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36989" documentId="13_ncr:1_{92FBD965-3A68-42C3-BFBD-94F93B3BFD72}" xr6:coauthVersionLast="47" xr6:coauthVersionMax="47" xr10:uidLastSave="{89CBBAE0-574F-4863-8C4C-060353E86CE6}"/>
  <bookViews>
    <workbookView xWindow="-120" yWindow="-120" windowWidth="29040" windowHeight="15720" tabRatio="803" activeTab="20" xr2:uid="{29F393A6-7207-48AF-BCC9-E8D944DB39BD}"/>
  </bookViews>
  <sheets>
    <sheet name="Workflow" sheetId="24" r:id="rId1"/>
    <sheet name="Parametros" sheetId="25" r:id="rId2"/>
    <sheet name="Lista Fiambre" sheetId="6" state="hidden" r:id="rId3"/>
    <sheet name="Clusters" sheetId="12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ER" sheetId="35" r:id="rId21"/>
    <sheet name="Listas anteriores May.old" sheetId="31" state="hidden" r:id="rId22"/>
    <sheet name="Listas anteriores HORECA.old" sheetId="32" state="hidden" r:id="rId23"/>
  </sheets>
  <functionGroups builtInGroupCount="19"/>
  <externalReferences>
    <externalReference r:id="rId24"/>
  </externalReferences>
  <definedNames>
    <definedName name="_xlnm._FilterDatabase" localSheetId="3" hidden="1">Clusters!$A$8:$N$360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Unitarios'!$A$1:$P$754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2" hidden="1">'Lista Fiambre'!$A$1:$I$118</definedName>
    <definedName name="_xlnm._FilterDatabase" localSheetId="13" hidden="1">'Listas anteriores R'!$A$1:$X$430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3" i="12" l="1"/>
  <c r="B353" i="12"/>
  <c r="A353" i="12"/>
  <c r="E352" i="12"/>
  <c r="B352" i="12"/>
  <c r="A352" i="12"/>
  <c r="E351" i="12"/>
  <c r="B351" i="12"/>
  <c r="A351" i="12"/>
  <c r="E350" i="12"/>
  <c r="B350" i="12"/>
  <c r="A350" i="12"/>
  <c r="E349" i="12"/>
  <c r="B349" i="12"/>
  <c r="A349" i="12"/>
  <c r="E348" i="12"/>
  <c r="B348" i="12"/>
  <c r="A348" i="12"/>
  <c r="E347" i="12"/>
  <c r="B347" i="12"/>
  <c r="A347" i="12"/>
  <c r="E346" i="12"/>
  <c r="B346" i="12"/>
  <c r="A346" i="12"/>
  <c r="E345" i="12"/>
  <c r="B345" i="12"/>
  <c r="A345" i="12"/>
  <c r="E344" i="12"/>
  <c r="B344" i="12"/>
  <c r="A344" i="12"/>
  <c r="E343" i="12"/>
  <c r="B343" i="12"/>
  <c r="A343" i="12"/>
  <c r="E342" i="12"/>
  <c r="B342" i="12"/>
  <c r="A342" i="12"/>
  <c r="E341" i="12"/>
  <c r="B341" i="12"/>
  <c r="A341" i="12"/>
  <c r="E340" i="12"/>
  <c r="B340" i="12"/>
  <c r="A340" i="12"/>
  <c r="E339" i="12"/>
  <c r="B339" i="12"/>
  <c r="A339" i="12"/>
  <c r="E338" i="12"/>
  <c r="B338" i="12"/>
  <c r="A338" i="12"/>
  <c r="E337" i="12"/>
  <c r="B337" i="12"/>
  <c r="A337" i="12"/>
  <c r="E336" i="12"/>
  <c r="B336" i="12"/>
  <c r="A336" i="12"/>
  <c r="E335" i="12"/>
  <c r="B335" i="12"/>
  <c r="A335" i="12"/>
  <c r="E334" i="12"/>
  <c r="B334" i="12"/>
  <c r="A334" i="12"/>
  <c r="E333" i="12"/>
  <c r="B333" i="12"/>
  <c r="A333" i="12"/>
  <c r="E332" i="12"/>
  <c r="B332" i="12"/>
  <c r="A332" i="12"/>
  <c r="E331" i="12"/>
  <c r="B331" i="12"/>
  <c r="A331" i="12"/>
  <c r="E330" i="12"/>
  <c r="B330" i="12"/>
  <c r="A330" i="12"/>
  <c r="E329" i="12"/>
  <c r="B329" i="12"/>
  <c r="A329" i="12"/>
  <c r="E328" i="12"/>
  <c r="B328" i="12"/>
  <c r="A328" i="12"/>
  <c r="E327" i="12"/>
  <c r="B327" i="12"/>
  <c r="A327" i="12"/>
  <c r="E326" i="12"/>
  <c r="B326" i="12"/>
  <c r="A326" i="12"/>
  <c r="E325" i="12"/>
  <c r="B325" i="12"/>
  <c r="A325" i="12"/>
  <c r="E324" i="12"/>
  <c r="B324" i="12"/>
  <c r="A324" i="12"/>
  <c r="E323" i="12"/>
  <c r="B323" i="12"/>
  <c r="A323" i="12"/>
  <c r="E322" i="12"/>
  <c r="B322" i="12"/>
  <c r="A322" i="12"/>
  <c r="E321" i="12"/>
  <c r="B321" i="12"/>
  <c r="A321" i="12"/>
  <c r="E320" i="12"/>
  <c r="B320" i="12"/>
  <c r="A320" i="12"/>
  <c r="E319" i="12"/>
  <c r="B319" i="12"/>
  <c r="A319" i="12"/>
  <c r="E318" i="12"/>
  <c r="B318" i="12"/>
  <c r="A318" i="12"/>
  <c r="E317" i="12"/>
  <c r="B317" i="12"/>
  <c r="A317" i="12"/>
  <c r="E316" i="12"/>
  <c r="B316" i="12"/>
  <c r="A316" i="12"/>
  <c r="E315" i="12"/>
  <c r="B315" i="12"/>
  <c r="A315" i="12"/>
  <c r="E314" i="12"/>
  <c r="B314" i="12"/>
  <c r="A314" i="12"/>
  <c r="E313" i="12"/>
  <c r="B313" i="12"/>
  <c r="A313" i="12"/>
  <c r="E312" i="12"/>
  <c r="B312" i="12"/>
  <c r="A312" i="12"/>
  <c r="E311" i="12"/>
  <c r="B311" i="12"/>
  <c r="A311" i="12"/>
  <c r="E310" i="12"/>
  <c r="B310" i="12"/>
  <c r="A310" i="12"/>
  <c r="E309" i="12"/>
  <c r="B309" i="12"/>
  <c r="A309" i="12"/>
  <c r="E308" i="12"/>
  <c r="B308" i="12"/>
  <c r="A308" i="12"/>
  <c r="E307" i="12"/>
  <c r="B307" i="12"/>
  <c r="A307" i="12"/>
  <c r="E306" i="12"/>
  <c r="B306" i="12"/>
  <c r="A306" i="12"/>
  <c r="E305" i="12"/>
  <c r="B305" i="12"/>
  <c r="A305" i="12"/>
  <c r="E304" i="12"/>
  <c r="B304" i="12"/>
  <c r="A304" i="12"/>
  <c r="E303" i="12"/>
  <c r="B303" i="12"/>
  <c r="A303" i="12"/>
  <c r="E302" i="12"/>
  <c r="B302" i="12"/>
  <c r="A302" i="12"/>
  <c r="E301" i="12"/>
  <c r="B301" i="12"/>
  <c r="A301" i="12"/>
  <c r="E300" i="12"/>
  <c r="B300" i="12"/>
  <c r="A300" i="12"/>
  <c r="E299" i="12"/>
  <c r="B299" i="12"/>
  <c r="A299" i="12"/>
  <c r="E298" i="12"/>
  <c r="B298" i="12"/>
  <c r="A298" i="12"/>
  <c r="E297" i="12"/>
  <c r="B297" i="12"/>
  <c r="A297" i="12"/>
  <c r="E296" i="12"/>
  <c r="B296" i="12"/>
  <c r="A296" i="12"/>
  <c r="E295" i="12"/>
  <c r="B295" i="12"/>
  <c r="A295" i="12"/>
  <c r="E294" i="12"/>
  <c r="B294" i="12"/>
  <c r="A294" i="12"/>
  <c r="E293" i="12"/>
  <c r="B293" i="12"/>
  <c r="A293" i="12"/>
  <c r="E292" i="12"/>
  <c r="B292" i="12"/>
  <c r="A292" i="12"/>
  <c r="E291" i="12"/>
  <c r="B291" i="12"/>
  <c r="A291" i="12"/>
  <c r="E290" i="12"/>
  <c r="B290" i="12"/>
  <c r="A290" i="12"/>
  <c r="E289" i="12"/>
  <c r="B289" i="12"/>
  <c r="A289" i="12"/>
  <c r="E288" i="12"/>
  <c r="B288" i="12"/>
  <c r="A288" i="12"/>
  <c r="E287" i="12"/>
  <c r="B287" i="12"/>
  <c r="A287" i="12"/>
  <c r="E286" i="12"/>
  <c r="B286" i="12"/>
  <c r="A286" i="12"/>
  <c r="E285" i="12"/>
  <c r="B285" i="12"/>
  <c r="A285" i="12"/>
  <c r="E284" i="12"/>
  <c r="B284" i="12"/>
  <c r="A284" i="12"/>
  <c r="E283" i="12"/>
  <c r="B283" i="12"/>
  <c r="A283" i="12"/>
  <c r="E282" i="12"/>
  <c r="B282" i="12"/>
  <c r="A282" i="12"/>
  <c r="E281" i="12"/>
  <c r="B281" i="12"/>
  <c r="A281" i="12"/>
  <c r="E280" i="12"/>
  <c r="B280" i="12"/>
  <c r="A280" i="12"/>
  <c r="E279" i="12"/>
  <c r="B279" i="12"/>
  <c r="A279" i="12"/>
  <c r="E278" i="12"/>
  <c r="B278" i="12"/>
  <c r="A278" i="12"/>
  <c r="E277" i="12"/>
  <c r="B277" i="12"/>
  <c r="A277" i="12"/>
  <c r="E276" i="12"/>
  <c r="B276" i="12"/>
  <c r="A276" i="12"/>
  <c r="E275" i="12"/>
  <c r="B275" i="12"/>
  <c r="A275" i="12"/>
  <c r="E274" i="12"/>
  <c r="B274" i="12"/>
  <c r="A274" i="12"/>
  <c r="E273" i="12"/>
  <c r="B273" i="12"/>
  <c r="A273" i="12"/>
  <c r="E272" i="12"/>
  <c r="B272" i="12"/>
  <c r="A272" i="12"/>
  <c r="E271" i="12"/>
  <c r="B271" i="12"/>
  <c r="A271" i="12"/>
  <c r="E270" i="12"/>
  <c r="B270" i="12"/>
  <c r="A270" i="12"/>
  <c r="E269" i="12"/>
  <c r="B269" i="12"/>
  <c r="A269" i="12"/>
  <c r="E268" i="12"/>
  <c r="B268" i="12"/>
  <c r="A268" i="12"/>
  <c r="E267" i="12"/>
  <c r="B267" i="12"/>
  <c r="A267" i="12"/>
  <c r="E266" i="12"/>
  <c r="B266" i="12"/>
  <c r="A266" i="12"/>
  <c r="E265" i="12"/>
  <c r="B265" i="12"/>
  <c r="A265" i="12"/>
  <c r="E264" i="12"/>
  <c r="B264" i="12"/>
  <c r="A264" i="12"/>
  <c r="E263" i="12"/>
  <c r="B263" i="12"/>
  <c r="A263" i="12"/>
  <c r="E262" i="12"/>
  <c r="B262" i="12"/>
  <c r="A262" i="12"/>
  <c r="E261" i="12"/>
  <c r="B261" i="12"/>
  <c r="A261" i="12"/>
  <c r="E260" i="12"/>
  <c r="B260" i="12"/>
  <c r="A260" i="12"/>
  <c r="E259" i="12"/>
  <c r="B259" i="12"/>
  <c r="A259" i="12"/>
  <c r="E258" i="12"/>
  <c r="B258" i="12"/>
  <c r="A258" i="12"/>
  <c r="E257" i="12"/>
  <c r="B257" i="12"/>
  <c r="A257" i="12"/>
  <c r="E256" i="12"/>
  <c r="B256" i="12"/>
  <c r="A256" i="12"/>
  <c r="E255" i="12"/>
  <c r="B255" i="12"/>
  <c r="A255" i="12"/>
  <c r="E254" i="12"/>
  <c r="B254" i="12"/>
  <c r="A254" i="12"/>
  <c r="E253" i="12"/>
  <c r="B253" i="12"/>
  <c r="A253" i="12"/>
  <c r="E252" i="12"/>
  <c r="B252" i="12"/>
  <c r="A252" i="12"/>
  <c r="E251" i="12"/>
  <c r="B251" i="12"/>
  <c r="A251" i="12"/>
  <c r="E250" i="12"/>
  <c r="B250" i="12"/>
  <c r="A250" i="12"/>
  <c r="E249" i="12"/>
  <c r="B249" i="12"/>
  <c r="A249" i="12"/>
  <c r="E248" i="12"/>
  <c r="B248" i="12"/>
  <c r="A248" i="12"/>
  <c r="E247" i="12"/>
  <c r="B247" i="12"/>
  <c r="A247" i="12"/>
  <c r="E246" i="12"/>
  <c r="B246" i="12"/>
  <c r="A246" i="12"/>
  <c r="E245" i="12"/>
  <c r="A245" i="12"/>
  <c r="E244" i="12"/>
  <c r="A244" i="12"/>
  <c r="E243" i="12"/>
  <c r="A243" i="12"/>
  <c r="E242" i="12"/>
  <c r="A242" i="12"/>
  <c r="E241" i="12"/>
  <c r="A241" i="12"/>
  <c r="E240" i="12"/>
  <c r="A240" i="12"/>
  <c r="E239" i="12"/>
  <c r="A239" i="12"/>
  <c r="E238" i="12"/>
  <c r="A238" i="12"/>
  <c r="E237" i="12"/>
  <c r="A237" i="12"/>
  <c r="E236" i="12"/>
  <c r="A236" i="12"/>
  <c r="E235" i="12"/>
  <c r="A235" i="12"/>
  <c r="E234" i="12"/>
  <c r="A234" i="12"/>
  <c r="E233" i="12"/>
  <c r="A233" i="12"/>
  <c r="E232" i="12"/>
  <c r="A232" i="12"/>
  <c r="E231" i="12"/>
  <c r="A231" i="12"/>
  <c r="E230" i="12"/>
  <c r="A230" i="12"/>
  <c r="E229" i="12"/>
  <c r="A229" i="12"/>
  <c r="E228" i="12"/>
  <c r="A228" i="12"/>
  <c r="E227" i="12"/>
  <c r="A227" i="12"/>
  <c r="E226" i="12"/>
  <c r="A226" i="12"/>
  <c r="E225" i="12"/>
  <c r="A225" i="12"/>
  <c r="E224" i="12"/>
  <c r="A224" i="12"/>
  <c r="E223" i="12"/>
  <c r="A223" i="12"/>
  <c r="E222" i="12"/>
  <c r="A222" i="12"/>
  <c r="E221" i="12"/>
  <c r="A221" i="12"/>
  <c r="E220" i="12"/>
  <c r="A220" i="12"/>
  <c r="E219" i="12"/>
  <c r="A219" i="12"/>
  <c r="E218" i="12"/>
  <c r="A218" i="12"/>
  <c r="E217" i="12"/>
  <c r="A217" i="12"/>
  <c r="E216" i="12"/>
  <c r="A216" i="12"/>
  <c r="E215" i="12"/>
  <c r="A215" i="12"/>
  <c r="E214" i="12"/>
  <c r="A214" i="12"/>
  <c r="E213" i="12"/>
  <c r="A213" i="12"/>
  <c r="E212" i="12"/>
  <c r="A212" i="12"/>
  <c r="E211" i="12"/>
  <c r="A211" i="12"/>
  <c r="E210" i="12"/>
  <c r="A210" i="12"/>
  <c r="E209" i="12"/>
  <c r="A209" i="12"/>
  <c r="E208" i="12"/>
  <c r="A208" i="12"/>
  <c r="E207" i="12"/>
  <c r="A207" i="12"/>
  <c r="E206" i="12"/>
  <c r="A206" i="12"/>
  <c r="E205" i="12"/>
  <c r="A205" i="12"/>
  <c r="E204" i="12"/>
  <c r="A204" i="12"/>
  <c r="E203" i="12"/>
  <c r="A203" i="12"/>
  <c r="E202" i="12"/>
  <c r="A202" i="12"/>
  <c r="E201" i="12"/>
  <c r="A201" i="12"/>
  <c r="E200" i="12"/>
  <c r="A200" i="12"/>
  <c r="E199" i="12"/>
  <c r="A199" i="12"/>
  <c r="E198" i="12"/>
  <c r="A198" i="12"/>
  <c r="E197" i="12"/>
  <c r="A197" i="12"/>
  <c r="E196" i="12"/>
  <c r="A196" i="12"/>
  <c r="E195" i="12"/>
  <c r="A195" i="12"/>
  <c r="E194" i="12"/>
  <c r="A194" i="12"/>
  <c r="E193" i="12"/>
  <c r="A193" i="12"/>
  <c r="E192" i="12"/>
  <c r="A192" i="12"/>
  <c r="E191" i="12"/>
  <c r="A191" i="12"/>
  <c r="E190" i="12"/>
  <c r="A190" i="12"/>
  <c r="E189" i="12"/>
  <c r="A189" i="12"/>
  <c r="E188" i="12"/>
  <c r="A188" i="12"/>
  <c r="E187" i="12"/>
  <c r="A187" i="12"/>
  <c r="E186" i="12"/>
  <c r="A186" i="12"/>
  <c r="E185" i="12"/>
  <c r="A185" i="12"/>
  <c r="E184" i="12"/>
  <c r="A184" i="12"/>
  <c r="E183" i="12"/>
  <c r="A183" i="12"/>
  <c r="E182" i="12"/>
  <c r="A182" i="12"/>
  <c r="E181" i="12"/>
  <c r="A181" i="12"/>
  <c r="E180" i="12"/>
  <c r="A180" i="12"/>
  <c r="E179" i="12"/>
  <c r="A179" i="12"/>
  <c r="E178" i="12"/>
  <c r="A178" i="12"/>
  <c r="E177" i="12"/>
  <c r="A177" i="12"/>
  <c r="E176" i="12"/>
  <c r="A176" i="12"/>
  <c r="E175" i="12"/>
  <c r="A175" i="12"/>
  <c r="E174" i="12"/>
  <c r="A174" i="12"/>
  <c r="E173" i="12"/>
  <c r="A173" i="12"/>
  <c r="E172" i="12"/>
  <c r="A172" i="12"/>
  <c r="E171" i="12"/>
  <c r="A171" i="12"/>
  <c r="E170" i="12"/>
  <c r="A170" i="12"/>
  <c r="E169" i="12"/>
  <c r="A169" i="12"/>
  <c r="E168" i="12"/>
  <c r="A168" i="12"/>
  <c r="E167" i="12"/>
  <c r="A167" i="12"/>
  <c r="E166" i="12"/>
  <c r="A166" i="12"/>
  <c r="E165" i="12"/>
  <c r="A165" i="12"/>
  <c r="E164" i="12"/>
  <c r="A164" i="12"/>
  <c r="E163" i="12"/>
  <c r="A163" i="12"/>
  <c r="E162" i="12"/>
  <c r="A162" i="12"/>
  <c r="E161" i="12"/>
  <c r="A161" i="12"/>
  <c r="E160" i="12"/>
  <c r="A160" i="12"/>
  <c r="E159" i="12"/>
  <c r="A159" i="12"/>
  <c r="E158" i="12"/>
  <c r="A158" i="12"/>
  <c r="E157" i="12"/>
  <c r="A157" i="12"/>
  <c r="E156" i="12"/>
  <c r="A156" i="12"/>
  <c r="E155" i="12"/>
  <c r="A155" i="12"/>
  <c r="E154" i="12"/>
  <c r="A154" i="12"/>
  <c r="E153" i="12"/>
  <c r="A153" i="12"/>
  <c r="E152" i="12"/>
  <c r="A152" i="12"/>
  <c r="E151" i="12"/>
  <c r="A151" i="12"/>
  <c r="E150" i="12"/>
  <c r="A150" i="12"/>
  <c r="E149" i="12"/>
  <c r="A149" i="12"/>
  <c r="E148" i="12"/>
  <c r="A148" i="12"/>
  <c r="E147" i="12"/>
  <c r="A147" i="12"/>
  <c r="E146" i="12"/>
  <c r="A146" i="12"/>
  <c r="E145" i="12"/>
  <c r="A145" i="12"/>
  <c r="E144" i="12"/>
  <c r="A144" i="12"/>
  <c r="E143" i="12"/>
  <c r="A143" i="12"/>
  <c r="E142" i="12"/>
  <c r="A142" i="12"/>
  <c r="E141" i="12"/>
  <c r="A141" i="12"/>
  <c r="E140" i="12"/>
  <c r="A140" i="12"/>
  <c r="E139" i="12"/>
  <c r="A139" i="12"/>
  <c r="E138" i="12"/>
  <c r="A138" i="12"/>
  <c r="E137" i="12"/>
  <c r="A137" i="12"/>
  <c r="E136" i="12"/>
  <c r="A136" i="12"/>
  <c r="E135" i="12"/>
  <c r="A135" i="12"/>
  <c r="E134" i="12"/>
  <c r="A134" i="12"/>
  <c r="E133" i="12"/>
  <c r="A133" i="12"/>
  <c r="E132" i="12"/>
  <c r="A132" i="12"/>
  <c r="E131" i="12"/>
  <c r="A131" i="12"/>
  <c r="E130" i="12"/>
  <c r="A130" i="12"/>
  <c r="E129" i="12"/>
  <c r="A129" i="12"/>
  <c r="E128" i="12"/>
  <c r="A128" i="12"/>
  <c r="E127" i="12"/>
  <c r="A127" i="12"/>
  <c r="E126" i="12"/>
  <c r="A126" i="12"/>
  <c r="E125" i="12"/>
  <c r="A125" i="12"/>
  <c r="E124" i="12"/>
  <c r="A124" i="12"/>
  <c r="E123" i="12"/>
  <c r="A123" i="12"/>
  <c r="E122" i="12"/>
  <c r="A122" i="12"/>
  <c r="E121" i="12"/>
  <c r="E120" i="12"/>
  <c r="A120" i="12"/>
  <c r="E119" i="12"/>
  <c r="A119" i="12"/>
  <c r="E118" i="12"/>
  <c r="A118" i="12"/>
  <c r="E117" i="12"/>
  <c r="A117" i="12"/>
  <c r="E116" i="12"/>
  <c r="A116" i="12"/>
  <c r="E115" i="12"/>
  <c r="A115" i="12"/>
  <c r="E114" i="12"/>
  <c r="A114" i="12"/>
  <c r="E113" i="12"/>
  <c r="A113" i="12"/>
  <c r="E112" i="12"/>
  <c r="A112" i="12"/>
  <c r="E111" i="12"/>
  <c r="A111" i="12"/>
  <c r="E110" i="12"/>
  <c r="A110" i="12"/>
  <c r="E109" i="12"/>
  <c r="A109" i="12"/>
  <c r="E108" i="12"/>
  <c r="A108" i="12"/>
  <c r="E107" i="12"/>
  <c r="A107" i="12"/>
  <c r="E106" i="12"/>
  <c r="A106" i="12"/>
  <c r="E105" i="12"/>
  <c r="A105" i="12"/>
  <c r="E104" i="12"/>
  <c r="A104" i="12"/>
  <c r="E103" i="12"/>
  <c r="A103" i="12"/>
  <c r="E102" i="12"/>
  <c r="A102" i="12"/>
  <c r="E101" i="12"/>
  <c r="A101" i="12"/>
  <c r="E100" i="12"/>
  <c r="A100" i="12"/>
  <c r="E99" i="12"/>
  <c r="A99" i="12"/>
  <c r="E98" i="12"/>
  <c r="A98" i="12"/>
  <c r="F97" i="12"/>
  <c r="E97" i="12"/>
  <c r="A97" i="12"/>
  <c r="F96" i="12"/>
  <c r="E96" i="12"/>
  <c r="A96" i="12"/>
  <c r="F95" i="12"/>
  <c r="E95" i="12"/>
  <c r="A95" i="12"/>
  <c r="F94" i="12"/>
  <c r="E94" i="12"/>
  <c r="A94" i="12"/>
  <c r="F93" i="12"/>
  <c r="E93" i="12"/>
  <c r="A93" i="12"/>
  <c r="F92" i="12"/>
  <c r="E92" i="12"/>
  <c r="A92" i="12"/>
  <c r="F91" i="12"/>
  <c r="E91" i="12"/>
  <c r="A91" i="12"/>
  <c r="F90" i="12"/>
  <c r="E90" i="12"/>
  <c r="A90" i="12"/>
  <c r="F89" i="12"/>
  <c r="E89" i="12"/>
  <c r="A89" i="12"/>
  <c r="F88" i="12"/>
  <c r="E88" i="12"/>
  <c r="A88" i="12"/>
  <c r="E87" i="12"/>
  <c r="A87" i="12"/>
  <c r="E86" i="12"/>
  <c r="A86" i="12"/>
  <c r="E85" i="12"/>
  <c r="A85" i="12"/>
  <c r="E84" i="12"/>
  <c r="A84" i="12"/>
  <c r="E83" i="12"/>
  <c r="A83" i="12"/>
  <c r="E82" i="12"/>
  <c r="A82" i="12"/>
  <c r="E81" i="12"/>
  <c r="A81" i="12"/>
  <c r="E80" i="12"/>
  <c r="A80" i="12"/>
  <c r="E79" i="12"/>
  <c r="A79" i="12"/>
  <c r="E78" i="12"/>
  <c r="A78" i="12"/>
  <c r="E77" i="12"/>
  <c r="A77" i="12"/>
  <c r="E76" i="12"/>
  <c r="A76" i="12"/>
  <c r="E75" i="12"/>
  <c r="A75" i="12"/>
  <c r="E74" i="12"/>
  <c r="A74" i="12"/>
  <c r="E73" i="12"/>
  <c r="A73" i="12"/>
  <c r="E72" i="12"/>
  <c r="A72" i="12"/>
  <c r="E71" i="12"/>
  <c r="A71" i="12"/>
  <c r="E70" i="12"/>
  <c r="A70" i="12"/>
  <c r="E69" i="12"/>
  <c r="A69" i="12"/>
  <c r="E68" i="12"/>
  <c r="A68" i="12"/>
  <c r="E67" i="12"/>
  <c r="A67" i="12"/>
  <c r="E66" i="12"/>
  <c r="A66" i="12"/>
  <c r="E65" i="12"/>
  <c r="A65" i="12"/>
  <c r="E64" i="12"/>
  <c r="A64" i="12"/>
  <c r="E63" i="12"/>
  <c r="A63" i="12"/>
  <c r="E62" i="12"/>
  <c r="A62" i="12"/>
  <c r="E61" i="12"/>
  <c r="A61" i="12"/>
  <c r="E60" i="12"/>
  <c r="A60" i="12"/>
  <c r="E59" i="12"/>
  <c r="A59" i="12"/>
  <c r="E58" i="12"/>
  <c r="A58" i="12"/>
  <c r="E57" i="12"/>
  <c r="A57" i="12"/>
  <c r="E56" i="12"/>
  <c r="A56" i="12"/>
  <c r="E55" i="12"/>
  <c r="A55" i="12"/>
  <c r="E54" i="12"/>
  <c r="A54" i="12"/>
  <c r="E53" i="12"/>
  <c r="A53" i="12"/>
  <c r="E52" i="12"/>
  <c r="A52" i="12"/>
  <c r="E51" i="12"/>
  <c r="A51" i="12"/>
  <c r="E50" i="12"/>
  <c r="A50" i="12"/>
  <c r="E49" i="12"/>
  <c r="A49" i="12"/>
  <c r="E48" i="12"/>
  <c r="A48" i="12"/>
  <c r="E47" i="12"/>
  <c r="A47" i="12"/>
  <c r="E46" i="12"/>
  <c r="A46" i="12"/>
  <c r="E45" i="12"/>
  <c r="A45" i="12"/>
  <c r="E44" i="12"/>
  <c r="A44" i="12"/>
  <c r="E43" i="12"/>
  <c r="A43" i="12"/>
  <c r="F42" i="12"/>
  <c r="E42" i="12"/>
  <c r="A42" i="12"/>
  <c r="F41" i="12"/>
  <c r="E41" i="12"/>
  <c r="A41" i="12"/>
  <c r="F40" i="12"/>
  <c r="E40" i="12"/>
  <c r="A40" i="12"/>
  <c r="F39" i="12"/>
  <c r="E39" i="12"/>
  <c r="A39" i="12"/>
  <c r="F38" i="12"/>
  <c r="E38" i="12"/>
  <c r="A38" i="12"/>
  <c r="F37" i="12"/>
  <c r="E37" i="12" s="1"/>
  <c r="A37" i="12"/>
  <c r="F36" i="12"/>
  <c r="E36" i="12"/>
  <c r="A36" i="12"/>
  <c r="F35" i="12"/>
  <c r="E35" i="12"/>
  <c r="A35" i="12"/>
  <c r="F34" i="12"/>
  <c r="E34" i="12"/>
  <c r="A34" i="12"/>
  <c r="F33" i="12"/>
  <c r="E33" i="12"/>
  <c r="A33" i="12"/>
  <c r="F32" i="12"/>
  <c r="E32" i="12"/>
  <c r="A32" i="12"/>
  <c r="E31" i="12"/>
  <c r="A31" i="12"/>
  <c r="E30" i="12"/>
  <c r="A30" i="12"/>
  <c r="E29" i="12"/>
  <c r="A29" i="12"/>
  <c r="E28" i="12"/>
  <c r="A28" i="12"/>
  <c r="E27" i="12"/>
  <c r="A27" i="12"/>
  <c r="E26" i="12"/>
  <c r="A26" i="12"/>
  <c r="E25" i="12"/>
  <c r="A25" i="12"/>
  <c r="E24" i="12"/>
  <c r="A24" i="12"/>
  <c r="E23" i="12"/>
  <c r="A23" i="12"/>
  <c r="E22" i="12"/>
  <c r="A22" i="12"/>
  <c r="E21" i="12"/>
  <c r="A21" i="12"/>
  <c r="E20" i="12"/>
  <c r="A20" i="12"/>
  <c r="E19" i="12"/>
  <c r="A19" i="12"/>
  <c r="E18" i="12"/>
  <c r="A18" i="12"/>
  <c r="E17" i="12"/>
  <c r="A17" i="12"/>
  <c r="E16" i="12"/>
  <c r="A16" i="12"/>
  <c r="E15" i="12"/>
  <c r="A15" i="12"/>
  <c r="E14" i="12"/>
  <c r="A14" i="12"/>
  <c r="E13" i="12"/>
  <c r="A13" i="12"/>
  <c r="E12" i="12"/>
  <c r="A12" i="12"/>
  <c r="E11" i="12"/>
  <c r="A11" i="12"/>
  <c r="E10" i="12"/>
  <c r="A10" i="12"/>
  <c r="E9" i="12"/>
  <c r="A9" i="12"/>
  <c r="BB360" i="12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354" i="12"/>
  <c r="A355" i="12"/>
  <c r="A356" i="12"/>
  <c r="A357" i="12"/>
  <c r="A358" i="12"/>
  <c r="A359" i="12"/>
  <c r="A360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O341" i="12" s="1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O335" i="12" s="1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O322" i="12" s="1"/>
  <c r="AD321" i="12"/>
  <c r="AO321" i="12" s="1"/>
  <c r="AD320" i="12"/>
  <c r="AO320" i="12" s="1"/>
  <c r="AD319" i="12"/>
  <c r="AO319" i="12" s="1"/>
  <c r="AD318" i="12"/>
  <c r="AD317" i="12"/>
  <c r="AD316" i="12"/>
  <c r="AD315" i="12"/>
  <c r="AD314" i="12"/>
  <c r="AD313" i="12"/>
  <c r="AD312" i="12"/>
  <c r="AO312" i="12" s="1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O293" i="12" s="1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O287" i="12" s="1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O274" i="12" s="1"/>
  <c r="AD273" i="12"/>
  <c r="AO273" i="12" s="1"/>
  <c r="AD272" i="12"/>
  <c r="AO272" i="12" s="1"/>
  <c r="AD271" i="12"/>
  <c r="AO271" i="12" s="1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O239" i="12" s="1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O207" i="12" s="1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O15" i="12" s="1"/>
  <c r="AD14" i="12"/>
  <c r="AD13" i="12"/>
  <c r="AD12" i="12"/>
  <c r="AD11" i="12"/>
  <c r="AO11" i="12" s="1"/>
  <c r="AD10" i="12"/>
  <c r="AG9" i="12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V9" i="12"/>
  <c r="AO23" i="12"/>
  <c r="AO39" i="12"/>
  <c r="AO47" i="12"/>
  <c r="AO63" i="12"/>
  <c r="AO95" i="12"/>
  <c r="AO127" i="12"/>
  <c r="AO143" i="12"/>
  <c r="AO175" i="12"/>
  <c r="AO191" i="12"/>
  <c r="AO259" i="12"/>
  <c r="AO295" i="12"/>
  <c r="AO303" i="12"/>
  <c r="AO343" i="12"/>
  <c r="AO351" i="12"/>
  <c r="AO354" i="12"/>
  <c r="AO8" i="12"/>
  <c r="AO3" i="12"/>
  <c r="N8" i="12"/>
  <c r="M8" i="12"/>
  <c r="K8" i="12"/>
  <c r="J8" i="12"/>
  <c r="AO338" i="12" l="1"/>
  <c r="AO323" i="12"/>
  <c r="AO194" i="12"/>
  <c r="AO66" i="12"/>
  <c r="AO291" i="12"/>
  <c r="AO255" i="12"/>
  <c r="AO360" i="12"/>
  <c r="AO359" i="12"/>
  <c r="AO263" i="12"/>
  <c r="AO328" i="12"/>
  <c r="AO243" i="12"/>
  <c r="AO327" i="12"/>
  <c r="AO215" i="12"/>
  <c r="AO231" i="12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BD148" i="12" l="1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354" i="12"/>
  <c r="E355" i="12"/>
  <c r="E356" i="12"/>
  <c r="E357" i="12"/>
  <c r="E358" i="12"/>
  <c r="E359" i="12"/>
  <c r="E360" i="12"/>
  <c r="B354" i="12"/>
  <c r="B355" i="12"/>
  <c r="B356" i="12"/>
  <c r="B357" i="12"/>
  <c r="B358" i="12"/>
  <c r="B359" i="12"/>
  <c r="B360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D53" i="21"/>
  <c r="H53" i="21" s="1"/>
  <c r="D52" i="21"/>
  <c r="H47" i="21"/>
  <c r="H48" i="21"/>
  <c r="H52" i="21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I110" i="6" l="1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G9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G5" i="12" l="1"/>
  <c r="AZ147" i="12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3" authorId="0" shapeId="0" xr:uid="{6AAC377F-D8DF-4EC7-9CBE-136D2BA17BDC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99" authorId="0" shapeId="0" xr:uid="{C692C013-4497-40E0-8A7E-29C32A194E95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<sst xmlns="http://schemas.openxmlformats.org/spreadsheetml/2006/main" count="15844" uniqueCount="1615">
  <si>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</si>
  <si>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</si>
  <si>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</si>
  <si>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</si>
  <si>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</si>
  <si>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</si>
  <si>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</si>
  <si>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</si>
  <si>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</si>
  <si>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</si>
  <si>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</si>
  <si>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</si>
  <si>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</si>
  <si>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</si>
  <si>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</si>
  <si>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</si>
  <si>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</si>
  <si>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</si>
  <si>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</si>
  <si>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</si>
  <si>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</si>
  <si>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</si>
  <si>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</si>
  <si>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Rafaela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</si>
  <si>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</si>
  <si>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</si>
  <si>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</si>
  <si>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</si>
  <si>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</si>
  <si>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</si>
  <si>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</si>
  <si>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</si>
  <si>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</si>
  <si>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</si>
  <si>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</si>
  <si>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</si>
  <si>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</si>
  <si>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</si>
  <si>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</si>
  <si>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</si>
  <si>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</si>
  <si>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</si>
  <si>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</si>
  <si>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</si>
  <si>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</si>
  <si>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</si>
  <si>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</si>
  <si>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</si>
  <si>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</si>
  <si>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</si>
  <si>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</si>
  <si>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</si>
  <si>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</si>
  <si>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</si>
  <si>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</si>
  <si>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</si>
  <si>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</si>
  <si>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</si>
  <si>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</si>
  <si>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</si>
  <si>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</si>
  <si>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</si>
  <si>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</si>
  <si>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</si>
  <si>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</si>
  <si>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</si>
  <si>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</si>
  <si>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</si>
  <si>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</si>
  <si>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</si>
  <si>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</si>
  <si>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</si>
  <si>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</si>
  <si>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</si>
  <si>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</si>
  <si>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</si>
  <si>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</si>
  <si>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</si>
  <si>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</si>
  <si>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</si>
  <si>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</si>
  <si>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</si>
  <si>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</si>
  <si>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</si>
  <si>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</si>
  <si>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</si>
  <si>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</si>
  <si>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</si>
  <si>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</si>
  <si>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</si>
  <si>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</si>
  <si>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</si>
  <si>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</si>
  <si>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</si>
  <si>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</si>
  <si>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</si>
  <si>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</si>
  <si>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</si>
  <si>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</si>
  <si>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</si>
  <si>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</si>
  <si>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</si>
  <si>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</si>
  <si>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</si>
  <si>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</si>
  <si>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</si>
  <si>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</si>
  <si>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</si>
  <si>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</si>
  <si>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</si>
  <si>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</si>
  <si>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</si>
  <si>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</si>
  <si>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</si>
  <si>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</si>
  <si>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</si>
  <si>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</si>
  <si>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</si>
  <si>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</si>
  <si>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</si>
  <si>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</si>
  <si>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</si>
  <si>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</si>
  <si>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</si>
  <si>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</si>
  <si>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</si>
  <si>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</si>
  <si>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</si>
  <si>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</si>
  <si>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</si>
  <si>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</si>
  <si>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</si>
  <si>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</si>
  <si>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</si>
  <si>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</si>
  <si>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</si>
  <si>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</si>
  <si>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</si>
  <si>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</si>
  <si>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</si>
  <si>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</si>
  <si>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</si>
  <si>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</si>
  <si>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</si>
  <si>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</si>
  <si>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</si>
  <si>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</si>
  <si>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</si>
  <si>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</si>
  <si>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</si>
  <si>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</si>
  <si>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</si>
  <si>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</si>
  <si>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</si>
  <si>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</si>
  <si>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</si>
  <si>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</si>
  <si>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</si>
  <si>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</si>
  <si>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</si>
  <si>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</si>
  <si>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</si>
  <si>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</si>
  <si>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</si>
  <si>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</si>
  <si>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</si>
  <si>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</si>
  <si>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</si>
  <si>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</si>
  <si>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</si>
  <si>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</si>
  <si>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</si>
  <si>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</si>
  <si>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</si>
  <si>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</si>
  <si>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</si>
  <si>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</si>
  <si>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</si>
  <si>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</si>
  <si>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</si>
  <si>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</si>
  <si>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</si>
  <si>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</si>
  <si>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</si>
  <si>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</si>
  <si>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</si>
  <si>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</si>
  <si>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</si>
  <si>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</si>
  <si>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</si>
  <si>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</si>
  <si>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</si>
  <si>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</si>
  <si>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</si>
  <si>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</si>
  <si>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</si>
  <si>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</si>
  <si>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</si>
  <si>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</si>
  <si>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</si>
  <si>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</si>
  <si>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</si>
  <si>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</si>
  <si>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</si>
  <si>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</si>
  <si>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</si>
  <si>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</si>
  <si>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</si>
  <si>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</si>
  <si>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</si>
  <si>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</si>
  <si>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</si>
  <si>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</si>
  <si>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</si>
  <si>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</si>
  <si>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</si>
  <si>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</si>
  <si>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</si>
  <si>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</si>
  <si>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</si>
  <si>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</si>
  <si>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</si>
  <si>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</si>
  <si>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</si>
  <si>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</si>
  <si>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</si>
  <si>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</si>
  <si>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</si>
  <si>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</si>
  <si>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</si>
  <si>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</si>
  <si>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</si>
  <si>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</si>
  <si>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</si>
  <si>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</si>
  <si>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</si>
  <si>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</si>
  <si>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</si>
  <si>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</si>
  <si>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</si>
  <si>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</si>
  <si>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</si>
  <si>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</si>
  <si>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</si>
  <si>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</si>
  <si>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</si>
  <si>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</si>
  <si>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</si>
  <si>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</si>
  <si>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</si>
  <si>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</si>
  <si>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</si>
  <si>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</si>
  <si>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</si>
  <si>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</si>
  <si>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</si>
  <si>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</si>
  <si>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</si>
  <si>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</si>
  <si>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</si>
  <si>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</si>
  <si>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</si>
  <si>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</si>
  <si>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</si>
  <si>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</si>
  <si>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</si>
  <si>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</si>
  <si>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</si>
  <si>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</si>
  <si>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</si>
  <si>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</si>
  <si>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</si>
  <si>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</si>
  <si>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</si>
  <si>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</si>
  <si>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</si>
  <si>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</si>
  <si>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</si>
  <si>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</si>
  <si>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</si>
  <si>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</si>
  <si>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</si>
  <si>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</si>
  <si>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</si>
  <si>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</si>
  <si>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</si>
  <si>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</si>
  <si>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</si>
  <si>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</si>
  <si>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</si>
  <si>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</si>
  <si>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</si>
  <si>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</si>
  <si>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</si>
  <si>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</si>
  <si>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</si>
  <si>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</si>
  <si>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</si>
  <si>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</si>
  <si>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</si>
  <si>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</si>
  <si>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</si>
  <si>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</si>
  <si>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</si>
  <si>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</si>
  <si>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</si>
  <si>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</si>
  <si>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</si>
  <si>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</si>
  <si>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</si>
  <si>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</si>
  <si>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</si>
  <si>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</si>
  <si>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</si>
  <si>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</si>
  <si>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</si>
  <si>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</si>
  <si>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</si>
  <si>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</si>
  <si>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</si>
  <si>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</si>
  <si>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</si>
  <si>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</si>
  <si>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</si>
  <si>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</si>
  <si>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</si>
  <si>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</si>
  <si>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</si>
  <si>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</si>
  <si>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</si>
  <si>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</si>
  <si>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</si>
  <si>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</si>
  <si>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</si>
  <si>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</si>
  <si>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</si>
  <si>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</si>
  <si>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</si>
  <si>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</si>
  <si>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</si>
  <si>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</si>
  <si>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</si>
  <si>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</si>
  <si>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</si>
  <si>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</si>
  <si>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</si>
  <si>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</si>
  <si>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</si>
  <si>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</si>
  <si>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</si>
  <si>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</si>
  <si>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</si>
  <si>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</si>
  <si>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</si>
  <si>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</si>
  <si>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</si>
  <si>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</si>
  <si>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</si>
  <si>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</si>
  <si>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</si>
  <si>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</si>
  <si>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</si>
  <si>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</si>
  <si>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</si>
  <si>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</si>
  <si>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</si>
  <si>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</si>
  <si>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</si>
  <si>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</si>
  <si>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</si>
  <si>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</si>
  <si>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</si>
  <si>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</si>
  <si>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</si>
  <si>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</si>
  <si>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</si>
  <si>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</si>
  <si>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</si>
  <si>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</si>
  <si>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</si>
  <si>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</si>
  <si>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</si>
  <si>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</si>
  <si>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</si>
  <si>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</si>
  <si>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</si>
  <si>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</si>
  <si>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</si>
  <si>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</si>
  <si>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</si>
  <si>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</si>
  <si>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</si>
  <si>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</si>
  <si>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</si>
  <si>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</si>
  <si>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</si>
  <si>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</si>
  <si>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</si>
  <si>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</si>
  <si>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</si>
  <si>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</si>
  <si>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</si>
  <si>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</si>
  <si>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</si>
  <si>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</si>
  <si>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</si>
  <si>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</si>
  <si>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</si>
  <si>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</si>
  <si>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</si>
  <si>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</si>
  <si>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</si>
  <si>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</si>
  <si>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</si>
  <si>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</si>
  <si>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</si>
  <si>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</si>
  <si>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</si>
  <si>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</si>
  <si>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</si>
  <si>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</si>
  <si>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</si>
  <si>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</si>
  <si>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</si>
  <si>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</si>
  <si>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</si>
  <si>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</si>
  <si>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</si>
  <si>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</si>
  <si>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</si>
  <si>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</si>
  <si>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</si>
  <si>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</si>
  <si>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</si>
  <si>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</si>
  <si>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</si>
  <si>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</si>
  <si>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</si>
  <si>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</si>
  <si>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</si>
  <si>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</si>
  <si>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</si>
  <si>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</si>
  <si>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</si>
  <si>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</si>
  <si>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</si>
  <si>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</si>
  <si>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</si>
  <si>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</si>
  <si>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</si>
  <si>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</si>
  <si>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</si>
  <si>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</si>
  <si>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</si>
  <si>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</si>
  <si>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</si>
  <si>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</si>
  <si>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</si>
  <si>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</si>
  <si>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</si>
  <si>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</si>
  <si>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</si>
  <si>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</si>
  <si>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</si>
  <si>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</si>
  <si>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</si>
  <si>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</si>
  <si>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</si>
  <si>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</si>
  <si>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</si>
  <si>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</si>
  <si>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</si>
  <si>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</si>
  <si>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</si>
  <si>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</si>
  <si>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</si>
  <si>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</si>
  <si>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</si>
  <si>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</si>
  <si>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</si>
  <si>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</si>
  <si>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</si>
  <si>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</si>
  <si>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</si>
  <si>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</si>
  <si>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</si>
  <si>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</si>
  <si>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</si>
  <si>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</si>
  <si>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</si>
  <si>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</si>
  <si>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</si>
  <si>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</si>
  <si>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</si>
  <si>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</si>
  <si>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</si>
  <si>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</si>
  <si>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</si>
  <si>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</si>
  <si>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</si>
  <si>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</si>
  <si>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</si>
  <si>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</si>
  <si>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</si>
  <si>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</si>
  <si>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</si>
  <si>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</si>
  <si>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</si>
  <si>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</si>
  <si>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</si>
  <si>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</si>
  <si>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</si>
  <si>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</si>
  <si>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</si>
  <si>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</si>
  <si>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</si>
  <si>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</si>
  <si>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</si>
  <si>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</si>
  <si>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</si>
  <si>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</si>
  <si>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</si>
  <si>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</si>
  <si>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</si>
  <si>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</si>
  <si>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</si>
  <si>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</si>
  <si>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</si>
  <si>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</si>
  <si>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</si>
  <si>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</si>
  <si>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</si>
  <si>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</si>
  <si>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</si>
  <si>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</si>
  <si>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</si>
  <si>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</si>
  <si>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</si>
  <si>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</si>
  <si>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</si>
  <si>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</si>
  <si>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</si>
  <si>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</si>
  <si>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</si>
  <si>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</si>
  <si>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</si>
  <si>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</si>
  <si>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</si>
  <si>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</si>
  <si>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</si>
  <si>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</si>
  <si>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</si>
  <si>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</si>
  <si>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</si>
  <si>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</si>
  <si>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</si>
  <si>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</si>
  <si>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</si>
  <si>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</si>
  <si>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</si>
  <si>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</si>
  <si>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</si>
  <si>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</si>
  <si>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</si>
  <si>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</si>
  <si>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</si>
  <si>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</si>
  <si>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</si>
  <si>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</si>
  <si>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</si>
  <si>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</si>
  <si>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</si>
  <si>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</si>
  <si>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</si>
  <si>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</si>
  <si>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</si>
  <si>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</si>
  <si>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</si>
  <si>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</si>
  <si>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</si>
  <si>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</si>
  <si>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</si>
  <si>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</si>
  <si>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</si>
  <si>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</si>
  <si>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</si>
  <si>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</si>
  <si>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</si>
  <si>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</si>
  <si>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</si>
  <si>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</si>
  <si>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</si>
  <si>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</si>
  <si>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</si>
  <si>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</si>
  <si>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</si>
  <si>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</si>
  <si>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</si>
  <si>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</si>
  <si>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</si>
  <si>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</si>
  <si>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</si>
  <si>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</si>
  <si>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</si>
  <si>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</si>
  <si>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</si>
  <si>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</si>
  <si>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</si>
  <si>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</si>
  <si>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</si>
  <si>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</si>
  <si>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</si>
  <si>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</si>
  <si>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</si>
  <si>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</si>
  <si>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</si>
  <si>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</si>
  <si>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</si>
  <si>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</si>
  <si>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</si>
  <si>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</si>
  <si>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</si>
  <si>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</si>
  <si>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</si>
  <si>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</si>
  <si>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</si>
  <si>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</si>
  <si>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</si>
  <si>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</si>
  <si>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</si>
  <si>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</si>
  <si>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</si>
  <si>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</si>
  <si>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</si>
  <si>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</si>
  <si>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</si>
  <si>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</si>
  <si>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</si>
  <si>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</si>
  <si>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</si>
  <si>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</si>
  <si>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</si>
  <si>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</si>
  <si>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</si>
  <si>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</si>
  <si>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</si>
  <si>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</si>
  <si>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</si>
  <si>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</si>
  <si>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</si>
  <si>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</si>
  <si>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</si>
  <si>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</si>
  <si>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</si>
  <si>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</si>
  <si>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</si>
  <si>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</si>
  <si>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</si>
  <si>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</si>
  <si>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</si>
  <si>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</si>
  <si>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</si>
  <si>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</si>
  <si>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</si>
  <si>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</si>
  <si>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</si>
  <si>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</si>
  <si>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</si>
  <si>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</si>
  <si>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</si>
  <si>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</si>
  <si>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</si>
  <si>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</si>
  <si>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</si>
  <si>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</si>
  <si>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</si>
  <si>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</si>
  <si>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</si>
  <si>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</si>
  <si>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</si>
  <si>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</si>
  <si>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</si>
  <si>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</si>
  <si>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</si>
  <si>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</si>
  <si>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</si>
  <si>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</si>
  <si>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</si>
  <si>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</si>
  <si>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</si>
  <si>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</si>
  <si>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</si>
  <si>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</si>
  <si>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</si>
  <si>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</si>
  <si>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</si>
  <si>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</si>
  <si>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</si>
  <si>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</si>
  <si>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</si>
  <si>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</si>
  <si>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</si>
  <si>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</si>
  <si>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</si>
  <si>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</si>
  <si>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</si>
  <si>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</si>
  <si>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</si>
  <si>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</si>
  <si>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</si>
  <si>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</si>
  <si>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</si>
  <si>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</si>
  <si>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</si>
  <si>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</si>
  <si>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</si>
  <si>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</si>
  <si>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</si>
  <si>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</si>
  <si>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</si>
  <si>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</si>
  <si>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</si>
  <si>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</si>
  <si>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</si>
  <si>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</si>
  <si>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</si>
  <si>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</si>
  <si>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</si>
  <si>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</si>
  <si>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</si>
  <si>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</si>
  <si>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</si>
  <si>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</si>
  <si>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</si>
  <si>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</si>
  <si>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</si>
  <si>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</si>
  <si>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</si>
  <si>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</si>
  <si>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</si>
  <si>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</si>
  <si>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</si>
  <si>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</si>
  <si>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</si>
  <si>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</si>
  <si>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</si>
  <si>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</si>
  <si>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</si>
  <si>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</si>
  <si>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</si>
  <si>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</si>
  <si>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</si>
  <si>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</si>
  <si>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</si>
  <si>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</si>
  <si>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</si>
  <si>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</si>
  <si>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</si>
  <si>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</si>
  <si>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</si>
  <si>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</si>
  <si>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</si>
  <si>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</si>
  <si>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</si>
  <si>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</si>
  <si>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</si>
  <si>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</si>
  <si>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</si>
  <si>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</si>
  <si>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</si>
  <si>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</si>
  <si>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</si>
  <si>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</si>
  <si>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</si>
  <si>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</si>
  <si>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</si>
  <si>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</si>
  <si>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</si>
  <si>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</si>
  <si>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</si>
  <si>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</si>
  <si>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</si>
  <si>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</si>
  <si>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</si>
  <si>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</si>
  <si>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</si>
  <si>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</si>
  <si>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</si>
  <si>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</si>
  <si>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</si>
  <si>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</si>
  <si>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</si>
  <si>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</si>
  <si>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</si>
  <si>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</si>
  <si>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</si>
  <si>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</si>
  <si>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</si>
  <si>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</si>
  <si>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</si>
  <si>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</si>
  <si>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</si>
  <si>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</si>
  <si>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</si>
  <si>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</si>
  <si>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</si>
  <si>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</si>
  <si>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</si>
  <si>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</si>
  <si>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</si>
  <si>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</si>
  <si>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</si>
  <si>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</si>
  <si>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</si>
  <si>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</si>
  <si>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</si>
  <si>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</si>
  <si>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</si>
  <si>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</si>
  <si>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</si>
  <si>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</si>
  <si>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</si>
  <si>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</si>
  <si>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</si>
  <si>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</si>
  <si>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</si>
  <si>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</si>
  <si>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</si>
  <si>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</si>
  <si>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</si>
  <si>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</si>
  <si>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</si>
  <si>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</si>
  <si>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</si>
  <si>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</si>
  <si>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</si>
  <si>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</si>
  <si>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</si>
  <si>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</si>
  <si>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</si>
  <si>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</si>
  <si>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</si>
  <si>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</si>
  <si>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</si>
  <si>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</si>
  <si>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</si>
  <si>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</si>
  <si>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</si>
  <si>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</si>
  <si>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</si>
  <si>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</si>
  <si>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</si>
  <si>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</si>
  <si>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</si>
  <si>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</si>
  <si>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</si>
  <si>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</si>
  <si>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</si>
  <si>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</si>
  <si>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</si>
  <si>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</si>
  <si>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</si>
  <si>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</si>
  <si>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</si>
  <si>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</si>
  <si>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</si>
  <si>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</si>
  <si>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</si>
  <si>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</si>
  <si>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</si>
  <si>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</si>
  <si>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</si>
  <si>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</si>
  <si>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</si>
  <si>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</si>
  <si>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</si>
  <si>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</si>
  <si>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</si>
  <si>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</si>
  <si>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</si>
  <si>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</si>
  <si>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</si>
  <si>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</si>
  <si>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</si>
  <si>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</si>
  <si>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</si>
  <si>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</si>
  <si>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</si>
  <si>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</si>
  <si>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</si>
  <si>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</si>
  <si>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</si>
  <si>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</si>
  <si>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</si>
  <si>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</si>
  <si>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</si>
  <si>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</si>
  <si>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</si>
  <si>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</si>
  <si>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</si>
  <si>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</si>
  <si>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</si>
  <si>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</si>
  <si>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</si>
  <si>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</si>
  <si>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</si>
  <si>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</si>
  <si>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</si>
  <si>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</si>
  <si>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</si>
  <si>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</si>
  <si>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</si>
  <si>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</si>
  <si>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</si>
  <si>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</si>
  <si>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</si>
  <si>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</si>
  <si>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</si>
  <si>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</si>
  <si>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</si>
  <si>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</si>
  <si>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</si>
  <si>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</si>
  <si>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</si>
  <si>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</si>
  <si>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</si>
  <si>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</si>
  <si>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</si>
  <si>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</si>
  <si>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</si>
  <si>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</si>
  <si>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</si>
  <si>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</si>
  <si>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</si>
  <si>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</si>
  <si>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</si>
  <si>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</si>
  <si>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</si>
  <si>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</si>
  <si>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</si>
  <si>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</si>
  <si>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</si>
  <si>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</si>
  <si>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</si>
  <si>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</si>
  <si>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</si>
  <si>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</si>
  <si>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</si>
  <si>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</si>
  <si>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</si>
  <si>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</si>
  <si>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</si>
  <si>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</si>
  <si>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</si>
  <si>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</si>
  <si>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</si>
  <si>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</si>
  <si>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</si>
  <si>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</si>
  <si>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</si>
  <si>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</si>
  <si>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</si>
  <si>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</si>
  <si>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</si>
  <si>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</si>
  <si>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</si>
  <si>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</si>
  <si>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</si>
  <si>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</si>
  <si>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</si>
  <si>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</si>
  <si>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</si>
  <si>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</si>
  <si>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</si>
  <si>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</si>
  <si>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</si>
  <si>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</si>
  <si>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</si>
  <si>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</si>
  <si>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</si>
  <si>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</si>
  <si>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</si>
  <si>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</si>
  <si>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</si>
  <si>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</si>
  <si>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</si>
  <si>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</si>
  <si>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</si>
  <si>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</si>
  <si>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</si>
  <si>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</si>
  <si>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</si>
  <si>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</si>
  <si>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</si>
  <si>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</si>
  <si>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</si>
  <si>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</si>
  <si>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</si>
  <si>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</si>
  <si>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</si>
  <si>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</si>
  <si>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</si>
  <si>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</si>
  <si>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</si>
  <si>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</si>
  <si>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</si>
  <si>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</si>
  <si>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</si>
  <si>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</si>
  <si>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</si>
  <si>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</si>
  <si>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</si>
  <si>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</si>
  <si>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</si>
  <si>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</si>
  <si>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</si>
  <si>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</si>
  <si>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</si>
  <si>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</si>
  <si>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</si>
  <si>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</si>
  <si>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</si>
  <si>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</si>
  <si>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</si>
  <si>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</si>
  <si>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</si>
  <si>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</si>
  <si>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</si>
  <si>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</si>
  <si>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</si>
  <si>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</si>
  <si>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</si>
  <si>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</si>
  <si>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</si>
  <si>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</si>
  <si>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</si>
  <si>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</si>
  <si>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</si>
  <si>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</si>
  <si>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</si>
  <si>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</si>
  <si>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</si>
  <si>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</si>
  <si>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</si>
  <si>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</si>
  <si>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</si>
  <si>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</si>
  <si>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</si>
  <si>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</si>
  <si>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</si>
  <si>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</si>
  <si>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</si>
  <si>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</si>
  <si>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</si>
  <si>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</si>
  <si>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</si>
  <si>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</si>
  <si>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</si>
  <si>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</si>
  <si>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</si>
  <si>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</si>
  <si>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</si>
  <si>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</si>
  <si>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</si>
  <si>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</si>
  <si>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</si>
  <si>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</si>
  <si>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</si>
  <si>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</si>
  <si>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</si>
  <si>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</si>
  <si>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</si>
  <si>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</si>
  <si>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</si>
  <si>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</si>
  <si>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</si>
  <si>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</si>
  <si>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</si>
  <si>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</si>
  <si>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</si>
  <si>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</si>
  <si>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</si>
  <si>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</si>
  <si>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</si>
  <si>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</si>
  <si>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</si>
  <si>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</si>
  <si>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</si>
  <si>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</si>
  <si>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</si>
  <si>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</si>
  <si>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</si>
  <si>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</si>
  <si>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</si>
  <si>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</si>
  <si>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</si>
  <si>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</si>
  <si>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</si>
  <si>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</si>
  <si>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</si>
  <si>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</si>
  <si>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</si>
  <si>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</si>
  <si>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</si>
  <si>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</si>
  <si>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</si>
  <si>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</si>
  <si>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</si>
  <si>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</si>
  <si>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</si>
  <si>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</si>
  <si>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</si>
  <si>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</si>
  <si>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</si>
  <si>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</si>
  <si>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</si>
  <si>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</si>
  <si>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</si>
  <si>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</si>
  <si>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</si>
  <si>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</si>
  <si>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</si>
  <si>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</si>
  <si>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</si>
  <si>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</si>
  <si>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</si>
  <si>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</si>
  <si>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</si>
  <si>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</si>
  <si>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</si>
  <si>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</si>
  <si>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</si>
  <si>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</si>
  <si>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</si>
  <si>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</si>
  <si>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</si>
  <si>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</si>
  <si>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</si>
  <si>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</si>
  <si>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</si>
  <si>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</si>
  <si>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</si>
  <si>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</si>
  <si>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</si>
  <si>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</si>
  <si>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</si>
  <si>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</si>
  <si>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</si>
  <si>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</si>
  <si>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</si>
  <si>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</si>
  <si>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</si>
  <si>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</si>
  <si>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</si>
  <si>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</si>
  <si>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</si>
  <si>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</si>
  <si>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</si>
  <si>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</si>
  <si>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</si>
  <si>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</si>
  <si>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</si>
  <si>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</si>
  <si>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</si>
  <si>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</si>
  <si>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</si>
  <si>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</si>
  <si>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</si>
  <si>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</si>
  <si>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</si>
  <si>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</si>
  <si>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</si>
  <si>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</si>
  <si>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</si>
  <si>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</si>
  <si>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</si>
  <si>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</si>
  <si>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</si>
  <si>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</si>
  <si>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</si>
  <si>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</si>
  <si>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</si>
  <si>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</si>
  <si>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</si>
  <si>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</si>
  <si>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</si>
  <si>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</si>
  <si>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</si>
  <si>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</si>
  <si>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</si>
  <si>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</si>
  <si>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</si>
  <si>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</si>
  <si>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</si>
  <si>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</si>
  <si>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</si>
  <si>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</si>
  <si>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</si>
  <si>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</si>
  <si>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</si>
  <si>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</si>
  <si>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</si>
  <si>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</si>
  <si>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</si>
  <si>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</si>
  <si>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</si>
  <si>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</si>
  <si>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</si>
  <si>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</si>
  <si>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</si>
  <si>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</si>
  <si>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</si>
  <si>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</si>
  <si>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</si>
  <si>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</si>
  <si>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</si>
  <si>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</si>
  <si>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</si>
  <si>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</si>
  <si>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</si>
  <si>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</si>
  <si>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</si>
  <si>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</si>
  <si>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</si>
  <si>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</si>
  <si>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</si>
  <si>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</si>
  <si>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</si>
  <si>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</si>
  <si>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</si>
  <si>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</si>
  <si>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</si>
  <si>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</si>
  <si>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</si>
  <si>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</si>
  <si>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</si>
  <si>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</si>
  <si>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</si>
  <si>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</si>
  <si>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</si>
  <si>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</si>
  <si>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</si>
  <si>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</si>
  <si>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</si>
  <si>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</si>
  <si>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</si>
  <si>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</si>
  <si>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</si>
  <si>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</si>
  <si>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</si>
  <si>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</si>
  <si>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</si>
  <si>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</si>
  <si>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</si>
  <si>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</si>
  <si>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</si>
  <si>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</si>
  <si>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</si>
  <si>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</si>
  <si>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</si>
  <si>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</si>
  <si>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</si>
  <si>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</si>
  <si>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</si>
  <si>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</si>
  <si>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</si>
  <si>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</si>
  <si>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</si>
  <si>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</si>
  <si>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</si>
  <si>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</si>
  <si>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</si>
  <si>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</si>
  <si>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</si>
  <si>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</si>
  <si>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</si>
  <si>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</si>
  <si>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</si>
  <si>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</si>
  <si>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</si>
  <si>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</si>
  <si>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</si>
  <si>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</si>
  <si>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</si>
  <si>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</si>
  <si>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</si>
  <si>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FBRE COC. PAL.CERDO LARIO</t>
  </si>
  <si>
    <t>PANCETA AHUM.LARIO MAXI</t>
  </si>
  <si>
    <t>MORTADELA TROZ. AL VACIO</t>
  </si>
  <si>
    <t>SALAME  - CENTENARIO -</t>
  </si>
  <si>
    <t>MORT.BOLOG.C/10K "L.R."</t>
  </si>
  <si>
    <t>SALAME T/CRESPON REB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</si>
  <si>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</si>
  <si>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</si>
  <si>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</si>
  <si>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</si>
  <si>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</si>
  <si>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</si>
  <si>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</si>
  <si>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</si>
  <si>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</si>
  <si>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</si>
  <si>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</si>
  <si>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</si>
  <si>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</si>
  <si>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</si>
  <si>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</si>
  <si>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</si>
  <si>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</si>
  <si>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</si>
  <si>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</si>
  <si>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</si>
  <si>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</si>
  <si>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</si>
  <si>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</si>
  <si>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</si>
  <si>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</si>
  <si>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</si>
  <si>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</si>
  <si>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</si>
  <si>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</si>
  <si>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</si>
  <si>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</si>
  <si>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</si>
  <si>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</si>
  <si>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</si>
  <si>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</si>
  <si>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</si>
  <si>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</si>
  <si>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</si>
  <si>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</si>
  <si>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</si>
  <si>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</si>
  <si>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</si>
  <si>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</si>
  <si>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</si>
  <si>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</si>
  <si>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</si>
  <si>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</si>
  <si>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</si>
  <si>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</si>
  <si>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</si>
  <si>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</si>
  <si>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</si>
  <si>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</si>
  <si>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</si>
  <si>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</si>
  <si>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Aplicaciones@rafalim.com (no se puede modificar)</t>
  </si>
  <si>
    <t>(ej: 13/02/2026)</t>
  </si>
  <si>
    <t>31-Unidad(es)</t>
  </si>
  <si>
    <t>MORTAD. BOLOG. LARIO MAX-</t>
  </si>
  <si>
    <t>MORT. BOMBON "66" VEJ. 4K</t>
  </si>
  <si>
    <t>SAL.LARIO T/ MILAN MAX.</t>
  </si>
  <si>
    <t>SALAME P/F "66" MAXI</t>
  </si>
  <si>
    <t>MORCILLA  LARIO MINI 2X2.2 KG</t>
  </si>
  <si>
    <t>CANTIMPALO MAXI E/V</t>
  </si>
  <si>
    <t>MORCILLON C/LENGUA MAXI</t>
  </si>
  <si>
    <t>QUESO CERDO LARIO MAX.</t>
  </si>
  <si>
    <t>SALCH. C/JAMON LARIO MAX.</t>
  </si>
  <si>
    <t>SALCH. PRIMAV. LARIO MAX.</t>
  </si>
  <si>
    <t>Jamón Crudo  " 66 "</t>
  </si>
  <si>
    <t>FBRE. COC .CERDO "66"</t>
  </si>
  <si>
    <t>BONDIOLA LARIO MAX.</t>
  </si>
  <si>
    <t>MORTADELA BOLOGNA REBAN.</t>
  </si>
  <si>
    <t>PANCETA ARROLL.REBANADA</t>
  </si>
  <si>
    <t>PANCETA AHUMADA REBANADA</t>
  </si>
  <si>
    <t>SALAME MILAN LARIO REB.</t>
  </si>
  <si>
    <t>QUESO CERDO LARIO REB.</t>
  </si>
  <si>
    <t>BONDIOLA LARIO REBANADA</t>
  </si>
  <si>
    <t>SALCHICHON PRIMAVERA REB.</t>
  </si>
  <si>
    <t>LOMO CERDO REBANADO</t>
  </si>
  <si>
    <t>JAMON COCIDO LARIO REB</t>
  </si>
  <si>
    <t>FBRE. CERDO LARIO REB.</t>
  </si>
  <si>
    <t>SALAME CRESPON LARIO REB.</t>
  </si>
  <si>
    <t>OREJA PORC ENF A GRANEL</t>
  </si>
  <si>
    <t>BIFE DE CHORIZO</t>
  </si>
  <si>
    <t>PATITAS PORC ENF GRANEL</t>
  </si>
  <si>
    <t>RABO PORCINO ENF A GRANEL</t>
  </si>
  <si>
    <t>LENGUA DE CERDO CONG.</t>
  </si>
  <si>
    <t>HUESOS INCOMESTIBLES D/P</t>
  </si>
  <si>
    <t>HUESOS INCOMESTIBLES D/V</t>
  </si>
  <si>
    <t>MORCILLON C/LENGUA REB.</t>
  </si>
  <si>
    <t>JAMON PREMIUN REBAN.</t>
  </si>
  <si>
    <t>PERNIL CERDO LARIO REB.</t>
  </si>
  <si>
    <t>PANCETA SALADA REB.</t>
  </si>
  <si>
    <t>RESIDUOS INCOMESTIBLES CH</t>
  </si>
  <si>
    <t>HUESOS INCOMESTIBLES P/P</t>
  </si>
  <si>
    <t>SEBO INDUSTRIAL F/PORC</t>
  </si>
  <si>
    <t>SEBO INDUSTRIAL D.V. ISG</t>
  </si>
  <si>
    <t>SEBO INDUSTRIAL D.C. ISG</t>
  </si>
  <si>
    <t>CALCULOS BILIARES</t>
  </si>
  <si>
    <t>FBR.COC.PAL.CER."66"MAX.</t>
  </si>
  <si>
    <t>JAMON COC. LARIO MAXI.</t>
  </si>
  <si>
    <t>FBRE C.PERNIL LARIO MAX.</t>
  </si>
  <si>
    <t>LOMO COC.  HORN . MAX CEN</t>
  </si>
  <si>
    <t>FBRE COC.PAL.CER.LARIOMAX</t>
  </si>
  <si>
    <t>CUADRIL C/COLITA E/V NOV</t>
  </si>
  <si>
    <t>MEDIA S/ RAL DE VACA</t>
  </si>
  <si>
    <t>HACIENDA PORCINA</t>
  </si>
  <si>
    <t>SAL. T/FUET TROZO "L.R."</t>
  </si>
  <si>
    <t>JAMON CRUDO LARIO LR MAX.</t>
  </si>
  <si>
    <t>ESPECIALIDAD JAMON CRUDO</t>
  </si>
  <si>
    <t>ESPECIALIDAD TABLA</t>
  </si>
  <si>
    <t>VINZA PORCINA</t>
  </si>
  <si>
    <t>SALAME T/MILAN LARIO E/V</t>
  </si>
  <si>
    <t>TAPA CUADRIL E/V RAFAELA</t>
  </si>
  <si>
    <t>FBRE DE PALETA LARIO</t>
  </si>
  <si>
    <t>PUNTA DE PECHO</t>
  </si>
  <si>
    <t>FIAMBRE DE PATA CERDO LAR</t>
  </si>
  <si>
    <t>FIAMBRE DE PATA DE CERDO</t>
  </si>
  <si>
    <t>PANCETA AHUMADA CLEAN LAB</t>
  </si>
  <si>
    <t>FBRE. DE PALETA MED CAÑA</t>
  </si>
  <si>
    <t>PALETA C/MARUCHA EV/NOV.</t>
  </si>
  <si>
    <t>BRAZUELO DESH E/V NOV.</t>
  </si>
  <si>
    <t>HIGADO PORCINO ENF</t>
  </si>
  <si>
    <t>LENGUA PORC CONG</t>
  </si>
  <si>
    <t>CONDUCTOS/SANGRE Y SALES</t>
  </si>
  <si>
    <t>PECETO CONG RAFAELA</t>
  </si>
  <si>
    <t>RABOS PORCINOS</t>
  </si>
  <si>
    <t>SALAMIN P/G LARIO</t>
  </si>
  <si>
    <t>SALAMIN P/F LARIO</t>
  </si>
  <si>
    <t>JAMON CRUD.LARIO MAX- CY</t>
  </si>
  <si>
    <t>R. COCIDO ESPECIAL</t>
  </si>
  <si>
    <t>R. SALAME 66</t>
  </si>
  <si>
    <t>MORT.LARIO CAÑON MITAD</t>
  </si>
  <si>
    <t>PANCETA FETEADA 1 KGS</t>
  </si>
  <si>
    <t>SALAME"66" P/F BOLSA EV</t>
  </si>
  <si>
    <t>FBRE DE PALETA "66" MAXI</t>
  </si>
  <si>
    <t>BONDIOLA LARIO CAJA X 2U.</t>
  </si>
  <si>
    <t>JAMON COC. HORN. ARO</t>
  </si>
  <si>
    <t>BIFE ANCHO S/T CONG</t>
  </si>
  <si>
    <t>BIFE ANGOSTO C/C TROZOS</t>
  </si>
  <si>
    <t>TRIPEROS VACAS</t>
  </si>
  <si>
    <t>TRIPEROS NOVILLOS</t>
  </si>
  <si>
    <t>CUEROS  DE  TORO</t>
  </si>
  <si>
    <t>CUEROS FRESCOS DE VACA</t>
  </si>
  <si>
    <t>TRIPEROS VAQUILLONAS</t>
  </si>
  <si>
    <t>CUEROS FRESCOS NOVILLOS</t>
  </si>
  <si>
    <t>SANGRE DE NONATOS</t>
  </si>
  <si>
    <t>HUESOS  DE  FAENA</t>
  </si>
  <si>
    <t>HUESOS DE DESPOSTADA</t>
  </si>
  <si>
    <t>MUCANGA</t>
  </si>
  <si>
    <t>PATAS TRAS. CERDO CONG.</t>
  </si>
  <si>
    <t>PATAS DEL. CERDO CONG.</t>
  </si>
  <si>
    <t>SANGRE C/FAENA NORMAL</t>
  </si>
  <si>
    <t>CONDIMENTO ROMERO BADIA 28,35 G</t>
  </si>
  <si>
    <t>CONDIMENTO AJO Y PEREJIL BADIA 141,70 G</t>
  </si>
  <si>
    <t>CONDIMENTO CILANTRO BADIA 99,2 G</t>
  </si>
  <si>
    <t>CONDIMENTO CEBOLLA EN POLVO BADIA 141,70 G</t>
  </si>
  <si>
    <t>CONDIMENTO PAPRIKA BADIA 56,70 G</t>
  </si>
  <si>
    <t>PIMIENTA NEGRA MOLIDA BADIA 56,70 G</t>
  </si>
  <si>
    <t>CONDIMENTO AJI PICANTE BADIA 35,5 G</t>
  </si>
  <si>
    <t>PIMIENTA NEGRA CON MOLINILLO BADIA 63,80 G</t>
  </si>
  <si>
    <t>SALSA CHILI HOT BADIA 155 ML</t>
  </si>
  <si>
    <t>SAL MARINA MOLIN VIDRIO SAN GIORGIO 90 G</t>
  </si>
  <si>
    <t>PIMIENTA NEGRA MOLIN VIDRIO SAN GIORGIO 45 G</t>
  </si>
  <si>
    <t>CHIMICHURRI ARGENTINO</t>
  </si>
  <si>
    <t>CHIMICHURRI CON VINO MALBEC</t>
  </si>
  <si>
    <t>MOSTAZA Y MIEL</t>
  </si>
  <si>
    <t>ADEREZO TIPO PATAGONICO</t>
  </si>
  <si>
    <t>SWEET CHILI</t>
  </si>
  <si>
    <t>MADERITAS PREMIUM</t>
  </si>
  <si>
    <t>INICIADOR DE FUEGOS YA XS</t>
  </si>
  <si>
    <t>BOLSA CARBON 4 KG ER</t>
  </si>
  <si>
    <t>LEÑA QUEBRACHO COLORADO 10 KG</t>
  </si>
  <si>
    <t>CHIPS DE LEÑA ESPINILLO HUMOS 140 G</t>
  </si>
  <si>
    <t>BOLSA HIELO 2 KG</t>
  </si>
  <si>
    <t>CHOCOLATE SEMIAMARGO RELLENAS CON CABERNET 72 G</t>
  </si>
  <si>
    <t>CHOCOLATE SEMIAMARGO RELLENAS CON TORRONTES X 72 G</t>
  </si>
  <si>
    <t>CHOCOLATE SEMIAMARGO RELLENOS CON MALBEC DULCE X 60 G</t>
  </si>
  <si>
    <t>CAJA X 6 UNID ALFAJORES RELLENOS DE MALBEC</t>
  </si>
  <si>
    <t>CAJA X 6 UNID ALFAJORES RELLENOS CON DULCE DE LECHE</t>
  </si>
  <si>
    <t>LINDT LINDOR MILK 137G</t>
  </si>
  <si>
    <t>LINDT LINDOR ASSORTED 137G</t>
  </si>
  <si>
    <t>LINDT LINDOR TABLETA MILK 100G</t>
  </si>
  <si>
    <t>LINDT EXCELLENCE TABLETA 70% CACAO 100G</t>
  </si>
  <si>
    <t>LINDT EXCELLENCE TABLETA ORANGE 100G</t>
  </si>
  <si>
    <t>LINDT EXCELLENCE TABLETA SEA SALT 100G</t>
  </si>
  <si>
    <t>LINDT SWISS CLASSIC TABLETA WHITE 100G</t>
  </si>
  <si>
    <t>QUESO AZUL X140 GR</t>
  </si>
  <si>
    <t>QUESO FONTINA  RESERVA TROZADO</t>
  </si>
  <si>
    <t>QUESO PATEGRAS TROZADO MILKAUT</t>
  </si>
  <si>
    <t>QUESO PROVOLONE TROZADO</t>
  </si>
  <si>
    <t>QUESO REGGIANITO TROZADO</t>
  </si>
  <si>
    <t>FOGONERO ARES-CIRCULAR</t>
  </si>
  <si>
    <t>FOGONERO OLIMPO-CIRCULAR C/RUEDAS</t>
  </si>
  <si>
    <t>PALA Y ATIZADOR ER ACERO INOXIDABLE</t>
  </si>
  <si>
    <t>TABLAS 40X28X2</t>
  </si>
  <si>
    <t>TABLAS 50X28X4</t>
  </si>
  <si>
    <t>BOLSAS TOTE BAG</t>
  </si>
  <si>
    <t>BOLSAS FRISELINA MEDIANA</t>
  </si>
  <si>
    <t>BOLSAS KRAFT CHICA</t>
  </si>
  <si>
    <t>VINO EL ENEMIGO BONARDA</t>
  </si>
  <si>
    <t>VINO EL ENEMIGO MALBEC</t>
  </si>
  <si>
    <t>VINO EL ENEMIGO CHARDONNAY</t>
  </si>
  <si>
    <t>VINO EL ENEMIGO CABERNET FRANC</t>
  </si>
  <si>
    <t>VINO ALAMOS - MALBEC</t>
  </si>
  <si>
    <t>VINO ALAMOS - PINOT NOIR RESERVE</t>
  </si>
  <si>
    <t>VINO ALAMOS - CABERNET SAUVIGNON</t>
  </si>
  <si>
    <t>VINO ALAMOS - SAUVIGNON BLANC</t>
  </si>
  <si>
    <t>VINO ALAMOS - CHARDONNAY</t>
  </si>
  <si>
    <t>VINO NICASIA - BLANC DE BLANCS</t>
  </si>
  <si>
    <t>VINO NICASIA - RED BLEND MALBEC</t>
  </si>
  <si>
    <t>VINO NICASIA - RED BLEND CABERNET FRANC</t>
  </si>
  <si>
    <t>VINO NICASIA - ROSE BLEND</t>
  </si>
  <si>
    <t>VINO SAINT FELICIEN - CABERNET SAUVIGNON</t>
  </si>
  <si>
    <t>VINO SAINT FELICIEN - MALBEC</t>
  </si>
  <si>
    <t>VINO SAINT FELICIEN - SYRAH</t>
  </si>
  <si>
    <t>VINO SAINT FELICIEN - CABERNET FRANC</t>
  </si>
  <si>
    <t>VINO SAINT FELICIEN - PINOT NOIR</t>
  </si>
  <si>
    <t>VINO D. V. CATENA - CABERNET - CABERNET</t>
  </si>
  <si>
    <t>VINO D. V. CATENA - MALBEC - MALBEC</t>
  </si>
  <si>
    <t>VINO D. V. CATENA - CABERNET - MALBEC</t>
  </si>
  <si>
    <t>VINO D. V. CATENA - CHARDONNAY - CHARDONNAY</t>
  </si>
  <si>
    <t>VINO D. V. CATENA - SYRAH - SYRAH</t>
  </si>
  <si>
    <t>VINO D. V. CATENA - PINOT - PINOT</t>
  </si>
  <si>
    <t>VINO D. V. CATENA - CAJA X 3 ESTUCHES (CABERNET - MALBEC)</t>
  </si>
  <si>
    <t>VINO ANGÉLICA ZAPATA - MALBEC ALTA</t>
  </si>
  <si>
    <t>VINO ANGÉLICA ZAPATA - CABERNET SAUVIGNON ALTA</t>
  </si>
  <si>
    <t>VINO ANGÉLICA ZAPATA - MERLOT ALTA</t>
  </si>
  <si>
    <t>VINO ANGÉLICA ZAPATA - CABERNET FRANC ALTA</t>
  </si>
  <si>
    <t>VINO ANGÉLICA ZAPATA - CHARDONNAY ALTA</t>
  </si>
  <si>
    <t>VINO ANGÉLICA ZAPATA - CAJA X4 ESTUCHES (MALBEC ALTA)</t>
  </si>
  <si>
    <t>CORONA BOTELLA 330 ML</t>
  </si>
  <si>
    <t>CORONA BOTELLA 330ML SIN ALCOHOL</t>
  </si>
  <si>
    <t>HEINEKEN BOTELLA 330ML</t>
  </si>
  <si>
    <t>HEINEKEN LATA 473ML</t>
  </si>
  <si>
    <t>HEINEKEN LATA 473 CC SIN ALCOHOL</t>
  </si>
  <si>
    <t>STELLA ARTOIS BOTELLA 330 ML</t>
  </si>
  <si>
    <t>STELLA ARTOIS LATA 473 ML</t>
  </si>
  <si>
    <t>STELLA ARTOIS BLANCHE 473 ML</t>
  </si>
  <si>
    <t>STELLA ARTOIS NOIRE 473 ML</t>
  </si>
  <si>
    <t>ACEITE DE OLIVA ZUELO CLASICO 500 ml</t>
  </si>
  <si>
    <t>ACEITUNA VERDE DESCAROZADA PREMIUM 360 G</t>
  </si>
  <si>
    <t>ACEITUNA VERDE RELLENA CON MORRON PREMIUM 360 G</t>
  </si>
  <si>
    <t>ACEITUNA VERDE CON CAROZO PREMIUM 360 G</t>
  </si>
  <si>
    <t>ACEITUNA VERDE DESCAROZADA PREMIUM 660 G</t>
  </si>
  <si>
    <t>PAN MINI BAGUETTES</t>
  </si>
  <si>
    <t>PAN MIGNON PRECOCIDO</t>
  </si>
  <si>
    <t>CASTAÑAS HONEY ROASTED 220 G</t>
  </si>
  <si>
    <t>MIX FRUTOS SECOS HONEY ROASTED 220 G</t>
  </si>
  <si>
    <t>MANI TOSTADO SALADO 75 G</t>
  </si>
  <si>
    <t>MANI HONEY ROASTED 75 GR</t>
  </si>
  <si>
    <t>MIX FRUTOS SECOS SALADO 35 G</t>
  </si>
  <si>
    <t>FRANUI CHOCOLATE AMARGO 150 G</t>
  </si>
  <si>
    <t>FRANUI CHOCOLATE CON LECHE 150 G</t>
  </si>
  <si>
    <t>FRANUI PINK 150 G</t>
  </si>
  <si>
    <t>COCA COLA SABOR ORIGINAL 1,75 L</t>
  </si>
  <si>
    <t>COCA COLA LIGTH 1,75 L</t>
  </si>
  <si>
    <t>COCA COLA ZERO AZUCAR 1,75 L</t>
  </si>
  <si>
    <t>SPRITE SABOR ORIGINAL 1,75 L</t>
  </si>
  <si>
    <t>SPRITE ZERO AZUCAR 1,75 L</t>
  </si>
  <si>
    <t>SCHWEPPES TONICA 1,5 L</t>
  </si>
  <si>
    <t>SCHWEPPES ZERO AZUCAR 1,5 L</t>
  </si>
  <si>
    <t>SMARTWATER 1,5 L</t>
  </si>
  <si>
    <t>QUESO BRIE ER 100 G</t>
  </si>
  <si>
    <t>QUESO CAMEMBERT ER 200 G</t>
  </si>
  <si>
    <t>QUESO PROVOLETA ESTANCIA RAFAELA</t>
  </si>
  <si>
    <t>CHIPS DE LEÑA ESPINILLO HUMOS 500 G</t>
  </si>
  <si>
    <t>CUCHILLO Y TENEDOR</t>
  </si>
  <si>
    <t>CUCHILLO TRINCHE Y CHAIRA</t>
  </si>
  <si>
    <t>CUCHILLO VOGEL 20 CM</t>
  </si>
  <si>
    <t>MANI HONEY ROASTED 220 G</t>
  </si>
  <si>
    <t>CAFE CUMBRE DESCAF MOLIDO 340 G</t>
  </si>
  <si>
    <t>CAFE CUMBRE MOLIDO 250 G</t>
  </si>
  <si>
    <t>CAFE COLINA MOLIDO 250 G</t>
  </si>
  <si>
    <t>CAFE VOLCAN MOLIDO 250 G</t>
  </si>
  <si>
    <t>CAFE LIOFILIZADO JUAN VALDEZ 95 G</t>
  </si>
  <si>
    <t>CAPSULAS DE CAFE MUJERES JV X 8 UN</t>
  </si>
  <si>
    <t>CAPSULAS DE CAFE PAISAJE JV X 8 UN</t>
  </si>
  <si>
    <t>ALFAJOR MALBEC LA GOULUE X 55 GR</t>
  </si>
  <si>
    <t>ALFAJOR DULCE DE LECHE LA GOULUE X 55 GR</t>
  </si>
  <si>
    <t>COMBO VERMUT CORLIERI + VASO CRISTAL</t>
  </si>
  <si>
    <t>BOLSAS FRISELINA GRANDE</t>
  </si>
  <si>
    <t>BOLSAS KRAFT MEDIANA</t>
  </si>
  <si>
    <t>BOLSAS KRAFT DELIVERY</t>
  </si>
  <si>
    <t>CONDIMENTO AJO EN POLVO BADIA 85,05 G</t>
  </si>
  <si>
    <t>CONDIMENTO CURRY EN POLVO BADIA 56,7 G</t>
  </si>
  <si>
    <t>SAL HIMALAYA GAVAR 380g</t>
  </si>
  <si>
    <t>SAL CON AJO GAVAR 380g</t>
  </si>
  <si>
    <t>SAL CON FINAS HIERBAS GAVAR 330G</t>
  </si>
  <si>
    <t>SAL PIMIENTA LIMON GAVAR 330G</t>
  </si>
  <si>
    <t>ADEREZO BARBACOA PREMIUM  300G</t>
  </si>
  <si>
    <t>BOLSA CARBON 10 KG FUEGO YA</t>
  </si>
  <si>
    <t>TORTA CONG PATAGONIA</t>
  </si>
  <si>
    <t>TORTA CONG NOTTING HILL</t>
  </si>
  <si>
    <t>TORTA CONG CHOCOTORTA</t>
  </si>
  <si>
    <t>TORTA CONG CHEESECAKE</t>
  </si>
  <si>
    <t>TORTA CONG KEY LIME</t>
  </si>
  <si>
    <t>Últimas 6 semanas</t>
  </si>
  <si>
    <t>Lista: IdLista 2 (Id 2)</t>
  </si>
  <si>
    <t>12-kg</t>
  </si>
  <si>
    <t>1-Unidades</t>
  </si>
  <si>
    <t>LINDT EXCELLENCE TABLETA EXTRA CREAMY 100G</t>
  </si>
  <si>
    <t>LINDT SWISS CLASSIC TABLETA DOUBLE MILK 100 G</t>
  </si>
  <si>
    <t>TABLA PREMIUM</t>
  </si>
  <si>
    <t>CUCHILLO CON LOGO ER</t>
  </si>
  <si>
    <t>CUCHILLO NOGAL 20 CM</t>
  </si>
  <si>
    <t>VERMUT CORLIERI BOTELLA 780 ML</t>
  </si>
  <si>
    <t>ENVIO A DOMICILIO SIN CARGO</t>
  </si>
  <si>
    <t>FOGONERO ARES-CIRCULAR EMPLEADOS</t>
  </si>
  <si>
    <t>FOGONERO OLIMPO-CIRCULAR C/RUEDAS EMPLEADOS</t>
  </si>
  <si>
    <t>MOLLEJA  DE CUELLO EST RAFAELA</t>
  </si>
  <si>
    <t>Últimas 3 semanas</t>
  </si>
  <si>
    <t>1/2 RES NOVILLO</t>
  </si>
  <si>
    <t>1/2  RES   TOROS</t>
  </si>
  <si>
    <t>1/2 RES VACA CONSUMO</t>
  </si>
  <si>
    <t>FRANUI FREE 150 G</t>
  </si>
  <si>
    <t>VACIO ENTERO - ER</t>
  </si>
  <si>
    <t>CEJA DE BIFE - ER</t>
  </si>
  <si>
    <t>CORAZON DE BIFE - ER</t>
  </si>
  <si>
    <t>Queso Sardo La Paulina</t>
  </si>
  <si>
    <t>Queso Cremoso La Paulina</t>
  </si>
  <si>
    <t>Caja Especialidades Chica</t>
  </si>
  <si>
    <t>Caja especialidades Grande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</si>
</sst>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\$\ #,##0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251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8" fillId="19" borderId="0" xfId="10" applyFont="1" applyFill="1" applyBorder="1"/>
    <xf numFmtId="169" fontId="0" fillId="0" borderId="0" xfId="0" applyNumberFormat="1"/>
    <xf numFmtId="14" fontId="0" fillId="0" borderId="3" xfId="0" applyNumberFormat="1" applyBorder="1" applyAlignment="1">
      <alignment horizontal="center"/>
    </xf>
    <xf numFmtId="0" fontId="39" fillId="0" borderId="0" xfId="0" applyFont="1"/>
    <xf numFmtId="10" fontId="0" fillId="0" borderId="0" xfId="0" applyNumberFormat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165" fontId="7" fillId="0" borderId="19" xfId="11" applyNumberFormat="1" applyFont="1" applyFill="1" applyBorder="1" applyAlignment="1">
      <alignment vertical="center"/>
    </xf>
    <xf numFmtId="0" fontId="0" fillId="0" borderId="0" xfId="0" applyFill="1"/>
    <xf numFmtId="10" fontId="0" fillId="0" borderId="0" xfId="0" applyNumberFormat="1" applyFill="1"/>
  </cellXfs>
  <cellStyles count="12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Moneda 4" xfId="11" xr:uid="{C405A9E0-EF41-48C2-960D-B8420A66FFAC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3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noFill/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5</xdr:row>
          <xdr:rowOff>171450</xdr:rowOff>
        </xdr:from>
        <xdr:to>
          <xdr:col>5</xdr:col>
          <xdr:colOff>409575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5</xdr:row>
          <xdr:rowOff>171450</xdr:rowOff>
        </xdr:from>
        <xdr:to>
          <xdr:col>9</xdr:col>
          <xdr:colOff>247650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24/02/2026 13:39:45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9525</xdr:rowOff>
        </xdr:from>
        <xdr:to>
          <xdr:col>5</xdr:col>
          <xdr:colOff>409575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26/02/2026 09:52:13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628900"/>
          <a:ext cx="7115175" cy="130683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16</xdr:row>
          <xdr:rowOff>47625</xdr:rowOff>
        </xdr:from>
        <xdr:to>
          <xdr:col>5</xdr:col>
          <xdr:colOff>409575</xdr:colOff>
          <xdr:row>18</xdr:row>
          <xdr:rowOff>114300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24</xdr:row>
          <xdr:rowOff>47625</xdr:rowOff>
        </xdr:from>
        <xdr:to>
          <xdr:col>5</xdr:col>
          <xdr:colOff>438150</xdr:colOff>
          <xdr:row>26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32</xdr:row>
          <xdr:rowOff>180975</xdr:rowOff>
        </xdr:from>
        <xdr:to>
          <xdr:col>4</xdr:col>
          <xdr:colOff>447675</xdr:colOff>
          <xdr:row>35</xdr:row>
          <xdr:rowOff>57150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41</xdr:row>
          <xdr:rowOff>66675</xdr:rowOff>
        </xdr:from>
        <xdr:to>
          <xdr:col>6</xdr:col>
          <xdr:colOff>95250</xdr:colOff>
          <xdr:row>43</xdr:row>
          <xdr:rowOff>133350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41</xdr:row>
          <xdr:rowOff>76200</xdr:rowOff>
        </xdr:from>
        <xdr:to>
          <xdr:col>4</xdr:col>
          <xdr:colOff>447675</xdr:colOff>
          <xdr:row>43</xdr:row>
          <xdr:rowOff>133350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15</xdr:row>
          <xdr:rowOff>171450</xdr:rowOff>
        </xdr:from>
        <xdr:to>
          <xdr:col>9</xdr:col>
          <xdr:colOff>361950</xdr:colOff>
          <xdr:row>19</xdr:row>
          <xdr:rowOff>161925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26/02/2026 12:08:15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348615</xdr:colOff>
      <xdr:row>12</xdr:row>
      <xdr:rowOff>179070</xdr:rowOff>
    </xdr:from>
    <xdr:to>
      <xdr:col>4</xdr:col>
      <xdr:colOff>615315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396615" y="2465070"/>
          <a:ext cx="266700" cy="17335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358140</xdr:colOff>
      <xdr:row>20</xdr:row>
      <xdr:rowOff>133350</xdr:rowOff>
    </xdr:from>
    <xdr:to>
      <xdr:col>4</xdr:col>
      <xdr:colOff>624840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406140" y="3943350"/>
          <a:ext cx="266700" cy="16764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381952</xdr:colOff>
      <xdr:row>29</xdr:row>
      <xdr:rowOff>29527</xdr:rowOff>
    </xdr:from>
    <xdr:to>
      <xdr:col>4</xdr:col>
      <xdr:colOff>648652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4299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386238</xdr:colOff>
      <xdr:row>37</xdr:row>
      <xdr:rowOff>127158</xdr:rowOff>
    </xdr:from>
    <xdr:to>
      <xdr:col>4</xdr:col>
      <xdr:colOff>652938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434238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22</xdr:row>
          <xdr:rowOff>180975</xdr:rowOff>
        </xdr:from>
        <xdr:to>
          <xdr:col>9</xdr:col>
          <xdr:colOff>295275</xdr:colOff>
          <xdr:row>28</xdr:row>
          <xdr:rowOff>66675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Listas de precios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27/02/2026 09:03:24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32</xdr:row>
          <xdr:rowOff>171450</xdr:rowOff>
        </xdr:from>
        <xdr:to>
          <xdr:col>6</xdr:col>
          <xdr:colOff>133350</xdr:colOff>
          <xdr:row>35</xdr:row>
          <xdr:rowOff>57150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11/02/2026 15:39:10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39</xdr:row>
          <xdr:rowOff>38100</xdr:rowOff>
        </xdr:from>
        <xdr:to>
          <xdr:col>9</xdr:col>
          <xdr:colOff>342900</xdr:colOff>
          <xdr:row>42</xdr:row>
          <xdr:rowOff>152400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24/02/2026 15:08:00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42</xdr:row>
          <xdr:rowOff>171450</xdr:rowOff>
        </xdr:from>
        <xdr:to>
          <xdr:col>9</xdr:col>
          <xdr:colOff>352425</xdr:colOff>
          <xdr:row>45</xdr:row>
          <xdr:rowOff>180975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Ventas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Fecha proceso: 13/02/2026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12/02/2026 15:54:13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42</xdr:row>
          <xdr:rowOff>0</xdr:rowOff>
        </xdr:from>
        <xdr:to>
          <xdr:col>1</xdr:col>
          <xdr:colOff>628650</xdr:colOff>
          <xdr:row>43</xdr:row>
          <xdr:rowOff>57150</xdr:rowOff>
        </xdr:to>
        <xdr:sp macro="" textlink="">
          <xdr:nvSpPr>
            <xdr:cNvPr id="12333" name="Label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0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de vigencia: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1219590</xdr:colOff>
      <xdr:row>755</xdr:row>
      <xdr:rowOff>8919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219590" y="554442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afalimcom-my.sharepoint.com/personal/rodrigomarozzi_lario_com_ar/Documents/Workflow%20Seguimiento%20de%20Precios/00%20-%20Workflow/bkp/WFW_SPC%20VERSION%20mv.xlsm" TargetMode="External"/><Relationship Id="rId1" Type="http://schemas.openxmlformats.org/officeDocument/2006/relationships/externalLinkPath" Target="bkp/WFW_SPC%20VERSION%20m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rkflow"/>
      <sheetName val="Parametros"/>
      <sheetName val="Clusters"/>
      <sheetName val="Lista Fiambre"/>
      <sheetName val="Cluster ER"/>
      <sheetName val="L40.old"/>
      <sheetName val="Costos Comerciales"/>
      <sheetName val="Costos Unitarios"/>
      <sheetName val="L41.old"/>
      <sheetName val="Lista Consumo Interno"/>
      <sheetName val="Comp ER"/>
      <sheetName val="Competencias"/>
      <sheetName val="Costos Fiambre"/>
      <sheetName val="Listas anteriores R"/>
      <sheetName val="Listas anteriores R.old"/>
      <sheetName val="Listas anteriores C"/>
      <sheetName val="Listas anteriores CML.old"/>
      <sheetName val="Listas anteriores ML"/>
      <sheetName val="Listas anteriores May."/>
      <sheetName val="Listas anteriores HORECA"/>
      <sheetName val="Listas anteriores May.old"/>
      <sheetName val="Listas anteriores HORECA.old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Lista fiambres Carniceria</v>
          </cell>
        </row>
        <row r="2">
          <cell r="B2" t="str">
            <v>Rubro</v>
          </cell>
          <cell r="C2" t="str">
            <v>Código</v>
          </cell>
        </row>
        <row r="3">
          <cell r="B3" t="str">
            <v>MORTADELAS</v>
          </cell>
          <cell r="C3">
            <v>1</v>
          </cell>
        </row>
        <row r="4">
          <cell r="B4" t="str">
            <v>MORTADELAS</v>
          </cell>
          <cell r="C4">
            <v>3</v>
          </cell>
        </row>
        <row r="5">
          <cell r="B5" t="str">
            <v>MORTADELAS</v>
          </cell>
          <cell r="C5">
            <v>5</v>
          </cell>
        </row>
        <row r="6">
          <cell r="B6" t="str">
            <v>MORTADELAS</v>
          </cell>
          <cell r="C6">
            <v>687</v>
          </cell>
        </row>
        <row r="7">
          <cell r="B7" t="str">
            <v>SALAMES Y SALAMINES</v>
          </cell>
          <cell r="C7">
            <v>27</v>
          </cell>
        </row>
        <row r="8">
          <cell r="B8" t="str">
            <v>SALAMES Y SALAMINES</v>
          </cell>
          <cell r="C8">
            <v>1026</v>
          </cell>
        </row>
        <row r="9">
          <cell r="B9" t="str">
            <v>SALAMES Y SALAMINES</v>
          </cell>
          <cell r="C9">
            <v>33</v>
          </cell>
        </row>
        <row r="10">
          <cell r="B10" t="str">
            <v>SALAMES Y SALAMINES</v>
          </cell>
          <cell r="C10">
            <v>34</v>
          </cell>
        </row>
        <row r="11">
          <cell r="B11" t="str">
            <v>SALAMES Y SALAMINES</v>
          </cell>
          <cell r="C11">
            <v>35</v>
          </cell>
        </row>
        <row r="12">
          <cell r="B12" t="str">
            <v>SALAMES Y SALAMINES</v>
          </cell>
          <cell r="C12">
            <v>50</v>
          </cell>
        </row>
        <row r="13">
          <cell r="B13" t="str">
            <v>SALAMES Y SALAMINES</v>
          </cell>
          <cell r="C13">
            <v>40</v>
          </cell>
        </row>
        <row r="14">
          <cell r="B14" t="str">
            <v>SALAMES Y SALAMINES</v>
          </cell>
          <cell r="C14">
            <v>38</v>
          </cell>
        </row>
        <row r="15">
          <cell r="B15" t="str">
            <v>SALAMES Y SALAMINES</v>
          </cell>
          <cell r="C15">
            <v>41</v>
          </cell>
        </row>
        <row r="16">
          <cell r="B16" t="str">
            <v>SALAMES Y SALAMINES</v>
          </cell>
          <cell r="C16">
            <v>39</v>
          </cell>
        </row>
        <row r="17">
          <cell r="B17" t="str">
            <v>SALAMES Y SALAMINES</v>
          </cell>
          <cell r="C17">
            <v>59</v>
          </cell>
        </row>
        <row r="18">
          <cell r="B18" t="str">
            <v>SALAMES Y SALAMINES</v>
          </cell>
          <cell r="C18">
            <v>61</v>
          </cell>
        </row>
        <row r="19">
          <cell r="B19" t="str">
            <v>SALAMES Y SALAMINES</v>
          </cell>
          <cell r="C19">
            <v>58</v>
          </cell>
        </row>
        <row r="20">
          <cell r="B20" t="str">
            <v>SALAMES Y SALAMINES</v>
          </cell>
          <cell r="C20">
            <v>587</v>
          </cell>
        </row>
        <row r="21">
          <cell r="B21" t="str">
            <v>BLANCOS Y SALCHICHONES</v>
          </cell>
          <cell r="C21">
            <v>66</v>
          </cell>
        </row>
        <row r="22">
          <cell r="B22" t="str">
            <v>BLANCOS Y SALCHICHONES</v>
          </cell>
          <cell r="C22">
            <v>87</v>
          </cell>
        </row>
        <row r="23">
          <cell r="B23" t="str">
            <v>BLANCOS Y SALCHICHONES</v>
          </cell>
          <cell r="C23">
            <v>94</v>
          </cell>
        </row>
        <row r="24">
          <cell r="B24" t="str">
            <v>BLANCOS Y SALCHICHONES</v>
          </cell>
          <cell r="C24">
            <v>92</v>
          </cell>
        </row>
        <row r="25">
          <cell r="B25" t="str">
            <v>BLANCOS Y SALCHICHONES</v>
          </cell>
          <cell r="C25">
            <v>93</v>
          </cell>
        </row>
        <row r="26">
          <cell r="B26" t="str">
            <v>BLANCOS Y SALCHICHONES</v>
          </cell>
          <cell r="C26">
            <v>81</v>
          </cell>
        </row>
        <row r="27">
          <cell r="B27" t="str">
            <v>BLANCOS Y SALCHICHONES</v>
          </cell>
          <cell r="C27">
            <v>73</v>
          </cell>
        </row>
        <row r="28">
          <cell r="B28" t="str">
            <v>BLANCOS Y SALCHICHONES</v>
          </cell>
          <cell r="C28">
            <v>78</v>
          </cell>
        </row>
        <row r="29">
          <cell r="B29" t="str">
            <v>BLANCOS Y SALCHICHONES</v>
          </cell>
          <cell r="C29">
            <v>84</v>
          </cell>
        </row>
        <row r="30">
          <cell r="B30" t="str">
            <v>BLANCOS Y SALCHICHONES</v>
          </cell>
          <cell r="C30">
            <v>689</v>
          </cell>
        </row>
        <row r="31">
          <cell r="B31" t="str">
            <v>BLANCOS Y SALCHICHONES</v>
          </cell>
          <cell r="C31">
            <v>688</v>
          </cell>
        </row>
        <row r="32">
          <cell r="B32" t="str">
            <v>JAMONES CRUDOS</v>
          </cell>
          <cell r="C32">
            <v>99</v>
          </cell>
        </row>
        <row r="33">
          <cell r="B33" t="str">
            <v>JAMONES CRUDOS</v>
          </cell>
          <cell r="C33">
            <v>98</v>
          </cell>
        </row>
        <row r="34">
          <cell r="B34" t="str">
            <v>JAMONES CRUDOS</v>
          </cell>
          <cell r="C34">
            <v>100</v>
          </cell>
        </row>
        <row r="35">
          <cell r="B35" t="str">
            <v>SALAZONES COCIDAS</v>
          </cell>
          <cell r="C35">
            <v>116</v>
          </cell>
        </row>
        <row r="36">
          <cell r="B36" t="str">
            <v>SALAZONES COCIDAS</v>
          </cell>
          <cell r="C36">
            <v>119</v>
          </cell>
        </row>
        <row r="37">
          <cell r="B37" t="str">
            <v>SALAZONES COCIDAS</v>
          </cell>
          <cell r="C37">
            <v>118</v>
          </cell>
        </row>
        <row r="38">
          <cell r="B38" t="str">
            <v>SALAZONES COCIDAS</v>
          </cell>
          <cell r="C38">
            <v>699</v>
          </cell>
        </row>
        <row r="39">
          <cell r="B39" t="str">
            <v>SALAZONES COCIDAS</v>
          </cell>
          <cell r="C39">
            <v>107</v>
          </cell>
        </row>
        <row r="40">
          <cell r="B40" t="str">
            <v>SALAZONES COCIDAS</v>
          </cell>
          <cell r="C40">
            <v>108</v>
          </cell>
        </row>
        <row r="41">
          <cell r="B41" t="str">
            <v>SALAZONES COCIDAS</v>
          </cell>
          <cell r="C41">
            <v>110</v>
          </cell>
        </row>
        <row r="42">
          <cell r="B42" t="str">
            <v>SALAZONES COCIDAS</v>
          </cell>
          <cell r="C42">
            <v>106</v>
          </cell>
        </row>
        <row r="43">
          <cell r="B43" t="str">
            <v>SALAZONES COCIDAS</v>
          </cell>
          <cell r="C43">
            <v>448</v>
          </cell>
        </row>
        <row r="44">
          <cell r="B44" t="str">
            <v>SALAZONES COCIDAS</v>
          </cell>
          <cell r="C44">
            <v>121</v>
          </cell>
        </row>
        <row r="45">
          <cell r="B45" t="str">
            <v>SALAZONES SECAS</v>
          </cell>
          <cell r="C45">
            <v>115</v>
          </cell>
        </row>
        <row r="46">
          <cell r="B46" t="str">
            <v>SALAZONES SECAS</v>
          </cell>
          <cell r="C46">
            <v>450</v>
          </cell>
        </row>
        <row r="47">
          <cell r="B47" t="str">
            <v>SALAZONES SECAS</v>
          </cell>
          <cell r="C47">
            <v>265</v>
          </cell>
        </row>
        <row r="48">
          <cell r="B48" t="str">
            <v>SALAZONES SECAS</v>
          </cell>
          <cell r="C48">
            <v>122</v>
          </cell>
        </row>
        <row r="49">
          <cell r="B49" t="str">
            <v>SALAZONES SECAS</v>
          </cell>
          <cell r="C49">
            <v>124</v>
          </cell>
        </row>
        <row r="50">
          <cell r="B50" t="str">
            <v>SALCHICHAS DE VIENA</v>
          </cell>
          <cell r="C50">
            <v>11</v>
          </cell>
        </row>
        <row r="51">
          <cell r="B51" t="str">
            <v>SALCHICHAS DE VIENA</v>
          </cell>
          <cell r="C51">
            <v>10</v>
          </cell>
        </row>
        <row r="52">
          <cell r="B52" t="str">
            <v>SALCHICHAS DE VIENA</v>
          </cell>
          <cell r="C52">
            <v>140</v>
          </cell>
        </row>
        <row r="53">
          <cell r="B53" t="str">
            <v>SALCHICHAS DE VIENA</v>
          </cell>
          <cell r="C53">
            <v>1040</v>
          </cell>
        </row>
        <row r="54">
          <cell r="B54" t="str">
            <v>GRASAS</v>
          </cell>
          <cell r="C54">
            <v>298</v>
          </cell>
        </row>
        <row r="55">
          <cell r="B55" t="str">
            <v>GRASAS</v>
          </cell>
          <cell r="C55">
            <v>301</v>
          </cell>
        </row>
        <row r="56">
          <cell r="B56" t="str">
            <v>Lario Centenario</v>
          </cell>
          <cell r="C56">
            <v>64</v>
          </cell>
        </row>
        <row r="57">
          <cell r="B57" t="str">
            <v>Lario Centenario</v>
          </cell>
          <cell r="C57">
            <v>684</v>
          </cell>
        </row>
        <row r="58">
          <cell r="B58" t="str">
            <v>Lario Centenario</v>
          </cell>
          <cell r="C58">
            <v>521</v>
          </cell>
        </row>
        <row r="59">
          <cell r="B59" t="str">
            <v>Lario Centenario</v>
          </cell>
          <cell r="C59">
            <v>522</v>
          </cell>
        </row>
        <row r="60">
          <cell r="B60" t="str">
            <v>Lario Centenario</v>
          </cell>
          <cell r="C60">
            <v>528</v>
          </cell>
        </row>
        <row r="61">
          <cell r="B61" t="str">
            <v>Lario Centenario</v>
          </cell>
          <cell r="C61">
            <v>529</v>
          </cell>
        </row>
        <row r="62">
          <cell r="B62" t="str">
            <v>Lario Centenario</v>
          </cell>
          <cell r="C62">
            <v>686</v>
          </cell>
        </row>
        <row r="63">
          <cell r="B63" t="str">
            <v>Lario Centenario</v>
          </cell>
          <cell r="C63">
            <v>995</v>
          </cell>
        </row>
        <row r="64">
          <cell r="B64" t="str">
            <v>Lario Centenario</v>
          </cell>
          <cell r="C64">
            <v>996</v>
          </cell>
        </row>
        <row r="65">
          <cell r="B65" t="str">
            <v>Lario Centenario</v>
          </cell>
          <cell r="C65">
            <v>541</v>
          </cell>
        </row>
        <row r="66">
          <cell r="B66" t="str">
            <v>Lario Centenario</v>
          </cell>
          <cell r="C66">
            <v>998</v>
          </cell>
        </row>
        <row r="67">
          <cell r="B67" t="str">
            <v>Lario Centenario</v>
          </cell>
          <cell r="C67">
            <v>545</v>
          </cell>
        </row>
        <row r="68">
          <cell r="B68" t="str">
            <v>Lario Centenario</v>
          </cell>
          <cell r="C68">
            <v>547</v>
          </cell>
        </row>
        <row r="69">
          <cell r="B69" t="str">
            <v>Lario Centenario</v>
          </cell>
          <cell r="C69">
            <v>566</v>
          </cell>
        </row>
        <row r="70">
          <cell r="B70" t="str">
            <v>Lario Centenario</v>
          </cell>
          <cell r="C70">
            <v>568</v>
          </cell>
        </row>
        <row r="71">
          <cell r="B71" t="str">
            <v>Feteados e/v Lario</v>
          </cell>
          <cell r="C71">
            <v>30</v>
          </cell>
        </row>
        <row r="72">
          <cell r="B72" t="str">
            <v>Feteados e/v Lario</v>
          </cell>
          <cell r="C72">
            <v>102</v>
          </cell>
        </row>
        <row r="73">
          <cell r="B73" t="str">
            <v>Feteados e/v Lario</v>
          </cell>
          <cell r="C73">
            <v>117</v>
          </cell>
        </row>
        <row r="74">
          <cell r="B74" t="str">
            <v>Feteados e/v Lario</v>
          </cell>
          <cell r="C74">
            <v>530</v>
          </cell>
        </row>
        <row r="75">
          <cell r="B75" t="str">
            <v>Feteados e/v Lario</v>
          </cell>
          <cell r="C75">
            <v>531</v>
          </cell>
        </row>
        <row r="76">
          <cell r="B76" t="str">
            <v>Feteados e/v Lario</v>
          </cell>
          <cell r="C76">
            <v>533</v>
          </cell>
        </row>
        <row r="77">
          <cell r="B77" t="str">
            <v>Feteados e/v Lario</v>
          </cell>
          <cell r="C77">
            <v>534</v>
          </cell>
        </row>
        <row r="78">
          <cell r="B78" t="str">
            <v>Feteados e/v Lario</v>
          </cell>
          <cell r="C78">
            <v>535</v>
          </cell>
        </row>
        <row r="79">
          <cell r="B79" t="str">
            <v>Feteados e/v Lario</v>
          </cell>
          <cell r="C79">
            <v>1027</v>
          </cell>
        </row>
        <row r="80">
          <cell r="B80" t="str">
            <v>Feteados e/v Lario</v>
          </cell>
          <cell r="C80">
            <v>1028</v>
          </cell>
        </row>
        <row r="81">
          <cell r="B81" t="str">
            <v>Feteados e/v Lario</v>
          </cell>
          <cell r="C81">
            <v>1029</v>
          </cell>
        </row>
        <row r="82">
          <cell r="B82" t="str">
            <v>Feteados e/v Lario</v>
          </cell>
          <cell r="C82">
            <v>1030</v>
          </cell>
        </row>
        <row r="83">
          <cell r="B83" t="str">
            <v>Feteados e/v Lario</v>
          </cell>
          <cell r="C83">
            <v>567</v>
          </cell>
        </row>
        <row r="84">
          <cell r="B84" t="str">
            <v>Feteados e/v Lario</v>
          </cell>
          <cell r="C84">
            <v>1103</v>
          </cell>
        </row>
        <row r="85">
          <cell r="B85" t="str">
            <v>Feteados e/v Lario</v>
          </cell>
          <cell r="C85">
            <v>1104</v>
          </cell>
        </row>
        <row r="86">
          <cell r="B86" t="str">
            <v>Fiambres 66</v>
          </cell>
          <cell r="C86">
            <v>18</v>
          </cell>
        </row>
        <row r="87">
          <cell r="B87" t="str">
            <v>Fiambres 66</v>
          </cell>
          <cell r="C87">
            <v>20</v>
          </cell>
        </row>
        <row r="88">
          <cell r="B88" t="str">
            <v>Fiambres 66</v>
          </cell>
          <cell r="C88">
            <v>42</v>
          </cell>
        </row>
        <row r="89">
          <cell r="B89" t="str">
            <v>Fiambres 66</v>
          </cell>
          <cell r="C89">
            <v>43</v>
          </cell>
        </row>
        <row r="90">
          <cell r="B90" t="str">
            <v>Fiambres 66</v>
          </cell>
          <cell r="C90">
            <v>44</v>
          </cell>
        </row>
        <row r="91">
          <cell r="B91" t="str">
            <v>Fiambres 66</v>
          </cell>
          <cell r="C91">
            <v>2044</v>
          </cell>
        </row>
        <row r="92">
          <cell r="B92" t="str">
            <v>Fiambres 66</v>
          </cell>
          <cell r="C92">
            <v>68</v>
          </cell>
        </row>
        <row r="93">
          <cell r="B93" t="str">
            <v>Fiambres 66</v>
          </cell>
          <cell r="C93">
            <v>69</v>
          </cell>
        </row>
        <row r="94">
          <cell r="B94" t="str">
            <v>Fiambres 66</v>
          </cell>
          <cell r="C94">
            <v>48</v>
          </cell>
        </row>
        <row r="95">
          <cell r="B95" t="str">
            <v>Fiambres 66</v>
          </cell>
          <cell r="C95">
            <v>49</v>
          </cell>
        </row>
        <row r="96">
          <cell r="B96" t="str">
            <v>Fiambres 66</v>
          </cell>
          <cell r="C96">
            <v>112</v>
          </cell>
        </row>
        <row r="97">
          <cell r="B97" t="str">
            <v>Fiambres 66</v>
          </cell>
          <cell r="C97">
            <v>109</v>
          </cell>
        </row>
        <row r="98">
          <cell r="B98" t="str">
            <v>Fiambres 66</v>
          </cell>
          <cell r="C98">
            <v>111</v>
          </cell>
        </row>
        <row r="99">
          <cell r="B99" t="str">
            <v>Fiambres 66</v>
          </cell>
          <cell r="C99">
            <v>441</v>
          </cell>
        </row>
        <row r="100">
          <cell r="B100" t="str">
            <v>Especialidades</v>
          </cell>
          <cell r="C100">
            <v>571</v>
          </cell>
        </row>
        <row r="101">
          <cell r="B101" t="str">
            <v>Especialidades</v>
          </cell>
          <cell r="C101">
            <v>2146</v>
          </cell>
        </row>
        <row r="102">
          <cell r="B102" t="str">
            <v>Recortes</v>
          </cell>
          <cell r="C102">
            <v>481</v>
          </cell>
        </row>
        <row r="103">
          <cell r="B103" t="str">
            <v>Recortes</v>
          </cell>
          <cell r="C103">
            <v>483</v>
          </cell>
        </row>
        <row r="104">
          <cell r="B104" t="str">
            <v>Recortes</v>
          </cell>
          <cell r="C104">
            <v>485</v>
          </cell>
        </row>
        <row r="105">
          <cell r="B105" t="str">
            <v>Recortes</v>
          </cell>
          <cell r="C105">
            <v>486</v>
          </cell>
        </row>
        <row r="106">
          <cell r="B106" t="str">
            <v>Recortes</v>
          </cell>
          <cell r="C106">
            <v>487</v>
          </cell>
        </row>
        <row r="107">
          <cell r="B107" t="str">
            <v>Recortes</v>
          </cell>
          <cell r="C107">
            <v>494</v>
          </cell>
        </row>
        <row r="108">
          <cell r="B108" t="str">
            <v>Recortes</v>
          </cell>
          <cell r="C108">
            <v>495</v>
          </cell>
        </row>
        <row r="109">
          <cell r="B109" t="str">
            <v>Recortes</v>
          </cell>
          <cell r="C109">
            <v>502</v>
          </cell>
        </row>
        <row r="110">
          <cell r="B110" t="str">
            <v>Recortes</v>
          </cell>
          <cell r="C110">
            <v>1519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A1" t="str">
            <v>Lista: IdLista 16 (Id 16)</v>
          </cell>
        </row>
        <row r="2">
          <cell r="A2" t="str">
            <v>Últimas 3 semanas</v>
          </cell>
        </row>
        <row r="3">
          <cell r="A3" t="str">
            <v>Articulo</v>
          </cell>
          <cell r="D3" t="str">
            <v>DESCRIPCION_TIPO_ART</v>
          </cell>
        </row>
        <row r="4">
          <cell r="A4">
            <v>1</v>
          </cell>
          <cell r="D4" t="str">
            <v>Fiambres</v>
          </cell>
        </row>
        <row r="5">
          <cell r="A5">
            <v>3</v>
          </cell>
          <cell r="D5" t="str">
            <v>Fiambres</v>
          </cell>
        </row>
        <row r="6">
          <cell r="A6">
            <v>5</v>
          </cell>
          <cell r="D6" t="str">
            <v>Fiambres</v>
          </cell>
        </row>
        <row r="7">
          <cell r="A7">
            <v>9</v>
          </cell>
          <cell r="D7" t="str">
            <v>Fiambres</v>
          </cell>
        </row>
        <row r="8">
          <cell r="A8">
            <v>10</v>
          </cell>
          <cell r="D8" t="str">
            <v>Fiambres</v>
          </cell>
        </row>
        <row r="9">
          <cell r="A9">
            <v>11</v>
          </cell>
          <cell r="D9" t="str">
            <v>Fiambres</v>
          </cell>
        </row>
        <row r="10">
          <cell r="A10">
            <v>13</v>
          </cell>
          <cell r="D10" t="str">
            <v>Fiambres</v>
          </cell>
        </row>
        <row r="11">
          <cell r="A11">
            <v>18</v>
          </cell>
          <cell r="D11" t="str">
            <v>Fiambres</v>
          </cell>
        </row>
        <row r="12">
          <cell r="A12">
            <v>20</v>
          </cell>
          <cell r="D12" t="str">
            <v>Fiambres</v>
          </cell>
        </row>
        <row r="13">
          <cell r="A13">
            <v>27</v>
          </cell>
          <cell r="D13" t="str">
            <v>Fiambres</v>
          </cell>
        </row>
        <row r="14">
          <cell r="A14">
            <v>30</v>
          </cell>
          <cell r="D14" t="str">
            <v>Fiambres</v>
          </cell>
        </row>
        <row r="15">
          <cell r="A15">
            <v>33</v>
          </cell>
          <cell r="D15" t="str">
            <v>Fiambres</v>
          </cell>
        </row>
        <row r="16">
          <cell r="A16">
            <v>34</v>
          </cell>
          <cell r="D16" t="str">
            <v>Fiambres</v>
          </cell>
        </row>
        <row r="17">
          <cell r="A17">
            <v>35</v>
          </cell>
          <cell r="D17" t="str">
            <v>Fiambres</v>
          </cell>
        </row>
        <row r="18">
          <cell r="A18">
            <v>36</v>
          </cell>
          <cell r="D18" t="str">
            <v>Fiambres</v>
          </cell>
        </row>
        <row r="19">
          <cell r="A19">
            <v>38</v>
          </cell>
          <cell r="D19" t="str">
            <v>Fiambres</v>
          </cell>
        </row>
        <row r="20">
          <cell r="A20">
            <v>39</v>
          </cell>
          <cell r="D20" t="str">
            <v>Fiambres</v>
          </cell>
        </row>
        <row r="21">
          <cell r="A21">
            <v>40</v>
          </cell>
          <cell r="D21" t="str">
            <v>Fiambres</v>
          </cell>
        </row>
        <row r="22">
          <cell r="A22">
            <v>41</v>
          </cell>
          <cell r="D22" t="str">
            <v>Fiambres</v>
          </cell>
        </row>
        <row r="23">
          <cell r="A23">
            <v>42</v>
          </cell>
          <cell r="D23" t="str">
            <v>Fiambres</v>
          </cell>
        </row>
        <row r="24">
          <cell r="A24">
            <v>43</v>
          </cell>
          <cell r="D24" t="str">
            <v>Fiambres</v>
          </cell>
        </row>
        <row r="25">
          <cell r="A25">
            <v>44</v>
          </cell>
          <cell r="D25" t="str">
            <v>Fiambres</v>
          </cell>
        </row>
        <row r="26">
          <cell r="A26">
            <v>45</v>
          </cell>
          <cell r="D26" t="str">
            <v>Fiambres</v>
          </cell>
        </row>
        <row r="27">
          <cell r="A27">
            <v>48</v>
          </cell>
          <cell r="D27" t="str">
            <v>Fiambres</v>
          </cell>
        </row>
        <row r="28">
          <cell r="A28">
            <v>49</v>
          </cell>
          <cell r="D28" t="str">
            <v>Fiambres</v>
          </cell>
        </row>
        <row r="29">
          <cell r="A29">
            <v>50</v>
          </cell>
          <cell r="D29" t="str">
            <v>Fiambres</v>
          </cell>
        </row>
        <row r="30">
          <cell r="A30">
            <v>58</v>
          </cell>
          <cell r="D30" t="str">
            <v>Fiambres</v>
          </cell>
        </row>
        <row r="31">
          <cell r="A31">
            <v>59</v>
          </cell>
          <cell r="D31" t="str">
            <v>Fiambres</v>
          </cell>
        </row>
        <row r="32">
          <cell r="A32">
            <v>61</v>
          </cell>
          <cell r="D32" t="str">
            <v>Fiambres</v>
          </cell>
        </row>
        <row r="33">
          <cell r="A33">
            <v>64</v>
          </cell>
          <cell r="D33" t="str">
            <v>Fiambres</v>
          </cell>
        </row>
        <row r="34">
          <cell r="A34">
            <v>66</v>
          </cell>
          <cell r="D34" t="str">
            <v>Fiambres</v>
          </cell>
        </row>
        <row r="35">
          <cell r="A35">
            <v>68</v>
          </cell>
          <cell r="D35" t="str">
            <v>Fiambres</v>
          </cell>
        </row>
        <row r="36">
          <cell r="A36">
            <v>69</v>
          </cell>
          <cell r="D36" t="str">
            <v>Fiambres</v>
          </cell>
        </row>
        <row r="37">
          <cell r="A37">
            <v>73</v>
          </cell>
          <cell r="D37" t="str">
            <v>Fiambres</v>
          </cell>
        </row>
        <row r="38">
          <cell r="A38">
            <v>77</v>
          </cell>
          <cell r="D38" t="str">
            <v>Fiambres</v>
          </cell>
        </row>
        <row r="39">
          <cell r="A39">
            <v>78</v>
          </cell>
          <cell r="D39" t="str">
            <v>Fiambres</v>
          </cell>
        </row>
        <row r="40">
          <cell r="A40">
            <v>81</v>
          </cell>
          <cell r="D40" t="str">
            <v>Fiambres</v>
          </cell>
        </row>
        <row r="41">
          <cell r="A41">
            <v>84</v>
          </cell>
          <cell r="D41" t="str">
            <v>Fiambres</v>
          </cell>
        </row>
        <row r="42">
          <cell r="A42">
            <v>85</v>
          </cell>
          <cell r="D42" t="str">
            <v>Fiambres</v>
          </cell>
        </row>
        <row r="43">
          <cell r="A43">
            <v>87</v>
          </cell>
          <cell r="D43" t="str">
            <v>Fiambres</v>
          </cell>
        </row>
        <row r="44">
          <cell r="A44">
            <v>88</v>
          </cell>
          <cell r="D44" t="str">
            <v>Carnes</v>
          </cell>
        </row>
        <row r="45">
          <cell r="A45">
            <v>89</v>
          </cell>
          <cell r="D45" t="str">
            <v>Carnes</v>
          </cell>
        </row>
        <row r="46">
          <cell r="A46">
            <v>90</v>
          </cell>
          <cell r="D46" t="str">
            <v>Carnes</v>
          </cell>
        </row>
        <row r="47">
          <cell r="A47">
            <v>91</v>
          </cell>
          <cell r="D47" t="str">
            <v>Carnes</v>
          </cell>
        </row>
        <row r="48">
          <cell r="A48">
            <v>92</v>
          </cell>
          <cell r="D48" t="str">
            <v>Fiambres</v>
          </cell>
        </row>
        <row r="49">
          <cell r="A49">
            <v>93</v>
          </cell>
          <cell r="D49" t="str">
            <v>Fiambres</v>
          </cell>
        </row>
        <row r="50">
          <cell r="A50">
            <v>94</v>
          </cell>
          <cell r="D50" t="str">
            <v>Fiambres</v>
          </cell>
        </row>
        <row r="51">
          <cell r="A51">
            <v>98</v>
          </cell>
          <cell r="D51" t="str">
            <v>Fiambres</v>
          </cell>
        </row>
        <row r="52">
          <cell r="A52">
            <v>99</v>
          </cell>
          <cell r="D52" t="str">
            <v>Fiambres</v>
          </cell>
        </row>
        <row r="53">
          <cell r="A53">
            <v>100</v>
          </cell>
          <cell r="D53" t="str">
            <v>Fiambres</v>
          </cell>
        </row>
        <row r="54">
          <cell r="A54">
            <v>102</v>
          </cell>
          <cell r="D54" t="str">
            <v>Fiambres</v>
          </cell>
        </row>
        <row r="55">
          <cell r="A55">
            <v>106</v>
          </cell>
          <cell r="D55" t="str">
            <v>Fiambres</v>
          </cell>
        </row>
        <row r="56">
          <cell r="A56">
            <v>107</v>
          </cell>
          <cell r="D56" t="str">
            <v>Fiambres</v>
          </cell>
        </row>
        <row r="57">
          <cell r="A57">
            <v>108</v>
          </cell>
          <cell r="D57" t="str">
            <v>Fiambres</v>
          </cell>
        </row>
        <row r="58">
          <cell r="A58">
            <v>109</v>
          </cell>
          <cell r="D58" t="str">
            <v>Fiambres</v>
          </cell>
        </row>
        <row r="59">
          <cell r="A59">
            <v>110</v>
          </cell>
          <cell r="D59" t="str">
            <v>Fiambres</v>
          </cell>
        </row>
        <row r="60">
          <cell r="A60">
            <v>111</v>
          </cell>
          <cell r="D60" t="str">
            <v>Fiambres</v>
          </cell>
        </row>
        <row r="61">
          <cell r="A61">
            <v>112</v>
          </cell>
          <cell r="D61" t="str">
            <v>Fiambres</v>
          </cell>
        </row>
        <row r="62">
          <cell r="A62">
            <v>115</v>
          </cell>
          <cell r="D62" t="str">
            <v>Fiambres</v>
          </cell>
        </row>
        <row r="63">
          <cell r="A63">
            <v>116</v>
          </cell>
          <cell r="D63" t="str">
            <v>Fiambres</v>
          </cell>
        </row>
        <row r="64">
          <cell r="A64">
            <v>117</v>
          </cell>
          <cell r="D64" t="str">
            <v>Fiambres</v>
          </cell>
        </row>
        <row r="65">
          <cell r="A65">
            <v>118</v>
          </cell>
          <cell r="D65" t="str">
            <v>Fiambres</v>
          </cell>
        </row>
        <row r="66">
          <cell r="A66">
            <v>119</v>
          </cell>
          <cell r="D66" t="str">
            <v>Fiambres</v>
          </cell>
        </row>
        <row r="67">
          <cell r="A67">
            <v>121</v>
          </cell>
          <cell r="D67" t="str">
            <v>Fiambres</v>
          </cell>
        </row>
        <row r="68">
          <cell r="A68">
            <v>122</v>
          </cell>
          <cell r="D68" t="str">
            <v>Fiambres</v>
          </cell>
        </row>
        <row r="69">
          <cell r="A69">
            <v>124</v>
          </cell>
          <cell r="D69" t="str">
            <v>Fiambres</v>
          </cell>
        </row>
        <row r="70">
          <cell r="A70">
            <v>140</v>
          </cell>
          <cell r="D70" t="str">
            <v>Fiambres</v>
          </cell>
        </row>
        <row r="71">
          <cell r="A71">
            <v>143</v>
          </cell>
          <cell r="D71" t="str">
            <v>Fiambres</v>
          </cell>
        </row>
        <row r="72">
          <cell r="A72">
            <v>146</v>
          </cell>
          <cell r="D72" t="str">
            <v>Fiambres</v>
          </cell>
        </row>
        <row r="73">
          <cell r="A73">
            <v>148</v>
          </cell>
          <cell r="D73" t="str">
            <v>Fiambres</v>
          </cell>
        </row>
        <row r="74">
          <cell r="A74">
            <v>153</v>
          </cell>
          <cell r="D74" t="str">
            <v>Fiambres</v>
          </cell>
        </row>
        <row r="75">
          <cell r="A75">
            <v>154</v>
          </cell>
          <cell r="D75" t="str">
            <v>Carnes</v>
          </cell>
        </row>
        <row r="76">
          <cell r="A76">
            <v>157</v>
          </cell>
          <cell r="D76" t="str">
            <v>Carnes</v>
          </cell>
        </row>
        <row r="77">
          <cell r="A77">
            <v>159</v>
          </cell>
          <cell r="D77" t="str">
            <v>Carnes</v>
          </cell>
        </row>
        <row r="78">
          <cell r="A78">
            <v>162</v>
          </cell>
          <cell r="D78" t="str">
            <v>Carnes</v>
          </cell>
        </row>
        <row r="79">
          <cell r="A79">
            <v>163</v>
          </cell>
          <cell r="D79" t="str">
            <v>Carnes</v>
          </cell>
        </row>
        <row r="80">
          <cell r="A80">
            <v>170</v>
          </cell>
          <cell r="D80" t="str">
            <v>Carnes</v>
          </cell>
        </row>
        <row r="81">
          <cell r="A81">
            <v>171</v>
          </cell>
          <cell r="D81" t="str">
            <v>Carnes</v>
          </cell>
        </row>
        <row r="82">
          <cell r="A82">
            <v>172</v>
          </cell>
          <cell r="D82" t="str">
            <v>Carnes</v>
          </cell>
        </row>
        <row r="83">
          <cell r="A83">
            <v>180</v>
          </cell>
          <cell r="D83" t="str">
            <v>Carnes</v>
          </cell>
        </row>
        <row r="84">
          <cell r="A84">
            <v>181</v>
          </cell>
          <cell r="D84" t="str">
            <v>Carnes</v>
          </cell>
        </row>
        <row r="85">
          <cell r="A85">
            <v>182</v>
          </cell>
          <cell r="D85" t="str">
            <v>Carnes</v>
          </cell>
        </row>
        <row r="86">
          <cell r="A86">
            <v>184</v>
          </cell>
          <cell r="D86" t="str">
            <v>Carnes</v>
          </cell>
        </row>
        <row r="87">
          <cell r="A87">
            <v>185</v>
          </cell>
          <cell r="D87" t="str">
            <v>Carnes</v>
          </cell>
        </row>
        <row r="88">
          <cell r="A88">
            <v>186</v>
          </cell>
          <cell r="D88" t="str">
            <v>Carnes</v>
          </cell>
        </row>
        <row r="89">
          <cell r="A89">
            <v>193</v>
          </cell>
          <cell r="D89" t="str">
            <v>Carnes</v>
          </cell>
        </row>
        <row r="90">
          <cell r="A90">
            <v>195</v>
          </cell>
          <cell r="D90" t="str">
            <v>Carnes</v>
          </cell>
        </row>
        <row r="91">
          <cell r="A91">
            <v>196</v>
          </cell>
          <cell r="D91" t="str">
            <v>Carnes</v>
          </cell>
        </row>
        <row r="92">
          <cell r="A92">
            <v>197</v>
          </cell>
          <cell r="D92" t="str">
            <v>Carnes</v>
          </cell>
        </row>
        <row r="93">
          <cell r="A93">
            <v>198</v>
          </cell>
          <cell r="D93" t="str">
            <v>Carnes</v>
          </cell>
        </row>
        <row r="94">
          <cell r="A94">
            <v>199</v>
          </cell>
          <cell r="D94" t="str">
            <v>Carnes</v>
          </cell>
        </row>
        <row r="95">
          <cell r="A95">
            <v>200</v>
          </cell>
          <cell r="D95" t="str">
            <v>Carnes</v>
          </cell>
        </row>
        <row r="96">
          <cell r="A96">
            <v>201</v>
          </cell>
          <cell r="D96" t="str">
            <v>Carnes</v>
          </cell>
        </row>
        <row r="97">
          <cell r="A97">
            <v>202</v>
          </cell>
          <cell r="D97" t="str">
            <v>Carnes</v>
          </cell>
        </row>
        <row r="98">
          <cell r="A98">
            <v>208</v>
          </cell>
          <cell r="D98" t="str">
            <v>Carnes</v>
          </cell>
        </row>
        <row r="99">
          <cell r="A99">
            <v>215</v>
          </cell>
          <cell r="D99" t="str">
            <v>Carnes</v>
          </cell>
        </row>
        <row r="100">
          <cell r="A100">
            <v>216</v>
          </cell>
          <cell r="D100" t="str">
            <v>Carnes</v>
          </cell>
        </row>
        <row r="101">
          <cell r="A101">
            <v>221</v>
          </cell>
          <cell r="D101" t="str">
            <v>Carnes</v>
          </cell>
        </row>
        <row r="102">
          <cell r="A102">
            <v>223</v>
          </cell>
          <cell r="D102" t="str">
            <v>Carnes</v>
          </cell>
        </row>
        <row r="103">
          <cell r="A103">
            <v>224</v>
          </cell>
          <cell r="D103" t="str">
            <v>Carnes</v>
          </cell>
        </row>
        <row r="104">
          <cell r="A104">
            <v>227</v>
          </cell>
          <cell r="D104" t="str">
            <v>Carnes</v>
          </cell>
        </row>
        <row r="105">
          <cell r="A105">
            <v>228</v>
          </cell>
          <cell r="D105" t="str">
            <v>Carnes</v>
          </cell>
        </row>
        <row r="106">
          <cell r="A106">
            <v>234</v>
          </cell>
          <cell r="D106" t="str">
            <v>Carnes</v>
          </cell>
        </row>
        <row r="107">
          <cell r="A107">
            <v>240</v>
          </cell>
          <cell r="D107" t="str">
            <v>Carnes</v>
          </cell>
        </row>
        <row r="108">
          <cell r="A108">
            <v>241</v>
          </cell>
          <cell r="D108" t="str">
            <v>Carnes</v>
          </cell>
        </row>
        <row r="109">
          <cell r="A109">
            <v>243</v>
          </cell>
          <cell r="D109" t="str">
            <v>Carnes</v>
          </cell>
        </row>
        <row r="110">
          <cell r="A110">
            <v>245</v>
          </cell>
          <cell r="D110" t="str">
            <v>Carnes</v>
          </cell>
        </row>
        <row r="111">
          <cell r="A111">
            <v>246</v>
          </cell>
          <cell r="D111" t="str">
            <v>Carnes</v>
          </cell>
        </row>
        <row r="112">
          <cell r="A112">
            <v>251</v>
          </cell>
          <cell r="D112" t="str">
            <v>Carnes</v>
          </cell>
        </row>
        <row r="113">
          <cell r="A113">
            <v>260</v>
          </cell>
          <cell r="D113" t="str">
            <v>Carnes</v>
          </cell>
        </row>
        <row r="114">
          <cell r="A114">
            <v>265</v>
          </cell>
          <cell r="D114" t="str">
            <v>Fiambres</v>
          </cell>
        </row>
        <row r="115">
          <cell r="A115">
            <v>266</v>
          </cell>
          <cell r="D115" t="str">
            <v>Carnes</v>
          </cell>
        </row>
        <row r="116">
          <cell r="A116">
            <v>275</v>
          </cell>
          <cell r="D116" t="str">
            <v>Carnes</v>
          </cell>
        </row>
        <row r="117">
          <cell r="A117">
            <v>276</v>
          </cell>
          <cell r="D117" t="str">
            <v>Carnes</v>
          </cell>
        </row>
        <row r="118">
          <cell r="A118">
            <v>277</v>
          </cell>
          <cell r="D118" t="str">
            <v>Carnes</v>
          </cell>
        </row>
        <row r="119">
          <cell r="A119">
            <v>279</v>
          </cell>
          <cell r="D119" t="str">
            <v>Carnes</v>
          </cell>
        </row>
        <row r="120">
          <cell r="A120">
            <v>280</v>
          </cell>
          <cell r="D120" t="str">
            <v>Carnes</v>
          </cell>
        </row>
        <row r="121">
          <cell r="A121">
            <v>281</v>
          </cell>
          <cell r="D121" t="str">
            <v>Carnes</v>
          </cell>
        </row>
        <row r="122">
          <cell r="A122">
            <v>282</v>
          </cell>
          <cell r="D122" t="str">
            <v>Carnes</v>
          </cell>
        </row>
        <row r="123">
          <cell r="A123">
            <v>283</v>
          </cell>
          <cell r="D123" t="str">
            <v>Carnes</v>
          </cell>
        </row>
        <row r="124">
          <cell r="A124">
            <v>286</v>
          </cell>
          <cell r="D124" t="str">
            <v>Carnes</v>
          </cell>
        </row>
        <row r="125">
          <cell r="A125">
            <v>290</v>
          </cell>
          <cell r="D125" t="str">
            <v>Carnes</v>
          </cell>
        </row>
        <row r="126">
          <cell r="A126">
            <v>291</v>
          </cell>
          <cell r="D126" t="str">
            <v>Carnes</v>
          </cell>
        </row>
        <row r="127">
          <cell r="A127">
            <v>295</v>
          </cell>
          <cell r="D127" t="str">
            <v>Dira</v>
          </cell>
        </row>
        <row r="128">
          <cell r="A128">
            <v>298</v>
          </cell>
          <cell r="D128" t="str">
            <v>Fiambres</v>
          </cell>
        </row>
        <row r="129">
          <cell r="A129">
            <v>301</v>
          </cell>
          <cell r="D129" t="str">
            <v>Fiambres</v>
          </cell>
        </row>
        <row r="130">
          <cell r="A130">
            <v>318</v>
          </cell>
          <cell r="D130" t="str">
            <v>Carnes</v>
          </cell>
        </row>
        <row r="131">
          <cell r="A131">
            <v>324</v>
          </cell>
          <cell r="D131" t="str">
            <v>Carnes</v>
          </cell>
        </row>
        <row r="132">
          <cell r="A132">
            <v>337</v>
          </cell>
          <cell r="D132" t="str">
            <v>Carnes</v>
          </cell>
        </row>
        <row r="133">
          <cell r="A133">
            <v>341</v>
          </cell>
          <cell r="D133" t="str">
            <v>Carnes</v>
          </cell>
        </row>
        <row r="134">
          <cell r="A134">
            <v>342</v>
          </cell>
          <cell r="D134" t="str">
            <v>Carnes</v>
          </cell>
        </row>
        <row r="135">
          <cell r="A135">
            <v>351</v>
          </cell>
          <cell r="D135" t="str">
            <v>Carnes</v>
          </cell>
        </row>
        <row r="136">
          <cell r="A136">
            <v>352</v>
          </cell>
          <cell r="D136" t="str">
            <v>Carnes</v>
          </cell>
        </row>
        <row r="137">
          <cell r="A137">
            <v>398</v>
          </cell>
          <cell r="D137" t="str">
            <v>Carnes</v>
          </cell>
        </row>
        <row r="138">
          <cell r="A138">
            <v>416</v>
          </cell>
          <cell r="D138" t="str">
            <v>Carnes</v>
          </cell>
        </row>
        <row r="139">
          <cell r="A139">
            <v>418</v>
          </cell>
          <cell r="D139" t="str">
            <v>Fiambres</v>
          </cell>
        </row>
        <row r="140">
          <cell r="A140">
            <v>441</v>
          </cell>
          <cell r="D140" t="str">
            <v>Fiambres</v>
          </cell>
        </row>
        <row r="141">
          <cell r="A141">
            <v>448</v>
          </cell>
          <cell r="D141" t="str">
            <v>Fiambres</v>
          </cell>
        </row>
        <row r="142">
          <cell r="A142">
            <v>450</v>
          </cell>
          <cell r="D142" t="str">
            <v>Fiambres</v>
          </cell>
        </row>
        <row r="143">
          <cell r="A143">
            <v>464</v>
          </cell>
          <cell r="D143" t="str">
            <v>Dira</v>
          </cell>
        </row>
        <row r="144">
          <cell r="A144">
            <v>468</v>
          </cell>
          <cell r="D144" t="str">
            <v>Carnes</v>
          </cell>
        </row>
        <row r="145">
          <cell r="A145">
            <v>473</v>
          </cell>
          <cell r="D145" t="str">
            <v>Fiambres</v>
          </cell>
        </row>
        <row r="146">
          <cell r="A146">
            <v>474</v>
          </cell>
          <cell r="D146" t="str">
            <v>Dira</v>
          </cell>
        </row>
        <row r="147">
          <cell r="A147">
            <v>481</v>
          </cell>
          <cell r="D147" t="str">
            <v>Fiambres</v>
          </cell>
        </row>
        <row r="148">
          <cell r="A148">
            <v>483</v>
          </cell>
          <cell r="D148" t="str">
            <v>Fiambres</v>
          </cell>
        </row>
        <row r="149">
          <cell r="A149">
            <v>484</v>
          </cell>
          <cell r="D149" t="str">
            <v>Fiambres</v>
          </cell>
        </row>
        <row r="150">
          <cell r="A150">
            <v>485</v>
          </cell>
          <cell r="D150" t="str">
            <v>Fiambres</v>
          </cell>
        </row>
        <row r="151">
          <cell r="A151">
            <v>486</v>
          </cell>
          <cell r="D151" t="str">
            <v>Fiambres</v>
          </cell>
        </row>
        <row r="152">
          <cell r="A152">
            <v>487</v>
          </cell>
          <cell r="D152" t="str">
            <v>Fiambres</v>
          </cell>
        </row>
        <row r="153">
          <cell r="A153">
            <v>494</v>
          </cell>
          <cell r="D153" t="str">
            <v>Fiambres</v>
          </cell>
        </row>
        <row r="154">
          <cell r="A154">
            <v>495</v>
          </cell>
          <cell r="D154" t="str">
            <v>Fiambres</v>
          </cell>
        </row>
        <row r="155">
          <cell r="A155">
            <v>502</v>
          </cell>
          <cell r="D155" t="str">
            <v>Fiambres</v>
          </cell>
        </row>
        <row r="156">
          <cell r="A156">
            <v>505</v>
          </cell>
          <cell r="D156" t="str">
            <v>Fiambres</v>
          </cell>
        </row>
        <row r="157">
          <cell r="A157">
            <v>507</v>
          </cell>
          <cell r="D157" t="str">
            <v>Fiambres</v>
          </cell>
        </row>
        <row r="158">
          <cell r="A158">
            <v>511</v>
          </cell>
          <cell r="D158" t="str">
            <v>Carnes</v>
          </cell>
        </row>
        <row r="159">
          <cell r="A159">
            <v>513</v>
          </cell>
          <cell r="D159" t="str">
            <v>Carnes</v>
          </cell>
        </row>
        <row r="160">
          <cell r="A160">
            <v>514</v>
          </cell>
          <cell r="D160" t="str">
            <v>Carnes</v>
          </cell>
        </row>
        <row r="161">
          <cell r="A161">
            <v>520</v>
          </cell>
          <cell r="D161" t="str">
            <v>Fiambres</v>
          </cell>
        </row>
        <row r="162">
          <cell r="A162">
            <v>521</v>
          </cell>
          <cell r="D162" t="str">
            <v>Fiambres</v>
          </cell>
        </row>
        <row r="163">
          <cell r="A163">
            <v>522</v>
          </cell>
          <cell r="D163" t="str">
            <v>Fiambres</v>
          </cell>
        </row>
        <row r="164">
          <cell r="A164">
            <v>528</v>
          </cell>
          <cell r="D164" t="str">
            <v>Fiambres</v>
          </cell>
        </row>
        <row r="165">
          <cell r="A165">
            <v>529</v>
          </cell>
          <cell r="D165" t="str">
            <v>Fiambres</v>
          </cell>
        </row>
        <row r="166">
          <cell r="A166">
            <v>530</v>
          </cell>
          <cell r="D166" t="str">
            <v>Fiambres</v>
          </cell>
        </row>
        <row r="167">
          <cell r="A167">
            <v>531</v>
          </cell>
          <cell r="D167" t="str">
            <v>Fiambres</v>
          </cell>
        </row>
        <row r="168">
          <cell r="A168">
            <v>533</v>
          </cell>
          <cell r="D168" t="str">
            <v>Fiambres</v>
          </cell>
        </row>
        <row r="169">
          <cell r="A169">
            <v>534</v>
          </cell>
          <cell r="D169" t="str">
            <v>Fiambres</v>
          </cell>
        </row>
        <row r="170">
          <cell r="A170">
            <v>535</v>
          </cell>
          <cell r="D170" t="str">
            <v>Fiambres</v>
          </cell>
        </row>
        <row r="171">
          <cell r="A171">
            <v>537</v>
          </cell>
          <cell r="D171" t="str">
            <v>Fiambres</v>
          </cell>
        </row>
        <row r="172">
          <cell r="A172">
            <v>541</v>
          </cell>
          <cell r="D172" t="str">
            <v>Fiambres</v>
          </cell>
        </row>
        <row r="173">
          <cell r="A173">
            <v>545</v>
          </cell>
          <cell r="D173" t="str">
            <v>Fiambres</v>
          </cell>
        </row>
        <row r="174">
          <cell r="A174">
            <v>547</v>
          </cell>
          <cell r="D174" t="str">
            <v>Fiambres</v>
          </cell>
        </row>
        <row r="175">
          <cell r="A175">
            <v>552</v>
          </cell>
          <cell r="D175" t="str">
            <v>Dira</v>
          </cell>
        </row>
        <row r="176">
          <cell r="A176">
            <v>553</v>
          </cell>
          <cell r="D176" t="str">
            <v>Dira</v>
          </cell>
        </row>
        <row r="177">
          <cell r="A177">
            <v>554</v>
          </cell>
          <cell r="D177" t="str">
            <v>Dira</v>
          </cell>
        </row>
        <row r="178">
          <cell r="A178">
            <v>566</v>
          </cell>
          <cell r="D178" t="str">
            <v>Fiambres</v>
          </cell>
        </row>
        <row r="179">
          <cell r="A179">
            <v>567</v>
          </cell>
          <cell r="D179" t="str">
            <v>Fiambres</v>
          </cell>
        </row>
        <row r="180">
          <cell r="A180">
            <v>568</v>
          </cell>
          <cell r="D180" t="str">
            <v>Fiambres</v>
          </cell>
        </row>
        <row r="181">
          <cell r="A181">
            <v>569</v>
          </cell>
          <cell r="D181" t="str">
            <v>Dira</v>
          </cell>
        </row>
        <row r="182">
          <cell r="A182">
            <v>571</v>
          </cell>
          <cell r="D182" t="str">
            <v>Fiambres</v>
          </cell>
        </row>
        <row r="183">
          <cell r="A183">
            <v>574</v>
          </cell>
          <cell r="D183" t="str">
            <v>Dira</v>
          </cell>
        </row>
        <row r="184">
          <cell r="A184">
            <v>585</v>
          </cell>
          <cell r="D184" t="str">
            <v>Fiambres</v>
          </cell>
        </row>
        <row r="185">
          <cell r="A185">
            <v>586</v>
          </cell>
          <cell r="D185" t="str">
            <v>Fiambres</v>
          </cell>
        </row>
        <row r="186">
          <cell r="A186">
            <v>587</v>
          </cell>
          <cell r="D186" t="str">
            <v>Fiambres</v>
          </cell>
        </row>
        <row r="187">
          <cell r="A187">
            <v>609</v>
          </cell>
          <cell r="D187" t="str">
            <v>Carnes</v>
          </cell>
        </row>
        <row r="188">
          <cell r="A188">
            <v>612</v>
          </cell>
          <cell r="D188" t="str">
            <v>Dira</v>
          </cell>
        </row>
        <row r="189">
          <cell r="A189">
            <v>614</v>
          </cell>
          <cell r="D189" t="str">
            <v>Carnes</v>
          </cell>
        </row>
        <row r="190">
          <cell r="A190">
            <v>617</v>
          </cell>
          <cell r="D190" t="str">
            <v>Dira</v>
          </cell>
        </row>
        <row r="191">
          <cell r="A191">
            <v>618</v>
          </cell>
          <cell r="D191" t="str">
            <v>Dira</v>
          </cell>
        </row>
        <row r="192">
          <cell r="A192">
            <v>632</v>
          </cell>
          <cell r="D192" t="str">
            <v>Carnes</v>
          </cell>
        </row>
        <row r="193">
          <cell r="A193">
            <v>637</v>
          </cell>
          <cell r="D193" t="str">
            <v>Carnes</v>
          </cell>
        </row>
        <row r="194">
          <cell r="A194">
            <v>638</v>
          </cell>
          <cell r="D194" t="str">
            <v>Carnes</v>
          </cell>
        </row>
        <row r="195">
          <cell r="A195">
            <v>639</v>
          </cell>
          <cell r="D195" t="str">
            <v>Carnes</v>
          </cell>
        </row>
        <row r="196">
          <cell r="A196">
            <v>665</v>
          </cell>
          <cell r="D196" t="str">
            <v>Carnes</v>
          </cell>
        </row>
        <row r="197">
          <cell r="A197">
            <v>684</v>
          </cell>
          <cell r="D197" t="str">
            <v>Fiambres</v>
          </cell>
        </row>
        <row r="198">
          <cell r="A198">
            <v>686</v>
          </cell>
          <cell r="D198" t="str">
            <v>Fiambres</v>
          </cell>
        </row>
        <row r="199">
          <cell r="A199">
            <v>687</v>
          </cell>
          <cell r="D199" t="str">
            <v>Fiambres</v>
          </cell>
        </row>
        <row r="200">
          <cell r="A200">
            <v>688</v>
          </cell>
          <cell r="D200" t="str">
            <v>Fiambres</v>
          </cell>
        </row>
        <row r="201">
          <cell r="A201">
            <v>689</v>
          </cell>
          <cell r="D201" t="str">
            <v>Fiambres</v>
          </cell>
        </row>
        <row r="202">
          <cell r="A202">
            <v>690</v>
          </cell>
          <cell r="D202" t="str">
            <v>Fiambres</v>
          </cell>
        </row>
        <row r="203">
          <cell r="A203">
            <v>691</v>
          </cell>
          <cell r="D203" t="str">
            <v>Fiambres</v>
          </cell>
        </row>
        <row r="204">
          <cell r="A204">
            <v>695</v>
          </cell>
          <cell r="D204" t="str">
            <v>Fiambres</v>
          </cell>
        </row>
        <row r="205">
          <cell r="A205">
            <v>699</v>
          </cell>
          <cell r="D205" t="str">
            <v>Fiambres</v>
          </cell>
        </row>
        <row r="206">
          <cell r="A206">
            <v>700</v>
          </cell>
          <cell r="D206" t="str">
            <v>Carnes</v>
          </cell>
        </row>
        <row r="207">
          <cell r="A207">
            <v>701</v>
          </cell>
          <cell r="D207" t="str">
            <v>Carnes</v>
          </cell>
        </row>
        <row r="208">
          <cell r="A208">
            <v>702</v>
          </cell>
          <cell r="D208" t="str">
            <v>Carnes</v>
          </cell>
        </row>
        <row r="209">
          <cell r="A209">
            <v>703</v>
          </cell>
          <cell r="D209" t="str">
            <v>Carnes</v>
          </cell>
        </row>
        <row r="210">
          <cell r="A210">
            <v>704</v>
          </cell>
          <cell r="D210" t="str">
            <v>Carnes</v>
          </cell>
        </row>
        <row r="211">
          <cell r="A211">
            <v>705</v>
          </cell>
          <cell r="D211" t="str">
            <v>Carnes</v>
          </cell>
        </row>
        <row r="212">
          <cell r="A212">
            <v>707</v>
          </cell>
          <cell r="D212" t="str">
            <v>Carnes</v>
          </cell>
        </row>
        <row r="213">
          <cell r="A213">
            <v>708</v>
          </cell>
          <cell r="D213" t="str">
            <v>Carnes</v>
          </cell>
        </row>
        <row r="214">
          <cell r="A214">
            <v>709</v>
          </cell>
          <cell r="D214" t="str">
            <v>Carnes</v>
          </cell>
        </row>
        <row r="215">
          <cell r="A215">
            <v>710</v>
          </cell>
          <cell r="D215" t="str">
            <v>Carnes</v>
          </cell>
        </row>
        <row r="216">
          <cell r="A216">
            <v>712</v>
          </cell>
          <cell r="D216" t="str">
            <v>Carnes</v>
          </cell>
        </row>
        <row r="217">
          <cell r="A217">
            <v>714</v>
          </cell>
          <cell r="D217" t="str">
            <v>Carnes</v>
          </cell>
        </row>
        <row r="218">
          <cell r="A218">
            <v>716</v>
          </cell>
          <cell r="D218" t="str">
            <v>Carnes</v>
          </cell>
        </row>
        <row r="219">
          <cell r="A219">
            <v>717</v>
          </cell>
          <cell r="D219" t="str">
            <v>Carnes</v>
          </cell>
        </row>
        <row r="220">
          <cell r="A220">
            <v>725</v>
          </cell>
          <cell r="D220" t="str">
            <v>Carnes</v>
          </cell>
        </row>
        <row r="221">
          <cell r="A221">
            <v>727</v>
          </cell>
          <cell r="D221" t="str">
            <v>Carnes</v>
          </cell>
        </row>
        <row r="222">
          <cell r="A222">
            <v>731</v>
          </cell>
          <cell r="D222" t="str">
            <v>Carnes</v>
          </cell>
        </row>
        <row r="223">
          <cell r="A223">
            <v>736</v>
          </cell>
          <cell r="D223" t="str">
            <v>Carnes</v>
          </cell>
        </row>
        <row r="224">
          <cell r="A224">
            <v>738</v>
          </cell>
          <cell r="D224" t="str">
            <v>Carnes</v>
          </cell>
        </row>
        <row r="225">
          <cell r="A225">
            <v>739</v>
          </cell>
          <cell r="D225" t="str">
            <v>Carnes</v>
          </cell>
        </row>
        <row r="226">
          <cell r="A226">
            <v>740</v>
          </cell>
          <cell r="D226" t="str">
            <v>Carnes</v>
          </cell>
        </row>
        <row r="227">
          <cell r="A227">
            <v>745</v>
          </cell>
          <cell r="D227" t="str">
            <v>Carnes</v>
          </cell>
        </row>
        <row r="228">
          <cell r="A228">
            <v>746</v>
          </cell>
          <cell r="D228" t="str">
            <v>Carnes</v>
          </cell>
        </row>
        <row r="229">
          <cell r="A229">
            <v>747</v>
          </cell>
          <cell r="D229" t="str">
            <v>Carnes</v>
          </cell>
        </row>
        <row r="230">
          <cell r="A230">
            <v>748</v>
          </cell>
          <cell r="D230" t="str">
            <v>Carnes</v>
          </cell>
        </row>
        <row r="231">
          <cell r="A231">
            <v>753</v>
          </cell>
          <cell r="D231" t="str">
            <v>Carnes</v>
          </cell>
        </row>
        <row r="232">
          <cell r="A232">
            <v>754</v>
          </cell>
          <cell r="D232" t="str">
            <v>Carnes</v>
          </cell>
        </row>
        <row r="233">
          <cell r="A233">
            <v>755</v>
          </cell>
          <cell r="D233" t="str">
            <v>Carnes</v>
          </cell>
        </row>
        <row r="234">
          <cell r="A234">
            <v>762</v>
          </cell>
          <cell r="D234" t="str">
            <v>Carnes</v>
          </cell>
        </row>
        <row r="235">
          <cell r="A235">
            <v>787</v>
          </cell>
          <cell r="D235" t="str">
            <v>Carnes</v>
          </cell>
        </row>
        <row r="236">
          <cell r="A236">
            <v>788</v>
          </cell>
          <cell r="D236" t="str">
            <v>Carnes</v>
          </cell>
        </row>
        <row r="237">
          <cell r="A237">
            <v>789</v>
          </cell>
          <cell r="D237" t="str">
            <v>Carnes</v>
          </cell>
        </row>
        <row r="238">
          <cell r="A238">
            <v>790</v>
          </cell>
          <cell r="D238" t="str">
            <v>Carnes</v>
          </cell>
        </row>
        <row r="239">
          <cell r="A239">
            <v>815</v>
          </cell>
          <cell r="D239" t="str">
            <v>Carnes</v>
          </cell>
        </row>
        <row r="240">
          <cell r="A240">
            <v>850</v>
          </cell>
          <cell r="D240" t="str">
            <v>Carnes</v>
          </cell>
        </row>
        <row r="241">
          <cell r="A241">
            <v>911</v>
          </cell>
          <cell r="D241" t="str">
            <v>Carnes</v>
          </cell>
        </row>
        <row r="242">
          <cell r="A242">
            <v>912</v>
          </cell>
          <cell r="D242" t="str">
            <v>Carnes</v>
          </cell>
        </row>
        <row r="243">
          <cell r="A243">
            <v>913</v>
          </cell>
          <cell r="D243" t="str">
            <v>Carnes</v>
          </cell>
        </row>
        <row r="244">
          <cell r="A244">
            <v>914</v>
          </cell>
          <cell r="D244" t="str">
            <v>Carnes</v>
          </cell>
        </row>
        <row r="245">
          <cell r="A245">
            <v>915</v>
          </cell>
          <cell r="D245" t="str">
            <v>Carnes</v>
          </cell>
        </row>
        <row r="246">
          <cell r="A246">
            <v>916</v>
          </cell>
          <cell r="D246" t="str">
            <v>Carnes</v>
          </cell>
        </row>
        <row r="247">
          <cell r="A247">
            <v>917</v>
          </cell>
          <cell r="D247" t="str">
            <v>Carnes</v>
          </cell>
        </row>
        <row r="248">
          <cell r="A248">
            <v>918</v>
          </cell>
          <cell r="D248" t="str">
            <v>Carnes</v>
          </cell>
        </row>
        <row r="249">
          <cell r="A249">
            <v>919</v>
          </cell>
          <cell r="D249" t="str">
            <v>Carnes</v>
          </cell>
        </row>
        <row r="250">
          <cell r="A250">
            <v>920</v>
          </cell>
          <cell r="D250" t="str">
            <v>Carnes</v>
          </cell>
        </row>
        <row r="251">
          <cell r="A251">
            <v>921</v>
          </cell>
          <cell r="D251" t="str">
            <v>Carnes</v>
          </cell>
        </row>
        <row r="252">
          <cell r="A252">
            <v>922</v>
          </cell>
          <cell r="D252" t="str">
            <v>Carnes</v>
          </cell>
        </row>
        <row r="253">
          <cell r="A253">
            <v>923</v>
          </cell>
          <cell r="D253" t="str">
            <v>Carnes</v>
          </cell>
        </row>
        <row r="254">
          <cell r="A254">
            <v>924</v>
          </cell>
          <cell r="D254" t="str">
            <v>Carnes</v>
          </cell>
        </row>
        <row r="255">
          <cell r="A255">
            <v>925</v>
          </cell>
          <cell r="D255" t="str">
            <v>Carnes</v>
          </cell>
        </row>
        <row r="256">
          <cell r="A256">
            <v>926</v>
          </cell>
          <cell r="D256" t="str">
            <v>Carnes</v>
          </cell>
        </row>
        <row r="257">
          <cell r="A257">
            <v>927</v>
          </cell>
          <cell r="D257" t="str">
            <v>Carnes</v>
          </cell>
        </row>
        <row r="258">
          <cell r="A258">
            <v>928</v>
          </cell>
          <cell r="D258" t="str">
            <v>Carnes</v>
          </cell>
        </row>
        <row r="259">
          <cell r="A259">
            <v>929</v>
          </cell>
          <cell r="D259" t="str">
            <v>Carnes</v>
          </cell>
        </row>
        <row r="260">
          <cell r="A260">
            <v>933</v>
          </cell>
          <cell r="D260" t="str">
            <v>Dira</v>
          </cell>
        </row>
        <row r="261">
          <cell r="A261">
            <v>936</v>
          </cell>
          <cell r="D261" t="str">
            <v>Dira</v>
          </cell>
        </row>
        <row r="262">
          <cell r="A262">
            <v>938</v>
          </cell>
          <cell r="D262" t="str">
            <v>Dira</v>
          </cell>
        </row>
        <row r="263">
          <cell r="A263">
            <v>939</v>
          </cell>
          <cell r="D263" t="str">
            <v>Dira</v>
          </cell>
        </row>
        <row r="264">
          <cell r="A264">
            <v>940</v>
          </cell>
          <cell r="D264" t="str">
            <v>Dira</v>
          </cell>
        </row>
        <row r="265">
          <cell r="A265">
            <v>941</v>
          </cell>
          <cell r="D265" t="str">
            <v>Dira</v>
          </cell>
        </row>
        <row r="266">
          <cell r="A266">
            <v>944</v>
          </cell>
          <cell r="D266" t="str">
            <v>Dira</v>
          </cell>
        </row>
        <row r="267">
          <cell r="A267">
            <v>945</v>
          </cell>
          <cell r="D267" t="str">
            <v>Dira</v>
          </cell>
        </row>
        <row r="268">
          <cell r="A268">
            <v>946</v>
          </cell>
          <cell r="D268" t="str">
            <v>Dira</v>
          </cell>
        </row>
        <row r="269">
          <cell r="A269">
            <v>947</v>
          </cell>
          <cell r="D269" t="str">
            <v>Dira</v>
          </cell>
        </row>
        <row r="270">
          <cell r="A270">
            <v>983</v>
          </cell>
          <cell r="D270" t="str">
            <v>Dira</v>
          </cell>
        </row>
        <row r="271">
          <cell r="A271">
            <v>995</v>
          </cell>
          <cell r="D271" t="str">
            <v>Fiambres</v>
          </cell>
        </row>
        <row r="272">
          <cell r="A272">
            <v>996</v>
          </cell>
          <cell r="D272" t="str">
            <v>Fiambres</v>
          </cell>
        </row>
        <row r="273">
          <cell r="A273">
            <v>998</v>
          </cell>
          <cell r="D273" t="str">
            <v>Fiambres</v>
          </cell>
        </row>
        <row r="274">
          <cell r="A274">
            <v>1017</v>
          </cell>
          <cell r="D274" t="str">
            <v>Fiambres</v>
          </cell>
        </row>
        <row r="275">
          <cell r="A275">
            <v>1019</v>
          </cell>
          <cell r="D275" t="str">
            <v>Dira</v>
          </cell>
        </row>
        <row r="276">
          <cell r="A276">
            <v>1020</v>
          </cell>
          <cell r="D276" t="str">
            <v>Dira</v>
          </cell>
        </row>
        <row r="277">
          <cell r="A277">
            <v>1026</v>
          </cell>
          <cell r="D277" t="str">
            <v>Fiambres</v>
          </cell>
        </row>
        <row r="278">
          <cell r="A278">
            <v>1027</v>
          </cell>
          <cell r="D278" t="str">
            <v>Fiambres</v>
          </cell>
        </row>
        <row r="279">
          <cell r="A279">
            <v>1028</v>
          </cell>
          <cell r="D279" t="str">
            <v>Fiambres</v>
          </cell>
        </row>
        <row r="280">
          <cell r="A280">
            <v>1029</v>
          </cell>
          <cell r="D280" t="str">
            <v>Fiambres</v>
          </cell>
        </row>
        <row r="281">
          <cell r="A281">
            <v>1030</v>
          </cell>
          <cell r="D281" t="str">
            <v>Fiambres</v>
          </cell>
        </row>
        <row r="282">
          <cell r="A282">
            <v>1032</v>
          </cell>
          <cell r="D282" t="str">
            <v>Dira</v>
          </cell>
        </row>
        <row r="283">
          <cell r="A283">
            <v>1033</v>
          </cell>
          <cell r="D283" t="str">
            <v>Dira</v>
          </cell>
        </row>
        <row r="284">
          <cell r="A284">
            <v>1036</v>
          </cell>
          <cell r="D284" t="str">
            <v>Dira</v>
          </cell>
        </row>
        <row r="285">
          <cell r="A285">
            <v>1037</v>
          </cell>
          <cell r="D285" t="str">
            <v>Dira</v>
          </cell>
        </row>
        <row r="286">
          <cell r="A286">
            <v>1038</v>
          </cell>
          <cell r="D286" t="str">
            <v>Dira</v>
          </cell>
        </row>
        <row r="287">
          <cell r="A287">
            <v>1039</v>
          </cell>
          <cell r="D287" t="str">
            <v>Dira</v>
          </cell>
        </row>
        <row r="288">
          <cell r="A288">
            <v>1040</v>
          </cell>
          <cell r="D288" t="str">
            <v>Fiambres</v>
          </cell>
        </row>
        <row r="289">
          <cell r="A289">
            <v>1045</v>
          </cell>
          <cell r="D289" t="str">
            <v>Dira</v>
          </cell>
        </row>
        <row r="290">
          <cell r="A290">
            <v>1046</v>
          </cell>
          <cell r="D290" t="str">
            <v>Fiambres</v>
          </cell>
        </row>
        <row r="291">
          <cell r="A291">
            <v>1047</v>
          </cell>
          <cell r="D291" t="str">
            <v>Fiambres</v>
          </cell>
        </row>
        <row r="292">
          <cell r="A292">
            <v>1048</v>
          </cell>
          <cell r="D292" t="str">
            <v>Fiambres</v>
          </cell>
        </row>
        <row r="293">
          <cell r="A293">
            <v>1065</v>
          </cell>
          <cell r="D293" t="str">
            <v>Carnes</v>
          </cell>
        </row>
        <row r="294">
          <cell r="A294">
            <v>1066</v>
          </cell>
          <cell r="D294" t="str">
            <v>Carnes</v>
          </cell>
        </row>
        <row r="295">
          <cell r="A295">
            <v>1067</v>
          </cell>
          <cell r="D295" t="str">
            <v>Carnes</v>
          </cell>
        </row>
        <row r="296">
          <cell r="A296">
            <v>1068</v>
          </cell>
          <cell r="D296" t="str">
            <v>Carnes</v>
          </cell>
        </row>
        <row r="297">
          <cell r="A297">
            <v>1069</v>
          </cell>
          <cell r="D297" t="str">
            <v>Carnes</v>
          </cell>
        </row>
        <row r="298">
          <cell r="A298">
            <v>1070</v>
          </cell>
          <cell r="D298" t="str">
            <v>Carnes</v>
          </cell>
        </row>
        <row r="299">
          <cell r="A299">
            <v>1071</v>
          </cell>
          <cell r="D299" t="str">
            <v>Carnes</v>
          </cell>
        </row>
        <row r="300">
          <cell r="A300">
            <v>1072</v>
          </cell>
          <cell r="D300" t="str">
            <v>Carnes</v>
          </cell>
        </row>
        <row r="301">
          <cell r="A301">
            <v>1073</v>
          </cell>
          <cell r="D301" t="str">
            <v>Carnes</v>
          </cell>
        </row>
        <row r="302">
          <cell r="A302">
            <v>1074</v>
          </cell>
          <cell r="D302" t="str">
            <v>Carnes</v>
          </cell>
        </row>
        <row r="303">
          <cell r="A303">
            <v>1082</v>
          </cell>
          <cell r="D303" t="str">
            <v>Carnes</v>
          </cell>
        </row>
        <row r="304">
          <cell r="A304">
            <v>1083</v>
          </cell>
          <cell r="D304" t="str">
            <v>Carnes</v>
          </cell>
        </row>
        <row r="305">
          <cell r="A305">
            <v>1084</v>
          </cell>
          <cell r="D305" t="str">
            <v>Carnes</v>
          </cell>
        </row>
        <row r="306">
          <cell r="A306">
            <v>1085</v>
          </cell>
          <cell r="D306" t="str">
            <v>Carnes</v>
          </cell>
        </row>
        <row r="307">
          <cell r="A307">
            <v>1086</v>
          </cell>
          <cell r="D307" t="str">
            <v>Carnes</v>
          </cell>
        </row>
        <row r="308">
          <cell r="A308">
            <v>1087</v>
          </cell>
          <cell r="D308" t="str">
            <v>Carnes</v>
          </cell>
        </row>
        <row r="309">
          <cell r="A309">
            <v>1088</v>
          </cell>
          <cell r="D309" t="str">
            <v>Carnes</v>
          </cell>
        </row>
        <row r="310">
          <cell r="A310">
            <v>1091</v>
          </cell>
          <cell r="D310" t="str">
            <v>Carnes</v>
          </cell>
        </row>
        <row r="311">
          <cell r="A311">
            <v>1092</v>
          </cell>
          <cell r="D311" t="str">
            <v>Carnes</v>
          </cell>
        </row>
        <row r="312">
          <cell r="A312">
            <v>1093</v>
          </cell>
          <cell r="D312" t="str">
            <v>Carnes</v>
          </cell>
        </row>
        <row r="313">
          <cell r="A313">
            <v>1094</v>
          </cell>
          <cell r="D313" t="str">
            <v>Carnes</v>
          </cell>
        </row>
        <row r="314">
          <cell r="A314">
            <v>1095</v>
          </cell>
          <cell r="D314" t="str">
            <v>Carnes</v>
          </cell>
        </row>
        <row r="315">
          <cell r="A315">
            <v>1097</v>
          </cell>
          <cell r="D315" t="str">
            <v>Dira</v>
          </cell>
        </row>
        <row r="316">
          <cell r="A316">
            <v>1103</v>
          </cell>
          <cell r="D316" t="str">
            <v>Fiambres</v>
          </cell>
        </row>
        <row r="317">
          <cell r="A317">
            <v>1104</v>
          </cell>
          <cell r="D317" t="str">
            <v>Fiambres</v>
          </cell>
        </row>
        <row r="318">
          <cell r="A318">
            <v>1110</v>
          </cell>
          <cell r="D318" t="str">
            <v>Dira</v>
          </cell>
        </row>
        <row r="319">
          <cell r="A319">
            <v>1112</v>
          </cell>
          <cell r="D319" t="str">
            <v>Dira</v>
          </cell>
        </row>
        <row r="320">
          <cell r="A320">
            <v>1116</v>
          </cell>
          <cell r="D320" t="str">
            <v>Dira</v>
          </cell>
        </row>
        <row r="321">
          <cell r="A321">
            <v>1117</v>
          </cell>
          <cell r="D321" t="str">
            <v>Dira</v>
          </cell>
        </row>
        <row r="322">
          <cell r="A322">
            <v>1121</v>
          </cell>
          <cell r="D322" t="str">
            <v>Dira</v>
          </cell>
        </row>
        <row r="323">
          <cell r="A323">
            <v>1129</v>
          </cell>
          <cell r="D323" t="str">
            <v>Dira</v>
          </cell>
        </row>
        <row r="324">
          <cell r="A324">
            <v>1133</v>
          </cell>
          <cell r="D324" t="str">
            <v>Dira</v>
          </cell>
        </row>
        <row r="325">
          <cell r="A325">
            <v>1146</v>
          </cell>
          <cell r="D325" t="str">
            <v>Fiambres</v>
          </cell>
        </row>
        <row r="326">
          <cell r="A326">
            <v>1147</v>
          </cell>
          <cell r="D326" t="str">
            <v>Dira</v>
          </cell>
        </row>
        <row r="327">
          <cell r="A327">
            <v>1154</v>
          </cell>
          <cell r="D327" t="str">
            <v>Dira</v>
          </cell>
        </row>
        <row r="328">
          <cell r="A328">
            <v>1155</v>
          </cell>
          <cell r="D328" t="str">
            <v>Dira</v>
          </cell>
        </row>
        <row r="329">
          <cell r="A329">
            <v>1161</v>
          </cell>
          <cell r="D329" t="str">
            <v>Dira</v>
          </cell>
        </row>
        <row r="330">
          <cell r="A330">
            <v>1173</v>
          </cell>
          <cell r="D330" t="str">
            <v>Dira</v>
          </cell>
        </row>
        <row r="331">
          <cell r="A331">
            <v>1174</v>
          </cell>
          <cell r="D331" t="str">
            <v>Dira</v>
          </cell>
        </row>
        <row r="332">
          <cell r="A332">
            <v>1175</v>
          </cell>
          <cell r="D332" t="str">
            <v>Dira</v>
          </cell>
        </row>
        <row r="333">
          <cell r="A333">
            <v>1178</v>
          </cell>
          <cell r="D333" t="str">
            <v>Dira</v>
          </cell>
        </row>
        <row r="334">
          <cell r="A334">
            <v>1183</v>
          </cell>
          <cell r="D334" t="str">
            <v>Dira</v>
          </cell>
        </row>
        <row r="335">
          <cell r="A335">
            <v>1184</v>
          </cell>
          <cell r="D335" t="str">
            <v>Dira</v>
          </cell>
        </row>
        <row r="336">
          <cell r="A336">
            <v>1185</v>
          </cell>
          <cell r="D336" t="str">
            <v>Dira</v>
          </cell>
        </row>
        <row r="337">
          <cell r="A337">
            <v>1186</v>
          </cell>
          <cell r="D337" t="str">
            <v>Dira</v>
          </cell>
        </row>
        <row r="338">
          <cell r="A338">
            <v>1200</v>
          </cell>
          <cell r="D338" t="str">
            <v>Dira</v>
          </cell>
        </row>
        <row r="339">
          <cell r="A339">
            <v>1201</v>
          </cell>
          <cell r="D339" t="str">
            <v>Dira</v>
          </cell>
        </row>
        <row r="340">
          <cell r="A340">
            <v>1205</v>
          </cell>
          <cell r="D340" t="str">
            <v>Dira</v>
          </cell>
        </row>
        <row r="341">
          <cell r="A341">
            <v>1206</v>
          </cell>
          <cell r="D341" t="str">
            <v>Dira</v>
          </cell>
        </row>
        <row r="342">
          <cell r="A342">
            <v>1207</v>
          </cell>
          <cell r="D342" t="str">
            <v>Dira</v>
          </cell>
        </row>
        <row r="343">
          <cell r="A343">
            <v>1208</v>
          </cell>
          <cell r="D343" t="str">
            <v>Dira</v>
          </cell>
        </row>
        <row r="344">
          <cell r="A344">
            <v>1210</v>
          </cell>
          <cell r="D344" t="str">
            <v>Dira</v>
          </cell>
        </row>
        <row r="345">
          <cell r="A345">
            <v>1211</v>
          </cell>
          <cell r="D345" t="str">
            <v>Dira</v>
          </cell>
        </row>
        <row r="346">
          <cell r="A346">
            <v>1212</v>
          </cell>
          <cell r="D346" t="str">
            <v>Dira</v>
          </cell>
        </row>
        <row r="347">
          <cell r="A347">
            <v>1213</v>
          </cell>
          <cell r="D347" t="str">
            <v>Dira</v>
          </cell>
        </row>
        <row r="348">
          <cell r="A348">
            <v>1214</v>
          </cell>
          <cell r="D348" t="str">
            <v>Dira</v>
          </cell>
        </row>
        <row r="349">
          <cell r="A349">
            <v>1215</v>
          </cell>
          <cell r="D349" t="str">
            <v>Dira</v>
          </cell>
        </row>
        <row r="350">
          <cell r="A350">
            <v>1216</v>
          </cell>
          <cell r="D350" t="str">
            <v>Dira</v>
          </cell>
        </row>
        <row r="351">
          <cell r="A351">
            <v>1217</v>
          </cell>
          <cell r="D351" t="str">
            <v>Dira</v>
          </cell>
        </row>
        <row r="352">
          <cell r="A352">
            <v>1218</v>
          </cell>
          <cell r="D352" t="str">
            <v>Dira</v>
          </cell>
        </row>
        <row r="353">
          <cell r="A353">
            <v>1221</v>
          </cell>
          <cell r="D353" t="str">
            <v>Dira</v>
          </cell>
        </row>
        <row r="354">
          <cell r="A354">
            <v>1225</v>
          </cell>
          <cell r="D354" t="str">
            <v>Dira</v>
          </cell>
        </row>
        <row r="355">
          <cell r="A355">
            <v>1232</v>
          </cell>
          <cell r="D355" t="str">
            <v>Dira</v>
          </cell>
        </row>
        <row r="356">
          <cell r="A356">
            <v>1237</v>
          </cell>
          <cell r="D356" t="str">
            <v>Dira</v>
          </cell>
        </row>
        <row r="357">
          <cell r="A357">
            <v>1243</v>
          </cell>
          <cell r="D357" t="str">
            <v>Dira</v>
          </cell>
        </row>
        <row r="358">
          <cell r="A358">
            <v>1244</v>
          </cell>
          <cell r="D358" t="str">
            <v>Dira</v>
          </cell>
        </row>
        <row r="359">
          <cell r="A359">
            <v>1245</v>
          </cell>
          <cell r="D359" t="str">
            <v>Dira</v>
          </cell>
        </row>
        <row r="360">
          <cell r="A360">
            <v>1246</v>
          </cell>
          <cell r="D360" t="str">
            <v>Dira</v>
          </cell>
        </row>
        <row r="361">
          <cell r="A361">
            <v>1247</v>
          </cell>
          <cell r="D361" t="str">
            <v>Dira</v>
          </cell>
        </row>
        <row r="362">
          <cell r="A362">
            <v>1248</v>
          </cell>
          <cell r="D362" t="str">
            <v>Dira</v>
          </cell>
        </row>
        <row r="363">
          <cell r="A363">
            <v>1249</v>
          </cell>
          <cell r="D363" t="str">
            <v>Dira</v>
          </cell>
        </row>
        <row r="364">
          <cell r="A364">
            <v>1257</v>
          </cell>
          <cell r="D364" t="str">
            <v>Dira</v>
          </cell>
        </row>
        <row r="365">
          <cell r="A365">
            <v>1259</v>
          </cell>
          <cell r="D365" t="str">
            <v>Dira</v>
          </cell>
        </row>
        <row r="366">
          <cell r="A366">
            <v>1272</v>
          </cell>
          <cell r="D366" t="str">
            <v>Dira</v>
          </cell>
        </row>
        <row r="367">
          <cell r="A367">
            <v>1274</v>
          </cell>
          <cell r="D367" t="str">
            <v>Dira</v>
          </cell>
        </row>
        <row r="368">
          <cell r="A368">
            <v>1275</v>
          </cell>
          <cell r="D368" t="str">
            <v>Dira</v>
          </cell>
        </row>
        <row r="369">
          <cell r="A369">
            <v>1276</v>
          </cell>
          <cell r="D369" t="str">
            <v>Dira</v>
          </cell>
        </row>
        <row r="370">
          <cell r="A370">
            <v>1277</v>
          </cell>
          <cell r="D370" t="str">
            <v>Dira</v>
          </cell>
        </row>
        <row r="371">
          <cell r="A371">
            <v>1278</v>
          </cell>
          <cell r="D371" t="str">
            <v>Dira</v>
          </cell>
        </row>
        <row r="372">
          <cell r="A372">
            <v>1279</v>
          </cell>
          <cell r="D372" t="str">
            <v>Dira</v>
          </cell>
        </row>
        <row r="373">
          <cell r="A373">
            <v>1302</v>
          </cell>
          <cell r="D373" t="str">
            <v>Dira</v>
          </cell>
        </row>
        <row r="374">
          <cell r="A374">
            <v>1303</v>
          </cell>
          <cell r="D374" t="str">
            <v>Dira</v>
          </cell>
        </row>
        <row r="375">
          <cell r="A375">
            <v>1304</v>
          </cell>
          <cell r="D375" t="str">
            <v>Dira</v>
          </cell>
        </row>
        <row r="376">
          <cell r="A376">
            <v>1305</v>
          </cell>
          <cell r="D376" t="str">
            <v>Dira</v>
          </cell>
        </row>
        <row r="377">
          <cell r="A377">
            <v>1306</v>
          </cell>
          <cell r="D377" t="str">
            <v>Dira</v>
          </cell>
        </row>
        <row r="378">
          <cell r="A378">
            <v>1307</v>
          </cell>
          <cell r="D378" t="str">
            <v>Dira</v>
          </cell>
        </row>
        <row r="379">
          <cell r="A379">
            <v>1308</v>
          </cell>
          <cell r="D379" t="str">
            <v>Dira</v>
          </cell>
        </row>
        <row r="380">
          <cell r="A380">
            <v>1309</v>
          </cell>
          <cell r="D380" t="str">
            <v>Dira</v>
          </cell>
        </row>
        <row r="381">
          <cell r="A381">
            <v>1310</v>
          </cell>
          <cell r="D381" t="str">
            <v>Dira</v>
          </cell>
        </row>
        <row r="382">
          <cell r="A382">
            <v>1311</v>
          </cell>
          <cell r="D382" t="str">
            <v>Dira</v>
          </cell>
        </row>
        <row r="383">
          <cell r="A383">
            <v>1338</v>
          </cell>
          <cell r="D383" t="str">
            <v>Carnes</v>
          </cell>
        </row>
        <row r="384">
          <cell r="A384">
            <v>1339</v>
          </cell>
          <cell r="D384" t="str">
            <v>Carnes</v>
          </cell>
        </row>
        <row r="385">
          <cell r="A385">
            <v>1340</v>
          </cell>
          <cell r="D385" t="str">
            <v>Dira</v>
          </cell>
        </row>
        <row r="386">
          <cell r="A386">
            <v>1341</v>
          </cell>
          <cell r="D386" t="str">
            <v>Dira</v>
          </cell>
        </row>
        <row r="387">
          <cell r="A387">
            <v>1355</v>
          </cell>
          <cell r="D387" t="str">
            <v>Dira</v>
          </cell>
        </row>
        <row r="388">
          <cell r="A388">
            <v>1357</v>
          </cell>
          <cell r="D388" t="str">
            <v>Dira</v>
          </cell>
        </row>
        <row r="389">
          <cell r="A389">
            <v>1358</v>
          </cell>
          <cell r="D389" t="str">
            <v>Dira</v>
          </cell>
        </row>
        <row r="390">
          <cell r="A390">
            <v>1359</v>
          </cell>
          <cell r="D390" t="str">
            <v>Dira</v>
          </cell>
        </row>
        <row r="391">
          <cell r="A391">
            <v>1376</v>
          </cell>
          <cell r="D391" t="str">
            <v>Dira</v>
          </cell>
        </row>
        <row r="392">
          <cell r="A392">
            <v>1377</v>
          </cell>
          <cell r="D392" t="str">
            <v>Dira</v>
          </cell>
        </row>
        <row r="393">
          <cell r="A393">
            <v>1393</v>
          </cell>
          <cell r="D393" t="str">
            <v>Carnes</v>
          </cell>
        </row>
        <row r="394">
          <cell r="A394">
            <v>1394</v>
          </cell>
          <cell r="D394" t="str">
            <v>Carnes</v>
          </cell>
        </row>
        <row r="395">
          <cell r="A395">
            <v>1395</v>
          </cell>
          <cell r="D395" t="str">
            <v>Carnes</v>
          </cell>
        </row>
        <row r="396">
          <cell r="A396">
            <v>1408</v>
          </cell>
          <cell r="D396" t="str">
            <v>Carnes</v>
          </cell>
        </row>
        <row r="397">
          <cell r="A397">
            <v>1409</v>
          </cell>
          <cell r="D397" t="str">
            <v>Carnes</v>
          </cell>
        </row>
        <row r="398">
          <cell r="A398">
            <v>1410</v>
          </cell>
          <cell r="D398" t="str">
            <v>Carnes</v>
          </cell>
        </row>
        <row r="399">
          <cell r="A399">
            <v>1412</v>
          </cell>
          <cell r="D399" t="str">
            <v>Carnes</v>
          </cell>
        </row>
        <row r="400">
          <cell r="A400">
            <v>1413</v>
          </cell>
          <cell r="D400" t="str">
            <v>Carnes</v>
          </cell>
        </row>
        <row r="401">
          <cell r="A401">
            <v>1414</v>
          </cell>
          <cell r="D401" t="str">
            <v>Carnes</v>
          </cell>
        </row>
        <row r="402">
          <cell r="A402">
            <v>1415</v>
          </cell>
          <cell r="D402" t="str">
            <v>Carnes</v>
          </cell>
        </row>
        <row r="403">
          <cell r="A403">
            <v>1416</v>
          </cell>
          <cell r="D403" t="str">
            <v>Carnes</v>
          </cell>
        </row>
        <row r="404">
          <cell r="A404">
            <v>1417</v>
          </cell>
          <cell r="D404" t="str">
            <v>Carnes</v>
          </cell>
        </row>
        <row r="405">
          <cell r="A405">
            <v>1418</v>
          </cell>
          <cell r="D405" t="str">
            <v>Carnes</v>
          </cell>
        </row>
        <row r="406">
          <cell r="A406">
            <v>1419</v>
          </cell>
          <cell r="D406" t="str">
            <v>Carnes</v>
          </cell>
        </row>
        <row r="407">
          <cell r="A407">
            <v>1424</v>
          </cell>
          <cell r="D407" t="str">
            <v>Fiambres</v>
          </cell>
        </row>
        <row r="408">
          <cell r="A408">
            <v>1428</v>
          </cell>
          <cell r="D408" t="str">
            <v>Fiambres</v>
          </cell>
        </row>
        <row r="409">
          <cell r="A409">
            <v>1429</v>
          </cell>
          <cell r="D409" t="str">
            <v>Fiambres</v>
          </cell>
        </row>
        <row r="410">
          <cell r="A410">
            <v>1436</v>
          </cell>
          <cell r="D410" t="str">
            <v>Carnes</v>
          </cell>
        </row>
        <row r="411">
          <cell r="A411">
            <v>1437</v>
          </cell>
          <cell r="D411" t="str">
            <v>Carnes</v>
          </cell>
        </row>
        <row r="412">
          <cell r="A412">
            <v>1503</v>
          </cell>
          <cell r="D412" t="str">
            <v>Carnes</v>
          </cell>
        </row>
        <row r="413">
          <cell r="A413">
            <v>1504</v>
          </cell>
          <cell r="D413" t="str">
            <v>Dira</v>
          </cell>
        </row>
        <row r="414">
          <cell r="A414">
            <v>1509</v>
          </cell>
          <cell r="D414" t="str">
            <v>Dira</v>
          </cell>
        </row>
        <row r="415">
          <cell r="A415">
            <v>1510</v>
          </cell>
          <cell r="D415" t="str">
            <v>Dira</v>
          </cell>
        </row>
        <row r="416">
          <cell r="A416">
            <v>1511</v>
          </cell>
          <cell r="D416" t="str">
            <v>Dira</v>
          </cell>
        </row>
        <row r="417">
          <cell r="A417">
            <v>1518</v>
          </cell>
          <cell r="D417" t="str">
            <v>Dira</v>
          </cell>
        </row>
        <row r="418">
          <cell r="A418">
            <v>1519</v>
          </cell>
          <cell r="D418" t="str">
            <v>Fiambres</v>
          </cell>
        </row>
        <row r="419">
          <cell r="A419">
            <v>1672</v>
          </cell>
        </row>
        <row r="420">
          <cell r="A420">
            <v>2014</v>
          </cell>
          <cell r="D420" t="str">
            <v>Carnes</v>
          </cell>
        </row>
        <row r="421">
          <cell r="A421">
            <v>2016</v>
          </cell>
          <cell r="D421" t="str">
            <v>Dira</v>
          </cell>
        </row>
        <row r="422">
          <cell r="A422">
            <v>2026</v>
          </cell>
          <cell r="D422" t="str">
            <v>Carnes</v>
          </cell>
        </row>
        <row r="423">
          <cell r="A423">
            <v>2044</v>
          </cell>
          <cell r="D423" t="str">
            <v>Fiambres</v>
          </cell>
        </row>
        <row r="424">
          <cell r="A424">
            <v>2070</v>
          </cell>
          <cell r="D424" t="str">
            <v>Carnes</v>
          </cell>
        </row>
        <row r="425">
          <cell r="A425">
            <v>2146</v>
          </cell>
          <cell r="D425" t="str">
            <v>Fiambres</v>
          </cell>
        </row>
        <row r="426">
          <cell r="A426">
            <v>2230</v>
          </cell>
        </row>
        <row r="427">
          <cell r="A427">
            <v>2499</v>
          </cell>
        </row>
        <row r="428">
          <cell r="A428">
            <v>3181</v>
          </cell>
        </row>
        <row r="429">
          <cell r="A429">
            <v>3720</v>
          </cell>
        </row>
        <row r="430">
          <cell r="A430">
            <v>4663</v>
          </cell>
        </row>
        <row r="431">
          <cell r="A431">
            <v>4687</v>
          </cell>
        </row>
        <row r="432">
          <cell r="A432">
            <v>4704</v>
          </cell>
        </row>
        <row r="433">
          <cell r="A433">
            <v>4713</v>
          </cell>
        </row>
        <row r="434">
          <cell r="A434">
            <v>6071</v>
          </cell>
          <cell r="D434" t="str">
            <v>Carnes</v>
          </cell>
        </row>
        <row r="435">
          <cell r="A435">
            <v>6072</v>
          </cell>
          <cell r="D435" t="str">
            <v>Carnes</v>
          </cell>
        </row>
        <row r="436">
          <cell r="A436">
            <v>6073</v>
          </cell>
          <cell r="D436" t="str">
            <v>Carnes</v>
          </cell>
        </row>
        <row r="437">
          <cell r="A437">
            <v>6074</v>
          </cell>
          <cell r="D437" t="str">
            <v>Carnes</v>
          </cell>
        </row>
        <row r="438">
          <cell r="A438">
            <v>6075</v>
          </cell>
          <cell r="D438" t="str">
            <v>Carnes</v>
          </cell>
        </row>
        <row r="439">
          <cell r="A439">
            <v>6076</v>
          </cell>
          <cell r="D439" t="str">
            <v>Carnes</v>
          </cell>
        </row>
        <row r="440">
          <cell r="A440">
            <v>6077</v>
          </cell>
          <cell r="D440" t="str">
            <v>Carnes</v>
          </cell>
        </row>
        <row r="441">
          <cell r="A441">
            <v>6078</v>
          </cell>
          <cell r="D441" t="str">
            <v>Carnes</v>
          </cell>
        </row>
        <row r="442">
          <cell r="A442">
            <v>6079</v>
          </cell>
          <cell r="D442" t="str">
            <v>Carnes</v>
          </cell>
        </row>
        <row r="443">
          <cell r="A443">
            <v>6080</v>
          </cell>
          <cell r="D443" t="str">
            <v>Carnes</v>
          </cell>
        </row>
        <row r="444">
          <cell r="A444">
            <v>6081</v>
          </cell>
          <cell r="D444" t="str">
            <v>Carnes</v>
          </cell>
        </row>
        <row r="445">
          <cell r="A445">
            <v>7000</v>
          </cell>
          <cell r="D445" t="str">
            <v>Carnes</v>
          </cell>
        </row>
        <row r="446">
          <cell r="A446">
            <v>7001</v>
          </cell>
          <cell r="D446" t="str">
            <v>Carnes</v>
          </cell>
        </row>
        <row r="447">
          <cell r="A447">
            <v>7002</v>
          </cell>
          <cell r="D447" t="str">
            <v>Carnes</v>
          </cell>
        </row>
        <row r="448">
          <cell r="A448">
            <v>7003</v>
          </cell>
          <cell r="D448" t="str">
            <v>Carnes</v>
          </cell>
        </row>
        <row r="449">
          <cell r="A449">
            <v>7004</v>
          </cell>
          <cell r="D449" t="str">
            <v>Carnes</v>
          </cell>
        </row>
        <row r="450">
          <cell r="A450">
            <v>7005</v>
          </cell>
          <cell r="D450" t="str">
            <v>Carnes</v>
          </cell>
        </row>
        <row r="451">
          <cell r="A451">
            <v>7006</v>
          </cell>
          <cell r="D451" t="str">
            <v>Carnes</v>
          </cell>
        </row>
        <row r="452">
          <cell r="A452">
            <v>7007</v>
          </cell>
          <cell r="D452" t="str">
            <v>Carnes</v>
          </cell>
        </row>
        <row r="453">
          <cell r="A453">
            <v>7008</v>
          </cell>
          <cell r="D453" t="str">
            <v>Carnes</v>
          </cell>
        </row>
        <row r="454">
          <cell r="A454">
            <v>7009</v>
          </cell>
          <cell r="D454" t="str">
            <v>Carnes</v>
          </cell>
        </row>
        <row r="455">
          <cell r="A455">
            <v>7010</v>
          </cell>
          <cell r="D455" t="str">
            <v>Carnes</v>
          </cell>
        </row>
        <row r="456">
          <cell r="A456">
            <v>7011</v>
          </cell>
          <cell r="D456" t="str">
            <v>Carnes</v>
          </cell>
        </row>
        <row r="457">
          <cell r="A457">
            <v>7012</v>
          </cell>
          <cell r="D457" t="str">
            <v>Carnes</v>
          </cell>
        </row>
        <row r="458">
          <cell r="A458">
            <v>7013</v>
          </cell>
          <cell r="D458" t="str">
            <v>Carnes</v>
          </cell>
        </row>
        <row r="459">
          <cell r="A459">
            <v>7014</v>
          </cell>
          <cell r="D459" t="str">
            <v>Carnes</v>
          </cell>
        </row>
        <row r="460">
          <cell r="A460">
            <v>7015</v>
          </cell>
          <cell r="D460" t="str">
            <v>Carnes</v>
          </cell>
        </row>
        <row r="461">
          <cell r="A461">
            <v>7016</v>
          </cell>
          <cell r="D461" t="str">
            <v>Carnes</v>
          </cell>
        </row>
        <row r="462">
          <cell r="A462">
            <v>7017</v>
          </cell>
          <cell r="D462" t="str">
            <v>Carnes</v>
          </cell>
        </row>
        <row r="463">
          <cell r="A463">
            <v>7212</v>
          </cell>
          <cell r="D463" t="str">
            <v>Carnes</v>
          </cell>
        </row>
        <row r="464">
          <cell r="A464">
            <v>7217</v>
          </cell>
          <cell r="D464" t="str">
            <v>Carnes</v>
          </cell>
        </row>
        <row r="465">
          <cell r="A465">
            <v>7224</v>
          </cell>
          <cell r="D465" t="str">
            <v>Carnes</v>
          </cell>
        </row>
        <row r="466">
          <cell r="A466">
            <v>7225</v>
          </cell>
          <cell r="D466" t="str">
            <v>Carnes</v>
          </cell>
        </row>
        <row r="467">
          <cell r="A467">
            <v>7229</v>
          </cell>
          <cell r="D467" t="str">
            <v>Carnes</v>
          </cell>
        </row>
        <row r="468">
          <cell r="A468">
            <v>9705</v>
          </cell>
          <cell r="D468" t="str">
            <v>Carnes</v>
          </cell>
        </row>
        <row r="469">
          <cell r="A469">
            <v>9721</v>
          </cell>
          <cell r="D469" t="str">
            <v>Carnes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44"/>
  <sheetViews>
    <sheetView showGridLines="0" zoomScale="80" zoomScaleNormal="80" workbookViewId="0">
      <selection activeCell="L19" sqref="L19"/>
    </sheetView>
  </sheetViews>
  <sheetFormatPr baseColWidth="10" defaultColWidth="11.42578125" defaultRowHeight="15" x14ac:dyDescent="0.25"/>
  <cols>
    <col min="1" max="1" width="11.42578125" customWidth="1"/>
  </cols>
  <sheetData>
    <row r="5" spans="2:3" x14ac:dyDescent="0.25">
      <c r="B5" s="1099"/>
    </row>
    <row r="9" spans="2:3" x14ac:dyDescent="0.25">
      <c r="C9" s="177">
        <v>6</v>
      </c>
    </row>
    <row r="18" spans="3:13" x14ac:dyDescent="0.25">
      <c r="C18" s="177">
        <v>3</v>
      </c>
    </row>
    <row r="25" spans="3:13" x14ac:dyDescent="0.25">
      <c r="M25" t="s">
        <v>0</v>
      </c>
    </row>
    <row r="26" spans="3:13" x14ac:dyDescent="0.25">
      <c r="C26" s="177">
        <v>3</v>
      </c>
    </row>
    <row r="35" spans="3:3" x14ac:dyDescent="0.25">
      <c r="C35" s="33">
        <v>1</v>
      </c>
    </row>
    <row r="43" spans="3:3" x14ac:dyDescent="0.25">
      <c r="C43" s="1219">
        <v>46066</v>
      </c>
    </row>
    <row r="44" spans="3:3" x14ac:dyDescent="0.25">
      <c r="C44" s="1220" t="s">
        <v>1348</v>
      </c>
    </row>
  </sheetData>
  <dataValidations count="1">
    <dataValidation type="custom" allowBlank="1" showInputMessage="1" showErrorMessage="1" sqref="C43" xr:uid="{486C0956-10F5-4416-AB08-64C9FDA60D7E}">
      <formula1>AND(ISNUMBER(C43),C43&gt;DATE(2020,1,1),C43&lt;DATE(2050,12,31))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523875</xdr:colOff>
                    <xdr:row>5</xdr:row>
                    <xdr:rowOff>171450</xdr:rowOff>
                  </from>
                  <to>
                    <xdr:col>5</xdr:col>
                    <xdr:colOff>409575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504825</xdr:colOff>
                    <xdr:row>5</xdr:row>
                    <xdr:rowOff>171450</xdr:rowOff>
                  </from>
                  <to>
                    <xdr:col>9</xdr:col>
                    <xdr:colOff>247650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533400</xdr:colOff>
                    <xdr:row>9</xdr:row>
                    <xdr:rowOff>9525</xdr:rowOff>
                  </from>
                  <to>
                    <xdr:col>5</xdr:col>
                    <xdr:colOff>409575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504825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533400</xdr:colOff>
                    <xdr:row>16</xdr:row>
                    <xdr:rowOff>47625</xdr:rowOff>
                  </from>
                  <to>
                    <xdr:col>5</xdr:col>
                    <xdr:colOff>409575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561975</xdr:colOff>
                    <xdr:row>24</xdr:row>
                    <xdr:rowOff>47625</xdr:rowOff>
                  </from>
                  <to>
                    <xdr:col>5</xdr:col>
                    <xdr:colOff>438150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3</xdr:col>
                    <xdr:colOff>114300</xdr:colOff>
                    <xdr:row>32</xdr:row>
                    <xdr:rowOff>180975</xdr:rowOff>
                  </from>
                  <to>
                    <xdr:col>4</xdr:col>
                    <xdr:colOff>447675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561975</xdr:colOff>
                    <xdr:row>41</xdr:row>
                    <xdr:rowOff>66675</xdr:rowOff>
                  </from>
                  <to>
                    <xdr:col>6</xdr:col>
                    <xdr:colOff>95250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3</xdr:col>
                    <xdr:colOff>85725</xdr:colOff>
                    <xdr:row>41</xdr:row>
                    <xdr:rowOff>76200</xdr:rowOff>
                  </from>
                  <to>
                    <xdr:col>4</xdr:col>
                    <xdr:colOff>447675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485775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466725</xdr:colOff>
                    <xdr:row>22</xdr:row>
                    <xdr:rowOff>180975</xdr:rowOff>
                  </from>
                  <to>
                    <xdr:col>9</xdr:col>
                    <xdr:colOff>295275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571500</xdr:colOff>
                    <xdr:row>32</xdr:row>
                    <xdr:rowOff>171450</xdr:rowOff>
                  </from>
                  <to>
                    <xdr:col>6</xdr:col>
                    <xdr:colOff>133350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447675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447675</xdr:colOff>
                    <xdr:row>39</xdr:row>
                    <xdr:rowOff>38100</xdr:rowOff>
                  </from>
                  <to>
                    <xdr:col>9</xdr:col>
                    <xdr:colOff>342900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457200</xdr:colOff>
                    <xdr:row>42</xdr:row>
                    <xdr:rowOff>171450</xdr:rowOff>
                  </from>
                  <to>
                    <xdr:col>9</xdr:col>
                    <xdr:colOff>352425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24" name="Label 45">
              <controlPr defaultSize="0" autoFill="0" autoLine="0" autoPict="0">
                <anchor moveWithCells="1" sizeWithCells="1">
                  <from>
                    <xdr:col>0</xdr:col>
                    <xdr:colOff>504825</xdr:colOff>
                    <xdr:row>42</xdr:row>
                    <xdr:rowOff>0</xdr:rowOff>
                  </from>
                  <to>
                    <xdr:col>1</xdr:col>
                    <xdr:colOff>628650</xdr:colOff>
                    <xdr:row>43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8"/>
  <sheetViews>
    <sheetView workbookViewId="0">
      <selection activeCell="B28" sqref="B28"/>
    </sheetView>
  </sheetViews>
  <sheetFormatPr baseColWidth="10" defaultColWidth="11.42578125" defaultRowHeight="15" x14ac:dyDescent="0.25"/>
  <cols>
    <col min="1" max="1" width="25.28515625" bestFit="1" customWidth="1"/>
    <col min="2" max="2" width="102.85546875" bestFit="1" customWidth="1"/>
    <col min="3" max="3" width="0" hidden="1" customWidth="1"/>
  </cols>
  <sheetData>
    <row r="1" spans="1:19" x14ac:dyDescent="0.25">
      <c r="A1" s="1098" t="s">
        <v>1</v>
      </c>
      <c r="B1" t="s">
        <v>3</v>
      </c>
      <c r="C1" t="s">
        <v>3</v>
      </c>
      <c r="E1" t="s">
        <v>2</v>
      </c>
      <c r="S1" t="s">
        <v>4</v>
      </c>
    </row>
    <row r="2" spans="1:19" x14ac:dyDescent="0.25">
      <c r="A2" s="1098" t="s">
        <v>5</v>
      </c>
      <c r="B2" t="s">
        <v>7</v>
      </c>
      <c r="C2" t="s">
        <v>7</v>
      </c>
      <c r="E2" t="s">
        <v>6</v>
      </c>
    </row>
    <row r="3" spans="1:19" x14ac:dyDescent="0.25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25">
      <c r="A4" s="1098"/>
    </row>
    <row r="5" spans="1:19" x14ac:dyDescent="0.25">
      <c r="A5" s="1222" t="s">
        <v>11</v>
      </c>
      <c r="B5" s="1223"/>
      <c r="C5" s="1223"/>
      <c r="D5" s="1223"/>
      <c r="E5" s="1224"/>
    </row>
    <row r="6" spans="1:19" x14ac:dyDescent="0.25">
      <c r="A6" s="1178" t="s">
        <v>12</v>
      </c>
      <c r="B6" s="1217" t="s">
        <v>1347</v>
      </c>
      <c r="C6" s="1176"/>
      <c r="D6" s="1176"/>
      <c r="E6" s="1179"/>
    </row>
    <row r="7" spans="1:19" x14ac:dyDescent="0.25">
      <c r="A7" s="1178" t="s">
        <v>13</v>
      </c>
      <c r="B7" s="1177" t="s">
        <v>14</v>
      </c>
      <c r="C7" s="1176"/>
      <c r="D7" s="1176"/>
      <c r="E7" s="1179"/>
    </row>
    <row r="8" spans="1:19" x14ac:dyDescent="0.25">
      <c r="A8" s="1178" t="s">
        <v>15</v>
      </c>
      <c r="B8" s="1176"/>
      <c r="C8" s="1176"/>
      <c r="D8" s="1176"/>
      <c r="E8" s="1179"/>
    </row>
    <row r="9" spans="1:19" x14ac:dyDescent="0.25">
      <c r="A9" s="1178" t="s">
        <v>16</v>
      </c>
      <c r="B9" s="1176" t="s">
        <v>17</v>
      </c>
      <c r="C9" s="1176"/>
      <c r="D9" s="1176"/>
      <c r="E9" s="1179"/>
    </row>
    <row r="10" spans="1:19" x14ac:dyDescent="0.25">
      <c r="A10" s="1180" t="s">
        <v>18</v>
      </c>
      <c r="B10" s="1181" t="s">
        <v>19</v>
      </c>
      <c r="C10" s="1181"/>
      <c r="D10" s="1181"/>
      <c r="E10" s="1182"/>
    </row>
    <row r="13" spans="1:19" x14ac:dyDescent="0.25">
      <c r="A13" s="1225" t="s">
        <v>20</v>
      </c>
      <c r="B13" s="1226"/>
      <c r="C13" s="1226"/>
      <c r="D13" s="1226"/>
      <c r="E13" s="1227"/>
    </row>
    <row r="14" spans="1:19" x14ac:dyDescent="0.25">
      <c r="A14" s="1178" t="s">
        <v>12</v>
      </c>
      <c r="B14" s="1217" t="s">
        <v>1347</v>
      </c>
      <c r="C14" s="1176"/>
      <c r="D14" s="1176"/>
      <c r="E14" s="1179"/>
    </row>
    <row r="15" spans="1:19" x14ac:dyDescent="0.25">
      <c r="A15" s="1178" t="s">
        <v>13</v>
      </c>
      <c r="B15" s="1177" t="s">
        <v>14</v>
      </c>
      <c r="C15" s="1176"/>
      <c r="D15" s="1176"/>
      <c r="E15" s="1179"/>
    </row>
    <row r="16" spans="1:19" x14ac:dyDescent="0.25">
      <c r="A16" s="1178" t="s">
        <v>15</v>
      </c>
      <c r="B16" s="1176"/>
      <c r="C16" s="1176"/>
      <c r="D16" s="1176"/>
      <c r="E16" s="1179"/>
    </row>
    <row r="17" spans="1:5" x14ac:dyDescent="0.25">
      <c r="A17" s="1178" t="s">
        <v>16</v>
      </c>
      <c r="B17" s="1176" t="s">
        <v>21</v>
      </c>
      <c r="C17" s="1176"/>
      <c r="D17" s="1176"/>
      <c r="E17" s="1179"/>
    </row>
    <row r="18" spans="1:5" x14ac:dyDescent="0.25">
      <c r="A18" s="1180" t="s">
        <v>18</v>
      </c>
      <c r="B18" s="1181" t="s">
        <v>22</v>
      </c>
      <c r="C18" s="1180"/>
      <c r="D18" s="1181"/>
      <c r="E18" s="1182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2578125" defaultRowHeight="15" x14ac:dyDescent="0.25"/>
  <cols>
    <col min="1" max="1" width="4.85546875" bestFit="1" customWidth="1"/>
    <col min="2" max="2" width="20.140625" style="213" customWidth="1"/>
    <col min="3" max="3" width="6.85546875" style="83" customWidth="1"/>
    <col min="4" max="4" width="41.42578125" style="83" bestFit="1" customWidth="1"/>
    <col min="5" max="5" width="15.5703125" style="84" bestFit="1" customWidth="1"/>
    <col min="6" max="6" width="13.28515625" style="70" bestFit="1" customWidth="1"/>
    <col min="7" max="7" width="10.42578125" customWidth="1"/>
    <col min="8" max="8" width="11.5703125" style="1" bestFit="1" customWidth="1"/>
    <col min="9" max="9" width="8.7109375" style="15" bestFit="1" customWidth="1"/>
    <col min="10" max="10" width="5" hidden="1" customWidth="1"/>
    <col min="11" max="11" width="11.5703125" bestFit="1" customWidth="1"/>
    <col min="12" max="12" width="8.7109375" style="41" bestFit="1" customWidth="1"/>
    <col min="13" max="13" width="2.7109375" customWidth="1"/>
    <col min="14" max="14" width="9.42578125" style="633" bestFit="1" customWidth="1"/>
    <col min="15" max="15" width="6" style="15" bestFit="1" customWidth="1"/>
    <col min="16" max="16" width="2.42578125" customWidth="1"/>
    <col min="17" max="17" width="11.5703125" bestFit="1" customWidth="1"/>
    <col min="18" max="18" width="6.28515625" style="41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71"/>
      <c r="C1" s="74" t="s">
        <v>422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25">
      <c r="A2" s="215" t="s">
        <v>423</v>
      </c>
      <c r="B2" s="215" t="s">
        <v>42</v>
      </c>
      <c r="C2" s="215" t="s">
        <v>424</v>
      </c>
      <c r="D2" s="215" t="s">
        <v>45</v>
      </c>
      <c r="E2" s="706" t="s">
        <v>425</v>
      </c>
      <c r="F2" s="858" t="s">
        <v>426</v>
      </c>
      <c r="G2" s="825"/>
      <c r="H2" s="858" t="s">
        <v>28</v>
      </c>
      <c r="I2" s="77" t="s">
        <v>427</v>
      </c>
      <c r="J2" s="825"/>
      <c r="K2" s="78" t="s">
        <v>428</v>
      </c>
      <c r="L2" s="711" t="s">
        <v>429</v>
      </c>
      <c r="M2" s="73"/>
      <c r="N2" s="1055" t="s">
        <v>430</v>
      </c>
      <c r="O2" s="921" t="e">
        <f>AVERAGE(O3:O109)</f>
        <v>#VALUE!</v>
      </c>
      <c r="Q2" s="75" t="s">
        <v>36</v>
      </c>
      <c r="R2" s="76" t="e">
        <f>AVERAGE(R3:R109)</f>
        <v>#VALUE!</v>
      </c>
      <c r="V2" t="s">
        <v>431</v>
      </c>
    </row>
    <row r="3" spans="1:26" ht="30" x14ac:dyDescent="0.25">
      <c r="A3" s="33">
        <v>1000</v>
      </c>
      <c r="B3" s="214" t="s">
        <v>432</v>
      </c>
      <c r="C3" s="217">
        <v>1</v>
      </c>
      <c r="D3" s="218" t="s">
        <v>314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44</v>
      </c>
      <c r="U3" s="528" t="s">
        <v>433</v>
      </c>
      <c r="V3" s="527" t="s">
        <v>45</v>
      </c>
      <c r="W3" s="527" t="s">
        <v>434</v>
      </c>
      <c r="X3" s="528" t="s">
        <v>435</v>
      </c>
      <c r="Y3" s="528" t="s">
        <v>436</v>
      </c>
      <c r="Z3" s="82"/>
    </row>
    <row r="4" spans="1:26" x14ac:dyDescent="0.25">
      <c r="A4" s="33">
        <v>1000</v>
      </c>
      <c r="B4" s="214" t="s">
        <v>432</v>
      </c>
      <c r="C4" s="217">
        <v>3</v>
      </c>
      <c r="D4" s="218" t="s">
        <v>315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437</v>
      </c>
      <c r="W4" s="529">
        <v>0.13</v>
      </c>
      <c r="X4" s="532"/>
      <c r="Y4" s="532" t="str">
        <f>Y6</f>
        <v>Fiambres</v>
      </c>
      <c r="Z4" s="82"/>
    </row>
    <row r="5" spans="1:26" x14ac:dyDescent="0.25">
      <c r="A5" s="33">
        <v>1000</v>
      </c>
      <c r="B5" s="214" t="s">
        <v>432</v>
      </c>
      <c r="C5" s="217">
        <v>5</v>
      </c>
      <c r="D5" s="218" t="s">
        <v>316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438</v>
      </c>
      <c r="W5" s="529">
        <v>0.13</v>
      </c>
      <c r="X5" s="532"/>
      <c r="Y5" s="532" t="str">
        <f>Y7</f>
        <v>Fiambres</v>
      </c>
      <c r="Z5" s="82"/>
    </row>
    <row r="6" spans="1:26" x14ac:dyDescent="0.25">
      <c r="A6" s="33">
        <v>300</v>
      </c>
      <c r="B6" s="214" t="s">
        <v>432</v>
      </c>
      <c r="C6" s="219">
        <v>687</v>
      </c>
      <c r="D6" s="220" t="s">
        <v>317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439</v>
      </c>
      <c r="W6" s="529">
        <v>0.15</v>
      </c>
      <c r="X6" s="532"/>
      <c r="Y6" s="532" t="str">
        <f>E61</f>
        <v>Fiambres</v>
      </c>
      <c r="Z6" s="82"/>
    </row>
    <row r="7" spans="1:26" x14ac:dyDescent="0.25">
      <c r="A7" s="33">
        <v>1000</v>
      </c>
      <c r="B7" s="233" t="s">
        <v>440</v>
      </c>
      <c r="C7" s="217">
        <v>27</v>
      </c>
      <c r="D7" s="218" t="s">
        <v>318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441</v>
      </c>
      <c r="W7" s="529">
        <v>0.15</v>
      </c>
      <c r="X7" s="532"/>
      <c r="Y7" s="532" t="str">
        <f>E62</f>
        <v>Fiambres</v>
      </c>
      <c r="Z7" s="82"/>
    </row>
    <row r="8" spans="1:26" x14ac:dyDescent="0.25">
      <c r="A8" s="33">
        <v>1000</v>
      </c>
      <c r="B8" s="233" t="s">
        <v>440</v>
      </c>
      <c r="C8" s="217">
        <v>1026</v>
      </c>
      <c r="D8" s="218" t="s">
        <v>319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442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25">
      <c r="A9" s="33">
        <v>1000</v>
      </c>
      <c r="B9" s="233" t="s">
        <v>440</v>
      </c>
      <c r="C9" s="217">
        <v>33</v>
      </c>
      <c r="D9" s="218" t="s">
        <v>320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443</v>
      </c>
      <c r="W9" s="529">
        <v>0.24</v>
      </c>
      <c r="X9" s="532"/>
      <c r="Y9" s="532" t="e">
        <f>E83*U9</f>
        <v>#VALUE!</v>
      </c>
      <c r="Z9" s="82"/>
    </row>
    <row r="10" spans="1:26" x14ac:dyDescent="0.25">
      <c r="A10" s="33">
        <v>1000</v>
      </c>
      <c r="B10" s="233" t="s">
        <v>440</v>
      </c>
      <c r="C10" s="217">
        <v>34</v>
      </c>
      <c r="D10" s="218" t="s">
        <v>321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444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25">
      <c r="A11" s="33">
        <v>1000</v>
      </c>
      <c r="B11" s="233" t="s">
        <v>440</v>
      </c>
      <c r="C11" s="217">
        <v>35</v>
      </c>
      <c r="D11" s="218" t="s">
        <v>322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25">
      <c r="A12" s="33">
        <v>1000</v>
      </c>
      <c r="B12" s="233" t="s">
        <v>440</v>
      </c>
      <c r="C12" s="217">
        <v>50</v>
      </c>
      <c r="D12" s="218" t="s">
        <v>323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25">
      <c r="A13" s="33">
        <v>1000</v>
      </c>
      <c r="B13" s="233" t="s">
        <v>440</v>
      </c>
      <c r="C13" s="217">
        <v>40</v>
      </c>
      <c r="D13" s="218" t="s">
        <v>324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25">
      <c r="A14" s="33">
        <v>1000</v>
      </c>
      <c r="B14" s="233" t="s">
        <v>440</v>
      </c>
      <c r="C14" s="217">
        <v>38</v>
      </c>
      <c r="D14" s="218" t="s">
        <v>325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25">
      <c r="A15" s="33">
        <v>1000</v>
      </c>
      <c r="B15" s="233" t="s">
        <v>440</v>
      </c>
      <c r="C15" s="217">
        <v>41</v>
      </c>
      <c r="D15" s="218" t="s">
        <v>326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25">
      <c r="A16" s="33">
        <v>1000</v>
      </c>
      <c r="B16" s="233" t="s">
        <v>440</v>
      </c>
      <c r="C16" s="217">
        <v>39</v>
      </c>
      <c r="D16" s="218" t="s">
        <v>327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25">
      <c r="A17" s="33">
        <v>1000</v>
      </c>
      <c r="B17" s="233" t="s">
        <v>440</v>
      </c>
      <c r="C17" s="217">
        <v>59</v>
      </c>
      <c r="D17" s="218" t="s">
        <v>328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25">
      <c r="A18" s="33">
        <v>1000</v>
      </c>
      <c r="B18" s="233" t="s">
        <v>440</v>
      </c>
      <c r="C18" s="217">
        <v>61</v>
      </c>
      <c r="D18" s="218" t="s">
        <v>329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25">
      <c r="A19" s="33">
        <v>1000</v>
      </c>
      <c r="B19" s="233" t="s">
        <v>440</v>
      </c>
      <c r="C19" s="217">
        <v>58</v>
      </c>
      <c r="D19" s="218" t="s">
        <v>330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25">
      <c r="A20" s="33">
        <v>1000</v>
      </c>
      <c r="B20" s="233" t="s">
        <v>440</v>
      </c>
      <c r="C20" s="222">
        <v>587</v>
      </c>
      <c r="D20" s="223" t="s">
        <v>331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25">
      <c r="A21" s="33">
        <v>1000</v>
      </c>
      <c r="B21" s="214" t="s">
        <v>445</v>
      </c>
      <c r="C21" s="217">
        <v>66</v>
      </c>
      <c r="D21" s="218" t="s">
        <v>332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25">
      <c r="A22" s="33">
        <v>1000</v>
      </c>
      <c r="B22" s="214" t="s">
        <v>445</v>
      </c>
      <c r="C22" s="217">
        <v>87</v>
      </c>
      <c r="D22" s="218" t="s">
        <v>333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25">
      <c r="A23" s="33">
        <v>1000</v>
      </c>
      <c r="B23" s="214" t="s">
        <v>445</v>
      </c>
      <c r="C23" s="217">
        <v>94</v>
      </c>
      <c r="D23" s="218" t="s">
        <v>334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25">
      <c r="A24" s="33">
        <v>400</v>
      </c>
      <c r="B24" s="214" t="s">
        <v>445</v>
      </c>
      <c r="C24" s="219">
        <v>92</v>
      </c>
      <c r="D24" s="221" t="s">
        <v>335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25">
      <c r="A25" s="33">
        <v>1000</v>
      </c>
      <c r="B25" s="214" t="s">
        <v>445</v>
      </c>
      <c r="C25" s="217">
        <v>93</v>
      </c>
      <c r="D25" s="218" t="s">
        <v>336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25">
      <c r="A26" s="33">
        <v>1000</v>
      </c>
      <c r="B26" s="214" t="s">
        <v>445</v>
      </c>
      <c r="C26" s="222">
        <v>81</v>
      </c>
      <c r="D26" s="223" t="s">
        <v>337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25">
      <c r="A27" s="33">
        <v>1000</v>
      </c>
      <c r="B27" s="214" t="s">
        <v>445</v>
      </c>
      <c r="C27" s="217">
        <v>73</v>
      </c>
      <c r="D27" s="218" t="s">
        <v>338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25">
      <c r="A28" s="33">
        <v>1000</v>
      </c>
      <c r="B28" s="214" t="s">
        <v>445</v>
      </c>
      <c r="C28" s="217">
        <v>78</v>
      </c>
      <c r="D28" s="218" t="s">
        <v>339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25">
      <c r="A29" s="33">
        <v>1000</v>
      </c>
      <c r="B29" s="214" t="s">
        <v>445</v>
      </c>
      <c r="C29" s="217">
        <v>84</v>
      </c>
      <c r="D29" s="218" t="s">
        <v>340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25">
      <c r="A30" s="33">
        <v>300</v>
      </c>
      <c r="B30" s="214" t="s">
        <v>445</v>
      </c>
      <c r="C30" s="219">
        <v>689</v>
      </c>
      <c r="D30" s="221" t="s">
        <v>341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25">
      <c r="A31" s="33">
        <v>300</v>
      </c>
      <c r="B31" s="214" t="s">
        <v>445</v>
      </c>
      <c r="C31" s="219">
        <v>688</v>
      </c>
      <c r="D31" s="221" t="s">
        <v>342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25">
      <c r="A32" s="33">
        <v>1000</v>
      </c>
      <c r="B32" s="233" t="s">
        <v>446</v>
      </c>
      <c r="C32" s="217">
        <v>99</v>
      </c>
      <c r="D32" s="218" t="s">
        <v>343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25">
      <c r="A33" s="33">
        <v>1000</v>
      </c>
      <c r="B33" s="233" t="s">
        <v>446</v>
      </c>
      <c r="C33" s="217">
        <v>98</v>
      </c>
      <c r="D33" s="218" t="s">
        <v>344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25">
      <c r="A34" s="33">
        <v>1000</v>
      </c>
      <c r="B34" s="233" t="s">
        <v>446</v>
      </c>
      <c r="C34" s="217">
        <v>100</v>
      </c>
      <c r="D34" s="218" t="s">
        <v>345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25">
      <c r="A35" s="33">
        <v>1000</v>
      </c>
      <c r="B35" s="214" t="s">
        <v>447</v>
      </c>
      <c r="C35" s="217">
        <v>116</v>
      </c>
      <c r="D35" s="218" t="s">
        <v>346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25">
      <c r="A36" s="33">
        <v>1000</v>
      </c>
      <c r="B36" s="214" t="s">
        <v>447</v>
      </c>
      <c r="C36" s="217">
        <v>119</v>
      </c>
      <c r="D36" s="218" t="s">
        <v>347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25">
      <c r="A37" s="33">
        <v>1000</v>
      </c>
      <c r="B37" s="214" t="s">
        <v>447</v>
      </c>
      <c r="C37" s="217">
        <v>118</v>
      </c>
      <c r="D37" s="218" t="s">
        <v>348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25">
      <c r="A38" s="33">
        <v>300</v>
      </c>
      <c r="B38" s="214" t="s">
        <v>447</v>
      </c>
      <c r="C38" s="219">
        <v>699</v>
      </c>
      <c r="D38" s="221" t="s">
        <v>349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25">
      <c r="A39" s="33">
        <v>1000</v>
      </c>
      <c r="B39" s="214" t="s">
        <v>447</v>
      </c>
      <c r="C39" s="217">
        <v>107</v>
      </c>
      <c r="D39" s="218" t="s">
        <v>350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25">
      <c r="A40" s="33">
        <v>1000</v>
      </c>
      <c r="B40" s="214" t="s">
        <v>447</v>
      </c>
      <c r="C40" s="217">
        <v>108</v>
      </c>
      <c r="D40" s="218" t="s">
        <v>351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25">
      <c r="A41" s="33">
        <v>1000</v>
      </c>
      <c r="B41" s="214" t="s">
        <v>447</v>
      </c>
      <c r="C41" s="217">
        <v>110</v>
      </c>
      <c r="D41" s="218" t="s">
        <v>352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25">
      <c r="A42" s="33">
        <v>1000</v>
      </c>
      <c r="B42" s="214" t="s">
        <v>447</v>
      </c>
      <c r="C42" s="217">
        <v>106</v>
      </c>
      <c r="D42" s="218" t="s">
        <v>353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25">
      <c r="A43" s="33">
        <v>1000</v>
      </c>
      <c r="B43" s="214" t="s">
        <v>447</v>
      </c>
      <c r="C43" s="217">
        <v>448</v>
      </c>
      <c r="D43" s="218" t="s">
        <v>354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25">
      <c r="A44" s="33">
        <v>1000</v>
      </c>
      <c r="B44" s="214" t="s">
        <v>447</v>
      </c>
      <c r="C44" s="217">
        <v>121</v>
      </c>
      <c r="D44" s="218" t="s">
        <v>355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25">
      <c r="A45" s="33">
        <v>1000</v>
      </c>
      <c r="B45" s="233" t="s">
        <v>448</v>
      </c>
      <c r="C45" s="217">
        <v>115</v>
      </c>
      <c r="D45" s="218" t="s">
        <v>356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25">
      <c r="A46" s="33">
        <v>1000</v>
      </c>
      <c r="B46" s="233" t="s">
        <v>448</v>
      </c>
      <c r="C46" s="217">
        <v>450</v>
      </c>
      <c r="D46" s="218" t="s">
        <v>357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25">
      <c r="A47" s="33">
        <v>1000</v>
      </c>
      <c r="B47" s="233" t="s">
        <v>448</v>
      </c>
      <c r="C47" s="217">
        <v>265</v>
      </c>
      <c r="D47" s="218" t="s">
        <v>358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25">
      <c r="A48" s="33">
        <v>1000</v>
      </c>
      <c r="B48" s="233" t="s">
        <v>448</v>
      </c>
      <c r="C48" s="217">
        <v>122</v>
      </c>
      <c r="D48" s="218" t="s">
        <v>359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25">
      <c r="A49" s="33">
        <v>1000</v>
      </c>
      <c r="B49" s="233" t="s">
        <v>448</v>
      </c>
      <c r="C49" s="217">
        <v>124</v>
      </c>
      <c r="D49" s="218" t="s">
        <v>360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25">
      <c r="A50" s="33">
        <v>400</v>
      </c>
      <c r="B50" s="214" t="s">
        <v>449</v>
      </c>
      <c r="C50" s="219">
        <v>11</v>
      </c>
      <c r="D50" s="220" t="s">
        <v>361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25">
      <c r="A51" s="33">
        <v>200</v>
      </c>
      <c r="B51" s="214" t="s">
        <v>449</v>
      </c>
      <c r="C51" s="219">
        <v>10</v>
      </c>
      <c r="D51" s="220" t="s">
        <v>362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450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25">
      <c r="A52" s="33">
        <v>200</v>
      </c>
      <c r="B52" s="214" t="s">
        <v>449</v>
      </c>
      <c r="C52" s="224">
        <v>140</v>
      </c>
      <c r="D52" s="228" t="s">
        <v>363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25">
      <c r="A53" s="33">
        <v>190</v>
      </c>
      <c r="B53" s="214" t="s">
        <v>449</v>
      </c>
      <c r="C53" s="219">
        <v>1040</v>
      </c>
      <c r="D53" s="220" t="s">
        <v>364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25">
      <c r="A54" s="33">
        <v>1000</v>
      </c>
      <c r="B54" s="214" t="s">
        <v>451</v>
      </c>
      <c r="C54" s="224">
        <v>298</v>
      </c>
      <c r="D54" s="225" t="s">
        <v>365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25">
      <c r="A55" s="33">
        <v>500</v>
      </c>
      <c r="B55" s="214" t="s">
        <v>451</v>
      </c>
      <c r="C55" s="224">
        <v>301</v>
      </c>
      <c r="D55" s="225" t="s">
        <v>366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25">
      <c r="A56" s="33">
        <v>200</v>
      </c>
      <c r="B56" s="234" t="s">
        <v>452</v>
      </c>
      <c r="C56" s="224">
        <v>64</v>
      </c>
      <c r="D56" s="225" t="s">
        <v>367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25">
      <c r="A57" s="33">
        <v>1000</v>
      </c>
      <c r="B57" s="234" t="s">
        <v>452</v>
      </c>
      <c r="C57" s="222">
        <v>684</v>
      </c>
      <c r="D57" s="226" t="s">
        <v>368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25">
      <c r="A58" s="33">
        <v>1000</v>
      </c>
      <c r="B58" s="234" t="s">
        <v>452</v>
      </c>
      <c r="C58" s="227">
        <v>521</v>
      </c>
      <c r="D58" s="223" t="s">
        <v>369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25">
      <c r="A59" s="33">
        <v>1000</v>
      </c>
      <c r="B59" s="234" t="s">
        <v>452</v>
      </c>
      <c r="C59" s="227">
        <v>522</v>
      </c>
      <c r="D59" s="223" t="s">
        <v>370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25">
      <c r="A60" s="33">
        <v>150</v>
      </c>
      <c r="B60" s="234" t="s">
        <v>452</v>
      </c>
      <c r="C60" s="224">
        <v>528</v>
      </c>
      <c r="D60" s="228" t="s">
        <v>371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25">
      <c r="A61" s="33">
        <v>150</v>
      </c>
      <c r="B61" s="234" t="s">
        <v>452</v>
      </c>
      <c r="C61" s="224">
        <v>529</v>
      </c>
      <c r="D61" s="228" t="s">
        <v>372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25">
      <c r="A62" s="33">
        <v>150</v>
      </c>
      <c r="B62" s="234" t="s">
        <v>452</v>
      </c>
      <c r="C62" s="224">
        <v>686</v>
      </c>
      <c r="D62" s="228" t="s">
        <v>373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25">
      <c r="A63" s="33">
        <v>130</v>
      </c>
      <c r="B63" s="234" t="s">
        <v>452</v>
      </c>
      <c r="C63" s="224">
        <v>995</v>
      </c>
      <c r="D63" s="225" t="s">
        <v>374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25">
      <c r="A64" s="33">
        <v>130</v>
      </c>
      <c r="B64" s="234" t="s">
        <v>452</v>
      </c>
      <c r="C64" s="224">
        <v>996</v>
      </c>
      <c r="D64" s="225" t="s">
        <v>375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25">
      <c r="A65" s="33">
        <v>1000</v>
      </c>
      <c r="B65" s="234" t="s">
        <v>452</v>
      </c>
      <c r="C65" s="222">
        <v>541</v>
      </c>
      <c r="D65" s="223" t="s">
        <v>376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25">
      <c r="A66" s="33">
        <v>1000</v>
      </c>
      <c r="B66" s="234" t="s">
        <v>452</v>
      </c>
      <c r="C66" s="222">
        <v>998</v>
      </c>
      <c r="D66" s="223" t="s">
        <v>377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25">
      <c r="A67" s="33">
        <v>1000</v>
      </c>
      <c r="B67" s="234" t="s">
        <v>452</v>
      </c>
      <c r="C67" s="227">
        <v>545</v>
      </c>
      <c r="D67" s="223" t="s">
        <v>378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25">
      <c r="A68" s="33">
        <v>1000</v>
      </c>
      <c r="B68" s="234" t="s">
        <v>452</v>
      </c>
      <c r="C68" s="227">
        <v>547</v>
      </c>
      <c r="D68" s="223" t="s">
        <v>379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25">
      <c r="A69" s="33">
        <v>1000</v>
      </c>
      <c r="B69" s="234" t="s">
        <v>452</v>
      </c>
      <c r="C69" s="227">
        <v>566</v>
      </c>
      <c r="D69" s="223" t="s">
        <v>380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25">
      <c r="A70" s="33">
        <v>1000</v>
      </c>
      <c r="B70" s="234" t="s">
        <v>452</v>
      </c>
      <c r="C70" s="227">
        <v>568</v>
      </c>
      <c r="D70" s="223" t="s">
        <v>381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25">
      <c r="A71" s="33">
        <v>150</v>
      </c>
      <c r="B71" s="85" t="s">
        <v>453</v>
      </c>
      <c r="C71" s="224">
        <v>30</v>
      </c>
      <c r="D71" s="228" t="s">
        <v>382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25">
      <c r="A72" s="33">
        <v>120</v>
      </c>
      <c r="B72" s="85" t="s">
        <v>453</v>
      </c>
      <c r="C72" s="224">
        <v>102</v>
      </c>
      <c r="D72" s="228" t="s">
        <v>383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25">
      <c r="A73" s="33">
        <v>150</v>
      </c>
      <c r="B73" s="85" t="s">
        <v>453</v>
      </c>
      <c r="C73" s="224">
        <v>117</v>
      </c>
      <c r="D73" s="228" t="s">
        <v>384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25">
      <c r="A74" s="33">
        <v>150</v>
      </c>
      <c r="B74" s="85" t="s">
        <v>453</v>
      </c>
      <c r="C74" s="224">
        <v>530</v>
      </c>
      <c r="D74" s="228" t="s">
        <v>385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25">
      <c r="A75" s="33">
        <v>150</v>
      </c>
      <c r="B75" s="85" t="s">
        <v>453</v>
      </c>
      <c r="C75" s="224">
        <v>531</v>
      </c>
      <c r="D75" s="228" t="s">
        <v>386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25">
      <c r="A76" s="33">
        <v>120</v>
      </c>
      <c r="B76" s="85" t="s">
        <v>453</v>
      </c>
      <c r="C76" s="224">
        <v>533</v>
      </c>
      <c r="D76" s="228" t="s">
        <v>387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25">
      <c r="A77" s="33">
        <v>120</v>
      </c>
      <c r="B77" s="85" t="s">
        <v>453</v>
      </c>
      <c r="C77" s="224">
        <v>534</v>
      </c>
      <c r="D77" s="228" t="s">
        <v>388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25">
      <c r="A78" s="33">
        <v>150</v>
      </c>
      <c r="B78" s="85" t="s">
        <v>453</v>
      </c>
      <c r="C78" s="224">
        <v>535</v>
      </c>
      <c r="D78" s="228" t="s">
        <v>389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25">
      <c r="A79" s="33">
        <v>100</v>
      </c>
      <c r="B79" s="85" t="s">
        <v>453</v>
      </c>
      <c r="C79" s="224">
        <v>1027</v>
      </c>
      <c r="D79" s="228" t="s">
        <v>390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25">
      <c r="A80" s="33">
        <v>120</v>
      </c>
      <c r="B80" s="85" t="s">
        <v>453</v>
      </c>
      <c r="C80" s="224">
        <v>1028</v>
      </c>
      <c r="D80" s="228" t="s">
        <v>391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25">
      <c r="A81" s="33"/>
      <c r="B81" s="85" t="s">
        <v>453</v>
      </c>
      <c r="C81" s="224">
        <v>1029</v>
      </c>
      <c r="D81" s="228" t="s">
        <v>392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25">
      <c r="A82" s="33">
        <v>100</v>
      </c>
      <c r="B82" s="85" t="s">
        <v>453</v>
      </c>
      <c r="C82" s="224">
        <v>1030</v>
      </c>
      <c r="D82" s="228" t="s">
        <v>393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25">
      <c r="A83" s="33">
        <v>120</v>
      </c>
      <c r="B83" s="85" t="s">
        <v>453</v>
      </c>
      <c r="C83" s="224">
        <v>567</v>
      </c>
      <c r="D83" s="228" t="s">
        <v>394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25">
      <c r="A84" s="33">
        <v>120</v>
      </c>
      <c r="B84" s="85" t="s">
        <v>453</v>
      </c>
      <c r="C84" s="224">
        <v>1103</v>
      </c>
      <c r="D84" s="228" t="s">
        <v>395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25">
      <c r="A85" s="33">
        <v>150</v>
      </c>
      <c r="B85" s="85" t="s">
        <v>453</v>
      </c>
      <c r="C85" s="224">
        <v>1104</v>
      </c>
      <c r="D85" s="228" t="s">
        <v>396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25">
      <c r="A86" s="33">
        <v>1000</v>
      </c>
      <c r="B86" s="234" t="s">
        <v>454</v>
      </c>
      <c r="C86" s="222">
        <v>18</v>
      </c>
      <c r="D86" s="223" t="s">
        <v>397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25">
      <c r="A87" s="33">
        <v>1000</v>
      </c>
      <c r="B87" s="234" t="s">
        <v>454</v>
      </c>
      <c r="C87" s="222">
        <v>20</v>
      </c>
      <c r="D87" s="223" t="s">
        <v>398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25">
      <c r="A88" s="33">
        <v>1000</v>
      </c>
      <c r="B88" s="234" t="s">
        <v>454</v>
      </c>
      <c r="C88" s="222">
        <v>42</v>
      </c>
      <c r="D88" s="223" t="s">
        <v>399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25">
      <c r="A89" s="33">
        <v>1000</v>
      </c>
      <c r="B89" s="234" t="s">
        <v>454</v>
      </c>
      <c r="C89" s="222">
        <v>43</v>
      </c>
      <c r="D89" s="223" t="s">
        <v>400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25">
      <c r="A90" s="33">
        <v>1000</v>
      </c>
      <c r="B90" s="234" t="s">
        <v>454</v>
      </c>
      <c r="C90" s="222">
        <v>44</v>
      </c>
      <c r="D90" s="223" t="s">
        <v>401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25">
      <c r="A91" s="33">
        <v>1000</v>
      </c>
      <c r="B91" s="234" t="s">
        <v>454</v>
      </c>
      <c r="C91" s="222">
        <v>2044</v>
      </c>
      <c r="D91" s="223" t="s">
        <v>402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25">
      <c r="A92" s="33">
        <v>1000</v>
      </c>
      <c r="B92" s="234" t="s">
        <v>454</v>
      </c>
      <c r="C92" s="222">
        <v>68</v>
      </c>
      <c r="D92" s="223" t="s">
        <v>403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25">
      <c r="A93" s="33">
        <v>1000</v>
      </c>
      <c r="B93" s="234" t="s">
        <v>454</v>
      </c>
      <c r="C93" s="222">
        <v>69</v>
      </c>
      <c r="D93" s="223" t="s">
        <v>404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25">
      <c r="A94" s="33">
        <v>1000</v>
      </c>
      <c r="B94" s="234" t="s">
        <v>454</v>
      </c>
      <c r="C94" s="222">
        <v>48</v>
      </c>
      <c r="D94" s="223" t="s">
        <v>405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25">
      <c r="A95" s="33">
        <v>1000</v>
      </c>
      <c r="B95" s="234" t="s">
        <v>454</v>
      </c>
      <c r="C95" s="222">
        <v>49</v>
      </c>
      <c r="D95" s="223" t="s">
        <v>406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25">
      <c r="A96" s="33">
        <v>1000</v>
      </c>
      <c r="B96" s="234" t="s">
        <v>454</v>
      </c>
      <c r="C96" s="222">
        <v>112</v>
      </c>
      <c r="D96" s="223" t="s">
        <v>407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25">
      <c r="A97" s="33">
        <v>1000</v>
      </c>
      <c r="B97" s="234" t="s">
        <v>454</v>
      </c>
      <c r="C97" s="222">
        <v>109</v>
      </c>
      <c r="D97" s="223" t="s">
        <v>408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25">
      <c r="A98" s="33">
        <v>1000</v>
      </c>
      <c r="B98" s="234" t="s">
        <v>454</v>
      </c>
      <c r="C98" s="222">
        <v>111</v>
      </c>
      <c r="D98" s="223" t="s">
        <v>409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25">
      <c r="A99" s="33">
        <v>1000</v>
      </c>
      <c r="B99" s="234" t="s">
        <v>454</v>
      </c>
      <c r="C99" s="222">
        <v>441</v>
      </c>
      <c r="D99" s="223" t="s">
        <v>410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25">
      <c r="A100" s="33">
        <v>965</v>
      </c>
      <c r="B100" s="85" t="s">
        <v>455</v>
      </c>
      <c r="C100" s="229">
        <v>571</v>
      </c>
      <c r="D100" s="230" t="s">
        <v>411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25">
      <c r="A101" s="33">
        <v>1360</v>
      </c>
      <c r="B101" s="85" t="s">
        <v>455</v>
      </c>
      <c r="C101" s="229">
        <v>2146</v>
      </c>
      <c r="D101" s="230" t="s">
        <v>412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25">
      <c r="A102" s="33">
        <v>1000</v>
      </c>
      <c r="B102" s="234" t="s">
        <v>456</v>
      </c>
      <c r="C102" s="231">
        <v>481</v>
      </c>
      <c r="D102" s="232" t="s">
        <v>413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25">
      <c r="A103" s="33">
        <v>1000</v>
      </c>
      <c r="B103" s="234" t="s">
        <v>456</v>
      </c>
      <c r="C103" s="231">
        <v>483</v>
      </c>
      <c r="D103" s="232" t="s">
        <v>414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25">
      <c r="A104" s="33">
        <v>1000</v>
      </c>
      <c r="B104" s="234" t="s">
        <v>456</v>
      </c>
      <c r="C104" s="231">
        <v>485</v>
      </c>
      <c r="D104" s="232" t="s">
        <v>415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25">
      <c r="A105" s="33">
        <v>1000</v>
      </c>
      <c r="B105" s="234" t="s">
        <v>456</v>
      </c>
      <c r="C105" s="231">
        <v>486</v>
      </c>
      <c r="D105" s="232" t="s">
        <v>416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25">
      <c r="A106" s="33">
        <v>1000</v>
      </c>
      <c r="B106" s="234" t="s">
        <v>456</v>
      </c>
      <c r="C106" s="231">
        <v>487</v>
      </c>
      <c r="D106" s="232" t="s">
        <v>417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25">
      <c r="A107" s="33">
        <v>1000</v>
      </c>
      <c r="B107" s="234" t="s">
        <v>456</v>
      </c>
      <c r="C107" s="231">
        <v>494</v>
      </c>
      <c r="D107" s="232" t="s">
        <v>418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25">
      <c r="A108" s="33">
        <v>1000</v>
      </c>
      <c r="B108" s="234" t="s">
        <v>456</v>
      </c>
      <c r="C108" s="231">
        <v>495</v>
      </c>
      <c r="D108" s="232" t="s">
        <v>419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25">
      <c r="A109" s="33">
        <v>1000</v>
      </c>
      <c r="B109" s="234" t="s">
        <v>456</v>
      </c>
      <c r="C109" s="231">
        <v>502</v>
      </c>
      <c r="D109" s="232" t="s">
        <v>420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25">
      <c r="A110" s="33">
        <v>1000</v>
      </c>
      <c r="B110" s="234" t="s">
        <v>456</v>
      </c>
      <c r="C110" s="231">
        <v>1519</v>
      </c>
      <c r="D110" s="232" t="s">
        <v>421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25">
      <c r="D111" s="83" t="s">
        <v>457</v>
      </c>
      <c r="E111" s="241"/>
      <c r="F111" s="1054">
        <f t="shared" si="7"/>
        <v>0</v>
      </c>
      <c r="G111" t="s">
        <v>458</v>
      </c>
      <c r="I111" s="1027" t="e">
        <f t="shared" si="8"/>
        <v>#DIV/0!</v>
      </c>
      <c r="L111" s="822"/>
      <c r="N111" s="242"/>
    </row>
    <row r="112" spans="1:26" x14ac:dyDescent="0.25">
      <c r="D112" s="83" t="s">
        <v>459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25">
      <c r="D113" s="83" t="s">
        <v>460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25">
      <c r="D114" s="83" t="s">
        <v>461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25">
      <c r="D115" s="83" t="s">
        <v>462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25">
      <c r="D116" s="83" t="s">
        <v>463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25">
      <c r="D117" s="83" t="s">
        <v>464</v>
      </c>
      <c r="F117" s="884"/>
      <c r="I117" s="1027" t="e">
        <f t="shared" si="8"/>
        <v>#DIV/0!</v>
      </c>
    </row>
    <row r="118" spans="4:14" x14ac:dyDescent="0.25">
      <c r="D118" s="83" t="s">
        <v>465</v>
      </c>
      <c r="F118" s="884"/>
      <c r="I118" s="1027" t="e">
        <f t="shared" si="8"/>
        <v>#DIV/0!</v>
      </c>
    </row>
    <row r="120" spans="4:14" x14ac:dyDescent="0.25">
      <c r="F120" s="883">
        <v>5963.922744161383</v>
      </c>
    </row>
    <row r="121" spans="4:14" x14ac:dyDescent="0.25">
      <c r="F121" s="883">
        <v>14838.807780115822</v>
      </c>
    </row>
    <row r="122" spans="4:14" x14ac:dyDescent="0.25">
      <c r="F122" s="883">
        <v>6540.7902714984239</v>
      </c>
    </row>
    <row r="123" spans="4:14" x14ac:dyDescent="0.25">
      <c r="F123" s="883">
        <v>13081.580542996848</v>
      </c>
    </row>
    <row r="124" spans="4:14" x14ac:dyDescent="0.25">
      <c r="F124" s="883">
        <v>9567.1260687588874</v>
      </c>
    </row>
    <row r="125" spans="4:14" x14ac:dyDescent="0.25">
      <c r="F125" s="883">
        <v>15619.797663279818</v>
      </c>
    </row>
    <row r="126" spans="4:14" x14ac:dyDescent="0.25">
      <c r="F126" s="883">
        <v>29642.116020087829</v>
      </c>
    </row>
    <row r="127" spans="4:14" x14ac:dyDescent="0.25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8" priority="1" operator="equal">
      <formula>1</formula>
    </cfRule>
    <cfRule type="cellIs" dxfId="587" priority="2" operator="greaterThan">
      <formula>0.6</formula>
    </cfRule>
  </conditionalFormatting>
  <conditionalFormatting sqref="L3:L110">
    <cfRule type="cellIs" dxfId="586" priority="3" operator="equal">
      <formula>1</formula>
    </cfRule>
  </conditionalFormatting>
  <conditionalFormatting sqref="O3:O99 R3:R99">
    <cfRule type="cellIs" dxfId="585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H5" sqref="H5"/>
    </sheetView>
  </sheetViews>
  <sheetFormatPr baseColWidth="10" defaultColWidth="11.28515625" defaultRowHeight="15" x14ac:dyDescent="0.25"/>
  <cols>
    <col min="1" max="1" width="11.28515625" style="38"/>
    <col min="2" max="2" width="26.85546875" style="38" bestFit="1" customWidth="1"/>
    <col min="3" max="3" width="12.85546875" style="16" customWidth="1"/>
    <col min="4" max="4" width="45.5703125" style="38" bestFit="1" customWidth="1"/>
    <col min="5" max="5" width="12.7109375" style="38" bestFit="1" customWidth="1"/>
    <col min="6" max="6" width="16.85546875" style="725" bestFit="1" customWidth="1"/>
    <col min="7" max="7" width="14.42578125" style="729" bestFit="1" customWidth="1"/>
    <col min="8" max="8" width="14.28515625" style="729" bestFit="1" customWidth="1"/>
    <col min="9" max="9" width="12.140625" style="729" customWidth="1"/>
    <col min="10" max="10" width="10.7109375" style="729" customWidth="1"/>
    <col min="11" max="11" width="10.7109375" style="14" customWidth="1"/>
    <col min="12" max="12" width="10.7109375" style="729" customWidth="1"/>
    <col min="13" max="13" width="10.7109375" style="14" bestFit="1" customWidth="1"/>
    <col min="14" max="14" width="10.85546875" style="14" bestFit="1" customWidth="1"/>
    <col min="15" max="15" width="11.28515625" style="725"/>
    <col min="16" max="16" width="11.28515625" style="38"/>
    <col min="17" max="17" width="6.7109375" style="38" bestFit="1" customWidth="1"/>
    <col min="18" max="18" width="45.5703125" style="725" customWidth="1"/>
    <col min="19" max="19" width="12" style="725" bestFit="1" customWidth="1"/>
    <col min="20" max="20" width="14.28515625" style="38" bestFit="1" customWidth="1"/>
    <col min="21" max="26" width="11.28515625" style="725"/>
    <col min="27" max="27" width="11.28515625" style="38"/>
    <col min="28" max="28" width="7.5703125" style="725" bestFit="1" customWidth="1"/>
    <col min="29" max="29" width="48.85546875" style="725" bestFit="1" customWidth="1"/>
    <col min="30" max="38" width="11.28515625" style="725"/>
    <col min="39" max="39" width="8.140625" style="725" bestFit="1" customWidth="1"/>
    <col min="40" max="40" width="11.5703125" style="725" bestFit="1" customWidth="1"/>
    <col min="41" max="41" width="11.5703125" style="725" customWidth="1"/>
    <col min="42" max="42" width="12" customWidth="1"/>
    <col min="43" max="43" width="11.28515625" style="38"/>
    <col min="44" max="44" width="5.28515625" bestFit="1" customWidth="1"/>
    <col min="45" max="45" width="51.140625" bestFit="1" customWidth="1"/>
    <col min="46" max="46" width="12" customWidth="1"/>
    <col min="47" max="53" width="11.28515625" style="725"/>
    <col min="54" max="54" width="11.28515625" style="38"/>
    <col min="55" max="55" width="11.28515625" style="725"/>
    <col min="56" max="56" width="33" style="725" bestFit="1" customWidth="1"/>
    <col min="57" max="60" width="11.28515625" style="725"/>
    <col min="61" max="61" width="11.28515625" style="16"/>
    <col min="62" max="16384" width="11.28515625" style="38"/>
  </cols>
  <sheetData>
    <row r="1" spans="1:61" s="725" customFormat="1" ht="15.75" thickBot="1" x14ac:dyDescent="0.3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75" thickBot="1" x14ac:dyDescent="0.3">
      <c r="A2" s="1228" t="s">
        <v>24</v>
      </c>
      <c r="B2" s="1229"/>
      <c r="C2" s="1229"/>
      <c r="D2" s="1229"/>
      <c r="E2" s="1229"/>
      <c r="F2" s="1229"/>
      <c r="G2" s="1229"/>
      <c r="H2" s="1229"/>
      <c r="I2" s="1229"/>
      <c r="J2" s="1229"/>
      <c r="K2" s="1229"/>
      <c r="L2" s="1229"/>
      <c r="M2" s="1229"/>
      <c r="N2" s="1230"/>
      <c r="P2" s="1228" t="s">
        <v>25</v>
      </c>
      <c r="Q2" s="1229"/>
      <c r="R2" s="1229"/>
      <c r="S2" s="1229"/>
      <c r="T2" s="1229"/>
      <c r="U2" s="1229"/>
      <c r="V2" s="1229"/>
      <c r="W2" s="1229"/>
      <c r="X2" s="1229"/>
      <c r="Y2" s="1230"/>
      <c r="AA2" s="1228" t="s">
        <v>26</v>
      </c>
      <c r="AB2" s="1229"/>
      <c r="AC2" s="1229"/>
      <c r="AD2" s="1229"/>
      <c r="AE2" s="1229"/>
      <c r="AF2" s="1229"/>
      <c r="AG2" s="1229"/>
      <c r="AH2" s="1229"/>
      <c r="AI2" s="1229"/>
      <c r="AJ2" s="1229"/>
      <c r="AK2" s="1229"/>
      <c r="AL2" s="1229"/>
      <c r="AM2" s="1229"/>
      <c r="AN2" s="1229"/>
      <c r="AO2" s="1230"/>
      <c r="AP2"/>
      <c r="AQ2" s="1228" t="s">
        <v>27</v>
      </c>
      <c r="AR2" s="1229"/>
      <c r="AS2" s="1229"/>
      <c r="AT2" s="1229"/>
      <c r="AU2" s="1229"/>
      <c r="AV2" s="1229"/>
      <c r="AW2" s="1229"/>
      <c r="AX2" s="1229"/>
      <c r="AY2" s="1229"/>
      <c r="AZ2" s="1230"/>
      <c r="BB2" s="1231" t="s">
        <v>28</v>
      </c>
      <c r="BC2" s="1232"/>
      <c r="BD2" s="1232"/>
      <c r="BE2" s="1232"/>
      <c r="BF2" s="1232"/>
      <c r="BG2" s="1232"/>
      <c r="BH2" s="1232"/>
      <c r="BI2" s="1233"/>
    </row>
    <row r="3" spans="1:61" ht="45.75" thickBot="1" x14ac:dyDescent="0.3">
      <c r="B3" s="725"/>
      <c r="D3" s="725"/>
      <c r="E3" s="725"/>
      <c r="G3" s="1165" t="s">
        <v>29</v>
      </c>
      <c r="H3" s="1166" t="s">
        <v>30</v>
      </c>
      <c r="I3" s="1166" t="s">
        <v>31</v>
      </c>
      <c r="J3" s="1167" t="s">
        <v>32</v>
      </c>
      <c r="K3" s="1168" t="s">
        <v>33</v>
      </c>
      <c r="L3" s="1169" t="s">
        <v>34</v>
      </c>
      <c r="M3" s="1168" t="s">
        <v>35</v>
      </c>
      <c r="N3" s="1170" t="s">
        <v>36</v>
      </c>
      <c r="O3" s="725" t="s">
        <v>37</v>
      </c>
      <c r="Q3" s="725"/>
      <c r="S3" s="1"/>
      <c r="U3" s="751" t="s">
        <v>29</v>
      </c>
      <c r="V3" s="1213" t="s">
        <v>30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29</v>
      </c>
      <c r="AG3" s="1213" t="s">
        <v>30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29</v>
      </c>
      <c r="AV3" s="1212" t="s">
        <v>30</v>
      </c>
      <c r="AW3" s="1213" t="s">
        <v>38</v>
      </c>
      <c r="AX3" s="1214" t="s">
        <v>39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25">
      <c r="B4" s="725"/>
      <c r="D4" s="725"/>
      <c r="E4" s="762">
        <f>AVERAGE(E9:E88,E99:E150)</f>
        <v>15695.139089560565</v>
      </c>
      <c r="F4" s="728" t="s">
        <v>40</v>
      </c>
      <c r="G4" s="885">
        <f>AVERAGE(G9,G11,G12,G15,G14,G18,G19,G16,G27,G28,G29,G30,G44:G87,G99,G100,G103:G106)</f>
        <v>2.5322580645161289E-3</v>
      </c>
      <c r="H4" s="792">
        <f>AVERAGE(H9,H11,H12,H15,H14,H18,H19,H16,H27,H28,H29,H30,H44:H87,H99,H100,H103:H106)</f>
        <v>0.37731891200685491</v>
      </c>
      <c r="I4" s="792">
        <f>AVERAGE(I15,I14,I18,I19,I20,I16,I26,I27,I28,I29,I30,I32,I44:I56,I58:I63,I68,I70:I72,I74:I75,I77:I88,I100,I103:I106)</f>
        <v>1</v>
      </c>
      <c r="J4" s="792">
        <f>AVERAGE(J9,J11,J12,J15,J14,J18,J19,J16,J27,J28,J29,J30,J44:J87,J99,J100,J103:J106)</f>
        <v>0.35968209668124063</v>
      </c>
      <c r="K4" s="792">
        <f>AVERAGE(K9,K11,K12,K15,K14,K18,K19,K16,K27,K28,K29,K30,K44:K87,K99,K100,K103:K106)</f>
        <v>0.5656650418868906</v>
      </c>
      <c r="L4" s="792">
        <f>AVERAGE(L9,L11,L12,L15,L14,L18,L19,L16,L27,L28,L29,L30,L44:L87,L99,L100,L103:L106)</f>
        <v>0.174603169393198</v>
      </c>
      <c r="M4" s="792">
        <f>AVERAGE(M9,M11,M12,M15,M14,M18,M19,M16,M27,M28,M29,M30,M44:M87,M99,M100,M103:M106)</f>
        <v>0.81978011602012602</v>
      </c>
      <c r="N4" s="886">
        <f>AVERAGE(N9,N11,N12,N15,N14,N18,N19,N16,N27,N28,N29,N30,N44:N87,N99,N100,N103:N106)</f>
        <v>0.11664853769449557</v>
      </c>
      <c r="Q4" s="16"/>
      <c r="S4" s="1"/>
      <c r="T4" s="826" t="s">
        <v>40</v>
      </c>
      <c r="U4" s="885">
        <f>AVERAGE(U9,U11,U12,U15,U14,U18,U19,U16,U27,U28,U29,U30,U44:U87,U99,U100,U103:U106)</f>
        <v>-3.3693548387096775E-2</v>
      </c>
      <c r="V4" s="792">
        <f>AVERAGE(V9,V11,V12,V15,V14,V18,V19,V16,V27,V28,V29,V30,V44:V87,V99,V100,V103:V106)</f>
        <v>-46.032755796620826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40</v>
      </c>
      <c r="AF4" s="885">
        <f>AVERAGE(AF9,AF11,AF12,AF15,AF14,AF18,AF19,AF16,AF27,AF28,AF29,AF30,AF44:AF87,AF99,AF100,AF103:AF106)</f>
        <v>-3.0322580645161287E-2</v>
      </c>
      <c r="AG4" s="792">
        <f>AVERAGE(AG9,AG11,AG12,AG15,AG14,AG18,AG19,AG16,AG27,AG28,AG29,AG30,AG44:AG87,AG99,AG100,AG103:AG106)</f>
        <v>-30.564807078672111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0.11983870967741937</v>
      </c>
      <c r="AV4" s="792">
        <f>AVERAGE(AV9,AV11,AV12,AV15,AV14,AV18,AV19,AV16,AV27,AV28,AV29,AV30,AV44:AV87,AV99,AV100,AV103:AV106)</f>
        <v>-23.14502449118967</v>
      </c>
      <c r="AW4" s="792">
        <f>AVERAGE(AW15,AW14,AW18,AW19,AW20,AW16,AW26,AW27,AW28,AW29,AW30,AW32,AW44:AW56,AW58:AW63,AW68,AW70:AW72,AW74:AW75,AW77:AW88,AW100,AW103:AW106)</f>
        <v>1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.75" thickBot="1" x14ac:dyDescent="0.3">
      <c r="B5" s="725"/>
      <c r="D5" s="725"/>
      <c r="E5" s="725"/>
      <c r="F5" s="16" t="s">
        <v>41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-2860.4784043756686</v>
      </c>
      <c r="I5" s="759">
        <f>I4</f>
        <v>1</v>
      </c>
      <c r="J5" s="793">
        <f>AVERAGE(J9:J30)</f>
        <v>2.118266849664807E-3</v>
      </c>
      <c r="K5" s="793">
        <f>AVERAGE(K9,K11,K12,K14,K15,K16,K18,K19,K28,K30,K45,K46,K48:K53,K55,K58,K66,K67,K104,K70,K71,K73,K74,K75,K78:K87,K100)</f>
        <v>0.61093793565573939</v>
      </c>
      <c r="L5" s="793">
        <f>AVERAGE(L9,L11:L12,L14:L16,L18:L19,L21,L23:L31)</f>
        <v>0.45912584663871392</v>
      </c>
      <c r="M5" s="793">
        <f>AVERAGE(M9,M11,M12,M14:M16,M18:M19,M28:M30)</f>
        <v>0.16405186016269324</v>
      </c>
      <c r="N5" s="794">
        <f>AVERAGE(N9,N11:N12,N14,N26,N28:N30,N44:N45,N49:N50,N55,N58,N69:N70)</f>
        <v>4.2578538483396038E-2</v>
      </c>
      <c r="Q5" s="16"/>
      <c r="S5" s="1"/>
      <c r="T5" s="38" t="s">
        <v>41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-18.225196026964785</v>
      </c>
      <c r="W5" s="795">
        <f>AVERAGE(W9:W185)</f>
        <v>0.49465702446887555</v>
      </c>
      <c r="X5" s="795">
        <f>AVERAGE(X9:X185)</f>
        <v>0.63609572944920967</v>
      </c>
      <c r="Y5" s="795">
        <f>AVERAGE(Y9:Y185)</f>
        <v>0.49234380491115975</v>
      </c>
      <c r="AB5" s="38"/>
      <c r="AC5" s="38"/>
      <c r="AD5" s="38"/>
      <c r="AE5" s="38" t="s">
        <v>41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-12.037082659696864</v>
      </c>
      <c r="AH5" s="795">
        <f t="shared" ref="AH5:AO5" si="2">AVERAGE(AH9:AH185)</f>
        <v>0.61367060111367688</v>
      </c>
      <c r="AI5" s="795">
        <f t="shared" si="2"/>
        <v>0.90205863635976213</v>
      </c>
      <c r="AJ5" s="795">
        <f t="shared" si="2"/>
        <v>0.97608898861747118</v>
      </c>
      <c r="AK5" s="795">
        <f t="shared" si="2"/>
        <v>0.63124799336120774</v>
      </c>
      <c r="AL5" s="795">
        <f t="shared" si="2"/>
        <v>0.59564964334314685</v>
      </c>
      <c r="AM5" s="795">
        <f t="shared" si="2"/>
        <v>0.89965558110187871</v>
      </c>
      <c r="AN5" s="795">
        <f t="shared" si="2"/>
        <v>0.91451819708563575</v>
      </c>
      <c r="AO5" s="795">
        <f t="shared" si="2"/>
        <v>0.64950441966978689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-13.757226402632067</v>
      </c>
      <c r="AW5" s="759">
        <f>AW4</f>
        <v>1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.75" thickBot="1" x14ac:dyDescent="0.3">
      <c r="B6" s="1177"/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.75" thickBot="1" x14ac:dyDescent="0.3">
      <c r="B7" s="725"/>
      <c r="D7" s="725"/>
      <c r="E7" s="725"/>
      <c r="J7" s="1234"/>
      <c r="K7" s="1234"/>
      <c r="L7" s="1234"/>
      <c r="M7" s="1234"/>
      <c r="N7" s="731"/>
      <c r="Q7" s="16"/>
      <c r="S7" s="1"/>
      <c r="T7" s="14"/>
      <c r="U7" s="755"/>
      <c r="V7" s="755"/>
      <c r="W7" s="1235"/>
      <c r="X7" s="1235"/>
      <c r="Y7" s="1235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45.75" thickBot="1" x14ac:dyDescent="0.3">
      <c r="A8" s="1209" t="s">
        <v>42</v>
      </c>
      <c r="B8" s="1203" t="s">
        <v>43</v>
      </c>
      <c r="C8" s="968" t="s">
        <v>44</v>
      </c>
      <c r="D8" s="968" t="s">
        <v>45</v>
      </c>
      <c r="E8" s="968" t="s">
        <v>46</v>
      </c>
      <c r="F8" s="968" t="s">
        <v>47</v>
      </c>
      <c r="G8" s="432" t="s">
        <v>29</v>
      </c>
      <c r="H8" s="430" t="s">
        <v>30</v>
      </c>
      <c r="I8" s="433" t="s">
        <v>31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42</v>
      </c>
      <c r="Q8" s="968" t="s">
        <v>44</v>
      </c>
      <c r="R8" s="1171" t="s">
        <v>45</v>
      </c>
      <c r="S8" s="1171" t="s">
        <v>46</v>
      </c>
      <c r="T8" s="1171" t="s">
        <v>47</v>
      </c>
      <c r="U8" s="693" t="s">
        <v>29</v>
      </c>
      <c r="V8" s="430" t="s">
        <v>30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42</v>
      </c>
      <c r="AB8" s="1171" t="s">
        <v>44</v>
      </c>
      <c r="AC8" s="1171" t="s">
        <v>45</v>
      </c>
      <c r="AD8" s="693" t="s">
        <v>46</v>
      </c>
      <c r="AE8" s="693" t="s">
        <v>47</v>
      </c>
      <c r="AF8" s="693" t="s">
        <v>29</v>
      </c>
      <c r="AG8" s="430" t="s">
        <v>30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42</v>
      </c>
      <c r="AR8" s="1171" t="s">
        <v>44</v>
      </c>
      <c r="AS8" s="1171" t="s">
        <v>45</v>
      </c>
      <c r="AT8" s="693" t="s">
        <v>46</v>
      </c>
      <c r="AU8" s="693" t="s">
        <v>29</v>
      </c>
      <c r="AV8" s="430" t="s">
        <v>30</v>
      </c>
      <c r="AW8" s="897" t="s">
        <v>38</v>
      </c>
      <c r="AX8" s="754" t="s">
        <v>48</v>
      </c>
      <c r="AY8" s="756" t="str">
        <f>Competencias!P5</f>
        <v>PROPOR MAYORISTA</v>
      </c>
      <c r="AZ8" s="756" t="str">
        <f>Competencias!Q5</f>
        <v>RECREO MAYORISTA</v>
      </c>
      <c r="BB8" s="1209" t="s">
        <v>42</v>
      </c>
      <c r="BC8" s="1171" t="s">
        <v>44</v>
      </c>
      <c r="BD8" s="1171" t="s">
        <v>45</v>
      </c>
      <c r="BE8" s="1175" t="s">
        <v>46</v>
      </c>
      <c r="BF8" s="1175" t="s">
        <v>29</v>
      </c>
      <c r="BG8" s="1175" t="s">
        <v>30</v>
      </c>
      <c r="BH8" s="1175" t="s">
        <v>49</v>
      </c>
      <c r="BI8" s="1175" t="s">
        <v>50</v>
      </c>
    </row>
    <row r="9" spans="1:61" ht="15.75" thickBot="1" x14ac:dyDescent="0.3">
      <c r="A9" s="246" t="str">
        <f>_xlfn.XLOOKUP(C9,'[1]Listas anteriores R'!$A:$A,'[1]Listas anteriores R'!$D:$D,"")</f>
        <v>Carnes</v>
      </c>
      <c r="B9" s="1204" t="s">
        <v>51</v>
      </c>
      <c r="C9" s="261">
        <v>88</v>
      </c>
      <c r="D9" s="867" t="s">
        <v>52</v>
      </c>
      <c r="E9" s="767">
        <f>F9/1.21</f>
        <v>9495.8677685950424</v>
      </c>
      <c r="F9" s="860">
        <v>11490</v>
      </c>
      <c r="G9" s="1197">
        <f>ROUND(IFERROR((E9-_xlfn.XLOOKUP(C9,'Listas anteriores R'!A:A,'Listas anteriores R'!E:E))/_xlfn.XLOOKUP(C9,'Listas anteriores R'!A:A,'Listas anteriores R'!E:E),""),3)</f>
        <v>4.4999999999999998E-2</v>
      </c>
      <c r="H9" s="732">
        <f>IFERROR((E9-(_xlfn.XLOOKUP(C9,'Costos Unitarios'!$A:$A,'Costos Unitarios'!$E:$E)+_xlfn.XLOOKUP(C9,'Costos Comerciales'!$A:$A,'Costos Comerciales'!$E:$E)))/E9,"")</f>
        <v>0.4917789382071367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-0.18999129677980839</v>
      </c>
      <c r="K9" s="727">
        <f>IFERROR(($E9-_xlfn.XLOOKUP($C9,Competencias!$A:$A,Competencias!S:S))/$E9,"")</f>
        <v>-0.42167101827676223</v>
      </c>
      <c r="L9" s="727">
        <f>IFERROR(($E9-_xlfn.XLOOKUP($C9,Competencias!$A:$A,Competencias!T:T))/$E9,"")</f>
        <v>-0.68494342906875527</v>
      </c>
      <c r="M9" s="727">
        <f>IFERROR(($E9-_xlfn.XLOOKUP($C9,Competencias!$A:$A,Competencias!U:U))/$E9,"")</f>
        <v>0.10487380330722378</v>
      </c>
      <c r="N9" s="727">
        <f>IFERROR(($E9-_xlfn.XLOOKUP($C9,Competencias!$A:$A,Competencias!V:V))/$E9,"")</f>
        <v>-4.7824194952132165E-2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v>2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-1</v>
      </c>
      <c r="V9" s="732">
        <f>IFERROR((S9-(_xlfn.XLOOKUP(Q9,'Costos Unitarios'!$A:$A,'Costos Unitarios'!$E:$E)+_xlfn.XLOOKUP(Q9,'Costos Comerciales'!$A:$A,'Costos Comerciales'!$E:$E)))/S9,"")</f>
        <v>-2412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v>3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-1</v>
      </c>
      <c r="AG9" s="732">
        <f>IFERROR((AD9-(_xlfn.XLOOKUP(AB9,'Costos Unitarios'!$A:$A,'Costos Unitarios'!$E:$E)+_xlfn.XLOOKUP(AB9,'Costos Comerciales'!$A:$A,'Costos Comerciales'!$E:$E)))/AD9,"")</f>
        <v>-1607.6666666666667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v>4</v>
      </c>
      <c r="AU9" s="1051">
        <f>ROUND(IFERROR(($AT9-_xlfn.XLOOKUP($AR9,'Listas anteriores May.'!$A:$A,'Listas anteriores May.'!$E:$E))/_xlfn.XLOOKUP($AR9,'Listas anteriores May.'!$A:$A,'Listas anteriores May.'!$E:$E),""),3)</f>
        <v>-1</v>
      </c>
      <c r="AV9" s="732">
        <f>IFERROR(($AT9-(_xlfn.XLOOKUP($AR9,'Costos Unitarios'!$A:$A,'Costos Unitarios'!$E:$E)+_xlfn.XLOOKUP($AR9,'Costos Comerciales'!$A:$A,'Costos Comerciales'!$E:$E)))/AT9,"")</f>
        <v>-1205.5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-1413.0271499999999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6">D9</f>
        <v>SALCHICHA FRESCA" SUELTA"</v>
      </c>
      <c r="BE9" s="150">
        <v>5</v>
      </c>
      <c r="BF9" s="1051">
        <f>ROUND(IFERROR((BE9-_xlfn.XLOOKUP(BC9,'Listas anteriores HORECA'!$A:$A,'Listas anteriores HORECA'!$E:$E))/_xlfn.XLOOKUP(BC9,'Listas anteriores HORECA'!$A:$A,'Listas anteriores HORECA'!$E:$E),""),3)</f>
        <v>-0.999</v>
      </c>
      <c r="BG9" s="150">
        <f>_xlfn.XLOOKUP($BC9,'Costos Unitarios'!A:A,'Costos Unitarios'!E:E,"")</f>
        <v>4296</v>
      </c>
      <c r="BH9" s="1052">
        <f>(BE9-BG9)/BE9</f>
        <v>-858.2</v>
      </c>
      <c r="BI9" s="892">
        <f>IFERROR((BE9-_xlfn.XLOOKUP(C9,'Lista Consumo Interno'!A:A,'Lista Consumo Interno'!E:E))/BE9,"")</f>
        <v>1</v>
      </c>
    </row>
    <row r="10" spans="1:61" ht="15.75" thickBot="1" x14ac:dyDescent="0.3">
      <c r="A10" s="246" t="str">
        <f>_xlfn.XLOOKUP(C10,'[1]Listas anteriores R'!$A:$A,'[1]Listas anteriores R'!$D:$D,"")</f>
        <v>Carnes</v>
      </c>
      <c r="B10" s="1204" t="s">
        <v>51</v>
      </c>
      <c r="C10" s="262">
        <v>89</v>
      </c>
      <c r="D10" s="718" t="s">
        <v>54</v>
      </c>
      <c r="E10" s="768">
        <f>F10/1.21</f>
        <v>5611.5702479338843</v>
      </c>
      <c r="F10" s="860">
        <v>6790</v>
      </c>
      <c r="G10" s="1197">
        <f>ROUND(IFERROR((E10-_xlfn.XLOOKUP(C10,'Listas anteriores R'!A:A,'Listas anteriores R'!E:E))/_xlfn.XLOOKUP(C10,'Listas anteriores R'!A:A,'Listas anteriores R'!E:E),""),3)</f>
        <v>4.5999999999999999E-2</v>
      </c>
      <c r="H10" s="732" t="str">
        <f>IFERROR((E10-(_xlfn.XLOOKUP(C10,'Costos Unitarios'!$A:$A,'Costos Unitarios'!$E:$E)+_xlfn.XLOOKUP(C10,'Costos Comerciales'!$A:$A,'Costos Comerciales'!$E:$E)))/E10,"")</f>
        <v/>
      </c>
      <c r="I10" s="732">
        <f>IFERROR((E10-_xlfn.XLOOKUP(C10,'Lista Consumo Interno'!$A:$A,'Lista Consumo Interno'!$E:$E))/E10,"")</f>
        <v>1</v>
      </c>
      <c r="J10" s="727">
        <f>IFERROR(($E10-_xlfn.XLOOKUP($C10,Competencias!$A:$A,Competencias!R:R))/$E10,"")</f>
        <v>-0.27949926362297495</v>
      </c>
      <c r="K10" s="727">
        <f>IFERROR(($E10-_xlfn.XLOOKUP($C10,Competencias!$A:$A,Competencias!S:S))/$E10,"")</f>
        <v>-0.45235640648011782</v>
      </c>
      <c r="L10" s="727">
        <f>IFERROR(($E10-_xlfn.XLOOKUP($C10,Competencias!$A:$A,Competencias!T:T))/$E10,"")</f>
        <v>-0.17435935198821798</v>
      </c>
      <c r="M10" s="727">
        <f>IFERROR(($E10-_xlfn.XLOOKUP($C10,Competencias!$A:$A,Competencias!U:U))/$E10,"")</f>
        <v>-0.11377025036818851</v>
      </c>
      <c r="N10" s="727">
        <f>IFERROR(($E10-_xlfn.XLOOKUP($C10,Competencias!$A:$A,Competencias!V:V))/$E10,"")</f>
        <v>-6.743740795287187E-2</v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MORCILLA NEGRA " SUELTAS"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0.28016560509554139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MORCILLA NEGRA " SUELTAS"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0.28016560509554139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MORCILLA NEGRA " SUELTAS"</v>
      </c>
      <c r="AT10" s="291">
        <f t="shared" ref="AT10:AT32" si="7">E10*(1-AX10)</f>
        <v>5611.5702479338843</v>
      </c>
      <c r="AU10" s="1051">
        <f>ROUND(IFERROR(($AT10-_xlfn.XLOOKUP($AR10,'Listas anteriores May.'!$A:$A,'Listas anteriores May.'!$E:$E))/_xlfn.XLOOKUP($AR10,'Listas anteriores May.'!$A:$A,'Listas anteriores May.'!$E:$E),""),3)</f>
        <v>-0.38200000000000001</v>
      </c>
      <c r="AV10" s="732">
        <f>IFERROR(($AT10-(_xlfn.XLOOKUP($AR10,'Costos Unitarios'!$A:$A,'Costos Unitarios'!$E:$E)+_xlfn.XLOOKUP($AR10,'Costos Comerciales'!$A:$A,'Costos Comerciales'!$E:$E)))/AT10,"")</f>
        <v>-0.16509278350515463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6"/>
        <v>MORCILLA NEGRA " SUELTAS"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6269</v>
      </c>
      <c r="BH10" s="1052">
        <f t="shared" ref="BH10:BH73" si="8">(BE10-BG10)/BE10</f>
        <v>0.11579689703808181</v>
      </c>
      <c r="BI10" s="892">
        <f>IFERROR((BE10-_xlfn.XLOOKUP(C10,'Lista Consumo Interno'!A:A,'Lista Consumo Interno'!E:E))/BE10,"")</f>
        <v>1</v>
      </c>
    </row>
    <row r="11" spans="1:61" ht="15.75" thickBot="1" x14ac:dyDescent="0.3">
      <c r="A11" s="246" t="str">
        <f>_xlfn.XLOOKUP(C11,'[1]Listas anteriores R'!$A:$A,'[1]Listas anteriores R'!$D:$D,"")</f>
        <v>Carnes</v>
      </c>
      <c r="B11" s="1204" t="s">
        <v>51</v>
      </c>
      <c r="C11" s="262">
        <v>90</v>
      </c>
      <c r="D11" s="868" t="s">
        <v>55</v>
      </c>
      <c r="E11" s="769">
        <f>F11/1.21</f>
        <v>8676.8595041322315</v>
      </c>
      <c r="F11" s="860">
        <v>10499</v>
      </c>
      <c r="G11" s="1197">
        <f>ROUND(IFERROR((E11-_xlfn.XLOOKUP(C11,'Listas anteriores R'!A:A,'Listas anteriores R'!E:E))/_xlfn.XLOOKUP(C11,'Listas anteriores R'!A:A,'Listas anteriores R'!E:E),""),3)</f>
        <v>0.05</v>
      </c>
      <c r="H11" s="732">
        <f>IFERROR((E11-(_xlfn.XLOOKUP(C11,'Costos Unitarios'!$A:$A,'Costos Unitarios'!$E:$E)+_xlfn.XLOOKUP(C11,'Costos Comerciales'!$A:$A,'Costos Comerciales'!$E:$E)))/E11,"")</f>
        <v>0.50811696352033531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-0.26773978474140392</v>
      </c>
      <c r="K11" s="727">
        <f>IFERROR(($E11-_xlfn.XLOOKUP($C11,Competencias!$A:$A,Competencias!S:S))/$E11,"")</f>
        <v>-0.3865615772930755</v>
      </c>
      <c r="L11" s="727">
        <f>IFERROR(($E11-_xlfn.XLOOKUP($C11,Competencias!$A:$A,Competencias!T:T))/$E11,"")</f>
        <v>-0.43946090103819413</v>
      </c>
      <c r="M11" s="727">
        <f>IFERROR(($E11-_xlfn.XLOOKUP($C11,Competencias!$A:$A,Competencias!U:U))/$E11,"")</f>
        <v>7.8007429278978954E-2</v>
      </c>
      <c r="N11" s="727">
        <f>IFERROR(($E11-_xlfn.XLOOKUP($C11,Competencias!$A:$A,Competencias!V:V))/$E11,"")</f>
        <v>-0.14672825983426993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CHORIZO FCOS. "SUELTOS"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 t="str">
        <f>IFERROR((S11-(_xlfn.XLOOKUP(Q11,'Costos Unitarios'!$A:$A,'Costos Unitarios'!$E:$E)+_xlfn.XLOOKUP(Q11,'Costos Comerciales'!$A:$A,'Costos Comerciales'!$E:$E)))/S11,"")</f>
        <v/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CHORIZO FCOS. "SUELTOS"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 t="str">
        <f>IFERROR((AD11-(_xlfn.XLOOKUP(AB11,'Costos Unitarios'!$A:$A,'Costos Unitarios'!$E:$E)+_xlfn.XLOOKUP(AB11,'Costos Comerciales'!$A:$A,'Costos Comerciales'!$E:$E)))/AD11,"")</f>
        <v/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CHORIZO FCOS. "SUELTOS"</v>
      </c>
      <c r="AT11" s="291">
        <f t="shared" si="7"/>
        <v>7809.1735537190089</v>
      </c>
      <c r="AU11" s="1051">
        <f>ROUND(IFERROR(($AT11-_xlfn.XLOOKUP($AR11,'Listas anteriores May.'!$A:$A,'Listas anteriores May.'!$E:$E))/_xlfn.XLOOKUP($AR11,'Listas anteriores May.'!$A:$A,'Listas anteriores May.'!$E:$E),""),3)</f>
        <v>0.61799999999999999</v>
      </c>
      <c r="AV11" s="732" t="str">
        <f>IFERROR(($AT11-(_xlfn.XLOOKUP($AR11,'Costos Unitarios'!$A:$A,'Costos Unitarios'!$E:$E)+_xlfn.XLOOKUP($AR11,'Costos Comerciales'!$A:$A,'Costos Comerciales'!$E:$E)))/AT11,"")</f>
        <v/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6"/>
        <v>CHORIZO FCOS. "SUELTOS"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1666</v>
      </c>
      <c r="BH11" s="1052">
        <f t="shared" si="8"/>
        <v>0.57282051282051283</v>
      </c>
      <c r="BI11" s="892">
        <f>IFERROR((BE11-_xlfn.XLOOKUP(C11,'Lista Consumo Interno'!A:A,'Lista Consumo Interno'!E:E))/BE11,"")</f>
        <v>1</v>
      </c>
    </row>
    <row r="12" spans="1:61" ht="15.75" thickBot="1" x14ac:dyDescent="0.3">
      <c r="A12" s="246" t="str">
        <f>_xlfn.XLOOKUP(C12,'[1]Listas anteriores R'!$A:$A,'[1]Listas anteriores R'!$D:$D,"")</f>
        <v>Carnes</v>
      </c>
      <c r="B12" s="1205" t="s">
        <v>51</v>
      </c>
      <c r="C12" s="263">
        <v>91</v>
      </c>
      <c r="D12" s="720" t="s">
        <v>56</v>
      </c>
      <c r="E12" s="770">
        <f>F12/1.21</f>
        <v>5694.2148760330583</v>
      </c>
      <c r="F12" s="860">
        <v>6890</v>
      </c>
      <c r="G12" s="1197">
        <f>ROUND(IFERROR((E12-_xlfn.XLOOKUP(C12,'Listas anteriores R'!A:A,'Listas anteriores R'!E:E))/_xlfn.XLOOKUP(C12,'Listas anteriores R'!A:A,'Listas anteriores R'!E:E),""),3)</f>
        <v>6.2E-2</v>
      </c>
      <c r="H12" s="732">
        <f>IFERROR((E12-(_xlfn.XLOOKUP(C12,'Costos Unitarios'!$A:$A,'Costos Unitarios'!$E:$E)+_xlfn.XLOOKUP(C12,'Costos Comerciales'!$A:$A,'Costos Comerciales'!$E:$E)))/E12,"")</f>
        <v>0.64894194484760526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1</v>
      </c>
      <c r="K12" s="727">
        <f>IFERROR(($E12-_xlfn.XLOOKUP($C12,Competencias!$A:$A,Competencias!S:S))/$E12,"")</f>
        <v>1</v>
      </c>
      <c r="L12" s="727">
        <f>IFERROR(($E12-_xlfn.XLOOKUP($C12,Competencias!$A:$A,Competencias!T:T))/$E12,"")</f>
        <v>-0.174876632801161</v>
      </c>
      <c r="M12" s="727">
        <f>IFERROR(($E12-_xlfn.XLOOKUP($C12,Competencias!$A:$A,Competencias!U:U))/$E12,"")</f>
        <v>6.9230769230769304E-2</v>
      </c>
      <c r="N12" s="727">
        <f>IFERROR(($E12-_xlfn.XLOOKUP($C12,Competencias!$A:$A,Competencias!V:V))/$E12,"")</f>
        <v>1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CODEGUINES ESPECIALES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0.05</v>
      </c>
      <c r="V12" s="732">
        <f>IFERROR((S12-(_xlfn.XLOOKUP(Q12,'Costos Unitarios'!$A:$A,'Costos Unitarios'!$E:$E)+_xlfn.XLOOKUP(Q12,'Costos Comerciales'!$A:$A,'Costos Comerciales'!$E:$E)))/S12,"")</f>
        <v>0.50811696352033531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CODEGUINES ESPECIALES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0.05</v>
      </c>
      <c r="AG12" s="732">
        <f>IFERROR((AD12-(_xlfn.XLOOKUP(AB12,'Costos Unitarios'!$A:$A,'Costos Unitarios'!$E:$E)+_xlfn.XLOOKUP(AB12,'Costos Comerciales'!$A:$A,'Costos Comerciales'!$E:$E)))/AD12,"")</f>
        <v>0.50811696352033531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CODEGUINES ESPECIALES</v>
      </c>
      <c r="AT12" s="291">
        <f t="shared" si="7"/>
        <v>4726.1983471074382</v>
      </c>
      <c r="AU12" s="1051">
        <f>ROUND(IFERROR(($AT12-_xlfn.XLOOKUP($AR12,'Listas anteriores May.'!$A:$A,'Listas anteriores May.'!$E:$E))/_xlfn.XLOOKUP($AR12,'Listas anteriores May.'!$A:$A,'Listas anteriores May.'!$E:$E),""),3)</f>
        <v>-0.35</v>
      </c>
      <c r="AV12" s="732">
        <f>IFERROR(($AT12-(_xlfn.XLOOKUP($AR12,'Costos Unitarios'!$A:$A,'Costos Unitarios'!$E:$E)+_xlfn.XLOOKUP($AR12,'Costos Comerciales'!$A:$A,'Costos Comerciales'!$E:$E)))/AT12,"")</f>
        <v>9.6948607200937301E-2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-0.17760840558168803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6"/>
        <v>CODEGUINES ESPECIALES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-1.4E-2</v>
      </c>
      <c r="BG12" s="150">
        <f>_xlfn.XLOOKUP($BC12,'Costos Unitarios'!A:A,'Costos Unitarios'!E:E,"")</f>
        <v>3776</v>
      </c>
      <c r="BH12" s="1052">
        <f t="shared" si="8"/>
        <v>0.46741889985895629</v>
      </c>
      <c r="BI12" s="892">
        <f>IFERROR((BE12-_xlfn.XLOOKUP(C12,'Lista Consumo Interno'!A:A,'Lista Consumo Interno'!E:E))/BE12,"")</f>
        <v>1</v>
      </c>
    </row>
    <row r="13" spans="1:61" ht="15.75" thickBot="1" x14ac:dyDescent="0.3">
      <c r="A13" s="246" t="str">
        <f>_xlfn.XLOOKUP(C13,'[1]Listas anteriores R'!$A:$A,'[1]Listas anteriores R'!$D:$D,"")</f>
        <v>Carnes</v>
      </c>
      <c r="B13" s="1206" t="s">
        <v>57</v>
      </c>
      <c r="C13" s="261">
        <v>154</v>
      </c>
      <c r="D13" s="865" t="s">
        <v>58</v>
      </c>
      <c r="E13" s="766">
        <f t="shared" ref="E13:E67" si="9">F13/(1.105)</f>
        <v>15828.054298642533</v>
      </c>
      <c r="F13" s="860">
        <v>17490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0.46999170954831332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-0.13785305889079477</v>
      </c>
      <c r="K13" s="727">
        <f>IFERROR(($E13-_xlfn.XLOOKUP($C13,Competencias!$A:$A,Competencias!S:S))/$E13,"")</f>
        <v>-3.9136649514008304E-3</v>
      </c>
      <c r="L13" s="727">
        <f>IFERROR(($E13-_xlfn.XLOOKUP($C13,Competencias!$A:$A,Competencias!T:T))/$E13,"")</f>
        <v>-0.13658947970268728</v>
      </c>
      <c r="M13" s="727">
        <f>IFERROR(($E13-_xlfn.XLOOKUP($C13,Competencias!$A:$A,Competencias!U:U))/$E13,"")</f>
        <v>0.14708404802744424</v>
      </c>
      <c r="N13" s="727">
        <f>IFERROR(($E13-_xlfn.XLOOKUP($C13,Competencias!$A:$A,Competencias!V:V))/$E13,"")</f>
        <v>-4.5454545454545756E-3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MATAMBRE CERDO IWP RAF.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0.62730508474576274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MATAMBRE CERDO IWP RAF.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0.62730508474576274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MATAMBRE CERDO IWP RAF.</v>
      </c>
      <c r="AT13" s="291">
        <f t="shared" si="7"/>
        <v>14245.248868778281</v>
      </c>
      <c r="AU13" s="1051">
        <f>ROUND(IFERROR(($AT13-_xlfn.XLOOKUP($AR13,'Listas anteriores May.'!$A:$A,'Listas anteriores May.'!$E:$E))/_xlfn.XLOOKUP($AR13,'Listas anteriores May.'!$A:$A,'Listas anteriores May.'!$E:$E),""),3)</f>
        <v>1.9510000000000001</v>
      </c>
      <c r="AV13" s="732">
        <f>IFERROR(($AT13-(_xlfn.XLOOKUP($AR13,'Costos Unitarios'!$A:$A,'Costos Unitarios'!$E:$E)+_xlfn.XLOOKUP($AR13,'Costos Comerciales'!$A:$A,'Costos Comerciales'!$E:$E)))/AT13,"")</f>
        <v>0.85967251127628486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0.73000445022552574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6"/>
        <v>MATAMBRE CERDO IWP RAF.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1999</v>
      </c>
      <c r="BH13" s="1052">
        <f t="shared" si="8"/>
        <v>0.48743589743589744</v>
      </c>
      <c r="BI13" s="892">
        <f>IFERROR((BE13-_xlfn.XLOOKUP(C13,'Lista Consumo Interno'!A:A,'Lista Consumo Interno'!E:E))/BE13,"")</f>
        <v>1</v>
      </c>
    </row>
    <row r="14" spans="1:61" ht="15.75" thickBot="1" x14ac:dyDescent="0.3">
      <c r="A14" s="246" t="str">
        <f>_xlfn.XLOOKUP(C14,'[1]Listas anteriores R'!$A:$A,'[1]Listas anteriores R'!$D:$D,"")</f>
        <v>Carnes</v>
      </c>
      <c r="B14" s="1204" t="s">
        <v>57</v>
      </c>
      <c r="C14" s="262">
        <v>159</v>
      </c>
      <c r="D14" s="178" t="s">
        <v>59</v>
      </c>
      <c r="E14" s="768">
        <f t="shared" si="9"/>
        <v>11122.171945701357</v>
      </c>
      <c r="F14" s="860">
        <v>12290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0.33798901545972332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1.8177379983726556E-2</v>
      </c>
      <c r="K14" s="727">
        <f>IFERROR(($E14-_xlfn.XLOOKUP($C14,Competencias!$A:$A,Competencias!S:S))/$E14,"")</f>
        <v>1</v>
      </c>
      <c r="L14" s="727">
        <f>IFERROR(($E14-_xlfn.XLOOKUP($C14,Competencias!$A:$A,Competencias!T:T))/$E14,"")</f>
        <v>-7.8026851098454086E-2</v>
      </c>
      <c r="M14" s="727">
        <f>IFERROR(($E14-_xlfn.XLOOKUP($C14,Competencias!$A:$A,Competencias!U:U))/$E14,"")</f>
        <v>0.22227420667209108</v>
      </c>
      <c r="N14" s="727">
        <f>IFERROR(($E14-_xlfn.XLOOKUP($C14,Competencias!$A:$A,Competencias!V:V))/$E14,"")</f>
        <v>0.19530105777054513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SOLOMILLO CERD.IWP.CONG.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-0.14699999999999999</v>
      </c>
      <c r="V14" s="732">
        <f>IFERROR((S14-(_xlfn.XLOOKUP(Q14,'Costos Unitarios'!$A:$A,'Costos Unitarios'!$E:$E)+_xlfn.XLOOKUP(Q14,'Costos Comerciales'!$A:$A,'Costos Comerciales'!$E:$E)))/S14,"")</f>
        <v>0.42743390982087709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SOLOMILLO CERD.IWP.CONG.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-7.3999999999999996E-2</v>
      </c>
      <c r="AG14" s="732">
        <f>IFERROR((AD14-(_xlfn.XLOOKUP(AB14,'Costos Unitarios'!$A:$A,'Costos Unitarios'!$E:$E)+_xlfn.XLOOKUP(AB14,'Costos Comerciales'!$A:$A,'Costos Comerciales'!$E:$E)))/AD14,"")</f>
        <v>0.42743390982087709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SOLOMILLO CERD.IWP.CONG.</v>
      </c>
      <c r="AT14" s="291">
        <f t="shared" si="7"/>
        <v>11122.171945701357</v>
      </c>
      <c r="AU14" s="1051">
        <f>ROUND(IFERROR(($AT14-_xlfn.XLOOKUP($AR14,'Listas anteriores May.'!$A:$A,'Listas anteriores May.'!$E:$E))/_xlfn.XLOOKUP($AR14,'Listas anteriores May.'!$A:$A,'Listas anteriores May.'!$E:$E),""),3)</f>
        <v>-0.29699999999999999</v>
      </c>
      <c r="AV14" s="732">
        <f>IFERROR(($AT14-(_xlfn.XLOOKUP($AR14,'Costos Unitarios'!$A:$A,'Costos Unitarios'!$E:$E)+_xlfn.XLOOKUP($AR14,'Costos Comerciales'!$A:$A,'Costos Comerciales'!$E:$E)))/AT14,"")</f>
        <v>0.24574084621643608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0.1497152133441822</v>
      </c>
      <c r="AZ14" s="727">
        <f>IFERROR(($AT14-_xlfn.XLOOKUP($AR14,Competencias!$A:$A,Competencias!Q:Q))/$AT14,"")</f>
        <v>0.20725915378356383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6"/>
        <v>SOLOMILLO CERD.IWP.CONG.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-4.8000000000000001E-2</v>
      </c>
      <c r="BG14" s="150">
        <f>_xlfn.XLOOKUP($BC14,'Costos Unitarios'!A:A,'Costos Unitarios'!E:E,"")</f>
        <v>7791</v>
      </c>
      <c r="BH14" s="1052">
        <f t="shared" si="8"/>
        <v>0.46824861025324271</v>
      </c>
      <c r="BI14" s="892">
        <f>IFERROR((BE14-_xlfn.XLOOKUP(C14,'Lista Consumo Interno'!A:A,'Lista Consumo Interno'!E:E))/BE14,"")</f>
        <v>1</v>
      </c>
    </row>
    <row r="15" spans="1:61" ht="15.75" thickBot="1" x14ac:dyDescent="0.3">
      <c r="A15" s="246" t="str">
        <f>_xlfn.XLOOKUP(C15,'[1]Listas anteriores R'!$A:$A,'[1]Listas anteriores R'!$D:$D,"")</f>
        <v>Carnes</v>
      </c>
      <c r="B15" s="1204" t="s">
        <v>57</v>
      </c>
      <c r="C15" s="262">
        <v>193</v>
      </c>
      <c r="D15" s="178" t="s">
        <v>60</v>
      </c>
      <c r="E15" s="768">
        <f t="shared" si="9"/>
        <v>10126.696832579186</v>
      </c>
      <c r="F15" s="860">
        <v>11190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0.41560411081322612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2.3373547810545164E-2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1</v>
      </c>
      <c r="M15" s="727">
        <f>IFERROR(($E15-_xlfn.XLOOKUP($C15,Competencias!$A:$A,Competencias!U:U))/$E15,"")</f>
        <v>0.21000893655049155</v>
      </c>
      <c r="N15" s="727">
        <f>IFERROR(($E15-_xlfn.XLOOKUP($C15,Competencias!$A:$A,Competencias!V:V))/$E15,"")</f>
        <v>0.12113494191242183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VACIO CERDO IWP CONG.RAF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-4.9000000000000002E-2</v>
      </c>
      <c r="V15" s="732">
        <f>IFERROR((S15-(_xlfn.XLOOKUP(Q15,'Costos Unitarios'!$A:$A,'Costos Unitarios'!$E:$E)+_xlfn.XLOOKUP(Q15,'Costos Comerciales'!$A:$A,'Costos Comerciales'!$E:$E)))/S15,"")</f>
        <v>0.30401069289991445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VACIO CERDO IWP CONG.RAF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-4.9000000000000002E-2</v>
      </c>
      <c r="AG15" s="732">
        <f>IFERROR((AD15-(_xlfn.XLOOKUP(AB15,'Costos Unitarios'!$A:$A,'Costos Unitarios'!$E:$E)+_xlfn.XLOOKUP(AB15,'Costos Comerciales'!$A:$A,'Costos Comerciales'!$E:$E)))/AD15,"")</f>
        <v>0.30401069289991445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VACIO CERDO IWP CONG.RAF</v>
      </c>
      <c r="AT15" s="291">
        <f t="shared" si="7"/>
        <v>8607.6923076923085</v>
      </c>
      <c r="AU15" s="1051">
        <f>ROUND(IFERROR(($AT15-_xlfn.XLOOKUP($AR15,'Listas anteriores May.'!$A:$A,'Listas anteriores May.'!$E:$E))/_xlfn.XLOOKUP($AR15,'Listas anteriores May.'!$A:$A,'Listas anteriores May.'!$E:$E),""),3)</f>
        <v>-0.09</v>
      </c>
      <c r="AV15" s="732">
        <f>IFERROR(($AT15-(_xlfn.XLOOKUP($AR15,'Costos Unitarios'!$A:$A,'Costos Unitarios'!$E:$E)+_xlfn.XLOOKUP($AR15,'Costos Comerciales'!$A:$A,'Costos Comerciales'!$E:$E)))/AT15,"")</f>
        <v>0.14460232350312788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0.26930557283288653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6"/>
        <v>VACIO CERDO IWP CONG.RAF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-4.8000000000000001E-2</v>
      </c>
      <c r="BG15" s="150">
        <f>_xlfn.XLOOKUP($BC15,'Costos Unitarios'!A:A,'Costos Unitarios'!E:E,"")</f>
        <v>6826</v>
      </c>
      <c r="BH15" s="1052">
        <f t="shared" si="8"/>
        <v>0.21540229885057471</v>
      </c>
      <c r="BI15" s="892">
        <f>IFERROR((BE15-_xlfn.XLOOKUP(C15,'Lista Consumo Interno'!A:A,'Lista Consumo Interno'!E:E))/BE15,"")</f>
        <v>1</v>
      </c>
    </row>
    <row r="16" spans="1:61" ht="15.75" thickBot="1" x14ac:dyDescent="0.3">
      <c r="A16" s="246" t="str">
        <f>_xlfn.XLOOKUP(C16,'[1]Listas anteriores R'!$A:$A,'[1]Listas anteriores R'!$D:$D,"")</f>
        <v>Carnes</v>
      </c>
      <c r="B16" s="1204" t="s">
        <v>57</v>
      </c>
      <c r="C16" s="262">
        <v>195</v>
      </c>
      <c r="D16" s="178" t="s">
        <v>61</v>
      </c>
      <c r="E16" s="768">
        <f t="shared" si="9"/>
        <v>11755.656108597284</v>
      </c>
      <c r="F16" s="860">
        <v>12990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 t="str">
        <f>IFERROR((E16-(_xlfn.XLOOKUP(C16,'Costos Unitarios'!$A:$A,'Costos Unitarios'!$E:$E)+_xlfn.XLOOKUP(C16,'Costos Comerciales'!$A:$A,'Costos Comerciales'!$E:$E)))/E16,"")</f>
        <v/>
      </c>
      <c r="I16" s="732">
        <f>IFERROR((E16-_xlfn.XLOOKUP(C16,'Lista Consumo Interno'!$A:$A,'Lista Consumo Interno'!$E:$E))/E16,"")</f>
        <v>1</v>
      </c>
      <c r="J16" s="727" t="str">
        <f>IFERROR(($E16-_xlfn.XLOOKUP($C16,Competencias!$A:$A,Competencias!R:R))/$E16,"")</f>
        <v/>
      </c>
      <c r="K16" s="727" t="str">
        <f>IFERROR(($E16-_xlfn.XLOOKUP($C16,Competencias!$A:$A,Competencias!S:S))/$E16,"")</f>
        <v/>
      </c>
      <c r="L16" s="727" t="str">
        <f>IFERROR(($E16-_xlfn.XLOOKUP($C16,Competencias!$A:$A,Competencias!T:T))/$E16,"")</f>
        <v/>
      </c>
      <c r="M16" s="727" t="str">
        <f>IFERROR(($E16-_xlfn.XLOOKUP($C16,Competencias!$A:$A,Competencias!U:U))/$E16,"")</f>
        <v/>
      </c>
      <c r="N16" s="727" t="str">
        <f>IFERROR(($E16-_xlfn.XLOOKUP($C16,Competencias!$A:$A,Competencias!V:V))/$E16,"")</f>
        <v/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LECHON CONG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-5.3999999999999999E-2</v>
      </c>
      <c r="V16" s="732">
        <f>IFERROR((S16-(_xlfn.XLOOKUP(Q16,'Costos Unitarios'!$A:$A,'Costos Unitarios'!$E:$E)+_xlfn.XLOOKUP(Q16,'Costos Comerciales'!$A:$A,'Costos Comerciales'!$E:$E)))/S16,"")</f>
        <v>0.38249386213408881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LECHON CONG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-5.3999999999999999E-2</v>
      </c>
      <c r="AG16" s="732">
        <f>IFERROR((AD16-(_xlfn.XLOOKUP(AB16,'Costos Unitarios'!$A:$A,'Costos Unitarios'!$E:$E)+_xlfn.XLOOKUP(AB16,'Costos Comerciales'!$A:$A,'Costos Comerciales'!$E:$E)))/AD16,"")</f>
        <v>0.38249386213408881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LECHON CONG</v>
      </c>
      <c r="AT16" s="291">
        <f t="shared" si="7"/>
        <v>9992.3076923076915</v>
      </c>
      <c r="AU16" s="1051">
        <f>ROUND(IFERROR(($AT16-_xlfn.XLOOKUP($AR16,'Listas anteriores May.'!$A:$A,'Listas anteriores May.'!$E:$E))/_xlfn.XLOOKUP($AR16,'Listas anteriores May.'!$A:$A,'Listas anteriores May.'!$E:$E),""),3)</f>
        <v>0.161</v>
      </c>
      <c r="AV16" s="732">
        <f>IFERROR(($AT16-(_xlfn.XLOOKUP($AR16,'Costos Unitarios'!$A:$A,'Costos Unitarios'!$E:$E)+_xlfn.XLOOKUP($AR16,'Costos Comerciales'!$A:$A,'Costos Comerciales'!$E:$E)))/AT16,"")</f>
        <v>0.40774441878367973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0.41584023633564282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6"/>
        <v>LECHON CONG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-4.8000000000000001E-2</v>
      </c>
      <c r="BG16" s="150">
        <f>_xlfn.XLOOKUP($BC16,'Costos Unitarios'!A:A,'Costos Unitarios'!E:E,"")</f>
        <v>5544</v>
      </c>
      <c r="BH16" s="1052">
        <f t="shared" si="8"/>
        <v>0.2508108108108108</v>
      </c>
      <c r="BI16" s="892">
        <f>IFERROR((BE16-_xlfn.XLOOKUP(C16,'Lista Consumo Interno'!A:A,'Lista Consumo Interno'!E:E))/BE16,"")</f>
        <v>1</v>
      </c>
    </row>
    <row r="17" spans="1:61" ht="15.75" thickBot="1" x14ac:dyDescent="0.3">
      <c r="A17" s="246" t="str">
        <f>_xlfn.XLOOKUP(C17,'[1]Listas anteriores R'!$A:$A,'[1]Listas anteriores R'!$D:$D,"")</f>
        <v>Carnes</v>
      </c>
      <c r="B17" s="1204" t="s">
        <v>57</v>
      </c>
      <c r="C17" s="262">
        <v>196</v>
      </c>
      <c r="D17" s="868" t="s">
        <v>62</v>
      </c>
      <c r="E17" s="768">
        <f t="shared" si="9"/>
        <v>7238.9140271493216</v>
      </c>
      <c r="F17" s="860">
        <v>7999</v>
      </c>
      <c r="G17" s="1197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0.34700150018752346</v>
      </c>
      <c r="I17" s="732">
        <f>IFERROR((E17-_xlfn.XLOOKUP(C17,'Lista Consumo Interno'!$A:$A,'Lista Consumo Interno'!$E:$E))/E17,"")</f>
        <v>1</v>
      </c>
      <c r="J17" s="727">
        <f>IFERROR(($E17-_xlfn.XLOOKUP($C17,Competencias!$A:$A,Competencias!R:R))/$E17,"")</f>
        <v>-0.12447805975746964</v>
      </c>
      <c r="K17" s="727">
        <f>IFERROR(($E17-_xlfn.XLOOKUP($C17,Competencias!$A:$A,Competencias!S:S))/$E17,"")</f>
        <v>-3.4685585698212236E-2</v>
      </c>
      <c r="L17" s="727">
        <f>IFERROR(($E17-_xlfn.XLOOKUP($C17,Competencias!$A:$A,Competencias!T:T))/$E17,"")</f>
        <v>-0.1037567195899487</v>
      </c>
      <c r="M17" s="727">
        <f>IFERROR(($E17-_xlfn.XLOOKUP($C17,Competencias!$A:$A,Competencias!U:U))/$E17,"")</f>
        <v>9.5168146018252311E-2</v>
      </c>
      <c r="N17" s="727">
        <f>IFERROR(($E17-_xlfn.XLOOKUP($C17,Competencias!$A:$A,Competencias!V:V))/$E17,"")</f>
        <v>-1.5345668208526026E-2</v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CARRE CERD.CONG.RAFAELA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-5.3999999999999999E-2</v>
      </c>
      <c r="V17" s="732" t="str">
        <f>IFERROR((S17-(_xlfn.XLOOKUP(Q17,'Costos Unitarios'!$A:$A,'Costos Unitarios'!$E:$E)+_xlfn.XLOOKUP(Q17,'Costos Comerciales'!$A:$A,'Costos Comerciales'!$E:$E)))/S17,"")</f>
        <v/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CARRE CERD.CONG.RAFAELA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-5.3999999999999999E-2</v>
      </c>
      <c r="AG17" s="732" t="str">
        <f>IFERROR((AD17-(_xlfn.XLOOKUP(AB17,'Costos Unitarios'!$A:$A,'Costos Unitarios'!$E:$E)+_xlfn.XLOOKUP(AB17,'Costos Comerciales'!$A:$A,'Costos Comerciales'!$E:$E)))/AD17,"")</f>
        <v/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CARRE CERD.CONG.RAFAELA</v>
      </c>
      <c r="AT17" s="291">
        <f t="shared" si="7"/>
        <v>7238.9140271493216</v>
      </c>
      <c r="AU17" s="1051">
        <f>ROUND(IFERROR(($AT17-_xlfn.XLOOKUP($AR17,'Listas anteriores May.'!$A:$A,'Listas anteriores May.'!$E:$E))/_xlfn.XLOOKUP($AR17,'Listas anteriores May.'!$A:$A,'Listas anteriores May.'!$E:$E),""),3)</f>
        <v>-0.38400000000000001</v>
      </c>
      <c r="AV17" s="732" t="str">
        <f>IFERROR(($AT17-(_xlfn.XLOOKUP($AR17,'Costos Unitarios'!$A:$A,'Costos Unitarios'!$E:$E)+_xlfn.XLOOKUP($AR17,'Costos Comerciales'!$A:$A,'Costos Comerciales'!$E:$E)))/AT17,"")</f>
        <v/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6"/>
        <v>CARRE CERD.CONG.RAFAELA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-4.8000000000000001E-2</v>
      </c>
      <c r="BG17" s="150">
        <f>_xlfn.XLOOKUP($BC17,'Costos Unitarios'!A:A,'Costos Unitarios'!E:E,"")</f>
        <v>6346</v>
      </c>
      <c r="BH17" s="1052">
        <f t="shared" si="8"/>
        <v>0.42942799023596417</v>
      </c>
      <c r="BI17" s="892">
        <f>IFERROR((BE17-_xlfn.XLOOKUP(C17,'Lista Consumo Interno'!A:A,'Lista Consumo Interno'!E:E))/BE17,"")</f>
        <v>1</v>
      </c>
    </row>
    <row r="18" spans="1:61" ht="15.75" thickBot="1" x14ac:dyDescent="0.3">
      <c r="A18" s="246" t="str">
        <f>_xlfn.XLOOKUP(C18,'[1]Listas anteriores R'!$A:$A,'[1]Listas anteriores R'!$D:$D,"")</f>
        <v>Carnes</v>
      </c>
      <c r="B18" s="1204" t="s">
        <v>57</v>
      </c>
      <c r="C18" s="262">
        <v>197</v>
      </c>
      <c r="D18" s="868" t="s">
        <v>63</v>
      </c>
      <c r="E18" s="768">
        <f t="shared" si="9"/>
        <v>7864.2533936651589</v>
      </c>
      <c r="F18" s="860">
        <v>8690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0.37451150747986195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-8.0840046029919371E-2</v>
      </c>
      <c r="K18" s="727">
        <f>IFERROR(($E18-_xlfn.XLOOKUP($C18,Competencias!$A:$A,Competencias!S:S))/$E18,"")</f>
        <v>9.4418872266974208E-3</v>
      </c>
      <c r="L18" s="727">
        <f>IFERROR(($E18-_xlfn.XLOOKUP($C18,Competencias!$A:$A,Competencias!T:T))/$E18,"")</f>
        <v>2.2157652474108239E-2</v>
      </c>
      <c r="M18" s="727">
        <f>IFERROR(($E18-_xlfn.XLOOKUP($C18,Competencias!$A:$A,Competencias!U:U))/$E18,"")</f>
        <v>0.17347525891829696</v>
      </c>
      <c r="N18" s="727">
        <f>IFERROR(($E18-_xlfn.XLOOKUP($C18,Competencias!$A:$A,Competencias!V:V))/$E18,"")</f>
        <v>9.7180667433832052E-2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PECHITO CERD,CONG.RAF.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0.34700150018752346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PECHITO CERD,CONG.RAF.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0.34700150018752346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PECHITO CERD,CONG.RAF.</v>
      </c>
      <c r="AT18" s="291">
        <f t="shared" si="7"/>
        <v>7077.8280542986431</v>
      </c>
      <c r="AU18" s="1051">
        <f>ROUND(IFERROR(($AT18-_xlfn.XLOOKUP($AR18,'Listas anteriores May.'!$A:$A,'Listas anteriores May.'!$E:$E))/_xlfn.XLOOKUP($AR18,'Listas anteriores May.'!$A:$A,'Listas anteriores May.'!$E:$E),""),3)</f>
        <v>8.5999999999999993E-2</v>
      </c>
      <c r="AV18" s="732">
        <f>IFERROR(($AT18-(_xlfn.XLOOKUP($AR18,'Costos Unitarios'!$A:$A,'Costos Unitarios'!$E:$E)+_xlfn.XLOOKUP($AR18,'Costos Comerciales'!$A:$A,'Costos Comerciales'!$E:$E)))/AT18,"")</f>
        <v>0.3321397519498786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0.34151642788645958</v>
      </c>
      <c r="AZ18" s="727">
        <f>IFERROR(($AT18-_xlfn.XLOOKUP($AR18,Competencias!$A:$A,Competencias!Q:Q))/$AT18,"")</f>
        <v>0.36421173762945919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6"/>
        <v>PECHITO CERD,CONG.RAF.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-4.8000000000000001E-2</v>
      </c>
      <c r="BG18" s="150">
        <f>_xlfn.XLOOKUP($BC18,'Costos Unitarios'!A:A,'Costos Unitarios'!E:E,"")</f>
        <v>4455</v>
      </c>
      <c r="BH18" s="1052">
        <f t="shared" si="8"/>
        <v>0.33507462686567163</v>
      </c>
      <c r="BI18" s="892">
        <f>IFERROR((BE18-_xlfn.XLOOKUP(C18,'Lista Consumo Interno'!A:A,'Lista Consumo Interno'!E:E))/BE18,"")</f>
        <v>1</v>
      </c>
    </row>
    <row r="19" spans="1:61" ht="15.75" thickBot="1" x14ac:dyDescent="0.3">
      <c r="A19" s="246" t="str">
        <f>_xlfn.XLOOKUP(C19,'[1]Listas anteriores R'!$A:$A,'[1]Listas anteriores R'!$D:$D,"")</f>
        <v>Carnes</v>
      </c>
      <c r="B19" s="1204" t="s">
        <v>57</v>
      </c>
      <c r="C19" s="262">
        <v>198</v>
      </c>
      <c r="D19" s="178" t="s">
        <v>64</v>
      </c>
      <c r="E19" s="768">
        <f t="shared" si="9"/>
        <v>1619.9095022624435</v>
      </c>
      <c r="F19" s="860">
        <v>1790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0.52034357541899445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1</v>
      </c>
      <c r="K19" s="727">
        <f>IFERROR(($E19-_xlfn.XLOOKUP($C19,Competencias!$A:$A,Competencias!S:S))/$E19,"")</f>
        <v>1</v>
      </c>
      <c r="L19" s="727">
        <f>IFERROR(($E19-_xlfn.XLOOKUP($C19,Competencias!$A:$A,Competencias!T:T))/$E19,"")</f>
        <v>1</v>
      </c>
      <c r="M19" s="727">
        <f>IFERROR(($E19-_xlfn.XLOOKUP($C19,Competencias!$A:$A,Competencias!U:U))/$E19,"")</f>
        <v>1</v>
      </c>
      <c r="N19" s="727">
        <f>IFERROR(($E19-_xlfn.XLOOKUP($C19,Competencias!$A:$A,Competencias!V:V))/$E19,"")</f>
        <v>-0.60502793296089374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COLITA CERDO CONG.RAFAELA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-4.5999999999999999E-2</v>
      </c>
      <c r="V19" s="732">
        <f>IFERROR((S19-(_xlfn.XLOOKUP(Q19,'Costos Unitarios'!$A:$A,'Costos Unitarios'!$E:$E)+_xlfn.XLOOKUP(Q19,'Costos Comerciales'!$A:$A,'Costos Comerciales'!$E:$E)))/S19,"")</f>
        <v>0.34433112183353443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COLITA CERDO CONG.RAFAELA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-4.5999999999999999E-2</v>
      </c>
      <c r="AG19" s="732">
        <f>IFERROR((AD19-(_xlfn.XLOOKUP(AB19,'Costos Unitarios'!$A:$A,'Costos Unitarios'!$E:$E)+_xlfn.XLOOKUP(AB19,'Costos Comerciales'!$A:$A,'Costos Comerciales'!$E:$E)))/AD19,"")</f>
        <v>0.34433112183353443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COLITA CERDO CONG.RAFAELA</v>
      </c>
      <c r="AT19" s="291">
        <f t="shared" si="7"/>
        <v>1538.9140271493213</v>
      </c>
      <c r="AU19" s="1051">
        <f>ROUND(IFERROR(($AT19-_xlfn.XLOOKUP($AR19,'Listas anteriores May.'!$A:$A,'Listas anteriores May.'!$E:$E))/_xlfn.XLOOKUP($AR19,'Listas anteriores May.'!$A:$A,'Listas anteriores May.'!$E:$E),""),3)</f>
        <v>-0.79400000000000004</v>
      </c>
      <c r="AV19" s="732">
        <f>IFERROR(($AT19-(_xlfn.XLOOKUP($AR19,'Costos Unitarios'!$A:$A,'Costos Unitarios'!$E:$E)+_xlfn.XLOOKUP($AR19,'Costos Comerciales'!$A:$A,'Costos Comerciales'!$E:$E)))/AT19,"")</f>
        <v>-2.1964098794472213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-2.5577771099676561</v>
      </c>
      <c r="AZ19" s="727">
        <f>IFERROR(($AT19-_xlfn.XLOOKUP($AR19,Competencias!$A:$A,Competencias!Q:Q))/$AT19,"")</f>
        <v>-1.9241399588356363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6"/>
        <v>COLITA CERDO CONG.RAFAELA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-4.8000000000000001E-2</v>
      </c>
      <c r="BG19" s="150">
        <f>_xlfn.XLOOKUP($BC19,'Costos Unitarios'!A:A,'Costos Unitarios'!E:E,"")</f>
        <v>4526</v>
      </c>
      <c r="BH19" s="1052">
        <f t="shared" si="8"/>
        <v>0.30369230769230771</v>
      </c>
      <c r="BI19" s="892">
        <f>IFERROR((BE19-_xlfn.XLOOKUP(C19,'Lista Consumo Interno'!A:A,'Lista Consumo Interno'!E:E))/BE19,"")</f>
        <v>1</v>
      </c>
    </row>
    <row r="20" spans="1:61" ht="15.75" thickBot="1" x14ac:dyDescent="0.3">
      <c r="A20" s="246" t="str">
        <f>_xlfn.XLOOKUP(C20,'[1]Listas anteriores R'!$A:$A,'[1]Listas anteriores R'!$D:$D,"")</f>
        <v>Carnes</v>
      </c>
      <c r="B20" s="1204" t="s">
        <v>57</v>
      </c>
      <c r="C20" s="262">
        <v>199</v>
      </c>
      <c r="D20" s="178" t="s">
        <v>65</v>
      </c>
      <c r="E20" s="768">
        <f t="shared" si="9"/>
        <v>1710.4072398190046</v>
      </c>
      <c r="F20" s="860">
        <v>1890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0.60360317460317459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-0.82412698412698404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0.12301587301587308</v>
      </c>
      <c r="M20" s="727">
        <f>IFERROR(($E20-_xlfn.XLOOKUP($C20,Competencias!$A:$A,Competencias!U:U))/$E20,"")</f>
        <v>0.29841269841269846</v>
      </c>
      <c r="N20" s="727">
        <f>IFERROR(($E20-_xlfn.XLOOKUP($C20,Competencias!$A:$A,Competencias!V:V))/$E20,"")</f>
        <v>-0.57857142857142851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PATITA CERDO CONG. RAF.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-5.6000000000000001E-2</v>
      </c>
      <c r="V20" s="732">
        <f>IFERROR((S20-(_xlfn.XLOOKUP(Q20,'Costos Unitarios'!$A:$A,'Costos Unitarios'!$E:$E)+_xlfn.XLOOKUP(Q20,'Costos Comerciales'!$A:$A,'Costos Comerciales'!$E:$E)))/S20,"")</f>
        <v>0.49196153846153851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PATITA CERDO CONG. RAF.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-5.6000000000000001E-2</v>
      </c>
      <c r="AG20" s="732">
        <f>IFERROR((AD20-(_xlfn.XLOOKUP(AB20,'Costos Unitarios'!$A:$A,'Costos Unitarios'!$E:$E)+_xlfn.XLOOKUP(AB20,'Costos Comerciales'!$A:$A,'Costos Comerciales'!$E:$E)))/AD20,"")</f>
        <v>0.49196153846153851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PATITA CERDO CONG. RAF.</v>
      </c>
      <c r="AT20" s="291">
        <f t="shared" si="7"/>
        <v>1453.8461538461538</v>
      </c>
      <c r="AU20" s="1051">
        <f>ROUND(IFERROR(($AT20-_xlfn.XLOOKUP($AR20,'Listas anteriores May.'!$A:$A,'Listas anteriores May.'!$E:$E))/_xlfn.XLOOKUP($AR20,'Listas anteriores May.'!$A:$A,'Listas anteriores May.'!$E:$E),""),3)</f>
        <v>5.6000000000000001E-2</v>
      </c>
      <c r="AV20" s="732">
        <f>IFERROR(($AT20-(_xlfn.XLOOKUP($AR20,'Costos Unitarios'!$A:$A,'Costos Unitarios'!$E:$E)+_xlfn.XLOOKUP($AR20,'Costos Comerciales'!$A:$A,'Costos Comerciales'!$E:$E)))/AT20,"")</f>
        <v>0.46555555555555556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6"/>
        <v>PATITA CERDO CONG. RAF.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-4.8000000000000001E-2</v>
      </c>
      <c r="BG20" s="150">
        <f>_xlfn.XLOOKUP($BC20,'Costos Unitarios'!A:A,'Costos Unitarios'!E:E,"")</f>
        <v>777</v>
      </c>
      <c r="BH20" s="1052">
        <f t="shared" si="8"/>
        <v>0.35249999999999998</v>
      </c>
      <c r="BI20" s="892">
        <f>IFERROR((BE20-_xlfn.XLOOKUP(C20,'Lista Consumo Interno'!A:A,'Lista Consumo Interno'!E:E))/BE20,"")</f>
        <v>1</v>
      </c>
    </row>
    <row r="21" spans="1:61" ht="15.75" thickBot="1" x14ac:dyDescent="0.3">
      <c r="A21" s="246" t="str">
        <f>_xlfn.XLOOKUP(C21,'[1]Listas anteriores R'!$A:$A,'[1]Listas anteriores R'!$D:$D,"")</f>
        <v>Carnes</v>
      </c>
      <c r="B21" s="1204" t="s">
        <v>57</v>
      </c>
      <c r="C21" s="262">
        <v>200</v>
      </c>
      <c r="D21" s="178" t="s">
        <v>66</v>
      </c>
      <c r="E21" s="768">
        <f t="shared" si="9"/>
        <v>2072.3981900452491</v>
      </c>
      <c r="F21" s="860">
        <v>2290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 t="str">
        <f>IFERROR((E21-(_xlfn.XLOOKUP(C21,'Costos Unitarios'!$A:$A,'Costos Unitarios'!$E:$E)+_xlfn.XLOOKUP(C21,'Costos Comerciales'!$A:$A,'Costos Comerciales'!$E:$E)))/E21,"")</f>
        <v/>
      </c>
      <c r="I21" s="732" t="str">
        <f>IFERROR((E21-_xlfn.XLOOKUP(C21,'Lista Consumo Interno'!$A:$A,'Lista Consumo Interno'!$E:$E))/E21,"")</f>
        <v/>
      </c>
      <c r="J21" s="727" t="str">
        <f>IFERROR(($E21-_xlfn.XLOOKUP($C21,Competencias!$A:$A,Competencias!R:R))/$E21,"")</f>
        <v/>
      </c>
      <c r="K21" s="727" t="str">
        <f>IFERROR(($E21-_xlfn.XLOOKUP($C21,Competencias!$A:$A,Competencias!S:S))/$E21,"")</f>
        <v/>
      </c>
      <c r="L21" s="727" t="str">
        <f>IFERROR(($E21-_xlfn.XLOOKUP($C21,Competencias!$A:$A,Competencias!T:T))/$E21,"")</f>
        <v/>
      </c>
      <c r="M21" s="727" t="str">
        <f>IFERROR(($E21-_xlfn.XLOOKUP($C21,Competencias!$A:$A,Competencias!U:U))/$E21,"")</f>
        <v/>
      </c>
      <c r="N21" s="727" t="str">
        <f>IFERROR(($E21-_xlfn.XLOOKUP($C21,Competencias!$A:$A,Competencias!V:V))/$E21,"")</f>
        <v/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OREJA CERDO CONG.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-5.2999999999999999E-2</v>
      </c>
      <c r="V21" s="732">
        <f>IFERROR((S21-(_xlfn.XLOOKUP(Q21,'Costos Unitarios'!$A:$A,'Costos Unitarios'!$E:$E)+_xlfn.XLOOKUP(Q21,'Costos Comerciales'!$A:$A,'Costos Comerciales'!$E:$E)))/S21,"")</f>
        <v>0.58145810055865921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OREJA CERDO CONG.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-5.2999999999999999E-2</v>
      </c>
      <c r="AG21" s="732">
        <f>IFERROR((AD21-(_xlfn.XLOOKUP(AB21,'Costos Unitarios'!$A:$A,'Costos Unitarios'!$E:$E)+_xlfn.XLOOKUP(AB21,'Costos Comerciales'!$A:$A,'Costos Comerciales'!$E:$E)))/AD21,"")</f>
        <v>0.58145810055865921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OREJA CERDO CONG.</v>
      </c>
      <c r="AT21" s="291">
        <f t="shared" si="7"/>
        <v>1347.0588235294119</v>
      </c>
      <c r="AU21" s="1051">
        <f>ROUND(IFERROR(($AT21-_xlfn.XLOOKUP($AR21,'Listas anteriores May.'!$A:$A,'Listas anteriores May.'!$E:$E))/_xlfn.XLOOKUP($AR21,'Listas anteriores May.'!$A:$A,'Listas anteriores May.'!$E:$E),""),3)</f>
        <v>0.21099999999999999</v>
      </c>
      <c r="AV21" s="732">
        <f>IFERROR(($AT21-(_xlfn.XLOOKUP($AR21,'Costos Unitarios'!$A:$A,'Costos Unitarios'!$E:$E)+_xlfn.XLOOKUP($AR21,'Costos Comerciales'!$A:$A,'Costos Comerciales'!$E:$E)))/AT21,"")</f>
        <v>0.49668122270742365</v>
      </c>
      <c r="AW21" s="892">
        <f>IFERROR((AT21-_xlfn.XLOOKUP(AR21,'Lista Consumo Interno'!$A:$A,'Lista Consumo Interno'!$E:$E))/AT21,"")</f>
        <v>1</v>
      </c>
      <c r="AX21" s="895">
        <v>0.35</v>
      </c>
      <c r="AY21" s="727">
        <f>IFERROR(($AT21-_xlfn.XLOOKUP($AR21,Competencias!$A:$A,Competencias!P:P))/$AT21,"")</f>
        <v>0.22052401746724901</v>
      </c>
      <c r="AZ21" s="727">
        <f>IFERROR(($AT21-_xlfn.XLOOKUP($AR21,Competencias!$A:$A,Competencias!Q:Q))/$AT21,"")</f>
        <v>-0.14323144104803479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6"/>
        <v>OREJA CERDO CONG.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-4.8000000000000001E-2</v>
      </c>
      <c r="BG21" s="150">
        <f>_xlfn.XLOOKUP($BC21,'Costos Unitarios'!A:A,'Costos Unitarios'!E:E,"")</f>
        <v>517</v>
      </c>
      <c r="BH21" s="1052">
        <f t="shared" si="8"/>
        <v>0.42555555555555558</v>
      </c>
      <c r="BI21" s="892" t="str">
        <f>IFERROR((BE21-_xlfn.XLOOKUP(C21,'Lista Consumo Interno'!A:A,'Lista Consumo Interno'!E:E))/BE21,"")</f>
        <v/>
      </c>
    </row>
    <row r="22" spans="1:61" ht="15.75" thickBot="1" x14ac:dyDescent="0.3">
      <c r="A22" s="246" t="str">
        <f>_xlfn.XLOOKUP(C22,'[1]Listas anteriores R'!$A:$A,'[1]Listas anteriores R'!$D:$D,"")</f>
        <v>Carnes</v>
      </c>
      <c r="B22" s="1204" t="s">
        <v>57</v>
      </c>
      <c r="C22" s="262">
        <v>201</v>
      </c>
      <c r="D22" s="178" t="s">
        <v>67</v>
      </c>
      <c r="E22" s="768">
        <f t="shared" si="9"/>
        <v>2434.389140271493</v>
      </c>
      <c r="F22" s="860">
        <v>2690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0.61797397769516726</v>
      </c>
      <c r="I22" s="732">
        <f>IFERROR((E22-_xlfn.XLOOKUP(C22,'Lista Consumo Interno'!$A:$A,'Lista Consumo Interno'!$E:$E))/E22,"")</f>
        <v>1</v>
      </c>
      <c r="J22" s="727">
        <f>IFERROR(($E22-_xlfn.XLOOKUP($C22,Competencias!$A:$A,Competencias!R:R))/$E22,"")</f>
        <v>-0.39665427509293688</v>
      </c>
      <c r="K22" s="727">
        <f>IFERROR(($E22-_xlfn.XLOOKUP($C22,Competencias!$A:$A,Competencias!S:S))/$E22,"")</f>
        <v>1</v>
      </c>
      <c r="L22" s="727">
        <f>IFERROR(($E22-_xlfn.XLOOKUP($C22,Competencias!$A:$A,Competencias!T:T))/$E22,"")</f>
        <v>1</v>
      </c>
      <c r="M22" s="727">
        <f>IFERROR(($E22-_xlfn.XLOOKUP($C22,Competencias!$A:$A,Competencias!U:U))/$E22,"")</f>
        <v>0.46598513011152415</v>
      </c>
      <c r="N22" s="727">
        <f>IFERROR(($E22-_xlfn.XLOOKUP($C22,Competencias!$A:$A,Competencias!V:V))/$E22,"")</f>
        <v>-0.19126394052044618</v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CUERO CERDO CONG.RAFAELA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-4.2999999999999997E-2</v>
      </c>
      <c r="V22" s="732" t="str">
        <f>IFERROR((S22-(_xlfn.XLOOKUP(Q22,'Costos Unitarios'!$A:$A,'Costos Unitarios'!$E:$E)+_xlfn.XLOOKUP(Q22,'Costos Comerciales'!$A:$A,'Costos Comerciales'!$E:$E)))/S22,"")</f>
        <v/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CUERO CERDO CONG.RAFAELA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-4.2999999999999997E-2</v>
      </c>
      <c r="AG22" s="732" t="str">
        <f>IFERROR((AD22-(_xlfn.XLOOKUP(AB22,'Costos Unitarios'!$A:$A,'Costos Unitarios'!$E:$E)+_xlfn.XLOOKUP(AB22,'Costos Comerciales'!$A:$A,'Costos Comerciales'!$E:$E)))/AD22,"")</f>
        <v/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CUERO CERDO CONG.RAFAELA</v>
      </c>
      <c r="AT22" s="291">
        <f t="shared" si="7"/>
        <v>1338.9140271493213</v>
      </c>
      <c r="AU22" s="1051">
        <f>ROUND(IFERROR(($AT22-_xlfn.XLOOKUP($AR22,'Listas anteriores May.'!$A:$A,'Listas anteriores May.'!$E:$E))/_xlfn.XLOOKUP($AR22,'Listas anteriores May.'!$A:$A,'Listas anteriores May.'!$E:$E),""),3)</f>
        <v>0.17399999999999999</v>
      </c>
      <c r="AV22" s="732" t="str">
        <f>IFERROR(($AT22-(_xlfn.XLOOKUP($AR22,'Costos Unitarios'!$A:$A,'Costos Unitarios'!$E:$E)+_xlfn.XLOOKUP($AR22,'Costos Comerciales'!$A:$A,'Costos Comerciales'!$E:$E)))/AT22,"")</f>
        <v/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6"/>
        <v>CUERO CERDO CONG.RAFAELA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-4.8000000000000001E-2</v>
      </c>
      <c r="BG22" s="150">
        <f>_xlfn.XLOOKUP($BC22,'Costos Unitarios'!A:A,'Costos Unitarios'!E:E,"")</f>
        <v>560</v>
      </c>
      <c r="BH22" s="1052">
        <f t="shared" si="8"/>
        <v>0.37777777777777777</v>
      </c>
      <c r="BI22" s="892">
        <f>IFERROR((BE22-_xlfn.XLOOKUP(C22,'Lista Consumo Interno'!A:A,'Lista Consumo Interno'!E:E))/BE22,"")</f>
        <v>1</v>
      </c>
    </row>
    <row r="23" spans="1:61" ht="15.75" thickBot="1" x14ac:dyDescent="0.3">
      <c r="A23" s="246" t="str">
        <f>_xlfn.XLOOKUP(C23,'[1]Listas anteriores R'!$A:$A,'[1]Listas anteriores R'!$D:$D,"")</f>
        <v>Carnes</v>
      </c>
      <c r="B23" s="1204" t="s">
        <v>57</v>
      </c>
      <c r="C23" s="262">
        <v>202</v>
      </c>
      <c r="D23" s="178" t="s">
        <v>68</v>
      </c>
      <c r="E23" s="769">
        <f t="shared" si="9"/>
        <v>12660.633484162896</v>
      </c>
      <c r="F23" s="860">
        <v>13990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 t="str">
        <f>IFERROR((E23-(_xlfn.XLOOKUP(C23,'Costos Unitarios'!$A:$A,'Costos Unitarios'!$E:$E)+_xlfn.XLOOKUP(C23,'Costos Comerciales'!$A:$A,'Costos Comerciales'!$E:$E)))/E23,"")</f>
        <v/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-0.6207719799857041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7.5875625446747683E-2</v>
      </c>
      <c r="N23" s="727">
        <f>IFERROR(($E23-_xlfn.XLOOKUP($C23,Competencias!$A:$A,Competencias!V:V))/$E23,"")</f>
        <v>0.28913509649749819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PANCETA C/CUERO CONG.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-3.6999999999999998E-2</v>
      </c>
      <c r="V23" s="732">
        <f>IFERROR((S23-(_xlfn.XLOOKUP(Q23,'Costos Unitarios'!$A:$A,'Costos Unitarios'!$E:$E)+_xlfn.XLOOKUP(Q23,'Costos Comerciales'!$A:$A,'Costos Comerciales'!$E:$E)))/S23,"")</f>
        <v>0.60322393822393827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PANCETA C/CUERO CONG.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-3.6999999999999998E-2</v>
      </c>
      <c r="AG23" s="732">
        <f>IFERROR((AD23-(_xlfn.XLOOKUP(AB23,'Costos Unitarios'!$A:$A,'Costos Unitarios'!$E:$E)+_xlfn.XLOOKUP(AB23,'Costos Comerciales'!$A:$A,'Costos Comerciales'!$E:$E)))/AD23,"")</f>
        <v>0.60322393822393827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PANCETA C/CUERO CONG.</v>
      </c>
      <c r="AT23" s="291">
        <f t="shared" si="7"/>
        <v>7343.1674208144805</v>
      </c>
      <c r="AU23" s="1051">
        <f>ROUND(IFERROR(($AT23-_xlfn.XLOOKUP($AR23,'Listas anteriores May.'!$A:$A,'Listas anteriores May.'!$E:$E))/_xlfn.XLOOKUP($AR23,'Listas anteriores May.'!$A:$A,'Listas anteriores May.'!$E:$E),""),3)</f>
        <v>4.2009999999999996</v>
      </c>
      <c r="AV23" s="732">
        <f>IFERROR(($AT23-(_xlfn.XLOOKUP($AR23,'Costos Unitarios'!$A:$A,'Costos Unitarios'!$E:$E)+_xlfn.XLOOKUP($AR23,'Costos Comerciales'!$A:$A,'Costos Comerciales'!$E:$E)))/AT23,"")</f>
        <v>0.87335165512311752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6"/>
        <v>PANCETA C/CUERO CONG.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-4.8000000000000001E-2</v>
      </c>
      <c r="BG23" s="150">
        <f>_xlfn.XLOOKUP($BC23,'Costos Unitarios'!A:A,'Costos Unitarios'!E:E,"")</f>
        <v>729</v>
      </c>
      <c r="BH23" s="1052">
        <f t="shared" si="8"/>
        <v>0.33727272727272728</v>
      </c>
      <c r="BI23" s="892">
        <f>IFERROR((BE23-_xlfn.XLOOKUP(C23,'Lista Consumo Interno'!A:A,'Lista Consumo Interno'!E:E))/BE23,"")</f>
        <v>1</v>
      </c>
    </row>
    <row r="24" spans="1:61" ht="15.75" thickBot="1" x14ac:dyDescent="0.3">
      <c r="A24" s="246" t="str">
        <f>_xlfn.XLOOKUP(C24,'[1]Listas anteriores R'!$A:$A,'[1]Listas anteriores R'!$D:$D,"")</f>
        <v>Carnes</v>
      </c>
      <c r="B24" s="1204" t="s">
        <v>57</v>
      </c>
      <c r="C24" s="262">
        <v>208</v>
      </c>
      <c r="D24" s="178" t="s">
        <v>69</v>
      </c>
      <c r="E24" s="769">
        <f t="shared" si="9"/>
        <v>9040.7239819004535</v>
      </c>
      <c r="F24" s="860">
        <v>9990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 t="str">
        <f>IFERROR((E24-(_xlfn.XLOOKUP(C24,'Costos Unitarios'!$A:$A,'Costos Unitarios'!$E:$E)+_xlfn.XLOOKUP(C24,'Costos Comerciales'!$A:$A,'Costos Comerciales'!$E:$E)))/E24,"")</f>
        <v/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1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0.35292792792792799</v>
      </c>
      <c r="N24" s="727">
        <f>IFERROR(($E24-_xlfn.XLOOKUP($C24,Competencias!$A:$A,Competencias!V:V))/$E24,"")</f>
        <v>0.12064564564564574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JAMON FRESCO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-0.05</v>
      </c>
      <c r="V24" s="732" t="str">
        <f>IFERROR((S24-(_xlfn.XLOOKUP(Q24,'Costos Unitarios'!$A:$A,'Costos Unitarios'!$E:$E)+_xlfn.XLOOKUP(Q24,'Costos Comerciales'!$A:$A,'Costos Comerciales'!$E:$E)))/S24,"")</f>
        <v/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JAMON FRESCO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-0.05</v>
      </c>
      <c r="AG24" s="732" t="str">
        <f>IFERROR((AD24-(_xlfn.XLOOKUP(AB24,'Costos Unitarios'!$A:$A,'Costos Unitarios'!$E:$E)+_xlfn.XLOOKUP(AB24,'Costos Comerciales'!$A:$A,'Costos Comerciales'!$E:$E)))/AD24,"")</f>
        <v/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JAMON FRESCO</v>
      </c>
      <c r="AT24" s="291">
        <f t="shared" si="7"/>
        <v>7232.5791855203634</v>
      </c>
      <c r="AU24" s="1051">
        <f>ROUND(IFERROR(($AT24-_xlfn.XLOOKUP($AR24,'Listas anteriores May.'!$A:$A,'Listas anteriores May.'!$E:$E))/_xlfn.XLOOKUP($AR24,'Listas anteriores May.'!$A:$A,'Listas anteriores May.'!$E:$E),""),3)</f>
        <v>-0.28599999999999998</v>
      </c>
      <c r="AV24" s="732" t="str">
        <f>IFERROR(($AT24-(_xlfn.XLOOKUP($AR24,'Costos Unitarios'!$A:$A,'Costos Unitarios'!$E:$E)+_xlfn.XLOOKUP($AR24,'Costos Comerciales'!$A:$A,'Costos Comerciales'!$E:$E)))/AT24,"")</f>
        <v/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6"/>
        <v>JAMON FRESCO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-4.8000000000000001E-2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.75" thickBot="1" x14ac:dyDescent="0.3">
      <c r="A25" s="246" t="str">
        <f>_xlfn.XLOOKUP(C25,'[1]Listas anteriores R'!$A:$A,'[1]Listas anteriores R'!$D:$D,"")</f>
        <v>Carnes</v>
      </c>
      <c r="B25" s="1204" t="s">
        <v>57</v>
      </c>
      <c r="C25" s="262">
        <v>215</v>
      </c>
      <c r="D25" s="178" t="s">
        <v>70</v>
      </c>
      <c r="E25" s="769">
        <f t="shared" si="9"/>
        <v>10307.692307692309</v>
      </c>
      <c r="F25" s="860">
        <v>11390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0.4442014925373135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0.2723880597014926</v>
      </c>
      <c r="N25" s="727">
        <f>IFERROR(($E25-_xlfn.XLOOKUP($C25,Competencias!$A:$A,Competencias!V:V))/$E25,"")</f>
        <v>1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PECHITO CERDO C/MANTO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-0.04</v>
      </c>
      <c r="V25" s="732" t="str">
        <f>IFERROR((S25-(_xlfn.XLOOKUP(Q25,'Costos Unitarios'!$A:$A,'Costos Unitarios'!$E:$E)+_xlfn.XLOOKUP(Q25,'Costos Comerciales'!$A:$A,'Costos Comerciales'!$E:$E)))/S25,"")</f>
        <v/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PECHITO CERDO C/MANTO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-0.04</v>
      </c>
      <c r="AG25" s="732" t="str">
        <f>IFERROR((AD25-(_xlfn.XLOOKUP(AB25,'Costos Unitarios'!$A:$A,'Costos Unitarios'!$E:$E)+_xlfn.XLOOKUP(AB25,'Costos Comerciales'!$A:$A,'Costos Comerciales'!$E:$E)))/AD25,"")</f>
        <v/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PECHITO CERDO C/MANTO</v>
      </c>
      <c r="AT25" s="291">
        <f t="shared" si="7"/>
        <v>8761.5384615384628</v>
      </c>
      <c r="AU25" s="1051">
        <f>ROUND(IFERROR(($AT25-_xlfn.XLOOKUP($AR25,'Listas anteriores May.'!$A:$A,'Listas anteriores May.'!$E:$E))/_xlfn.XLOOKUP($AR25,'Listas anteriores May.'!$A:$A,'Listas anteriores May.'!$E:$E),""),3)</f>
        <v>0.14000000000000001</v>
      </c>
      <c r="AV25" s="732" t="str">
        <f>IFERROR(($AT25-(_xlfn.XLOOKUP($AR25,'Costos Unitarios'!$A:$A,'Costos Unitarios'!$E:$E)+_xlfn.XLOOKUP($AR25,'Costos Comerciales'!$A:$A,'Costos Comerciales'!$E:$E)))/AT25,"")</f>
        <v/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0.52884986830553127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6"/>
        <v>PECHITO CERDO C/MANTO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-4.8000000000000001E-2</v>
      </c>
      <c r="BG25" s="150">
        <f>_xlfn.XLOOKUP($BC25,'Costos Unitarios'!A:A,'Costos Unitarios'!E:E,"")</f>
        <v>3811</v>
      </c>
      <c r="BH25" s="1052">
        <f t="shared" si="8"/>
        <v>0.43119402985074629</v>
      </c>
      <c r="BI25" s="892">
        <f>IFERROR((BE25-_xlfn.XLOOKUP(C25,'Lista Consumo Interno'!A:A,'Lista Consumo Interno'!E:E))/BE25,"")</f>
        <v>1</v>
      </c>
    </row>
    <row r="26" spans="1:61" ht="15.75" thickBot="1" x14ac:dyDescent="0.3">
      <c r="A26" s="246" t="str">
        <f>_xlfn.XLOOKUP(C26,'[1]Listas anteriores R'!$A:$A,'[1]Listas anteriores R'!$D:$D,"")</f>
        <v>Carnes</v>
      </c>
      <c r="B26" s="1204" t="s">
        <v>57</v>
      </c>
      <c r="C26" s="262">
        <v>221</v>
      </c>
      <c r="D26" s="178" t="s">
        <v>71</v>
      </c>
      <c r="E26" s="769">
        <f t="shared" si="9"/>
        <v>7773.7556561085976</v>
      </c>
      <c r="F26" s="860">
        <v>8590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0.45187369033760189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0.10210710128055882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8.0238649592549505E-2</v>
      </c>
      <c r="N26" s="727">
        <f>IFERROR(($E26-_xlfn.XLOOKUP($C26,Competencias!$A:$A,Competencias!V:V))/$E26,"")</f>
        <v>0.48673457508731083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RIBS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-4.3999999999999997E-2</v>
      </c>
      <c r="V26" s="732">
        <f>IFERROR((S26-(_xlfn.XLOOKUP(Q26,'Costos Unitarios'!$A:$A,'Costos Unitarios'!$E:$E)+_xlfn.XLOOKUP(Q26,'Costos Comerciales'!$A:$A,'Costos Comerciales'!$E:$E)))/S26,"")</f>
        <v>0.41868273645546372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RIBS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-4.3999999999999997E-2</v>
      </c>
      <c r="AG26" s="732">
        <f>IFERROR((AD26-(_xlfn.XLOOKUP(AB26,'Costos Unitarios'!$A:$A,'Costos Unitarios'!$E:$E)+_xlfn.XLOOKUP(AB26,'Costos Comerciales'!$A:$A,'Costos Comerciales'!$E:$E)))/AD26,"")</f>
        <v>0.41868273645546372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RIBS</v>
      </c>
      <c r="AT26" s="291">
        <f t="shared" si="7"/>
        <v>6219.0045248868782</v>
      </c>
      <c r="AU26" s="1051">
        <f>ROUND(IFERROR(($AT26-_xlfn.XLOOKUP($AR26,'Listas anteriores May.'!$A:$A,'Listas anteriores May.'!$E:$E))/_xlfn.XLOOKUP($AR26,'Listas anteriores May.'!$A:$A,'Listas anteriores May.'!$E:$E),""),3)</f>
        <v>-0.246</v>
      </c>
      <c r="AV26" s="732">
        <f>IFERROR(($AT26-(_xlfn.XLOOKUP($AR26,'Costos Unitarios'!$A:$A,'Costos Unitarios'!$E:$E)+_xlfn.XLOOKUP($AR26,'Costos Comerciales'!$A:$A,'Costos Comerciales'!$E:$E)))/AT26,"")</f>
        <v>7.8791472642607746E-2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3.2305013460419113E-2</v>
      </c>
      <c r="AZ26" s="727">
        <f>IFERROR(($AT26-_xlfn.XLOOKUP($AR26,Competencias!$A:$A,Competencias!Q:Q))/$AT26,"")</f>
        <v>0.10837820139697328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6"/>
        <v>RIBS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-4.8000000000000001E-2</v>
      </c>
      <c r="BG26" s="150">
        <f>_xlfn.XLOOKUP($BC26,'Costos Unitarios'!A:A,'Costos Unitarios'!E:E,"")</f>
        <v>5367</v>
      </c>
      <c r="BH26" s="1052">
        <f t="shared" si="8"/>
        <v>0.23328571428571429</v>
      </c>
      <c r="BI26" s="892">
        <f>IFERROR((BE26-_xlfn.XLOOKUP(C26,'Lista Consumo Interno'!A:A,'Lista Consumo Interno'!E:E))/BE26,"")</f>
        <v>1</v>
      </c>
    </row>
    <row r="27" spans="1:61" ht="15.75" thickBot="1" x14ac:dyDescent="0.3">
      <c r="A27" s="246" t="str">
        <f>_xlfn.XLOOKUP(C27,'[1]Listas anteriores R'!$A:$A,'[1]Listas anteriores R'!$D:$D,"")</f>
        <v>Carnes</v>
      </c>
      <c r="B27" s="1204" t="s">
        <v>57</v>
      </c>
      <c r="C27" s="262">
        <v>243</v>
      </c>
      <c r="D27" s="178" t="s">
        <v>72</v>
      </c>
      <c r="E27" s="769">
        <f t="shared" si="9"/>
        <v>11665.158371040725</v>
      </c>
      <c r="F27" s="860">
        <v>12890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0.42624010861132666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0.23361520558572543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0.3484871993793639</v>
      </c>
      <c r="N27" s="727">
        <f>IFERROR(($E27-_xlfn.XLOOKUP($C27,Competencias!$A:$A,Competencias!V:V))/$E27,"")</f>
        <v>0.15560512024825451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CINTA LOMO CERD.CONG.RAF,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-4.7E-2</v>
      </c>
      <c r="V27" s="732">
        <f>IFERROR((S27-(_xlfn.XLOOKUP(Q27,'Costos Unitarios'!$A:$A,'Costos Unitarios'!$E:$E)+_xlfn.XLOOKUP(Q27,'Costos Comerciales'!$A:$A,'Costos Comerciales'!$E:$E)))/S27,"")</f>
        <v>0.42510317460317459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CINTA LOMO CERD.CONG.RAF,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-4.7E-2</v>
      </c>
      <c r="AG27" s="732">
        <f>IFERROR((AD27-(_xlfn.XLOOKUP(AB27,'Costos Unitarios'!$A:$A,'Costos Unitarios'!$E:$E)+_xlfn.XLOOKUP(AB27,'Costos Comerciales'!$A:$A,'Costos Comerciales'!$E:$E)))/AD27,"")</f>
        <v>0.42510317460317459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CINTA LOMO CERD.CONG.RAF,</v>
      </c>
      <c r="AT27" s="291">
        <f t="shared" si="7"/>
        <v>9332.1266968325799</v>
      </c>
      <c r="AU27" s="1051">
        <f>ROUND(IFERROR(($AT27-_xlfn.XLOOKUP($AR27,'Listas anteriores May.'!$A:$A,'Listas anteriores May.'!$E:$E))/_xlfn.XLOOKUP($AR27,'Listas anteriores May.'!$A:$A,'Listas anteriores May.'!$E:$E),""),3)</f>
        <v>0.501</v>
      </c>
      <c r="AV27" s="732">
        <f>IFERROR(($AT27-(_xlfn.XLOOKUP($AR27,'Costos Unitarios'!$A:$A,'Costos Unitarios'!$E:$E)+_xlfn.XLOOKUP($AR27,'Costos Comerciales'!$A:$A,'Costos Comerciales'!$E:$E)))/AT27,"")</f>
        <v>0.54340525601241274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0.47148952642552372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6"/>
        <v>CINTA LOMO CERD.CONG.RAF,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-4.8000000000000001E-2</v>
      </c>
      <c r="BG27" s="150">
        <f>_xlfn.XLOOKUP($BC27,'Costos Unitarios'!A:A,'Costos Unitarios'!E:E,"")</f>
        <v>3972</v>
      </c>
      <c r="BH27" s="1052">
        <f t="shared" si="8"/>
        <v>0.25056603773584907</v>
      </c>
      <c r="BI27" s="892">
        <f>IFERROR((BE27-_xlfn.XLOOKUP(C27,'Lista Consumo Interno'!A:A,'Lista Consumo Interno'!E:E))/BE27,"")</f>
        <v>1</v>
      </c>
    </row>
    <row r="28" spans="1:61" ht="15.75" thickBot="1" x14ac:dyDescent="0.3">
      <c r="A28" s="246" t="str">
        <f>_xlfn.XLOOKUP(C28,'[1]Listas anteriores R'!$A:$A,'[1]Listas anteriores R'!$D:$D,"")</f>
        <v>Carnes</v>
      </c>
      <c r="B28" s="1207" t="s">
        <v>57</v>
      </c>
      <c r="C28" s="262">
        <v>266</v>
      </c>
      <c r="D28" s="871" t="s">
        <v>73</v>
      </c>
      <c r="E28" s="771">
        <f t="shared" si="9"/>
        <v>9493.2126696832584</v>
      </c>
      <c r="F28" s="860">
        <v>10490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0.36101715919923738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-0.2029647283126787</v>
      </c>
      <c r="K28" s="727">
        <f>IFERROR(($E28-_xlfn.XLOOKUP($C28,Competencias!$A:$A,Competencias!S:S))/$E28,"")</f>
        <v>-0.36834604385128689</v>
      </c>
      <c r="L28" s="727">
        <f>IFERROR(($E28-_xlfn.XLOOKUP($C28,Competencias!$A:$A,Competencias!T:T))/$E28,"")</f>
        <v>-0.31567683508102951</v>
      </c>
      <c r="M28" s="727">
        <f>IFERROR(($E28-_xlfn.XLOOKUP($C28,Competencias!$A:$A,Competencias!U:U))/$E28,"")</f>
        <v>-3.7583412774070499E-2</v>
      </c>
      <c r="N28" s="727">
        <f>IFERROR(($E28-_xlfn.XLOOKUP($C28,Competencias!$A:$A,Competencias!V:V))/$E28,"")</f>
        <v>6.2488083889418539E-2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CHURRASQUITO CER.CONG.RAF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-4.7E-2</v>
      </c>
      <c r="V28" s="732">
        <f>IFERROR((S28-(_xlfn.XLOOKUP(Q28,'Costos Unitarios'!$A:$A,'Costos Unitarios'!$E:$E)+_xlfn.XLOOKUP(Q28,'Costos Comerciales'!$A:$A,'Costos Comerciales'!$E:$E)))/S28,"")</f>
        <v>0.39822904800650932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CHURRASQUITO CER.CONG.RAF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-4.7E-2</v>
      </c>
      <c r="AG28" s="732">
        <f>IFERROR((AD28-(_xlfn.XLOOKUP(AB28,'Costos Unitarios'!$A:$A,'Costos Unitarios'!$E:$E)+_xlfn.XLOOKUP(AB28,'Costos Comerciales'!$A:$A,'Costos Comerciales'!$E:$E)))/AD28,"")</f>
        <v>0.39822904800650932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CHURRASQUITO CER.CONG.RAF</v>
      </c>
      <c r="AT28" s="291">
        <f t="shared" si="7"/>
        <v>7594.5701357466069</v>
      </c>
      <c r="AU28" s="1051">
        <f>ROUND(IFERROR(($AT28-_xlfn.XLOOKUP($AR28,'Listas anteriores May.'!$A:$A,'Listas anteriores May.'!$E:$E))/_xlfn.XLOOKUP($AR28,'Listas anteriores May.'!$A:$A,'Listas anteriores May.'!$E:$E),""),3)</f>
        <v>-0.186</v>
      </c>
      <c r="AV28" s="732">
        <f>IFERROR(($AT28-(_xlfn.XLOOKUP($AR28,'Costos Unitarios'!$A:$A,'Costos Unitarios'!$E:$E)+_xlfn.XLOOKUP($AR28,'Costos Comerciales'!$A:$A,'Costos Comerciales'!$E:$E)))/AT28,"")</f>
        <v>0.11871246425166831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6"/>
        <v>CHURRASQUITO CER.CONG.RAF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-4.8000000000000001E-2</v>
      </c>
      <c r="BG28" s="150">
        <f>_xlfn.XLOOKUP($BC28,'Costos Unitarios'!A:A,'Costos Unitarios'!E:E,"")</f>
        <v>6215</v>
      </c>
      <c r="BH28" s="1052">
        <f t="shared" si="8"/>
        <v>0.26882352941176468</v>
      </c>
      <c r="BI28" s="892">
        <f>IFERROR((BE28-_xlfn.XLOOKUP(C28,'Lista Consumo Interno'!A:A,'Lista Consumo Interno'!E:E))/BE28,"")</f>
        <v>1</v>
      </c>
    </row>
    <row r="29" spans="1:61" ht="15.75" thickBot="1" x14ac:dyDescent="0.3">
      <c r="A29" s="246" t="str">
        <f>_xlfn.XLOOKUP(C29,'[1]Listas anteriores R'!$A:$A,'[1]Listas anteriores R'!$D:$D,"")</f>
        <v>Carnes</v>
      </c>
      <c r="B29" s="1204" t="s">
        <v>57</v>
      </c>
      <c r="C29" s="262">
        <v>416</v>
      </c>
      <c r="D29" s="178" t="s">
        <v>74</v>
      </c>
      <c r="E29" s="769">
        <f t="shared" si="9"/>
        <v>10669.683257918552</v>
      </c>
      <c r="F29" s="860">
        <v>11790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0.35733799830364715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8.9944868532654793E-2</v>
      </c>
      <c r="K29" s="727">
        <f>IFERROR(($E29-_xlfn.XLOOKUP($C29,Competencias!$A:$A,Competencias!S:S))/$E29,"")</f>
        <v>6.3702290076335877E-2</v>
      </c>
      <c r="L29" s="727">
        <f>IFERROR(($E29-_xlfn.XLOOKUP($C29,Competencias!$A:$A,Competencias!T:T))/$E29,"")</f>
        <v>1.6840542832909245E-2</v>
      </c>
      <c r="M29" s="727">
        <f>IFERROR(($E29-_xlfn.XLOOKUP($C29,Competencias!$A:$A,Competencias!U:U))/$E29,"")</f>
        <v>0.14711620016963528</v>
      </c>
      <c r="N29" s="727">
        <f>IFERROR(($E29-_xlfn.XLOOKUP($C29,Competencias!$A:$A,Competencias!V:V))/$E29,"")</f>
        <v>0.21365988125530111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BONDIOLA CONG. RAFAELA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-0.16700000000000001</v>
      </c>
      <c r="V29" s="732">
        <f>IFERROR((S29-(_xlfn.XLOOKUP(Q29,'Costos Unitarios'!$A:$A,'Costos Unitarios'!$E:$E)+_xlfn.XLOOKUP(Q29,'Costos Comerciales'!$A:$A,'Costos Comerciales'!$E:$E)))/S29,"")</f>
        <v>0.32903603603603609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BONDIOLA CONG. RAFAELA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-4.8000000000000001E-2</v>
      </c>
      <c r="AG29" s="732">
        <f>IFERROR((AD29-(_xlfn.XLOOKUP(AB29,'Costos Unitarios'!$A:$A,'Costos Unitarios'!$E:$E)+_xlfn.XLOOKUP(AB29,'Costos Comerciales'!$A:$A,'Costos Comerciales'!$E:$E)))/AD29,"")</f>
        <v>0.32903603603603609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BONDIOLA CONG. RAFAELA</v>
      </c>
      <c r="AT29" s="291">
        <f t="shared" si="7"/>
        <v>10136.199095022625</v>
      </c>
      <c r="AU29" s="1051">
        <f>ROUND(IFERROR(($AT29-_xlfn.XLOOKUP($AR29,'Listas anteriores May.'!$A:$A,'Listas anteriores May.'!$E:$E))/_xlfn.XLOOKUP($AR29,'Listas anteriores May.'!$A:$A,'Listas anteriores May.'!$E:$E),""),3)</f>
        <v>0.124</v>
      </c>
      <c r="AV29" s="732">
        <f>IFERROR(($AT29-(_xlfn.XLOOKUP($AR29,'Costos Unitarios'!$A:$A,'Costos Unitarios'!$E:$E)+_xlfn.XLOOKUP($AR29,'Costos Comerciales'!$A:$A,'Costos Comerciales'!$E:$E)))/AT29,"")</f>
        <v>0.40155082362394534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0.27235391384313201</v>
      </c>
      <c r="AZ29" s="727">
        <f>IFERROR(($AT29-_xlfn.XLOOKUP($AR29,Competencias!$A:$A,Competencias!Q:Q))/$AT29,"")</f>
        <v>0.32913709209410297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6"/>
        <v>BONDIOLA CONG. RAFAELA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-4.8000000000000001E-2</v>
      </c>
      <c r="BG29" s="150">
        <f>_xlfn.XLOOKUP($BC29,'Costos Unitarios'!A:A,'Costos Unitarios'!E:E,"")</f>
        <v>5745</v>
      </c>
      <c r="BH29" s="1052">
        <f t="shared" si="8"/>
        <v>0.30783132530120483</v>
      </c>
      <c r="BI29" s="892">
        <f>IFERROR((BE29-_xlfn.XLOOKUP(C29,'Lista Consumo Interno'!A:A,'Lista Consumo Interno'!E:E))/BE29,"")</f>
        <v>1</v>
      </c>
    </row>
    <row r="30" spans="1:61" ht="15.75" thickBot="1" x14ac:dyDescent="0.3">
      <c r="A30" s="246" t="str">
        <f>_xlfn.XLOOKUP(C30,'[1]Listas anteriores R'!$A:$A,'[1]Listas anteriores R'!$D:$D,"")</f>
        <v>Carnes</v>
      </c>
      <c r="B30" s="1208" t="s">
        <v>57</v>
      </c>
      <c r="C30" s="262">
        <v>468</v>
      </c>
      <c r="D30" s="178" t="s">
        <v>75</v>
      </c>
      <c r="E30" s="873">
        <f t="shared" si="9"/>
        <v>1356.5610859728506</v>
      </c>
      <c r="F30" s="860">
        <v>1499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0.51200133422281513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-1.2999332888592396</v>
      </c>
      <c r="K30" s="727">
        <f>IFERROR(($E30-_xlfn.XLOOKUP($C30,Competencias!$A:$A,Competencias!S:S))/$E30,"")</f>
        <v>1</v>
      </c>
      <c r="L30" s="727">
        <f>IFERROR(($E30-_xlfn.XLOOKUP($C30,Competencias!$A:$A,Competencias!T:T))/$E30,"")</f>
        <v>1</v>
      </c>
      <c r="M30" s="727">
        <f>IFERROR(($E30-_xlfn.XLOOKUP($C30,Competencias!$A:$A,Competencias!U:U))/$E30,"")</f>
        <v>-0.32688458972648438</v>
      </c>
      <c r="N30" s="727">
        <f>IFERROR(($E30-_xlfn.XLOOKUP($C30,Competencias!$A:$A,Competencias!V:V))/$E30,"")</f>
        <v>-1.3220480320213477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HUESITOS C/CARNE POR CONG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-5.0999999999999997E-2</v>
      </c>
      <c r="V30" s="732">
        <f>IFERROR((S30-(_xlfn.XLOOKUP(Q30,'Costos Unitarios'!$A:$A,'Costos Unitarios'!$E:$E)+_xlfn.XLOOKUP(Q30,'Costos Comerciales'!$A:$A,'Costos Comerciales'!$E:$E)))/S30,"")</f>
        <v>0.32287890974084005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HUESITOS C/CARNE POR CONG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-5.0999999999999997E-2</v>
      </c>
      <c r="AG30" s="732">
        <f>IFERROR((AD30-(_xlfn.XLOOKUP(AB30,'Costos Unitarios'!$A:$A,'Costos Unitarios'!$E:$E)+_xlfn.XLOOKUP(AB30,'Costos Comerciales'!$A:$A,'Costos Comerciales'!$E:$E)))/AD30,"")</f>
        <v>0.32287890974084005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HUESITOS C/CARNE POR CONG</v>
      </c>
      <c r="AT30" s="291">
        <f t="shared" si="7"/>
        <v>1153.0769230769231</v>
      </c>
      <c r="AU30" s="1051">
        <f>ROUND(IFERROR(($AT30-_xlfn.XLOOKUP($AR30,'Listas anteriores May.'!$A:$A,'Listas anteriores May.'!$E:$E))/_xlfn.XLOOKUP($AR30,'Listas anteriores May.'!$A:$A,'Listas anteriores May.'!$E:$E),""),3)</f>
        <v>-0.873</v>
      </c>
      <c r="AV30" s="732">
        <f>IFERROR(($AT30-(_xlfn.XLOOKUP($AR30,'Costos Unitarios'!$A:$A,'Costos Unitarios'!$E:$E)+_xlfn.XLOOKUP($AR30,'Costos Comerciales'!$A:$A,'Costos Comerciales'!$E:$E)))/AT30,"")</f>
        <v>-4.9466977985323553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-4.7685515743829221</v>
      </c>
      <c r="AZ30" s="727">
        <f>IFERROR(($AT30-_xlfn.XLOOKUP($AR30,Competencias!$A:$A,Competencias!Q:Q))/$AT30,"")</f>
        <v>-5.6456971314209472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6"/>
        <v>HUESITOS C/CARNE POR CONG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-4.8000000000000001E-2</v>
      </c>
      <c r="BG30" s="150">
        <f>_xlfn.XLOOKUP($BC30,'Costos Unitarios'!A:A,'Costos Unitarios'!E:E,"")</f>
        <v>6413</v>
      </c>
      <c r="BH30" s="1052">
        <f t="shared" si="8"/>
        <v>0.25430232558139537</v>
      </c>
      <c r="BI30" s="892">
        <f>IFERROR((BE30-_xlfn.XLOOKUP(C30,'Lista Consumo Interno'!A:A,'Lista Consumo Interno'!E:E))/BE30,"")</f>
        <v>1</v>
      </c>
    </row>
    <row r="31" spans="1:61" ht="15.75" thickBot="1" x14ac:dyDescent="0.3">
      <c r="A31" s="246" t="str">
        <f>_xlfn.XLOOKUP(C31,'[1]Listas anteriores R'!$A:$A,'[1]Listas anteriores R'!$D:$D,"")</f>
        <v>Carnes</v>
      </c>
      <c r="B31" s="1205" t="s">
        <v>57</v>
      </c>
      <c r="C31" s="263">
        <v>665</v>
      </c>
      <c r="D31" s="887" t="s">
        <v>76</v>
      </c>
      <c r="E31" s="888">
        <f t="shared" si="9"/>
        <v>12389.140271493214</v>
      </c>
      <c r="F31" s="860">
        <v>13690</v>
      </c>
      <c r="G31" s="1197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0.39051460920379844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0.18315558802045295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1</v>
      </c>
      <c r="N31" s="727">
        <f>IFERROR(($E31-_xlfn.XLOOKUP($C31,Competencias!$A:$A,Competencias!V:V))/$E31,"")</f>
        <v>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PECHITO COMPLETO SIN HUESO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0.33300000000000002</v>
      </c>
      <c r="V31" s="732">
        <f>IFERROR((S31-(_xlfn.XLOOKUP(Q31,'Costos Unitarios'!$A:$A,'Costos Unitarios'!$E:$E)+_xlfn.XLOOKUP(Q31,'Costos Comerciales'!$A:$A,'Costos Comerciales'!$E:$E)))/S31,"")</f>
        <v>0.63406203101550773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PECHITO COMPLETO SIN HUESO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0.33300000000000002</v>
      </c>
      <c r="AG31" s="732">
        <f>IFERROR((AD31-(_xlfn.XLOOKUP(AB31,'Costos Unitarios'!$A:$A,'Costos Unitarios'!$E:$E)+_xlfn.XLOOKUP(AB31,'Costos Comerciales'!$A:$A,'Costos Comerciales'!$E:$E)))/AD31,"")</f>
        <v>0.63406203101550773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PECHITO COMPLETO SIN HUESO</v>
      </c>
      <c r="AT31" s="291">
        <f t="shared" si="7"/>
        <v>12389.140271493214</v>
      </c>
      <c r="AU31" s="1051">
        <f>ROUND(IFERROR(($AT31-_xlfn.XLOOKUP($AR31,'Listas anteriores May.'!$A:$A,'Listas anteriores May.'!$E:$E))/_xlfn.XLOOKUP($AR31,'Listas anteriores May.'!$A:$A,'Listas anteriores May.'!$E:$E),""),3)</f>
        <v>8.1300000000000008</v>
      </c>
      <c r="AV31" s="732">
        <f>IFERROR(($AT31-(_xlfn.XLOOKUP($AR31,'Costos Unitarios'!$A:$A,'Costos Unitarios'!$E:$E)+_xlfn.XLOOKUP($AR31,'Costos Comerciales'!$A:$A,'Costos Comerciales'!$E:$E)))/AT31,"")</f>
        <v>0.94656610664718777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0.85756026154127107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6"/>
        <v>PECHITO COMPLETO SIN HUESO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-4.8000000000000001E-2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.75" thickBot="1" x14ac:dyDescent="0.3">
      <c r="A32" s="246" t="str">
        <f>_xlfn.XLOOKUP(C32,'[1]Listas anteriores R'!$A:$A,'[1]Listas anteriores R'!$D:$D,"")</f>
        <v>Carnes</v>
      </c>
      <c r="B32" s="1206" t="s">
        <v>57</v>
      </c>
      <c r="C32" s="261">
        <v>6071</v>
      </c>
      <c r="D32" s="865" t="s">
        <v>77</v>
      </c>
      <c r="E32" s="874">
        <f t="shared" si="9"/>
        <v>11665.158371040725</v>
      </c>
      <c r="F32" s="860">
        <f>F27</f>
        <v>12890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0.40729480217222658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1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0.98285492629945692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 xml:space="preserve">CINTA LOMO PORC. ENFRIADA          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-5.0999999999999997E-2</v>
      </c>
      <c r="V32" s="732">
        <f>IFERROR((S32-(_xlfn.XLOOKUP(Q32,'Costos Unitarios'!$A:$A,'Costos Unitarios'!$E:$E)+_xlfn.XLOOKUP(Q32,'Costos Comerciales'!$A:$A,'Costos Comerciales'!$E:$E)))/S32,"")</f>
        <v>0.35767090069284063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 xml:space="preserve">CINTA LOMO PORC. ENFRIADA          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-5.0999999999999997E-2</v>
      </c>
      <c r="AG32" s="732">
        <f>IFERROR((AD32-(_xlfn.XLOOKUP(AB32,'Costos Unitarios'!$A:$A,'Costos Unitarios'!$E:$E)+_xlfn.XLOOKUP(AB32,'Costos Comerciales'!$A:$A,'Costos Comerciales'!$E:$E)))/AD32,"")</f>
        <v>0.35767090069284063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 xml:space="preserve">CINTA LOMO PORC. ENFRIADA          </v>
      </c>
      <c r="AT32" s="291">
        <f t="shared" si="7"/>
        <v>9798.7330316742082</v>
      </c>
      <c r="AU32" s="1051">
        <f>ROUND(IFERROR(($AT32-_xlfn.XLOOKUP($AR32,'Listas anteriores May.'!$A:$A,'Listas anteriores May.'!$E:$E))/_xlfn.XLOOKUP($AR32,'Listas anteriores May.'!$A:$A,'Listas anteriores May.'!$E:$E),""),3)</f>
        <v>-5.8000000000000003E-2</v>
      </c>
      <c r="AV32" s="732">
        <f>IFERROR(($AT32-(_xlfn.XLOOKUP($AR32,'Costos Unitarios'!$A:$A,'Costos Unitarios'!$E:$E)+_xlfn.XLOOKUP($AR32,'Costos Comerciales'!$A:$A,'Costos Comerciales'!$E:$E)))/AT32,"")</f>
        <v>0.22939016956666297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6"/>
        <v xml:space="preserve">CINTA LOMO PORC. ENFRIADA          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-4.8000000000000001E-2</v>
      </c>
      <c r="BG32" s="150">
        <f>_xlfn.XLOOKUP($BC32,'Costos Unitarios'!A:A,'Costos Unitarios'!E:E,"")</f>
        <v>7551</v>
      </c>
      <c r="BH32" s="1052">
        <f t="shared" si="8"/>
        <v>0.161</v>
      </c>
      <c r="BI32" s="892">
        <f>IFERROR((BE32-_xlfn.XLOOKUP(C32,'Lista Consumo Interno'!A:A,'Lista Consumo Interno'!E:E))/BE32,"")</f>
        <v>1</v>
      </c>
    </row>
    <row r="33" spans="1:61" ht="15.75" thickBot="1" x14ac:dyDescent="0.3">
      <c r="A33" s="246" t="str">
        <f>_xlfn.XLOOKUP(C33,'[1]Listas anteriores R'!$A:$A,'[1]Listas anteriores R'!$D:$D,"")</f>
        <v>Carnes</v>
      </c>
      <c r="B33" s="1204" t="s">
        <v>57</v>
      </c>
      <c r="C33" s="262">
        <v>6072</v>
      </c>
      <c r="D33" s="718" t="s">
        <v>78</v>
      </c>
      <c r="E33" s="771">
        <f t="shared" si="9"/>
        <v>15828.054298642533</v>
      </c>
      <c r="F33" s="860">
        <f>F13</f>
        <v>17490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0.45407061177815894</v>
      </c>
      <c r="I33" s="732">
        <f>IFERROR((E33-_xlfn.XLOOKUP(C33,'Lista Consumo Interno'!$A:$A,'Lista Consumo Interno'!$E:$E))/E33,"")</f>
        <v>1</v>
      </c>
      <c r="J33" s="727" t="str">
        <f>IFERROR(($E33-_xlfn.XLOOKUP($C33,Competencias!$A:$A,Competencias!R:R))/$E33,"")</f>
        <v/>
      </c>
      <c r="K33" s="727" t="str">
        <f>IFERROR(($E33-_xlfn.XLOOKUP($C33,Competencias!$A:$A,Competencias!S:S))/$E33,"")</f>
        <v/>
      </c>
      <c r="L33" s="727" t="str">
        <f>IFERROR(($E33-_xlfn.XLOOKUP($C33,Competencias!$A:$A,Competencias!T:T))/$E33,"")</f>
        <v/>
      </c>
      <c r="M33" s="727" t="str">
        <f>IFERROR(($E33-_xlfn.XLOOKUP($C33,Competencias!$A:$A,Competencias!U:U))/$E33,"")</f>
        <v/>
      </c>
      <c r="N33" s="727" t="str">
        <f>IFERROR(($E33-_xlfn.XLOOKUP($C33,Competencias!$A:$A,Competencias!V:V))/$E33,"")</f>
        <v/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MATAMBRE PORC. ENFRIADO  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-4.7E-2</v>
      </c>
      <c r="V33" s="732">
        <f>IFERROR((S33-(_xlfn.XLOOKUP(Q33,'Costos Unitarios'!$A:$A,'Costos Unitarios'!$E:$E)+_xlfn.XLOOKUP(Q33,'Costos Comerciales'!$A:$A,'Costos Comerciales'!$E:$E)))/S33,"")</f>
        <v>0.37835882831570378</v>
      </c>
      <c r="W33" s="727">
        <f>IFERROR(($S33-_xlfn.XLOOKUP($Q33,Competencias!$A:$A,Competencias!E:E))/$S33,"")</f>
        <v>1</v>
      </c>
      <c r="X33" s="727">
        <f>IFERROR(($S33-_xlfn.XLOOKUP($Q33,Competencias!$A:$A,Competencias!F:F))/$S33,"")</f>
        <v>1</v>
      </c>
      <c r="Y33" s="727">
        <f>IFERROR(($S33-_xlfn.XLOOKUP($Q33,Competencias!$A:$A,Competencias!G:G))/$S33,"")</f>
        <v>1</v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MATAMBRE PORC. ENFRIADO  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-4.7E-2</v>
      </c>
      <c r="AG33" s="732">
        <f>IFERROR((AD33-(_xlfn.XLOOKUP(AB33,'Costos Unitarios'!$A:$A,'Costos Unitarios'!$E:$E)+_xlfn.XLOOKUP(AB33,'Costos Comerciales'!$A:$A,'Costos Comerciales'!$E:$E)))/AD33,"")</f>
        <v>0.37835882831570378</v>
      </c>
      <c r="AH33" s="727">
        <f>IFERROR(($AD33-_xlfn.XLOOKUP($AB33,Competencias!$A:$A,Competencias!H:H))/$AD33,"")</f>
        <v>1</v>
      </c>
      <c r="AI33" s="727">
        <f>IFERROR(($AD33-_xlfn.XLOOKUP($AB33,Competencias!$A:$A,Competencias!I:I))/$AD33,"")</f>
        <v>1</v>
      </c>
      <c r="AJ33" s="727">
        <f>IFERROR(($AD33-_xlfn.XLOOKUP($AB33,Competencias!$A:$A,Competencias!J:J))/$AD33,"")</f>
        <v>1</v>
      </c>
      <c r="AK33" s="727">
        <f>IFERROR(($AD33-_xlfn.XLOOKUP($AB33,Competencias!$A:$A,Competencias!K:K))/$AD33,"")</f>
        <v>1</v>
      </c>
      <c r="AL33" s="727">
        <f>IFERROR(($AD33-_xlfn.XLOOKUP($AB33,Competencias!$A:$A,Competencias!L:L))/$AD33,"")</f>
        <v>1</v>
      </c>
      <c r="AM33" s="727">
        <f>IFERROR(($AD33-_xlfn.XLOOKUP($AB33,Competencias!$A:$A,Competencias!M:M))/$AD33,"")</f>
        <v>1</v>
      </c>
      <c r="AN33" s="727">
        <f>IFERROR(($AD33-_xlfn.XLOOKUP($AB33,Competencias!$A:$A,Competencias!N:N))/$AD33,"")</f>
        <v>1</v>
      </c>
      <c r="AO33" s="727">
        <f>IFERROR(($AD33-_xlfn.XLOOKUP($AB33,Competencias!$A:$A,Competencias!O:O))/$AD33,"")</f>
        <v>1</v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MATAMBRE PORC. ENFRIADO            </v>
      </c>
      <c r="AT33" s="1111">
        <f>AT28</f>
        <v>7594.5701357466069</v>
      </c>
      <c r="AU33" s="1051">
        <f>ROUND(IFERROR(($AT33-_xlfn.XLOOKUP($AR33,'Listas anteriores May.'!$A:$A,'Listas anteriores May.'!$E:$E))/_xlfn.XLOOKUP($AR33,'Listas anteriores May.'!$A:$A,'Listas anteriores May.'!$E:$E),""),3)</f>
        <v>-0.186</v>
      </c>
      <c r="AV33" s="732">
        <f>IFERROR(($AT33-(_xlfn.XLOOKUP($AR33,'Costos Unitarios'!$A:$A,'Costos Unitarios'!$E:$E)+_xlfn.XLOOKUP($AR33,'Costos Comerciales'!$A:$A,'Costos Comerciales'!$E:$E)))/AT33,"")</f>
        <v>8.9612726406101115E-2</v>
      </c>
      <c r="AW33" s="892">
        <f>IFERROR((AT33-_xlfn.XLOOKUP(AR33,'Lista Consumo Interno'!$A:$A,'Lista Consumo Interno'!$E:$E))/AT33,"")</f>
        <v>1</v>
      </c>
      <c r="AX33" s="895">
        <v>0</v>
      </c>
      <c r="AY33" s="727">
        <f>IFERROR(($AT33-_xlfn.XLOOKUP($AR33,Competencias!$A:$A,Competencias!P:P))/$AT33,"")</f>
        <v>1</v>
      </c>
      <c r="AZ33" s="727">
        <f>IFERROR(($AT33-_xlfn.XLOOKUP($AR33,Competencias!$A:$A,Competencias!Q:Q))/$AT33,"")</f>
        <v>1</v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6"/>
        <v xml:space="preserve">MATAMBRE PORC. ENFRIADO  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6215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.75" thickBot="1" x14ac:dyDescent="0.3">
      <c r="A34" s="246" t="str">
        <f>_xlfn.XLOOKUP(C34,'[1]Listas anteriores R'!$A:$A,'[1]Listas anteriores R'!$D:$D,"")</f>
        <v>Carnes</v>
      </c>
      <c r="B34" s="1204" t="s">
        <v>57</v>
      </c>
      <c r="C34" s="262">
        <v>6073</v>
      </c>
      <c r="D34" s="718" t="s">
        <v>79</v>
      </c>
      <c r="E34" s="771">
        <f t="shared" si="9"/>
        <v>7238.9140271493216</v>
      </c>
      <c r="F34" s="860">
        <f>F17</f>
        <v>7999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0.38457619702462809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CARRE CERDO ENFRIADO   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-0.14699999999999999</v>
      </c>
      <c r="V34" s="732">
        <f>IFERROR((S34-(_xlfn.XLOOKUP(Q34,'Costos Unitarios'!$A:$A,'Costos Unitarios'!$E:$E)+_xlfn.XLOOKUP(Q34,'Costos Comerciales'!$A:$A,'Costos Comerciales'!$E:$E)))/S34,"")</f>
        <v>0.41023440395305744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CARRE CERDO ENFRIADO   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-7.3999999999999996E-2</v>
      </c>
      <c r="AG34" s="732">
        <f>IFERROR((AD34-(_xlfn.XLOOKUP(AB34,'Costos Unitarios'!$A:$A,'Costos Unitarios'!$E:$E)+_xlfn.XLOOKUP(AB34,'Costos Comerciales'!$A:$A,'Costos Comerciales'!$E:$E)))/AD34,"")</f>
        <v>0.41023440395305744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CARRE CERDO ENFRIADO               </v>
      </c>
      <c r="AT34" s="967">
        <f>AT14</f>
        <v>11122.171945701357</v>
      </c>
      <c r="AU34" s="1051">
        <f>ROUND(IFERROR(($AT34-_xlfn.XLOOKUP($AR34,'Listas anteriores May.'!$A:$A,'Listas anteriores May.'!$E:$E))/_xlfn.XLOOKUP($AR34,'Listas anteriores May.'!$A:$A,'Listas anteriores May.'!$E:$E),""),3)</f>
        <v>-0.29699999999999999</v>
      </c>
      <c r="AV34" s="732">
        <f>IFERROR(($AT34-(_xlfn.XLOOKUP($AR34,'Costos Unitarios'!$A:$A,'Costos Unitarios'!$E:$E)+_xlfn.XLOOKUP($AR34,'Costos Comerciales'!$A:$A,'Costos Comerciales'!$E:$E)))/AT34,"")</f>
        <v>0.22308340113913747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6"/>
        <v xml:space="preserve">CARRE CERDO ENFRIADO   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7791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.75" thickBot="1" x14ac:dyDescent="0.3">
      <c r="A35" s="246" t="str">
        <f>_xlfn.XLOOKUP(C35,'[1]Listas anteriores R'!$A:$A,'[1]Listas anteriores R'!$D:$D,"")</f>
        <v>Carnes</v>
      </c>
      <c r="B35" s="1204" t="s">
        <v>57</v>
      </c>
      <c r="C35" s="262">
        <v>6074</v>
      </c>
      <c r="D35" s="718" t="s">
        <v>80</v>
      </c>
      <c r="E35" s="771">
        <f t="shared" si="9"/>
        <v>7864.2533936651589</v>
      </c>
      <c r="F35" s="860">
        <f>F18</f>
        <v>8690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0.3611599539700806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PECHITO CERDO ENFRIADO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0.38457619702462809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PECHITO CERDO ENFRIADO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0.38457619702462809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PECHITO CERDO ENFRIADO             </v>
      </c>
      <c r="AT35" s="1111">
        <f>AT18</f>
        <v>7077.8280542986431</v>
      </c>
      <c r="AU35" s="1051">
        <f>ROUND(IFERROR(($AT35-_xlfn.XLOOKUP($AR35,'Listas anteriores May.'!$A:$A,'Listas anteriores May.'!$E:$E))/_xlfn.XLOOKUP($AR35,'Listas anteriores May.'!$A:$A,'Listas anteriores May.'!$E:$E),""),3)</f>
        <v>8.5999999999999993E-2</v>
      </c>
      <c r="AV35" s="732">
        <f>IFERROR(($AT35-(_xlfn.XLOOKUP($AR35,'Costos Unitarios'!$A:$A,'Costos Unitarios'!$E:$E)+_xlfn.XLOOKUP($AR35,'Costos Comerciales'!$A:$A,'Costos Comerciales'!$E:$E)))/AT35,"")</f>
        <v>0.37056962025316459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6"/>
        <v xml:space="preserve">PECHITO CERDO ENFRIADO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4455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.75" thickBot="1" x14ac:dyDescent="0.3">
      <c r="A36" s="246" t="str">
        <f>_xlfn.XLOOKUP(C36,'[1]Listas anteriores R'!$A:$A,'[1]Listas anteriores R'!$D:$D,"")</f>
        <v>Carnes</v>
      </c>
      <c r="B36" s="1204" t="s">
        <v>57</v>
      </c>
      <c r="C36" s="262">
        <v>6075</v>
      </c>
      <c r="D36" s="718" t="s">
        <v>81</v>
      </c>
      <c r="E36" s="771">
        <f t="shared" si="9"/>
        <v>10669.683257918552</v>
      </c>
      <c r="F36" s="860">
        <f>F29</f>
        <v>11790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0.39895122985581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BONDIOLA  ENFRIADA    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-4.5999999999999999E-2</v>
      </c>
      <c r="V36" s="732">
        <f>IFERROR((S36-(_xlfn.XLOOKUP(Q36,'Costos Unitarios'!$A:$A,'Costos Unitarios'!$E:$E)+_xlfn.XLOOKUP(Q36,'Costos Comerciales'!$A:$A,'Costos Comerciales'!$E:$E)))/S36,"")</f>
        <v>0.33033534378769608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BONDIOLA  ENFRIADA    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-4.5999999999999999E-2</v>
      </c>
      <c r="AG36" s="732">
        <f>IFERROR((AD36-(_xlfn.XLOOKUP(AB36,'Costos Unitarios'!$A:$A,'Costos Unitarios'!$E:$E)+_xlfn.XLOOKUP(AB36,'Costos Comerciales'!$A:$A,'Costos Comerciales'!$E:$E)))/AD36,"")</f>
        <v>0.33033534378769608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BONDIOLA  ENFRIADA                 </v>
      </c>
      <c r="AT36" s="1111">
        <f>AT19</f>
        <v>1538.9140271493213</v>
      </c>
      <c r="AU36" s="1051">
        <f>ROUND(IFERROR(($AT36-_xlfn.XLOOKUP($AR36,'Listas anteriores May.'!$A:$A,'Listas anteriores May.'!$E:$E))/_xlfn.XLOOKUP($AR36,'Listas anteriores May.'!$A:$A,'Listas anteriores May.'!$E:$E),""),3)</f>
        <v>-0.79400000000000004</v>
      </c>
      <c r="AV36" s="732">
        <f>IFERROR(($AT36-(_xlfn.XLOOKUP($AR36,'Costos Unitarios'!$A:$A,'Costos Unitarios'!$E:$E)+_xlfn.XLOOKUP($AR36,'Costos Comerciales'!$A:$A,'Costos Comerciales'!$E:$E)))/AT36,"")</f>
        <v>-2.2646398118200528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6"/>
        <v xml:space="preserve">BONDIOLA  ENFRIADA    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4526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.75" thickBot="1" x14ac:dyDescent="0.3">
      <c r="A37" s="246" t="str">
        <f>_xlfn.XLOOKUP(C37,'[1]Listas anteriores R'!$A:$A,'[1]Listas anteriores R'!$D:$D,"")</f>
        <v>Carnes</v>
      </c>
      <c r="B37" s="1204" t="s">
        <v>57</v>
      </c>
      <c r="C37" s="262">
        <v>6076</v>
      </c>
      <c r="D37" s="718" t="s">
        <v>82</v>
      </c>
      <c r="E37" s="772">
        <f t="shared" si="9"/>
        <v>9493.2126696832584</v>
      </c>
      <c r="F37" s="860">
        <f>F28</f>
        <v>10490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0.33489323164918972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>CHURRASQUITO ENFRIADO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-5.0999999999999997E-2</v>
      </c>
      <c r="V37" s="732">
        <f>IFERROR((S37-(_xlfn.XLOOKUP(Q37,'Costos Unitarios'!$A:$A,'Costos Unitarios'!$E:$E)+_xlfn.XLOOKUP(Q37,'Costos Comerciales'!$A:$A,'Costos Comerciales'!$E:$E)))/S37,"")</f>
        <v>0.36672341376228779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>CHURRASQUITO ENFRIADO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-5.0999999999999997E-2</v>
      </c>
      <c r="AG37" s="732">
        <f>IFERROR((AD37-(_xlfn.XLOOKUP(AB37,'Costos Unitarios'!$A:$A,'Costos Unitarios'!$E:$E)+_xlfn.XLOOKUP(AB37,'Costos Comerciales'!$A:$A,'Costos Comerciales'!$E:$E)))/AD37,"")</f>
        <v>0.36672341376228779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>CHURRASQUITO ENFRIADO</v>
      </c>
      <c r="AT37" s="1111">
        <f>AT30</f>
        <v>1153.0769230769231</v>
      </c>
      <c r="AU37" s="1051">
        <f>ROUND(IFERROR(($AT37-_xlfn.XLOOKUP($AR37,'Listas anteriores May.'!$A:$A,'Listas anteriores May.'!$E:$E))/_xlfn.XLOOKUP($AR37,'Listas anteriores May.'!$A:$A,'Listas anteriores May.'!$E:$E),""),3)</f>
        <v>-0.873</v>
      </c>
      <c r="AV37" s="732">
        <f>IFERROR(($AT37-(_xlfn.XLOOKUP($AR37,'Costos Unitarios'!$A:$A,'Costos Unitarios'!$E:$E)+_xlfn.XLOOKUP($AR37,'Costos Comerciales'!$A:$A,'Costos Comerciales'!$E:$E)))/AT37,"")</f>
        <v>-4.5616410940627086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6"/>
        <v>CHURRASQUITO ENFRIADO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6413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.75" thickBot="1" x14ac:dyDescent="0.3">
      <c r="A38" s="246" t="str">
        <f>_xlfn.XLOOKUP(C38,'[1]Listas anteriores R'!$A:$A,'[1]Listas anteriores R'!$D:$D,"")</f>
        <v>Carnes</v>
      </c>
      <c r="B38" s="1204" t="s">
        <v>57</v>
      </c>
      <c r="C38" s="262">
        <v>6077</v>
      </c>
      <c r="D38" s="718" t="s">
        <v>83</v>
      </c>
      <c r="E38" s="772">
        <f t="shared" si="9"/>
        <v>1356.5610859728506</v>
      </c>
      <c r="F38" s="860">
        <f>F30</f>
        <v>1499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0.61372915276851236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HUESO CON CARNE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-0.16700000000000001</v>
      </c>
      <c r="V38" s="732">
        <f>IFERROR((S38-(_xlfn.XLOOKUP(Q38,'Costos Unitarios'!$A:$A,'Costos Unitarios'!$E:$E)+_xlfn.XLOOKUP(Q38,'Costos Comerciales'!$A:$A,'Costos Comerciales'!$E:$E)))/S38,"")</f>
        <v>0.3016046046046047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HUESO CON CARNE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-4.8000000000000001E-2</v>
      </c>
      <c r="AG38" s="732">
        <f>IFERROR((AD38-(_xlfn.XLOOKUP(AB38,'Costos Unitarios'!$A:$A,'Costos Unitarios'!$E:$E)+_xlfn.XLOOKUP(AB38,'Costos Comerciales'!$A:$A,'Costos Comerciales'!$E:$E)))/AD38,"")</f>
        <v>0.3016046046046047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HUESO CON CARNE ENFRIADO</v>
      </c>
      <c r="AT38" s="1111">
        <f>AT29</f>
        <v>10136.199095022625</v>
      </c>
      <c r="AU38" s="1051">
        <f>ROUND(IFERROR(($AT38-_xlfn.XLOOKUP($AR38,'Listas anteriores May.'!$A:$A,'Listas anteriores May.'!$E:$E))/_xlfn.XLOOKUP($AR38,'Listas anteriores May.'!$A:$A,'Listas anteriores May.'!$E:$E),""),3)</f>
        <v>0.124</v>
      </c>
      <c r="AV38" s="732">
        <f>IFERROR(($AT38-(_xlfn.XLOOKUP($AR38,'Costos Unitarios'!$A:$A,'Costos Unitarios'!$E:$E)+_xlfn.XLOOKUP($AR38,'Costos Comerciales'!$A:$A,'Costos Comerciales'!$E:$E)))/AT38,"")</f>
        <v>0.37708405874737738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6"/>
        <v>HUESO CON CARNE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5745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.75" thickBot="1" x14ac:dyDescent="0.3">
      <c r="A39" s="246" t="str">
        <f>_xlfn.XLOOKUP(C39,'[1]Listas anteriores R'!$A:$A,'[1]Listas anteriores R'!$D:$D,"")</f>
        <v>Carnes</v>
      </c>
      <c r="B39" s="1204" t="s">
        <v>57</v>
      </c>
      <c r="C39" s="262">
        <v>6078</v>
      </c>
      <c r="D39" s="718" t="s">
        <v>84</v>
      </c>
      <c r="E39" s="772">
        <f t="shared" si="9"/>
        <v>10307.692307692309</v>
      </c>
      <c r="F39" s="860">
        <f>F25</f>
        <v>11390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0.41548507462686574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PECHITO DE CERDO CON MANTO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0.33300000000000002</v>
      </c>
      <c r="V39" s="732">
        <f>IFERROR((S39-(_xlfn.XLOOKUP(Q39,'Costos Unitarios'!$A:$A,'Costos Unitarios'!$E:$E)+_xlfn.XLOOKUP(Q39,'Costos Comerciales'!$A:$A,'Costos Comerciales'!$E:$E)))/S39,"")</f>
        <v>0.71034517258629315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PECHITO DE CERDO CON MANTO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0.33300000000000002</v>
      </c>
      <c r="AG39" s="732">
        <f>IFERROR((AD39-(_xlfn.XLOOKUP(AB39,'Costos Unitarios'!$A:$A,'Costos Unitarios'!$E:$E)+_xlfn.XLOOKUP(AB39,'Costos Comerciales'!$A:$A,'Costos Comerciales'!$E:$E)))/AD39,"")</f>
        <v>0.71034517258629315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PECHITO DE CERDO CON MANTO ENFRIADO</v>
      </c>
      <c r="AT39" s="1111">
        <f>AT31</f>
        <v>12389.140271493214</v>
      </c>
      <c r="AU39" s="1051">
        <f>ROUND(IFERROR(($AT39-_xlfn.XLOOKUP($AR39,'Listas anteriores May.'!$A:$A,'Listas anteriores May.'!$E:$E))/_xlfn.XLOOKUP($AR39,'Listas anteriores May.'!$A:$A,'Listas anteriores May.'!$E:$E),""),3)</f>
        <v>8.1300000000000008</v>
      </c>
      <c r="AV39" s="732">
        <f>IFERROR(($AT39-(_xlfn.XLOOKUP($AR39,'Costos Unitarios'!$A:$A,'Costos Unitarios'!$E:$E)+_xlfn.XLOOKUP($AR39,'Costos Comerciales'!$A:$A,'Costos Comerciales'!$E:$E)))/AT39,"")</f>
        <v>0.95770489408327242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6"/>
        <v>PECHITO DE CERDO CON MANTO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.75" thickBot="1" x14ac:dyDescent="0.3">
      <c r="A40" s="246" t="str">
        <f>_xlfn.XLOOKUP(C40,'[1]Listas anteriores R'!$A:$A,'[1]Listas anteriores R'!$D:$D,"")</f>
        <v>Carnes</v>
      </c>
      <c r="B40" s="1204" t="s">
        <v>57</v>
      </c>
      <c r="C40" s="262">
        <v>6079</v>
      </c>
      <c r="D40" s="718" t="s">
        <v>85</v>
      </c>
      <c r="E40" s="772">
        <f t="shared" si="9"/>
        <v>7773.7556561085976</v>
      </c>
      <c r="F40" s="860">
        <f>F26</f>
        <v>8590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0.42511699650756696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COSTILLA DE LOMO DE CERDO ENFRIADA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-4.3999999999999997E-2</v>
      </c>
      <c r="V40" s="732">
        <f>IFERROR((S40-(_xlfn.XLOOKUP(Q40,'Costos Unitarios'!$A:$A,'Costos Unitarios'!$E:$E)+_xlfn.XLOOKUP(Q40,'Costos Comerciales'!$A:$A,'Costos Comerciales'!$E:$E)))/S40,"")</f>
        <v>0.38864784205693292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COSTILLA DE LOMO DE CERDO ENFRIADA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-4.3999999999999997E-2</v>
      </c>
      <c r="AG40" s="732">
        <f>IFERROR((AD40-(_xlfn.XLOOKUP(AB40,'Costos Unitarios'!$A:$A,'Costos Unitarios'!$E:$E)+_xlfn.XLOOKUP(AB40,'Costos Comerciales'!$A:$A,'Costos Comerciales'!$E:$E)))/AD40,"")</f>
        <v>0.38864784205693292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COSTILLA DE LOMO DE CERDO ENFRIADA</v>
      </c>
      <c r="AT40" s="1111">
        <f>AT26</f>
        <v>6219.0045248868782</v>
      </c>
      <c r="AU40" s="1051">
        <f>ROUND(IFERROR(($AT40-_xlfn.XLOOKUP($AR40,'Listas anteriores May.'!$A:$A,'Listas anteriores May.'!$E:$E))/_xlfn.XLOOKUP($AR40,'Listas anteriores May.'!$A:$A,'Listas anteriores May.'!$E:$E),""),3)</f>
        <v>-0.246</v>
      </c>
      <c r="AV40" s="732">
        <f>IFERROR(($AT40-(_xlfn.XLOOKUP($AR40,'Costos Unitarios'!$A:$A,'Costos Unitarios'!$E:$E)+_xlfn.XLOOKUP($AR40,'Costos Comerciales'!$A:$A,'Costos Comerciales'!$E:$E)))/AT40,"")</f>
        <v>3.1195430733411009E-2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6"/>
        <v>COSTILLA DE LOMO DE CERDO ENFRIADA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5367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.75" thickBot="1" x14ac:dyDescent="0.3">
      <c r="A41" s="246" t="str">
        <f>_xlfn.XLOOKUP(C41,'[1]Listas anteriores R'!$A:$A,'[1]Listas anteriores R'!$D:$D,"")</f>
        <v>Carnes</v>
      </c>
      <c r="B41" s="1204" t="s">
        <v>57</v>
      </c>
      <c r="C41" s="262">
        <v>6080</v>
      </c>
      <c r="D41" s="718" t="s">
        <v>86</v>
      </c>
      <c r="E41" s="772">
        <f t="shared" si="9"/>
        <v>11122.171945701357</v>
      </c>
      <c r="F41" s="860">
        <f>F14</f>
        <v>12290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0.32755939788445887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SOLOMILLO ENFRIADO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-4.7E-2</v>
      </c>
      <c r="V41" s="732">
        <f>IFERROR((S41-(_xlfn.XLOOKUP(Q41,'Costos Unitarios'!$A:$A,'Costos Unitarios'!$E:$E)+_xlfn.XLOOKUP(Q41,'Costos Comerciales'!$A:$A,'Costos Comerciales'!$E:$E)))/S41,"")</f>
        <v>0.39703968253968258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SOLOMILLO ENFRIADO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-4.7E-2</v>
      </c>
      <c r="AG41" s="732">
        <f>IFERROR((AD41-(_xlfn.XLOOKUP(AB41,'Costos Unitarios'!$A:$A,'Costos Unitarios'!$E:$E)+_xlfn.XLOOKUP(AB41,'Costos Comerciales'!$A:$A,'Costos Comerciales'!$E:$E)))/AD41,"")</f>
        <v>0.39703968253968258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SOLOMILLO ENFRIADO</v>
      </c>
      <c r="AT41" s="1111">
        <f>AT27</f>
        <v>9332.1266968325799</v>
      </c>
      <c r="AU41" s="1051">
        <f>ROUND(IFERROR(($AT41-_xlfn.XLOOKUP($AR41,'Listas anteriores May.'!$A:$A,'Listas anteriores May.'!$E:$E))/_xlfn.XLOOKUP($AR41,'Listas anteriores May.'!$A:$A,'Listas anteriores May.'!$E:$E),""),3)</f>
        <v>0.501</v>
      </c>
      <c r="AV41" s="732">
        <f>IFERROR(($AT41-(_xlfn.XLOOKUP($AR41,'Costos Unitarios'!$A:$A,'Costos Unitarios'!$E:$E)+_xlfn.XLOOKUP($AR41,'Costos Comerciales'!$A:$A,'Costos Comerciales'!$E:$E)))/AT41,"")</f>
        <v>0.52111666020170677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6"/>
        <v>SOLOMILLO ENFRIADO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3972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.75" thickBot="1" x14ac:dyDescent="0.3">
      <c r="A42" s="246" t="str">
        <f>_xlfn.XLOOKUP(C42,'[1]Listas anteriores R'!$A:$A,'[1]Listas anteriores R'!$D:$D,"")</f>
        <v>Carnes</v>
      </c>
      <c r="B42" s="1207" t="s">
        <v>57</v>
      </c>
      <c r="C42" s="262">
        <v>6081</v>
      </c>
      <c r="D42" s="802" t="s">
        <v>87</v>
      </c>
      <c r="E42" s="772">
        <f t="shared" si="9"/>
        <v>10126.696832579186</v>
      </c>
      <c r="F42" s="860">
        <f>F15</f>
        <v>11190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0.39368185880250228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VACIO CERDO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-4.9000000000000002E-2</v>
      </c>
      <c r="V42" s="732">
        <f>IFERROR((S42-(_xlfn.XLOOKUP(Q42,'Costos Unitarios'!$A:$A,'Costos Unitarios'!$E:$E)+_xlfn.XLOOKUP(Q42,'Costos Comerciales'!$A:$A,'Costos Comerciales'!$E:$E)))/S42,"")</f>
        <v>0.29304576561163387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VACIO CERDO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-4.9000000000000002E-2</v>
      </c>
      <c r="AG42" s="732">
        <f>IFERROR((AD42-(_xlfn.XLOOKUP(AB42,'Costos Unitarios'!$A:$A,'Costos Unitarios'!$E:$E)+_xlfn.XLOOKUP(AB42,'Costos Comerciales'!$A:$A,'Costos Comerciales'!$E:$E)))/AD42,"")</f>
        <v>0.29304576561163387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VACIO CERDO ENFRIADO</v>
      </c>
      <c r="AT42" s="1111">
        <f>AT15</f>
        <v>8607.6923076923085</v>
      </c>
      <c r="AU42" s="1051">
        <f>ROUND(IFERROR(($AT42-_xlfn.XLOOKUP($AR42,'Listas anteriores May.'!$A:$A,'Listas anteriores May.'!$E:$E))/_xlfn.XLOOKUP($AR42,'Listas anteriores May.'!$A:$A,'Listas anteriores May.'!$E:$E),""),3)</f>
        <v>-0.09</v>
      </c>
      <c r="AV42" s="732">
        <f>IFERROR(($AT42-(_xlfn.XLOOKUP($AR42,'Costos Unitarios'!$A:$A,'Costos Unitarios'!$E:$E)+_xlfn.XLOOKUP($AR42,'Costos Comerciales'!$A:$A,'Costos Comerciales'!$E:$E)))/AT42,"")</f>
        <v>0.13112600536193039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6"/>
        <v>VACIO CERDO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6826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.75" thickBot="1" x14ac:dyDescent="0.3">
      <c r="A43" s="246" t="str">
        <f>_xlfn.XLOOKUP(C43,'[1]Listas anteriores R'!$A:$A,'[1]Listas anteriores R'!$D:$D,"")</f>
        <v>Carnes</v>
      </c>
      <c r="B43" s="1206" t="s">
        <v>88</v>
      </c>
      <c r="C43" s="261">
        <v>637</v>
      </c>
      <c r="D43" s="799" t="s">
        <v>89</v>
      </c>
      <c r="E43" s="766">
        <f t="shared" si="9"/>
        <v>12660.633484162896</v>
      </c>
      <c r="F43" s="860">
        <v>13990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0.33044424588992138</v>
      </c>
      <c r="I43" s="732">
        <f>IFERROR((E43-_xlfn.XLOOKUP(C43,'Lista Consumo Interno'!$A:$A,'Lista Consumo Interno'!$E:$E))/E43,"")</f>
        <v>1</v>
      </c>
      <c r="J43" s="727">
        <f>IFERROR(($E43-_xlfn.XLOOKUP($C43,Competencias!$A:$A,Competencias!R:R))/$E43,"")</f>
        <v>-0.46122230164403144</v>
      </c>
      <c r="K43" s="727">
        <f>IFERROR(($E43-_xlfn.XLOOKUP($C43,Competencias!$A:$A,Competencias!S:S))/$E43,"")</f>
        <v>6.8766976411722663E-2</v>
      </c>
      <c r="L43" s="727">
        <f>IFERROR(($E43-_xlfn.XLOOKUP($C43,Competencias!$A:$A,Competencias!T:T))/$E43,"")</f>
        <v>-0.48412794853466762</v>
      </c>
      <c r="M43" s="727">
        <f>IFERROR(($E43-_xlfn.XLOOKUP($C43,Competencias!$A:$A,Competencias!U:U))/$E43,"")</f>
        <v>1</v>
      </c>
      <c r="N43" s="727">
        <f>IFERROR(($E43-_xlfn.XLOOKUP($C43,Competencias!$A:$A,Competencias!V:V))/$E43,"")</f>
        <v>-0.42552108649035025</v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TAPA DE NALGA CONSUMO 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-5.3999999999999999E-2</v>
      </c>
      <c r="V43" s="732">
        <f>IFERROR((S43-(_xlfn.XLOOKUP(Q43,'Costos Unitarios'!$A:$A,'Costos Unitarios'!$E:$E)+_xlfn.XLOOKUP(Q43,'Costos Comerciales'!$A:$A,'Costos Comerciales'!$E:$E)))/S43,"")</f>
        <v>0.35932955618508033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TAPA DE NALGA CONSUMO 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-5.3999999999999999E-2</v>
      </c>
      <c r="AG43" s="732">
        <f>IFERROR((AD43-(_xlfn.XLOOKUP(AB43,'Costos Unitarios'!$A:$A,'Costos Unitarios'!$E:$E)+_xlfn.XLOOKUP(AB43,'Costos Comerciales'!$A:$A,'Costos Comerciales'!$E:$E)))/AD43,"")</f>
        <v>0.35932955618508033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TAPA DE NALGA CONSUMO </v>
      </c>
      <c r="AT43" s="1111">
        <f>AT16</f>
        <v>9992.3076923076915</v>
      </c>
      <c r="AU43" s="1051">
        <f>ROUND(IFERROR(($AT43-_xlfn.XLOOKUP($AR43,'Listas anteriores May.'!$A:$A,'Listas anteriores May.'!$E:$E))/_xlfn.XLOOKUP($AR43,'Listas anteriores May.'!$A:$A,'Listas anteriores May.'!$E:$E),""),3)</f>
        <v>0.161</v>
      </c>
      <c r="AV43" s="732">
        <f>IFERROR(($AT43-(_xlfn.XLOOKUP($AR43,'Costos Unitarios'!$A:$A,'Costos Unitarios'!$E:$E)+_xlfn.XLOOKUP($AR43,'Costos Comerciales'!$A:$A,'Costos Comerciales'!$E:$E)))/AT43,"")</f>
        <v>0.38552732871439566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6"/>
        <v>TAPA DE NALGA CONSUMO 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5544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.75" thickBot="1" x14ac:dyDescent="0.3">
      <c r="A44" s="246" t="str">
        <f>_xlfn.XLOOKUP(C44,'[1]Listas anteriores R'!$A:$A,'[1]Listas anteriores R'!$D:$D,"")</f>
        <v>Carnes</v>
      </c>
      <c r="B44" s="1204" t="s">
        <v>88</v>
      </c>
      <c r="C44" s="262">
        <v>224</v>
      </c>
      <c r="D44" s="718" t="s">
        <v>90</v>
      </c>
      <c r="E44" s="768">
        <f t="shared" si="9"/>
        <v>22977.375565610859</v>
      </c>
      <c r="F44" s="860">
        <v>25390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0.32685959038991724</v>
      </c>
      <c r="I44" s="732">
        <f>IFERROR((E44-_xlfn.XLOOKUP(C44,'Lista Consumo Interno'!$A:$A,'Lista Consumo Interno'!$E:$E))/E44,"")</f>
        <v>1</v>
      </c>
      <c r="J44" s="727">
        <f>IFERROR(($E44-_xlfn.XLOOKUP($C44,Competencias!$A:$A,Competencias!R:R))/$E44,"")</f>
        <v>2.0775896022055887E-2</v>
      </c>
      <c r="K44" s="727">
        <f>IFERROR(($E44-_xlfn.XLOOKUP($C44,Competencias!$A:$A,Competencias!S:S))/$E44,"")</f>
        <v>-0.22424773532886969</v>
      </c>
      <c r="L44" s="727">
        <f>IFERROR(($E44-_xlfn.XLOOKUP($C44,Competencias!$A:$A,Competencias!T:T))/$E44,"")</f>
        <v>-0.1032591571484837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3.1656163844033046E-2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LOMOS C/C (MAS 1.7) NOV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0.33044424588992138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LOMOS C/C (MAS 1.7) NOV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0.33044424588992138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LOMOS C/C (MAS 1.7) NOV </v>
      </c>
      <c r="AT44" s="291">
        <f t="shared" ref="AT44:AT107" si="14">E44*(1-AX44)</f>
        <v>21828.506787330316</v>
      </c>
      <c r="AU44" s="1051">
        <f>ROUND(IFERROR(($AT44-_xlfn.XLOOKUP($AR44,'Listas anteriores May.'!$A:$A,'Listas anteriores May.'!$E:$E))/_xlfn.XLOOKUP($AR44,'Listas anteriores May.'!$A:$A,'Listas anteriores May.'!$E:$E),""),3)</f>
        <v>0.81499999999999995</v>
      </c>
      <c r="AV44" s="732">
        <f>IFERROR(($AT44-(_xlfn.XLOOKUP($AR44,'Costos Unitarios'!$A:$A,'Costos Unitarios'!$E:$E)+_xlfn.XLOOKUP($AR44,'Costos Comerciales'!$A:$A,'Costos Comerciales'!$E:$E)))/AT44,"")</f>
        <v>0.61165460914989322</v>
      </c>
      <c r="AW44" s="892">
        <f>IFERROR((AT44-_xlfn.XLOOKUP(AR44,'Lista Consumo Interno'!$A:$A,'Lista Consumo Interno'!$E:$E))/AT44,"")</f>
        <v>1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6"/>
        <v>LOMOS C/C (MAS 1.7) NOV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7715</v>
      </c>
      <c r="BH44" s="1052">
        <f t="shared" si="8"/>
        <v>0.34059829059829061</v>
      </c>
      <c r="BI44" s="892">
        <f>IFERROR((BE44-_xlfn.XLOOKUP(C44,'Lista Consumo Interno'!A:A,'Lista Consumo Interno'!E:E))/BE44,"")</f>
        <v>1</v>
      </c>
    </row>
    <row r="45" spans="1:61" ht="15.75" thickBot="1" x14ac:dyDescent="0.3">
      <c r="A45" s="246" t="str">
        <f>_xlfn.XLOOKUP(C45,'[1]Listas anteriores R'!$A:$A,'[1]Listas anteriores R'!$D:$D,"")</f>
        <v>Carnes</v>
      </c>
      <c r="B45" s="1204" t="s">
        <v>88</v>
      </c>
      <c r="C45" s="262">
        <v>227</v>
      </c>
      <c r="D45" s="718" t="s">
        <v>91</v>
      </c>
      <c r="E45" s="768">
        <f t="shared" si="9"/>
        <v>18904.97737556561</v>
      </c>
      <c r="F45" s="860">
        <v>20890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0.30880636668262323</v>
      </c>
      <c r="I45" s="732">
        <f>IFERROR((E45-_xlfn.XLOOKUP(C45,'Lista Consumo Interno'!$A:$A,'Lista Consumo Interno'!$E:$E))/E45,"")</f>
        <v>1</v>
      </c>
      <c r="J45" s="727">
        <f>IFERROR(($E45-_xlfn.XLOOKUP($C45,Competencias!$A:$A,Competencias!R:R))/$E45,"")</f>
        <v>0.15895165150789847</v>
      </c>
      <c r="K45" s="727">
        <f>IFERROR(($E45-_xlfn.XLOOKUP($C45,Competencias!$A:$A,Competencias!S:S))/$E45,"")</f>
        <v>1</v>
      </c>
      <c r="L45" s="727">
        <f>IFERROR(($E45-_xlfn.XLOOKUP($C45,Competencias!$A:$A,Competencias!T:T))/$E45,"")</f>
        <v>-0.25892771661081865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-0.17693872666347543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BIFE ANGOSTO C/C -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0.32685959038991724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BIFE ANGOSTO C/C -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0.32685959038991724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BIFE ANGOSTO C/C - NOV </v>
      </c>
      <c r="AT45" s="291">
        <f t="shared" si="14"/>
        <v>17959.728506787327</v>
      </c>
      <c r="AU45" s="1051">
        <f>ROUND(IFERROR(($AT45-_xlfn.XLOOKUP($AR45,'Listas anteriores May.'!$A:$A,'Listas anteriores May.'!$E:$E))/_xlfn.XLOOKUP($AR45,'Listas anteriores May.'!$A:$A,'Listas anteriores May.'!$E:$E),""),3)</f>
        <v>-0.17699999999999999</v>
      </c>
      <c r="AV45" s="732">
        <f>IFERROR(($AT45-(_xlfn.XLOOKUP($AR45,'Costos Unitarios'!$A:$A,'Costos Unitarios'!$E:$E)+_xlfn.XLOOKUP($AR45,'Costos Comerciales'!$A:$A,'Costos Comerciales'!$E:$E)))/AT45,"")</f>
        <v>0.1387954448111661</v>
      </c>
      <c r="AW45" s="892">
        <f>IFERROR((AT45-_xlfn.XLOOKUP(AR45,'Lista Consumo Interno'!$A:$A,'Lista Consumo Interno'!$E:$E))/AT45,"")</f>
        <v>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6"/>
        <v>BIFE ANGOSTO C/C -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12052</v>
      </c>
      <c r="BH45" s="1052">
        <f t="shared" si="8"/>
        <v>0.39437185929648239</v>
      </c>
      <c r="BI45" s="892">
        <f>IFERROR((BE45-_xlfn.XLOOKUP(C45,'Lista Consumo Interno'!A:A,'Lista Consumo Interno'!E:E))/BE45,"")</f>
        <v>1</v>
      </c>
    </row>
    <row r="46" spans="1:61" ht="15.75" thickBot="1" x14ac:dyDescent="0.3">
      <c r="A46" s="246" t="str">
        <f>_xlfn.XLOOKUP(C46,'[1]Listas anteriores R'!$A:$A,'[1]Listas anteriores R'!$D:$D,"")</f>
        <v>Carnes</v>
      </c>
      <c r="B46" s="1204" t="s">
        <v>88</v>
      </c>
      <c r="C46" s="262">
        <v>228</v>
      </c>
      <c r="D46" s="718" t="s">
        <v>92</v>
      </c>
      <c r="E46" s="768">
        <f t="shared" si="9"/>
        <v>20805.429864253394</v>
      </c>
      <c r="F46" s="860">
        <v>22990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0.30657525010874292</v>
      </c>
      <c r="I46" s="732">
        <f>IFERROR((E46-_xlfn.XLOOKUP(C46,'Lista Consumo Interno'!$A:$A,'Lista Consumo Interno'!$E:$E))/E46,"")</f>
        <v>1</v>
      </c>
      <c r="J46" s="727">
        <f>IFERROR(($E46-_xlfn.XLOOKUP($C46,Competencias!$A:$A,Competencias!R:R))/$E46,"")</f>
        <v>0.23577642453240541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-0.16027403218790776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1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ANCHO S/T - NOV -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0.30880636668262323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ANCHO S/T - NOV -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0.30880636668262323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ANCHO S/T - NOV -</v>
      </c>
      <c r="AT46" s="291">
        <f t="shared" si="14"/>
        <v>18724.886877828056</v>
      </c>
      <c r="AU46" s="1051">
        <f>ROUND(IFERROR(($AT46-_xlfn.XLOOKUP($AR46,'Listas anteriores May.'!$A:$A,'Listas anteriores May.'!$E:$E))/_xlfn.XLOOKUP($AR46,'Listas anteriores May.'!$A:$A,'Listas anteriores May.'!$E:$E),""),3)</f>
        <v>0.10100000000000001</v>
      </c>
      <c r="AV46" s="732">
        <f>IFERROR(($AT46-(_xlfn.XLOOKUP($AR46,'Costos Unitarios'!$A:$A,'Costos Unitarios'!$E:$E)+_xlfn.XLOOKUP($AR46,'Costos Comerciales'!$A:$A,'Costos Comerciales'!$E:$E)))/AT46,"")</f>
        <v>0.30215866801991209</v>
      </c>
      <c r="AW46" s="892">
        <f>IFERROR((AT46-_xlfn.XLOOKUP(AR46,'Lista Consumo Interno'!$A:$A,'Lista Consumo Interno'!$E:$E))/AT46,"")</f>
        <v>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6"/>
        <v>BIFE ANCHO S/T - NOV -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12516</v>
      </c>
      <c r="BH46" s="1052">
        <f t="shared" si="8"/>
        <v>0.255</v>
      </c>
      <c r="BI46" s="892">
        <f>IFERROR((BE46-_xlfn.XLOOKUP(C46,'Lista Consumo Interno'!A:A,'Lista Consumo Interno'!E:E))/BE46,"")</f>
        <v>1</v>
      </c>
    </row>
    <row r="47" spans="1:61" ht="15.75" thickBot="1" x14ac:dyDescent="0.3">
      <c r="A47" s="246" t="str">
        <f>_xlfn.XLOOKUP(C47,'[1]Listas anteriores R'!$A:$A,'[1]Listas anteriores R'!$D:$D,"")</f>
        <v>Carnes</v>
      </c>
      <c r="B47" s="1204" t="s">
        <v>88</v>
      </c>
      <c r="C47" s="262">
        <v>216</v>
      </c>
      <c r="D47" s="178" t="s">
        <v>93</v>
      </c>
      <c r="E47" s="768">
        <f t="shared" si="9"/>
        <v>15647.058823529413</v>
      </c>
      <c r="F47" s="860">
        <v>17290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0.27155639097744366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-0.24624060150375934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-2.1917293233082651E-2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0.16981203007518803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CUADRIL S/T - NOV 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0.30657525010874292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CUADRIL S/T - NOV 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0.30657525010874292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CUADRIL S/T - NOV </v>
      </c>
      <c r="AT47" s="291">
        <f t="shared" si="14"/>
        <v>14082.352941176472</v>
      </c>
      <c r="AU47" s="1051">
        <f>ROUND(IFERROR(($AT47-_xlfn.XLOOKUP($AR47,'Listas anteriores May.'!$A:$A,'Listas anteriores May.'!$E:$E))/_xlfn.XLOOKUP($AR47,'Listas anteriores May.'!$A:$A,'Listas anteriores May.'!$E:$E),""),3)</f>
        <v>-0.248</v>
      </c>
      <c r="AV47" s="732">
        <f>IFERROR(($AT47-(_xlfn.XLOOKUP($AR47,'Costos Unitarios'!$A:$A,'Costos Unitarios'!$E:$E)+_xlfn.XLOOKUP($AR47,'Costos Comerciales'!$A:$A,'Costos Comerciales'!$E:$E)))/AT47,"")</f>
        <v>-2.4473684210526207E-2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6"/>
        <v>CUADRIL S/T - NOV 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13317</v>
      </c>
      <c r="BH47" s="1052">
        <f t="shared" si="8"/>
        <v>0.27229508196721314</v>
      </c>
      <c r="BI47" s="892">
        <f>IFERROR((BE47-_xlfn.XLOOKUP(C47,'Lista Consumo Interno'!A:A,'Lista Consumo Interno'!E:E))/BE47,"")</f>
        <v>1</v>
      </c>
    </row>
    <row r="48" spans="1:61" ht="15.75" thickBot="1" x14ac:dyDescent="0.3">
      <c r="A48" s="246" t="str">
        <f>_xlfn.XLOOKUP(C48,'[1]Listas anteriores R'!$A:$A,'[1]Listas anteriores R'!$D:$D,"")</f>
        <v>Carnes</v>
      </c>
      <c r="B48" s="1204" t="s">
        <v>88</v>
      </c>
      <c r="C48" s="262">
        <v>223</v>
      </c>
      <c r="D48" s="178" t="s">
        <v>94</v>
      </c>
      <c r="E48" s="768">
        <f t="shared" si="9"/>
        <v>16461.538461538461</v>
      </c>
      <c r="F48" s="860">
        <v>18190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0.3767897196261682</v>
      </c>
      <c r="I48" s="732">
        <f>IFERROR((E48-_xlfn.XLOOKUP(C48,'Lista Consumo Interno'!$A:$A,'Lista Consumo Interno'!$E:$E))/E48,"")</f>
        <v>1</v>
      </c>
      <c r="J48" s="727">
        <f>IFERROR(($E48-_xlfn.XLOOKUP($C48,Competencias!$A:$A,Competencias!R:R))/$E48,"")</f>
        <v>-0.1845794392523365</v>
      </c>
      <c r="K48" s="727">
        <f>IFERROR(($E48-_xlfn.XLOOKUP($C48,Competencias!$A:$A,Competencias!S:S))/$E48,"")</f>
        <v>-0.24471962616822435</v>
      </c>
      <c r="L48" s="727">
        <f>IFERROR(($E48-_xlfn.XLOOKUP($C48,Competencias!$A:$A,Competencias!T:T))/$E48,"")</f>
        <v>-0.21191588785046733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-9.9532710280373873E-2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COLITA DE CUADRIL 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0.27155639097744366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COLITA DE CUADRIL 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0.27155639097744366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COLITA DE CUADRIL  </v>
      </c>
      <c r="AT48" s="291">
        <f t="shared" si="14"/>
        <v>14321.538461538461</v>
      </c>
      <c r="AU48" s="1051">
        <f>ROUND(IFERROR(($AT48-_xlfn.XLOOKUP($AR48,'Listas anteriores May.'!$A:$A,'Listas anteriores May.'!$E:$E))/_xlfn.XLOOKUP($AR48,'Listas anteriores May.'!$A:$A,'Listas anteriores May.'!$E:$E),""),3)</f>
        <v>1.7000000000000001E-2</v>
      </c>
      <c r="AV48" s="732">
        <f>IFERROR(($AT48-(_xlfn.XLOOKUP($AR48,'Costos Unitarios'!$A:$A,'Costos Unitarios'!$E:$E)+_xlfn.XLOOKUP($AR48,'Costos Comerciales'!$A:$A,'Costos Comerciales'!$E:$E)))/AT48,"")</f>
        <v>0.20413578257600168</v>
      </c>
      <c r="AW48" s="892">
        <f>IFERROR((AT48-_xlfn.XLOOKUP(AR48,'Lista Consumo Interno'!$A:$A,'Lista Consumo Interno'!$E:$E))/AT48,"")</f>
        <v>1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6"/>
        <v>COLITA DE CUADRIL 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10538</v>
      </c>
      <c r="BH48" s="1052">
        <f t="shared" si="8"/>
        <v>0.29746666666666666</v>
      </c>
      <c r="BI48" s="892">
        <f>IFERROR((BE48-_xlfn.XLOOKUP(C48,'Lista Consumo Interno'!A:A,'Lista Consumo Interno'!E:E))/BE48,"")</f>
        <v>1</v>
      </c>
    </row>
    <row r="49" spans="1:61" ht="15.75" thickBot="1" x14ac:dyDescent="0.3">
      <c r="A49" s="246" t="str">
        <f>_xlfn.XLOOKUP(C49,'[1]Listas anteriores R'!$A:$A,'[1]Listas anteriores R'!$D:$D,"")</f>
        <v>Carnes</v>
      </c>
      <c r="B49" s="1204" t="s">
        <v>88</v>
      </c>
      <c r="C49" s="262">
        <v>241</v>
      </c>
      <c r="D49" s="178" t="s">
        <v>95</v>
      </c>
      <c r="E49" s="768">
        <f t="shared" si="9"/>
        <v>18271.493212669684</v>
      </c>
      <c r="F49" s="860">
        <v>20190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0.43967360079247153</v>
      </c>
      <c r="I49" s="732">
        <f>IFERROR((E49-_xlfn.XLOOKUP(C49,'Lista Consumo Interno'!$A:$A,'Lista Consumo Interno'!$E:$E))/E49,"")</f>
        <v>1</v>
      </c>
      <c r="J49" s="727">
        <f>IFERROR(($E49-_xlfn.XLOOKUP($C49,Competencias!$A:$A,Competencias!R:R))/$E49,"")</f>
        <v>0.88780336800396231</v>
      </c>
      <c r="K49" s="727">
        <f>IFERROR(($E49-_xlfn.XLOOKUP($C49,Competencias!$A:$A,Competencias!S:S))/$E49,"")</f>
        <v>-0.12141901931649327</v>
      </c>
      <c r="L49" s="727">
        <f>IFERROR(($E49-_xlfn.XLOOKUP($C49,Competencias!$A:$A,Competencias!T:T))/$E49,"")</f>
        <v>-0.27521050024764732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-0.17669638434868742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PECETO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0.3767897196261682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PECETO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0.3767897196261682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PECETO</v>
      </c>
      <c r="AT49" s="291">
        <f t="shared" si="14"/>
        <v>14617.194570135747</v>
      </c>
      <c r="AU49" s="1051">
        <f>ROUND(IFERROR(($AT49-_xlfn.XLOOKUP($AR49,'Listas anteriores May.'!$A:$A,'Listas anteriores May.'!$E:$E))/_xlfn.XLOOKUP($AR49,'Listas anteriores May.'!$A:$A,'Listas anteriores May.'!$E:$E),""),3)</f>
        <v>8.9999999999999993E-3</v>
      </c>
      <c r="AV49" s="732">
        <f>IFERROR(($AT49-(_xlfn.XLOOKUP($AR49,'Costos Unitarios'!$A:$A,'Costos Unitarios'!$E:$E)+_xlfn.XLOOKUP($AR49,'Costos Comerciales'!$A:$A,'Costos Comerciales'!$E:$E)))/AT49,"")</f>
        <v>0.29815533680039624</v>
      </c>
      <c r="AW49" s="892">
        <f>IFERROR((AT49-_xlfn.XLOOKUP(AR49,'Lista Consumo Interno'!$A:$A,'Lista Consumo Interno'!$E:$E))/AT49,"")</f>
        <v>1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6"/>
        <v>PECETO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9433</v>
      </c>
      <c r="BH49" s="1052">
        <f t="shared" si="8"/>
        <v>0.27158301158301157</v>
      </c>
      <c r="BI49" s="892">
        <f>IFERROR((BE49-_xlfn.XLOOKUP(C49,'Lista Consumo Interno'!A:A,'Lista Consumo Interno'!E:E))/BE49,"")</f>
        <v>1</v>
      </c>
    </row>
    <row r="50" spans="1:61" ht="15.75" thickBot="1" x14ac:dyDescent="0.3">
      <c r="A50" s="246" t="str">
        <f>_xlfn.XLOOKUP(C50,'[1]Listas anteriores R'!$A:$A,'[1]Listas anteriores R'!$D:$D,"")</f>
        <v>Carnes</v>
      </c>
      <c r="B50" s="1204" t="s">
        <v>88</v>
      </c>
      <c r="C50" s="262">
        <v>245</v>
      </c>
      <c r="D50" s="178" t="s">
        <v>96</v>
      </c>
      <c r="E50" s="768">
        <f t="shared" si="9"/>
        <v>15194.570135746606</v>
      </c>
      <c r="F50" s="860">
        <v>16790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0.36661584276354969</v>
      </c>
      <c r="I50" s="732">
        <f>IFERROR((E50-_xlfn.XLOOKUP(C50,'Lista Consumo Interno'!$A:$A,'Lista Consumo Interno'!$E:$E))/E50,"")</f>
        <v>1</v>
      </c>
      <c r="J50" s="727">
        <f>IFERROR(($E50-_xlfn.XLOOKUP($C50,Competencias!$A:$A,Competencias!R:R))/$E50,"")</f>
        <v>-0.21754020250148901</v>
      </c>
      <c r="K50" s="727">
        <f>IFERROR(($E50-_xlfn.XLOOKUP($C50,Competencias!$A:$A,Competencias!S:S))/$E50,"")</f>
        <v>1</v>
      </c>
      <c r="L50" s="727">
        <f>IFERROR(($E50-_xlfn.XLOOKUP($C50,Competencias!$A:$A,Competencias!T:T))/$E50,"")</f>
        <v>-0.24320726622989877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-0.19121500893388924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CARNAZA CUADRADA - NOV 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0.43967360079247153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CARNAZA CUADRADA - NOV 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0.43967360079247153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CARNAZA CUADRADA - NOV </v>
      </c>
      <c r="AT50" s="291">
        <f t="shared" si="14"/>
        <v>15194.570135746606</v>
      </c>
      <c r="AU50" s="1051">
        <f>ROUND(IFERROR(($AT50-_xlfn.XLOOKUP($AR50,'Listas anteriores May.'!$A:$A,'Listas anteriores May.'!$E:$E))/_xlfn.XLOOKUP($AR50,'Listas anteriores May.'!$A:$A,'Listas anteriores May.'!$E:$E),""),3)</f>
        <v>-0.125</v>
      </c>
      <c r="AV50" s="732">
        <f>IFERROR(($AT50-(_xlfn.XLOOKUP($AR50,'Costos Unitarios'!$A:$A,'Costos Unitarios'!$E:$E)+_xlfn.XLOOKUP($AR50,'Costos Comerciales'!$A:$A,'Costos Comerciales'!$E:$E)))/AT50,"")</f>
        <v>0.32620667063728409</v>
      </c>
      <c r="AW50" s="892">
        <f>IFERROR((AT50-_xlfn.XLOOKUP(AR50,'Lista Consumo Interno'!$A:$A,'Lista Consumo Interno'!$E:$E))/AT50,"")</f>
        <v>1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6"/>
        <v>CARNAZA CUADRADA - NOV 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9271</v>
      </c>
      <c r="BH50" s="1052">
        <f t="shared" si="8"/>
        <v>0.46410404624277457</v>
      </c>
      <c r="BI50" s="892">
        <f>IFERROR((BE50-_xlfn.XLOOKUP(C50,'Lista Consumo Interno'!A:A,'Lista Consumo Interno'!E:E))/BE50,"")</f>
        <v>1</v>
      </c>
    </row>
    <row r="51" spans="1:61" ht="15.75" thickBot="1" x14ac:dyDescent="0.3">
      <c r="A51" s="246" t="str">
        <f>_xlfn.XLOOKUP(C51,'[1]Listas anteriores R'!$A:$A,'[1]Listas anteriores R'!$D:$D,"")</f>
        <v>Carnes</v>
      </c>
      <c r="B51" s="1204" t="s">
        <v>88</v>
      </c>
      <c r="C51" s="262">
        <v>246</v>
      </c>
      <c r="D51" s="178" t="s">
        <v>97</v>
      </c>
      <c r="E51" s="768">
        <f t="shared" si="9"/>
        <v>16642.533936651584</v>
      </c>
      <c r="F51" s="860">
        <v>18390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0.31080206634040242</v>
      </c>
      <c r="I51" s="732">
        <f>IFERROR((E51-_xlfn.XLOOKUP(C51,'Lista Consumo Interno'!$A:$A,'Lista Consumo Interno'!$E:$E))/E51,"")</f>
        <v>1</v>
      </c>
      <c r="J51" s="727">
        <f>IFERROR(($E51-_xlfn.XLOOKUP($C51,Competencias!$A:$A,Competencias!R:R))/$E51,"")</f>
        <v>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1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-0.1416530723219141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NALGA ADENTRO C/T -NOV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0.36661584276354969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NALGA ADENTRO C/T -NOV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0.36661584276354969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NALGA ADENTRO C/T -NOV </v>
      </c>
      <c r="AT51" s="291">
        <f t="shared" si="14"/>
        <v>14146.153846153846</v>
      </c>
      <c r="AU51" s="1051">
        <f>ROUND(IFERROR(($AT51-_xlfn.XLOOKUP($AR51,'Listas anteriores May.'!$A:$A,'Listas anteriores May.'!$E:$E))/_xlfn.XLOOKUP($AR51,'Listas anteriores May.'!$A:$A,'Listas anteriores May.'!$E:$E),""),3)</f>
        <v>9.5000000000000001E-2</v>
      </c>
      <c r="AV51" s="732">
        <f>IFERROR(($AT51-(_xlfn.XLOOKUP($AR51,'Costos Unitarios'!$A:$A,'Costos Unitarios'!$E:$E)+_xlfn.XLOOKUP($AR51,'Costos Comerciales'!$A:$A,'Costos Comerciales'!$E:$E)))/AT51,"")</f>
        <v>0.31967373572593799</v>
      </c>
      <c r="AW51" s="892">
        <f>IFERROR((AT51-_xlfn.XLOOKUP(AR51,'Lista Consumo Interno'!$A:$A,'Lista Consumo Interno'!$E:$E))/AT51,"")</f>
        <v>1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6"/>
        <v>NALGA ADENTRO C/T -NOV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8852</v>
      </c>
      <c r="BH51" s="1052">
        <f t="shared" si="8"/>
        <v>0.30843749999999998</v>
      </c>
      <c r="BI51" s="892">
        <f>IFERROR((BE51-_xlfn.XLOOKUP(C51,'Lista Consumo Interno'!A:A,'Lista Consumo Interno'!E:E))/BE51,"")</f>
        <v>1</v>
      </c>
    </row>
    <row r="52" spans="1:61" ht="15.75" thickBot="1" x14ac:dyDescent="0.3">
      <c r="A52" s="246" t="str">
        <f>_xlfn.XLOOKUP(C52,'[1]Listas anteriores R'!$A:$A,'[1]Listas anteriores R'!$D:$D,"")</f>
        <v>Carnes</v>
      </c>
      <c r="B52" s="1204" t="s">
        <v>88</v>
      </c>
      <c r="C52" s="262">
        <v>251</v>
      </c>
      <c r="D52" s="178" t="s">
        <v>98</v>
      </c>
      <c r="E52" s="768">
        <f t="shared" si="9"/>
        <v>14478.733031674208</v>
      </c>
      <c r="F52" s="860">
        <v>15999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0.3658975560972561</v>
      </c>
      <c r="I52" s="732">
        <f>IFERROR((E52-_xlfn.XLOOKUP(C52,'Lista Consumo Interno'!$A:$A,'Lista Consumo Interno'!$E:$E))/E52,"")</f>
        <v>1</v>
      </c>
      <c r="J52" s="727">
        <f>IFERROR(($E52-_xlfn.XLOOKUP($C52,Competencias!$A:$A,Competencias!R:R))/$E52,"")</f>
        <v>-0.27773610850678165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-0.30467216701043814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-0.25010938183636477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BOLA DE LOMO - 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0.31080206634040242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BOLA DE LOMO - 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0.31080206634040242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BOLA DE LOMO - NOV </v>
      </c>
      <c r="AT52" s="291">
        <f t="shared" si="14"/>
        <v>12306.923076923076</v>
      </c>
      <c r="AU52" s="1051">
        <f>ROUND(IFERROR(($AT52-_xlfn.XLOOKUP($AR52,'Listas anteriores May.'!$A:$A,'Listas anteriores May.'!$E:$E))/_xlfn.XLOOKUP($AR52,'Listas anteriores May.'!$A:$A,'Listas anteriores May.'!$E:$E),""),3)</f>
        <v>-0.16</v>
      </c>
      <c r="AV52" s="732">
        <f>IFERROR(($AT52-(_xlfn.XLOOKUP($AR52,'Costos Unitarios'!$A:$A,'Costos Unitarios'!$E:$E)+_xlfn.XLOOKUP($AR52,'Costos Comerciales'!$A:$A,'Costos Comerciales'!$E:$E)))/AT52,"")</f>
        <v>6.8004250265641553E-2</v>
      </c>
      <c r="AW52" s="892">
        <f>IFERROR((AT52-_xlfn.XLOOKUP(AR52,'Lista Consumo Interno'!$A:$A,'Lista Consumo Interno'!$E:$E))/AT52,"")</f>
        <v>1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6"/>
        <v>BOLA DE LOMO - 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10609</v>
      </c>
      <c r="BH52" s="1052">
        <f t="shared" si="8"/>
        <v>0.24221428571428572</v>
      </c>
      <c r="BI52" s="892">
        <f>IFERROR((BE52-_xlfn.XLOOKUP(C52,'Lista Consumo Interno'!A:A,'Lista Consumo Interno'!E:E))/BE52,"")</f>
        <v>1</v>
      </c>
    </row>
    <row r="53" spans="1:61" ht="15.75" thickBot="1" x14ac:dyDescent="0.3">
      <c r="A53" s="246" t="str">
        <f>_xlfn.XLOOKUP(C53,'[1]Listas anteriores R'!$A:$A,'[1]Listas anteriores R'!$D:$D,"")</f>
        <v>Carnes</v>
      </c>
      <c r="B53" s="1204" t="s">
        <v>88</v>
      </c>
      <c r="C53" s="262">
        <v>632</v>
      </c>
      <c r="D53" s="178" t="s">
        <v>99</v>
      </c>
      <c r="E53" s="768">
        <f t="shared" si="9"/>
        <v>13927.601809954751</v>
      </c>
      <c r="F53" s="860">
        <v>15390</v>
      </c>
      <c r="G53" s="1197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0.26914912280701753</v>
      </c>
      <c r="I53" s="732">
        <f>IFERROR((E53-_xlfn.XLOOKUP(C53,'Lista Consumo Interno'!$A:$A,'Lista Consumo Interno'!$E:$E))/E53,"")</f>
        <v>1</v>
      </c>
      <c r="J53" s="727">
        <f>IFERROR(($E53-_xlfn.XLOOKUP($C53,Competencias!$A:$A,Competencias!R:R))/$E53,"")</f>
        <v>-0.37855750487329437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-4.4688109161793388E-2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-0.17033788174139053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MARUCHA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1.7999999999999999E-2</v>
      </c>
      <c r="V53" s="732">
        <f>IFERROR((S53-(_xlfn.XLOOKUP(Q53,'Costos Unitarios'!$A:$A,'Costos Unitarios'!$E:$E)+_xlfn.XLOOKUP(Q53,'Costos Comerciales'!$A:$A,'Costos Comerciales'!$E:$E)))/S53,"")</f>
        <v>0.37722498465316145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MARUCHA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1.7999999999999999E-2</v>
      </c>
      <c r="AG53" s="732">
        <f>IFERROR((AD53-(_xlfn.XLOOKUP(AB53,'Costos Unitarios'!$A:$A,'Costos Unitarios'!$E:$E)+_xlfn.XLOOKUP(AB53,'Costos Comerciales'!$A:$A,'Costos Comerciales'!$E:$E)))/AD53,"")</f>
        <v>0.37722498465316145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MARUCHA</v>
      </c>
      <c r="AT53" s="291">
        <f t="shared" si="14"/>
        <v>11908.099547511312</v>
      </c>
      <c r="AU53" s="1051">
        <f>ROUND(IFERROR(($AT53-_xlfn.XLOOKUP($AR53,'Listas anteriores May.'!$A:$A,'Listas anteriores May.'!$E:$E))/_xlfn.XLOOKUP($AR53,'Listas anteriores May.'!$A:$A,'Listas anteriores May.'!$E:$E),""),3)</f>
        <v>-6.5000000000000002E-2</v>
      </c>
      <c r="AV53" s="732">
        <f>IFERROR(($AT53-(_xlfn.XLOOKUP($AR53,'Costos Unitarios'!$A:$A,'Costos Unitarios'!$E:$E)+_xlfn.XLOOKUP($AR53,'Costos Comerciales'!$A:$A,'Costos Comerciales'!$E:$E)))/AT53,"")</f>
        <v>0.22901215568703001</v>
      </c>
      <c r="AW53" s="892">
        <f>IFERROR((AT53-_xlfn.XLOOKUP(AR53,'Lista Consumo Interno'!$A:$A,'Lista Consumo Interno'!$E:$E))/AT53,"")</f>
        <v>1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6"/>
        <v>MARUCHA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8425</v>
      </c>
      <c r="BH53" s="1052">
        <f t="shared" si="8"/>
        <v>0.28601694915254239</v>
      </c>
      <c r="BI53" s="892">
        <f>IFERROR((BE53-_xlfn.XLOOKUP(C53,'Lista Consumo Interno'!A:A,'Lista Consumo Interno'!E:E))/BE53,"")</f>
        <v>1</v>
      </c>
    </row>
    <row r="54" spans="1:61" ht="15.75" thickBot="1" x14ac:dyDescent="0.3">
      <c r="A54" s="246" t="str">
        <f>_xlfn.XLOOKUP(C54,'[1]Listas anteriores R'!$A:$A,'[1]Listas anteriores R'!$D:$D,"")</f>
        <v>Carnes</v>
      </c>
      <c r="B54" s="1204" t="s">
        <v>88</v>
      </c>
      <c r="C54" s="262">
        <v>286</v>
      </c>
      <c r="D54" s="178" t="s">
        <v>100</v>
      </c>
      <c r="E54" s="768">
        <f t="shared" si="9"/>
        <v>12660.633484162896</v>
      </c>
      <c r="F54" s="860">
        <v>13990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0.27325911365260902</v>
      </c>
      <c r="I54" s="732">
        <f>IFERROR((E54-_xlfn.XLOOKUP(C54,'Lista Consumo Interno'!$A:$A,'Lista Consumo Interno'!$E:$E))/E54,"")</f>
        <v>1</v>
      </c>
      <c r="J54" s="727">
        <f>IFERROR(($E54-_xlfn.XLOOKUP($C54,Competencias!$A:$A,Competencias!R:R))/$E54,"")</f>
        <v>-0.16897784131522517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-0.2108398856325947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-0.35854181558255899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CARNAZA DE PALETA - NOV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0.26914912280701753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CARNAZA DE PALETA - NOV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0.26914912280701753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CARNAZA DE PALETA - NOV</v>
      </c>
      <c r="AT54" s="291">
        <f t="shared" si="14"/>
        <v>11394.570135746606</v>
      </c>
      <c r="AU54" s="1051">
        <f>ROUND(IFERROR(($AT54-_xlfn.XLOOKUP($AR54,'Listas anteriores May.'!$A:$A,'Listas anteriores May.'!$E:$E))/_xlfn.XLOOKUP($AR54,'Listas anteriores May.'!$A:$A,'Listas anteriores May.'!$E:$E),""),3)</f>
        <v>-0.111</v>
      </c>
      <c r="AV54" s="732">
        <f>IFERROR(($AT54-(_xlfn.XLOOKUP($AR54,'Costos Unitarios'!$A:$A,'Costos Unitarios'!$E:$E)+_xlfn.XLOOKUP($AR54,'Costos Comerciales'!$A:$A,'Costos Comerciales'!$E:$E)))/AT54,"")</f>
        <v>0.10667977126518939</v>
      </c>
      <c r="AW54" s="892">
        <f>IFERROR((AT54-_xlfn.XLOOKUP(AR54,'Lista Consumo Interno'!$A:$A,'Lista Consumo Interno'!$E:$E))/AT54,"")</f>
        <v>1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6"/>
        <v>CARNAZA DE PALETA - NOV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9433</v>
      </c>
      <c r="BH54" s="1052">
        <f t="shared" si="8"/>
        <v>0.22041322314049586</v>
      </c>
      <c r="BI54" s="892">
        <f>IFERROR((BE54-_xlfn.XLOOKUP(C54,'Lista Consumo Interno'!A:A,'Lista Consumo Interno'!E:E))/BE54,"")</f>
        <v>1</v>
      </c>
    </row>
    <row r="55" spans="1:61" ht="15.75" thickBot="1" x14ac:dyDescent="0.3">
      <c r="A55" s="246" t="str">
        <f>_xlfn.XLOOKUP(C55,'[1]Listas anteriores R'!$A:$A,'[1]Listas anteriores R'!$D:$D,"")</f>
        <v>Carnes</v>
      </c>
      <c r="B55" s="1204" t="s">
        <v>88</v>
      </c>
      <c r="C55" s="262">
        <v>240</v>
      </c>
      <c r="D55" s="178" t="s">
        <v>101</v>
      </c>
      <c r="E55" s="768">
        <f t="shared" si="9"/>
        <v>13927.601809954751</v>
      </c>
      <c r="F55" s="860">
        <v>15390</v>
      </c>
      <c r="G55" s="1197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0.26204093567251463</v>
      </c>
      <c r="I55" s="732">
        <f>IFERROR((E55-_xlfn.XLOOKUP(C55,'Lista Consumo Interno'!$A:$A,'Lista Consumo Interno'!$E:$E))/E55,"")</f>
        <v>1</v>
      </c>
      <c r="J55" s="727">
        <f>IFERROR(($E55-_xlfn.XLOOKUP($C55,Competencias!$A:$A,Competencias!R:R))/$E55,"")</f>
        <v>1</v>
      </c>
      <c r="K55" s="727">
        <f>IFERROR(($E55-_xlfn.XLOOKUP($C55,Competencias!$A:$A,Competencias!S:S))/$E55,"")</f>
        <v>-0.38286549707602341</v>
      </c>
      <c r="L55" s="727">
        <f>IFERROR(($E55-_xlfn.XLOOKUP($C55,Competencias!$A:$A,Competencias!T:T))/$E55,"")</f>
        <v>1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1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CHINGOLO - NOV 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-3.5999999999999997E-2</v>
      </c>
      <c r="V55" s="732">
        <f>IFERROR((S55-(_xlfn.XLOOKUP(Q55,'Costos Unitarios'!$A:$A,'Costos Unitarios'!$E:$E)+_xlfn.XLOOKUP(Q55,'Costos Comerciales'!$A:$A,'Costos Comerciales'!$E:$E)))/S55,"")</f>
        <v>0.24632283172720537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CHINGOLO - NOV 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-3.5999999999999997E-2</v>
      </c>
      <c r="AG55" s="732">
        <f>IFERROR((AD55-(_xlfn.XLOOKUP(AB55,'Costos Unitarios'!$A:$A,'Costos Unitarios'!$E:$E)+_xlfn.XLOOKUP(AB55,'Costos Comerciales'!$A:$A,'Costos Comerciales'!$E:$E)))/AD55,"")</f>
        <v>0.24632283172720537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CHINGOLO - NOV </v>
      </c>
      <c r="AT55" s="291">
        <f t="shared" si="14"/>
        <v>13927.601809954751</v>
      </c>
      <c r="AU55" s="1051">
        <f>ROUND(IFERROR(($AT55-_xlfn.XLOOKUP($AR55,'Listas anteriores May.'!$A:$A,'Listas anteriores May.'!$E:$E))/_xlfn.XLOOKUP($AR55,'Listas anteriores May.'!$A:$A,'Listas anteriores May.'!$E:$E),""),3)</f>
        <v>0.1</v>
      </c>
      <c r="AV55" s="732">
        <f>IFERROR(($AT55-(_xlfn.XLOOKUP($AR55,'Costos Unitarios'!$A:$A,'Costos Unitarios'!$E:$E)+_xlfn.XLOOKUP($AR55,'Costos Comerciales'!$A:$A,'Costos Comerciales'!$E:$E)))/AT55,"")</f>
        <v>0.33936939571150099</v>
      </c>
      <c r="AW55" s="892">
        <f>IFERROR((AT55-_xlfn.XLOOKUP(AR55,'Lista Consumo Interno'!$A:$A,'Lista Consumo Interno'!$E:$E))/AT55,"")</f>
        <v>1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6"/>
        <v>CHINGOLO - NOV 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8503</v>
      </c>
      <c r="BH55" s="1052">
        <f t="shared" si="8"/>
        <v>0.2884518828451883</v>
      </c>
      <c r="BI55" s="892">
        <f>IFERROR((BE55-_xlfn.XLOOKUP(C55,'Lista Consumo Interno'!A:A,'Lista Consumo Interno'!E:E))/BE55,"")</f>
        <v>1</v>
      </c>
    </row>
    <row r="56" spans="1:61" ht="15.75" thickBot="1" x14ac:dyDescent="0.3">
      <c r="A56" s="246" t="str">
        <f>_xlfn.XLOOKUP(C56,'[1]Listas anteriores R'!$A:$A,'[1]Listas anteriores R'!$D:$D,"")</f>
        <v>Carnes</v>
      </c>
      <c r="B56" s="1204" t="s">
        <v>88</v>
      </c>
      <c r="C56" s="262">
        <v>513</v>
      </c>
      <c r="D56" s="178" t="s">
        <v>102</v>
      </c>
      <c r="E56" s="768">
        <f t="shared" si="9"/>
        <v>10850.678733031675</v>
      </c>
      <c r="F56" s="860">
        <v>11990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0.35395746455379484</v>
      </c>
      <c r="I56" s="732">
        <f>IFERROR((E56-_xlfn.XLOOKUP(C56,'Lista Consumo Interno'!$A:$A,'Lista Consumo Interno'!$E:$E))/E56,"")</f>
        <v>1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1.4808173477898295E-2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TAPA DE BIFE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0.26204093567251463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TAPA DE BIFE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0.26204093567251463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TAPA DE BIFE</v>
      </c>
      <c r="AT56" s="291">
        <f t="shared" si="14"/>
        <v>9765.6108597285074</v>
      </c>
      <c r="AU56" s="1051">
        <f>ROUND(IFERROR(($AT56-_xlfn.XLOOKUP($AR56,'Listas anteriores May.'!$A:$A,'Listas anteriores May.'!$E:$E))/_xlfn.XLOOKUP($AR56,'Listas anteriores May.'!$A:$A,'Listas anteriores May.'!$E:$E),""),3)</f>
        <v>-0.23799999999999999</v>
      </c>
      <c r="AV56" s="732">
        <f>IFERROR(($AT56-(_xlfn.XLOOKUP($AR56,'Costos Unitarios'!$A:$A,'Costos Unitarios'!$E:$E)+_xlfn.XLOOKUP($AR56,'Costos Comerciales'!$A:$A,'Costos Comerciales'!$E:$E)))/AT56,"")</f>
        <v>-5.2468723936613774E-2</v>
      </c>
      <c r="AW56" s="892">
        <f>IFERROR((AT56-_xlfn.XLOOKUP(AR56,'Lista Consumo Interno'!$A:$A,'Lista Consumo Interno'!$E:$E))/AT56,"")</f>
        <v>1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6"/>
        <v>TAPA DE BIFE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9545</v>
      </c>
      <c r="BH56" s="1052">
        <f t="shared" si="8"/>
        <v>0.2364</v>
      </c>
      <c r="BI56" s="892">
        <f>IFERROR((BE56-_xlfn.XLOOKUP(C56,'Lista Consumo Interno'!A:A,'Lista Consumo Interno'!E:E))/BE56,"")</f>
        <v>1</v>
      </c>
    </row>
    <row r="57" spans="1:61" ht="15.75" thickBot="1" x14ac:dyDescent="0.3">
      <c r="A57" s="246" t="str">
        <f>_xlfn.XLOOKUP(C57,'[1]Listas anteriores R'!$A:$A,'[1]Listas anteriores R'!$D:$D,"")</f>
        <v>Carnes</v>
      </c>
      <c r="B57" s="1208" t="s">
        <v>88</v>
      </c>
      <c r="C57" s="262">
        <v>260</v>
      </c>
      <c r="D57" s="875" t="s">
        <v>103</v>
      </c>
      <c r="E57" s="775">
        <f t="shared" si="9"/>
        <v>14832.579185520362</v>
      </c>
      <c r="F57" s="860">
        <v>16390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0.49449115314215986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-0.38209273947528977</v>
      </c>
      <c r="K57" s="727">
        <f>IFERROR(($E57-_xlfn.XLOOKUP($C57,Competencias!$A:$A,Competencias!S:S))/$E57,"")</f>
        <v>0.17141854789505798</v>
      </c>
      <c r="L57" s="727">
        <f>IFERROR(($E57-_xlfn.XLOOKUP($C57,Competencias!$A:$A,Competencias!T:T))/$E57,"")</f>
        <v>-0.31804453935326416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-0.29107687614399019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ASADO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0.35395746455379484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ASADO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0.35395746455379484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ASADO</v>
      </c>
      <c r="AT57" s="291">
        <f t="shared" si="14"/>
        <v>12607.692307692309</v>
      </c>
      <c r="AU57" s="1051">
        <f>ROUND(IFERROR(($AT57-_xlfn.XLOOKUP($AR57,'Listas anteriores May.'!$A:$A,'Listas anteriores May.'!$E:$E))/_xlfn.XLOOKUP($AR57,'Listas anteriores May.'!$A:$A,'Listas anteriores May.'!$E:$E),""),3)</f>
        <v>0.36699999999999999</v>
      </c>
      <c r="AV57" s="732">
        <f>IFERROR(($AT57-(_xlfn.XLOOKUP($AR57,'Costos Unitarios'!$A:$A,'Costos Unitarios'!$E:$E)+_xlfn.XLOOKUP($AR57,'Costos Comerciales'!$A:$A,'Costos Comerciales'!$E:$E)))/AT57,"")</f>
        <v>0.44399023794996956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6"/>
        <v>TAPA DE ASADO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6464</v>
      </c>
      <c r="BH57" s="1052">
        <f t="shared" si="8"/>
        <v>0.28967032967032968</v>
      </c>
      <c r="BI57" s="892">
        <f>IFERROR((BE57-_xlfn.XLOOKUP(C57,'Lista Consumo Interno'!A:A,'Lista Consumo Interno'!E:E))/BE57,"")</f>
        <v>1</v>
      </c>
    </row>
    <row r="58" spans="1:61" ht="15.75" thickBot="1" x14ac:dyDescent="0.3">
      <c r="A58" s="246" t="str">
        <f>_xlfn.XLOOKUP(C58,'[1]Listas anteriores R'!$A:$A,'[1]Listas anteriores R'!$D:$D,"")</f>
        <v>Carnes</v>
      </c>
      <c r="B58" s="1208" t="s">
        <v>88</v>
      </c>
      <c r="C58" s="262">
        <v>234</v>
      </c>
      <c r="D58" s="924" t="s">
        <v>104</v>
      </c>
      <c r="E58" s="767">
        <f t="shared" si="9"/>
        <v>17457.013574660632</v>
      </c>
      <c r="F58" s="860">
        <v>19290</v>
      </c>
      <c r="G58" s="1197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0.32434033177812333</v>
      </c>
      <c r="I58" s="732">
        <f>IFERROR((E58-_xlfn.XLOOKUP(C58,'Lista Consumo Interno'!$A:$A,'Lista Consumo Interno'!$E:$E))/E58,"")</f>
        <v>1</v>
      </c>
      <c r="J58" s="727">
        <f>IFERROR(($E58-_xlfn.XLOOKUP($C58,Competencias!$A:$A,Competencias!R:R))/$E58,"")</f>
        <v>1</v>
      </c>
      <c r="K58" s="727">
        <f>IFERROR(($E58-_xlfn.XLOOKUP($C58,Competencias!$A:$A,Competencias!S:S))/$E58,"")</f>
        <v>-0.16514774494556775</v>
      </c>
      <c r="L58" s="727">
        <f>IFERROR(($E58-_xlfn.XLOOKUP($C58,Competencias!$A:$A,Competencias!T:T))/$E58,"")</f>
        <v>1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0.358424053913945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CUADRIL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-8.5000000000000006E-2</v>
      </c>
      <c r="V58" s="732">
        <f>IFERROR((S58-(_xlfn.XLOOKUP(Q58,'Costos Unitarios'!$A:$A,'Costos Unitarios'!$E:$E)+_xlfn.XLOOKUP(Q58,'Costos Comerciales'!$A:$A,'Costos Comerciales'!$E:$E)))/S58,"")</f>
        <v>0.44761050736715779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CUADRIL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-8.5000000000000006E-2</v>
      </c>
      <c r="AG58" s="732">
        <f>IFERROR((AD58-(_xlfn.XLOOKUP(AB58,'Costos Unitarios'!$A:$A,'Costos Unitarios'!$E:$E)+_xlfn.XLOOKUP(AB58,'Costos Comerciales'!$A:$A,'Costos Comerciales'!$E:$E)))/AD58,"")</f>
        <v>0.44761050736715779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CUADRIL</v>
      </c>
      <c r="AT58" s="291">
        <f t="shared" si="14"/>
        <v>17457.013574660632</v>
      </c>
      <c r="AU58" s="1051">
        <f>ROUND(IFERROR(($AT58-_xlfn.XLOOKUP($AR58,'Listas anteriores May.'!$A:$A,'Listas anteriores May.'!$E:$E))/_xlfn.XLOOKUP($AR58,'Listas anteriores May.'!$A:$A,'Listas anteriores May.'!$E:$E),""),3)</f>
        <v>0.27900000000000003</v>
      </c>
      <c r="AV58" s="732">
        <f>IFERROR(($AT58-(_xlfn.XLOOKUP($AR58,'Costos Unitarios'!$A:$A,'Costos Unitarios'!$E:$E)+_xlfn.XLOOKUP($AR58,'Costos Comerciales'!$A:$A,'Costos Comerciales'!$E:$E)))/AT58,"")</f>
        <v>0.57048781752203215</v>
      </c>
      <c r="AW58" s="892">
        <f>IFERROR((AT58-_xlfn.XLOOKUP(AR58,'Lista Consumo Interno'!$A:$A,'Lista Consumo Interno'!$E:$E))/AT58,"")</f>
        <v>1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6"/>
        <v>TAPA DE CUADRIL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6688</v>
      </c>
      <c r="BH58" s="1052">
        <f t="shared" si="8"/>
        <v>0.40285714285714286</v>
      </c>
      <c r="BI58" s="892">
        <f>IFERROR((BE58-_xlfn.XLOOKUP(C58,'Lista Consumo Interno'!A:A,'Lista Consumo Interno'!E:E))/BE58,"")</f>
        <v>1</v>
      </c>
    </row>
    <row r="59" spans="1:61" ht="13.9" customHeight="1" thickBot="1" x14ac:dyDescent="0.3">
      <c r="A59" s="246" t="str">
        <f>_xlfn.XLOOKUP(C59,'[1]Listas anteriores R'!$A:$A,'[1]Listas anteriores R'!$D:$D,"")</f>
        <v>Carnes</v>
      </c>
      <c r="B59" s="1208" t="s">
        <v>88</v>
      </c>
      <c r="C59" s="262">
        <v>753</v>
      </c>
      <c r="D59" s="924" t="s">
        <v>105</v>
      </c>
      <c r="E59" s="767">
        <f t="shared" si="9"/>
        <v>17547.511312217193</v>
      </c>
      <c r="F59" s="860">
        <v>19390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 t="str">
        <f>IFERROR((E59-(_xlfn.XLOOKUP(C59,'Costos Unitarios'!$A:$A,'Costos Unitarios'!$E:$E)+_xlfn.XLOOKUP(C59,'Costos Comerciales'!$A:$A,'Costos Comerciales'!$E:$E)))/E59,"")</f>
        <v/>
      </c>
      <c r="I59" s="732">
        <f>IFERROR((E59-_xlfn.XLOOKUP(C59,'Lista Consumo Interno'!$A:$A,'Lista Consumo Interno'!$E:$E))/E59,"")</f>
        <v>1</v>
      </c>
      <c r="J59" s="727" t="str">
        <f>IFERROR(($E59-_xlfn.XLOOKUP($C59,Competencias!$A:$A,Competencias!R:R))/$E59,"")</f>
        <v/>
      </c>
      <c r="K59" s="727" t="str">
        <f>IFERROR(($E59-_xlfn.XLOOKUP($C59,Competencias!$A:$A,Competencias!S:S))/$E59,"")</f>
        <v/>
      </c>
      <c r="L59" s="727" t="str">
        <f>IFERROR(($E59-_xlfn.XLOOKUP($C59,Competencias!$A:$A,Competencias!T:T))/$E59,"")</f>
        <v/>
      </c>
      <c r="M59" s="727" t="str">
        <f>IFERROR(($E59-_xlfn.XLOOKUP($C59,Competencias!$A:$A,Competencias!U:U))/$E59,"")</f>
        <v/>
      </c>
      <c r="N59" s="727" t="str">
        <f>IFERROR(($E59-_xlfn.XLOOKUP($C59,Competencias!$A:$A,Competencias!V:V))/$E59,"")</f>
        <v/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 xml:space="preserve">NALGA S/T  FET.E/V NOV. 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0.32434033177812333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 xml:space="preserve">NALGA S/T  FET.E/V NOV. 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0.32434033177812333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 xml:space="preserve">NALGA S/T  FET.E/V NOV. </v>
      </c>
      <c r="AT59" s="291">
        <f t="shared" si="14"/>
        <v>14915.384615384613</v>
      </c>
      <c r="AU59" s="1051">
        <f>ROUND(IFERROR(($AT59-_xlfn.XLOOKUP($AR59,'Listas anteriores May.'!$A:$A,'Listas anteriores May.'!$E:$E))/_xlfn.XLOOKUP($AR59,'Listas anteriores May.'!$A:$A,'Listas anteriores May.'!$E:$E),""),3)</f>
        <v>5.0000000000000001E-3</v>
      </c>
      <c r="AV59" s="732">
        <f>IFERROR(($AT59-(_xlfn.XLOOKUP($AR59,'Costos Unitarios'!$A:$A,'Costos Unitarios'!$E:$E)+_xlfn.XLOOKUP($AR59,'Costos Comerciales'!$A:$A,'Costos Comerciales'!$E:$E)))/AT59,"")</f>
        <v>0.20920577617328509</v>
      </c>
      <c r="AW59" s="892">
        <f>IFERROR((AT59-_xlfn.XLOOKUP(AR59,'Lista Consumo Interno'!$A:$A,'Lista Consumo Interno'!$E:$E))/AT59,"")</f>
        <v>1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6"/>
        <v xml:space="preserve">NALGA S/T  FET.E/V NOV. 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10877</v>
      </c>
      <c r="BH59" s="1052">
        <f t="shared" si="8"/>
        <v>0.255</v>
      </c>
      <c r="BI59" s="892">
        <f>IFERROR((BE59-_xlfn.XLOOKUP(C59,'Lista Consumo Interno'!A:A,'Lista Consumo Interno'!E:E))/BE59,"")</f>
        <v>1</v>
      </c>
    </row>
    <row r="60" spans="1:61" ht="13.9" customHeight="1" thickBot="1" x14ac:dyDescent="0.3">
      <c r="A60" s="246" t="str">
        <f>_xlfn.XLOOKUP(C60,'[1]Listas anteriores R'!$A:$A,'[1]Listas anteriores R'!$D:$D,"")</f>
        <v>Carnes</v>
      </c>
      <c r="B60" s="1204" t="s">
        <v>88</v>
      </c>
      <c r="C60" s="262">
        <v>7224</v>
      </c>
      <c r="D60" s="718" t="s">
        <v>106</v>
      </c>
      <c r="E60" s="768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0.24889633831872093</v>
      </c>
      <c r="I60" s="732">
        <f>IFERROR((E60-_xlfn.XLOOKUP(C60,'Lista Consumo Interno'!$A:$A,'Lista Consumo Interno'!$E:$E))/E60,"")</f>
        <v>1</v>
      </c>
      <c r="J60" s="727">
        <f>IFERROR(($E60-_xlfn.XLOOKUP($C60,Competencias!$A:$A,Competencias!R:R))/$E60,"")</f>
        <v>-0.11126869520371334</v>
      </c>
      <c r="K60" s="727">
        <f>IFERROR(($E60-_xlfn.XLOOKUP($C60,Competencias!$A:$A,Competencias!S:S))/$E60,"")</f>
        <v>1</v>
      </c>
      <c r="L60" s="727">
        <f>IFERROR(($E60-_xlfn.XLOOKUP($C60,Competencias!$A:$A,Competencias!T:T))/$E60,"")</f>
        <v>-0.10642470345538946</v>
      </c>
      <c r="M60" s="727">
        <f>IFERROR(($E60-_xlfn.XLOOKUP($C60,Competencias!$A:$A,Competencias!U:U))/$E60,"")</f>
        <v>1</v>
      </c>
      <c r="N60" s="727">
        <f>IFERROR(($E60-_xlfn.XLOOKUP($C60,Competencias!$A:$A,Competencias!V:V))/$E60,"")</f>
        <v>0.15087674058793185</v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>NALGA S/TAPA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 t="str">
        <f>IFERROR((S60-(_xlfn.XLOOKUP(Q60,'Costos Unitarios'!$A:$A,'Costos Unitarios'!$E:$E)+_xlfn.XLOOKUP(Q60,'Costos Comerciales'!$A:$A,'Costos Comerciales'!$E:$E)))/S60,"")</f>
        <v/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>NALGA S/TAPA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 t="str">
        <f>IFERROR((AD60-(_xlfn.XLOOKUP(AB60,'Costos Unitarios'!$A:$A,'Costos Unitarios'!$E:$E)+_xlfn.XLOOKUP(AB60,'Costos Comerciales'!$A:$A,'Costos Comerciales'!$E:$E)))/AD60,"")</f>
        <v/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>NALGA S/TAPA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 t="str">
        <f>IFERROR(($AT60-(_xlfn.XLOOKUP($AR60,'Costos Unitarios'!$A:$A,'Costos Unitarios'!$E:$E)+_xlfn.XLOOKUP($AR60,'Costos Comerciales'!$A:$A,'Costos Comerciales'!$E:$E)))/AT60,"")</f>
        <v/>
      </c>
      <c r="AW60" s="892">
        <f>IFERROR((AT60-_xlfn.XLOOKUP(AR60,'Lista Consumo Interno'!$A:$A,'Lista Consumo Interno'!$E:$E))/AT60,"")</f>
        <v>1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6"/>
        <v>NALGA S/TAPA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12304</v>
      </c>
      <c r="BH60" s="1052">
        <f t="shared" si="8"/>
        <v>0.2087459807073955</v>
      </c>
      <c r="BI60" s="892">
        <f>IFERROR((BE60-_xlfn.XLOOKUP(C60,'Lista Consumo Interno'!A:A,'Lista Consumo Interno'!E:E))/BE60,"")</f>
        <v>1</v>
      </c>
    </row>
    <row r="61" spans="1:61" ht="15.75" thickBot="1" x14ac:dyDescent="0.3">
      <c r="A61" s="246" t="str">
        <f>_xlfn.XLOOKUP(C61,'[1]Listas anteriores R'!$A:$A,'[1]Listas anteriores R'!$D:$D,"")</f>
        <v>Carnes</v>
      </c>
      <c r="B61" s="1204" t="s">
        <v>88</v>
      </c>
      <c r="C61" s="262">
        <v>514</v>
      </c>
      <c r="D61" s="718" t="s">
        <v>107</v>
      </c>
      <c r="E61" s="768">
        <f t="shared" si="9"/>
        <v>13022.624434389141</v>
      </c>
      <c r="F61" s="860">
        <v>14390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0.26620013898540656</v>
      </c>
      <c r="I61" s="732">
        <f>IFERROR((E61-_xlfn.XLOOKUP(C61,'Lista Consumo Interno'!$A:$A,'Lista Consumo Interno'!$E:$E))/E61,"")</f>
        <v>1</v>
      </c>
      <c r="J61" s="727">
        <f>IFERROR(($E61-_xlfn.XLOOKUP($C61,Competencias!$A:$A,Competencias!R:R))/$E61,"")</f>
        <v>-0.62025712300208469</v>
      </c>
      <c r="K61" s="727">
        <f>IFERROR(($E61-_xlfn.XLOOKUP($C61,Competencias!$A:$A,Competencias!S:S))/$E61,"")</f>
        <v>-0.46591035441278655</v>
      </c>
      <c r="L61" s="727">
        <f>IFERROR(($E61-_xlfn.XLOOKUP($C61,Competencias!$A:$A,Competencias!T:T))/$E61,"")</f>
        <v>1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7.0847810979847187E-2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ROAST BEEF 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0.24889633831872093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ROAST BEEF 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0.24889633831872093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ROAST BEEF </v>
      </c>
      <c r="AT61" s="291">
        <f t="shared" si="14"/>
        <v>12111.0407239819</v>
      </c>
      <c r="AU61" s="1051">
        <f>ROUND(IFERROR(($AT61-_xlfn.XLOOKUP($AR61,'Listas anteriores May.'!$A:$A,'Listas anteriores May.'!$E:$E))/_xlfn.XLOOKUP($AR61,'Listas anteriores May.'!$A:$A,'Listas anteriores May.'!$E:$E),""),3)</f>
        <v>-0.25800000000000001</v>
      </c>
      <c r="AV61" s="732">
        <f>IFERROR(($AT61-(_xlfn.XLOOKUP($AR61,'Costos Unitarios'!$A:$A,'Costos Unitarios'!$E:$E)+_xlfn.XLOOKUP($AR61,'Costos Comerciales'!$A:$A,'Costos Comerciales'!$E:$E)))/AT61,"")</f>
        <v>-8.8263205481704063E-2</v>
      </c>
      <c r="AW61" s="892">
        <f>IFERROR((AT61-_xlfn.XLOOKUP(AR61,'Lista Consumo Interno'!$A:$A,'Lista Consumo Interno'!$E:$E))/AT61,"")</f>
        <v>1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6"/>
        <v>ROAST BEEF 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12304</v>
      </c>
      <c r="BH61" s="1052">
        <f t="shared" si="8"/>
        <v>0.22616352201257861</v>
      </c>
      <c r="BI61" s="892">
        <f>IFERROR((BE61-_xlfn.XLOOKUP(C61,'Lista Consumo Interno'!A:A,'Lista Consumo Interno'!E:E))/BE61,"")</f>
        <v>1</v>
      </c>
    </row>
    <row r="62" spans="1:61" ht="15.75" thickBot="1" x14ac:dyDescent="0.3">
      <c r="A62" s="246" t="str">
        <f>_xlfn.XLOOKUP(C62,'[1]Listas anteriores R'!$A:$A,'[1]Listas anteriores R'!$D:$D,"")</f>
        <v>Carnes</v>
      </c>
      <c r="B62" s="1204" t="s">
        <v>88</v>
      </c>
      <c r="C62" s="262">
        <v>736</v>
      </c>
      <c r="D62" s="737" t="s">
        <v>108</v>
      </c>
      <c r="E62" s="768">
        <f t="shared" si="9"/>
        <v>11031.674208144797</v>
      </c>
      <c r="F62" s="860">
        <v>12190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0.36627932731747337</v>
      </c>
      <c r="I62" s="732">
        <f>IFERROR((E62-_xlfn.XLOOKUP(C62,'Lista Consumo Interno'!$A:$A,'Lista Consumo Interno'!$E:$E))/E62,"")</f>
        <v>1</v>
      </c>
      <c r="J62" s="727">
        <f>IFERROR(($E62-_xlfn.XLOOKUP($C62,Competencias!$A:$A,Competencias!R:R))/$E62,"")</f>
        <v>1</v>
      </c>
      <c r="K62" s="727">
        <f>IFERROR(($E62-_xlfn.XLOOKUP($C62,Competencias!$A:$A,Competencias!S:S))/$E62,"")</f>
        <v>1</v>
      </c>
      <c r="L62" s="727">
        <f>IFERROR(($E62-_xlfn.XLOOKUP($C62,Competencias!$A:$A,Competencias!T:T))/$E62,"")</f>
        <v>-3.3388022969647158E-2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1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COGOTE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0.26620013898540656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COGOTE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0.26620013898540656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COGOTE</v>
      </c>
      <c r="AT62" s="291">
        <f t="shared" si="14"/>
        <v>9376.923076923078</v>
      </c>
      <c r="AU62" s="1051">
        <f>ROUND(IFERROR(($AT62-_xlfn.XLOOKUP($AR62,'Listas anteriores May.'!$A:$A,'Listas anteriores May.'!$E:$E))/_xlfn.XLOOKUP($AR62,'Listas anteriores May.'!$A:$A,'Listas anteriores May.'!$E:$E),""),3)</f>
        <v>-0.28000000000000003</v>
      </c>
      <c r="AV62" s="732">
        <f>IFERROR(($AT62-(_xlfn.XLOOKUP($AR62,'Costos Unitarios'!$A:$A,'Costos Unitarios'!$E:$E)+_xlfn.XLOOKUP($AR62,'Costos Comerciales'!$A:$A,'Costos Comerciales'!$E:$E)))/AT62,"")</f>
        <v>-1.9097621000820224E-2</v>
      </c>
      <c r="AW62" s="892">
        <f>IFERROR((AT62-_xlfn.XLOOKUP(AR62,'Lista Consumo Interno'!$A:$A,'Lista Consumo Interno'!$E:$E))/AT62,"")</f>
        <v>1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6"/>
        <v>COGOTE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9556</v>
      </c>
      <c r="BH62" s="1052">
        <f t="shared" si="8"/>
        <v>0.12730593607305937</v>
      </c>
      <c r="BI62" s="892">
        <f>IFERROR((BE62-_xlfn.XLOOKUP(C62,'Lista Consumo Interno'!A:A,'Lista Consumo Interno'!E:E))/BE62,"")</f>
        <v>1</v>
      </c>
    </row>
    <row r="63" spans="1:61" ht="15.75" thickBot="1" x14ac:dyDescent="0.3">
      <c r="A63" s="246" t="str">
        <f>_xlfn.XLOOKUP(C63,'[1]Listas anteriores R'!$A:$A,'[1]Listas anteriores R'!$D:$D,"")</f>
        <v>Carnes</v>
      </c>
      <c r="B63" s="1204" t="s">
        <v>88</v>
      </c>
      <c r="C63" s="262">
        <v>755</v>
      </c>
      <c r="D63" s="737" t="s">
        <v>109</v>
      </c>
      <c r="E63" s="768">
        <f t="shared" si="9"/>
        <v>14742.081447963801</v>
      </c>
      <c r="F63" s="860">
        <v>16290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 t="str">
        <f>IFERROR((E63-(_xlfn.XLOOKUP(C63,'Costos Unitarios'!$A:$A,'Costos Unitarios'!$E:$E)+_xlfn.XLOOKUP(C63,'Costos Comerciales'!$A:$A,'Costos Comerciales'!$E:$E)))/E63,"")</f>
        <v/>
      </c>
      <c r="I63" s="732">
        <f>IFERROR((E63-_xlfn.XLOOKUP(C63,'Lista Consumo Interno'!$A:$A,'Lista Consumo Interno'!$E:$E))/E63,"")</f>
        <v>1</v>
      </c>
      <c r="J63" s="727" t="str">
        <f>IFERROR(($E63-_xlfn.XLOOKUP($C63,Competencias!$A:$A,Competencias!R:R))/$E63,"")</f>
        <v/>
      </c>
      <c r="K63" s="727" t="str">
        <f>IFERROR(($E63-_xlfn.XLOOKUP($C63,Competencias!$A:$A,Competencias!S:S))/$E63,"")</f>
        <v/>
      </c>
      <c r="L63" s="727" t="str">
        <f>IFERROR(($E63-_xlfn.XLOOKUP($C63,Competencias!$A:$A,Competencias!T:T))/$E63,"")</f>
        <v/>
      </c>
      <c r="M63" s="727" t="str">
        <f>IFERROR(($E63-_xlfn.XLOOKUP($C63,Competencias!$A:$A,Competencias!U:U))/$E63,"")</f>
        <v/>
      </c>
      <c r="N63" s="727" t="str">
        <f>IFERROR(($E63-_xlfn.XLOOKUP($C63,Competencias!$A:$A,Competencias!V:V))/$E63,"")</f>
        <v/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BOLA DE LOMO FET.E/V ENF.NOV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0.36627932731747337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BOLA DE LOMO FET.E/V ENF.NOV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0.36627932731747337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BOLA DE LOMO FET.E/V ENF.NOV</v>
      </c>
      <c r="AT63" s="291">
        <f t="shared" si="14"/>
        <v>13267.873303167422</v>
      </c>
      <c r="AU63" s="1051">
        <f>ROUND(IFERROR(($AT63-_xlfn.XLOOKUP($AR63,'Listas anteriores May.'!$A:$A,'Listas anteriores May.'!$E:$E))/_xlfn.XLOOKUP($AR63,'Listas anteriores May.'!$A:$A,'Listas anteriores May.'!$E:$E),""),3)</f>
        <v>0.33600000000000002</v>
      </c>
      <c r="AV63" s="732">
        <f>IFERROR(($AT63-(_xlfn.XLOOKUP($AR63,'Costos Unitarios'!$A:$A,'Costos Unitarios'!$E:$E)+_xlfn.XLOOKUP($AR63,'Costos Comerciales'!$A:$A,'Costos Comerciales'!$E:$E)))/AT63,"")</f>
        <v>0.47308812495736996</v>
      </c>
      <c r="AW63" s="892">
        <f>IFERROR((AT63-_xlfn.XLOOKUP(AR63,'Lista Consumo Interno'!$A:$A,'Lista Consumo Interno'!$E:$E))/AT63,"")</f>
        <v>1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6"/>
        <v>BOLA DE LOMO FET.E/V ENF.NOV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6991</v>
      </c>
      <c r="BH63" s="1052">
        <f t="shared" si="8"/>
        <v>0.28663265306122448</v>
      </c>
      <c r="BI63" s="892">
        <f>IFERROR((BE63-_xlfn.XLOOKUP(C63,'Lista Consumo Interno'!A:A,'Lista Consumo Interno'!E:E))/BE63,"")</f>
        <v>1</v>
      </c>
    </row>
    <row r="64" spans="1:61" ht="15.75" thickBot="1" x14ac:dyDescent="0.3">
      <c r="A64" s="246" t="str">
        <f>_xlfn.XLOOKUP(C64,'[1]Listas anteriores R'!$A:$A,'[1]Listas anteriores R'!$D:$D,"")</f>
        <v>Carnes</v>
      </c>
      <c r="B64" s="1204" t="s">
        <v>88</v>
      </c>
      <c r="C64" s="262">
        <v>2014</v>
      </c>
      <c r="D64" s="737" t="s">
        <v>110</v>
      </c>
      <c r="E64" s="768">
        <f t="shared" si="9"/>
        <v>17457.013574660632</v>
      </c>
      <c r="F64" s="860">
        <v>19290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CHURRASCO TAPA DE CUADRIL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CHURRASCO TAPA DE CUADRIL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CHURRASCO TAPA DE CUADRIL</v>
      </c>
      <c r="AT64" s="291">
        <f t="shared" si="14"/>
        <v>14838.461538461537</v>
      </c>
      <c r="AU64" s="1051">
        <f>ROUND(IFERROR(($AT64-_xlfn.XLOOKUP($AR64,'Listas anteriores May.'!$A:$A,'Listas anteriores May.'!$E:$E))/_xlfn.XLOOKUP($AR64,'Listas anteriores May.'!$A:$A,'Listas anteriores May.'!$E:$E),""),3)</f>
        <v>0.184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6"/>
        <v>CHURRASCO TAPA DE CUADRIL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>
        <f>_xlfn.XLOOKUP($BC64,'Costos Unitarios'!A:A,'Costos Unitarios'!E:E,"")</f>
        <v>9067</v>
      </c>
      <c r="BH64" s="1052">
        <f t="shared" si="8"/>
        <v>0.25983673469387752</v>
      </c>
      <c r="BI64" s="892">
        <f>IFERROR((BE64-_xlfn.XLOOKUP(C64,'Lista Consumo Interno'!A:A,'Lista Consumo Interno'!E:E))/BE64,"")</f>
        <v>1</v>
      </c>
    </row>
    <row r="65" spans="1:61" ht="15.75" thickBot="1" x14ac:dyDescent="0.3">
      <c r="A65" s="246" t="str">
        <f>_xlfn.XLOOKUP(C65,'[1]Listas anteriores R'!$A:$A,'[1]Listas anteriores R'!$D:$D,"")</f>
        <v>Carnes</v>
      </c>
      <c r="B65" s="1204" t="s">
        <v>88</v>
      </c>
      <c r="C65" s="262">
        <v>1095</v>
      </c>
      <c r="D65" s="737" t="s">
        <v>111</v>
      </c>
      <c r="E65" s="768">
        <f t="shared" si="9"/>
        <v>9945.7013574660632</v>
      </c>
      <c r="F65" s="860">
        <v>10990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>
        <f>IFERROR((E65-(_xlfn.XLOOKUP(C65,'Costos Unitarios'!$A:$A,'Costos Unitarios'!$E:$E)+_xlfn.XLOOKUP(C65,'Costos Comerciales'!$A:$A,'Costos Comerciales'!$E:$E)))/E65,"")</f>
        <v>0.31910282074613283</v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OSOBUCO ENFRIADO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OSOBUCO ENFRIADO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OSOBUCO ENFRIADO</v>
      </c>
      <c r="AT65" s="291">
        <f t="shared" si="14"/>
        <v>8453.8461538461543</v>
      </c>
      <c r="AU65" s="1051">
        <f>ROUND(IFERROR(($AT65-_xlfn.XLOOKUP($AR65,'Listas anteriores May.'!$A:$A,'Listas anteriores May.'!$E:$E))/_xlfn.XLOOKUP($AR65,'Listas anteriores May.'!$A:$A,'Listas anteriores May.'!$E:$E),""),3)</f>
        <v>-0.43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6"/>
        <v>OSOBUCO ENFRIADO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.75" thickBot="1" x14ac:dyDescent="0.3">
      <c r="A66" s="246" t="str">
        <f>_xlfn.XLOOKUP(C66,'[1]Listas anteriores R'!$A:$A,'[1]Listas anteriores R'!$D:$D,"")</f>
        <v>Carnes</v>
      </c>
      <c r="B66" s="1205" t="s">
        <v>88</v>
      </c>
      <c r="C66" s="263">
        <v>181</v>
      </c>
      <c r="D66" s="746" t="s">
        <v>112</v>
      </c>
      <c r="E66" s="770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0.30965150136487712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CONGELADO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0.31910282074613283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CONGELADO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0.31910282074613283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CONGELADO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0.24344757860681429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6"/>
        <v>OSOBUCO CONGELADO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6296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.75" thickBot="1" x14ac:dyDescent="0.3">
      <c r="A67" s="246" t="str">
        <f>_xlfn.XLOOKUP(C67,'[1]Listas anteriores R'!$A:$A,'[1]Listas anteriores R'!$D:$D,"")</f>
        <v>Carnes</v>
      </c>
      <c r="B67" s="1206" t="s">
        <v>113</v>
      </c>
      <c r="C67" s="261">
        <v>324</v>
      </c>
      <c r="D67" s="738" t="s">
        <v>114</v>
      </c>
      <c r="E67" s="766">
        <f t="shared" si="9"/>
        <v>11763.800904977375</v>
      </c>
      <c r="F67" s="860">
        <v>12999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0.40631433187168242</v>
      </c>
      <c r="I67" s="732">
        <f>IFERROR((E67-_xlfn.XLOOKUP(C67,'Lista Consumo Interno'!$A:$A,'Lista Consumo Interno'!$E:$E))/E67,"")</f>
        <v>1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ASADO CV -  C/M NOV. (PZAS)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0.30965150136487712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ASADO CV -  C/M NOV. (PZAS)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0.30965150136487712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ASADO CV -  C/M NOV. (PZAS)</v>
      </c>
      <c r="AT67" s="291">
        <f t="shared" si="14"/>
        <v>10587.420814479638</v>
      </c>
      <c r="AU67" s="1051">
        <f>ROUND(IFERROR(($AT67-_xlfn.XLOOKUP($AR67,'Listas anteriores May.'!$A:$A,'Listas anteriores May.'!$E:$E))/_xlfn.XLOOKUP($AR67,'Listas anteriores May.'!$A:$A,'Listas anteriores May.'!$E:$E),""),3)</f>
        <v>0.183</v>
      </c>
      <c r="AV67" s="732">
        <f>IFERROR(($AT67-(_xlfn.XLOOKUP($AR67,'Costos Unitarios'!$A:$A,'Costos Unitarios'!$E:$E)+_xlfn.XLOOKUP($AR67,'Costos Comerciales'!$A:$A,'Costos Comerciales'!$E:$E)))/AT67,"")</f>
        <v>0.35149455941055291</v>
      </c>
      <c r="AW67" s="892">
        <f>IFERROR((AT67-_xlfn.XLOOKUP(AR67,'Lista Consumo Interno'!$A:$A,'Lista Consumo Interno'!$E:$E))/AT67,"")</f>
        <v>1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6"/>
        <v>ASADO CV -  C/M NOV. (PZAS)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6296</v>
      </c>
      <c r="BH67" s="1052">
        <f t="shared" si="8"/>
        <v>0.26790697674418606</v>
      </c>
      <c r="BI67" s="892">
        <f>IFERROR((BE67-_xlfn.XLOOKUP(C67,'Lista Consumo Interno'!A:A,'Lista Consumo Interno'!E:E))/BE67,"")</f>
        <v>1</v>
      </c>
    </row>
    <row r="68" spans="1:61" ht="15.75" thickBot="1" x14ac:dyDescent="0.3">
      <c r="A68" s="246" t="str">
        <f>_xlfn.XLOOKUP(C68,'[1]Listas anteriores R'!$A:$A,'[1]Listas anteriores R'!$D:$D,"")</f>
        <v>Carnes</v>
      </c>
      <c r="B68" s="1208" t="s">
        <v>113</v>
      </c>
      <c r="C68" s="262">
        <v>157</v>
      </c>
      <c r="D68" s="875" t="s">
        <v>115</v>
      </c>
      <c r="E68" s="775">
        <f t="shared" ref="E68:E97" si="15">F68/1.105</f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0.45646818986075849</v>
      </c>
      <c r="I68" s="732">
        <f>IFERROR((E68-_xlfn.XLOOKUP(C68,'Lista Consumo Interno'!$A:$A,'Lista Consumo Interno'!$E:$E))/E68,"")</f>
        <v>1</v>
      </c>
      <c r="J68" s="727">
        <f>IFERROR(($E68-_xlfn.XLOOKUP($C68,Competencias!$A:$A,Competencias!R:R))/$E68,"")</f>
        <v>1</v>
      </c>
      <c r="K68" s="727">
        <f>IFERROR(($E68-_xlfn.XLOOKUP($C68,Competencias!$A:$A,Competencias!S:S))/$E68,"")</f>
        <v>-6.1731671667051319E-2</v>
      </c>
      <c r="L68" s="727">
        <f>IFERROR(($E68-_xlfn.XLOOKUP($C68,Competencias!$A:$A,Competencias!T:T))/$E68,"")</f>
        <v>1</v>
      </c>
      <c r="M68" s="727">
        <f>IFERROR(($E68-_xlfn.XLOOKUP($C68,Competencias!$A:$A,Competencias!U:U))/$E68,"")</f>
        <v>1</v>
      </c>
      <c r="N68" s="727">
        <f>IFERROR(($E68-_xlfn.XLOOKUP($C68,Competencias!$A:$A,Competencias!V:V))/$E68,"")</f>
        <v>-0.45361181629356107</v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NOV o VC EN TIRAS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0.40631433187168242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NOV o VC EN TIRAS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0.40631433187168242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NOV o VC EN TIRAS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0.36162831384051874</v>
      </c>
      <c r="AW68" s="892">
        <f>IFERROR((AT68-_xlfn.XLOOKUP(AR68,'Lista Consumo Interno'!$A:$A,'Lista Consumo Interno'!$E:$E))/AT68,"")</f>
        <v>1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6"/>
        <v>ASADO NOV o VC EN TIRAS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6984</v>
      </c>
      <c r="BH68" s="1052">
        <f t="shared" si="8"/>
        <v>0.28662229617304497</v>
      </c>
      <c r="BI68" s="892">
        <f>IFERROR((BE68-_xlfn.XLOOKUP(C68,'Lista Consumo Interno'!A:A,'Lista Consumo Interno'!E:E))/BE68,"")</f>
        <v>1</v>
      </c>
    </row>
    <row r="69" spans="1:61" ht="15.75" thickBot="1" x14ac:dyDescent="0.3">
      <c r="A69" s="246" t="str">
        <f>_xlfn.XLOOKUP(C69,'[1]Listas anteriores R'!$A:$A,'[1]Listas anteriores R'!$D:$D,"")</f>
        <v>Carnes</v>
      </c>
      <c r="B69" s="1204" t="s">
        <v>113</v>
      </c>
      <c r="C69" s="262">
        <v>639</v>
      </c>
      <c r="D69" s="739" t="s">
        <v>116</v>
      </c>
      <c r="E69" s="774">
        <f t="shared" si="15"/>
        <v>12668.778280542987</v>
      </c>
      <c r="F69" s="860">
        <v>13999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0.40388884920351459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-0.61815129652118006</v>
      </c>
      <c r="K69" s="727">
        <f>IFERROR(($E69-_xlfn.XLOOKUP($C69,Competencias!$A:$A,Competencias!S:S))/$E69,"")</f>
        <v>-0.1832238017001214</v>
      </c>
      <c r="L69" s="727">
        <f>IFERROR(($E69-_xlfn.XLOOKUP($C69,Competencias!$A:$A,Competencias!T:T))/$E69,"")</f>
        <v>-0.77523037359811409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-0.39713550967926275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MATAMBRE NOV.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0.45646818986075849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MATAMBRE NOV.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0.45646818986075849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MATAMBRE NOV.</v>
      </c>
      <c r="AT69" s="291">
        <f t="shared" si="14"/>
        <v>12668.778280542987</v>
      </c>
      <c r="AU69" s="1051">
        <f>ROUND(IFERROR(($AT69-_xlfn.XLOOKUP($AR69,'Listas anteriores May.'!$A:$A,'Listas anteriores May.'!$E:$E))/_xlfn.XLOOKUP($AR69,'Listas anteriores May.'!$A:$A,'Listas anteriores May.'!$E:$E),""),3)</f>
        <v>7.6999999999999999E-2</v>
      </c>
      <c r="AV69" s="732">
        <f>IFERROR(($AT69-(_xlfn.XLOOKUP($AR69,'Costos Unitarios'!$A:$A,'Costos Unitarios'!$E:$E)+_xlfn.XLOOKUP($AR69,'Costos Comerciales'!$A:$A,'Costos Comerciales'!$E:$E)))/AT69,"")</f>
        <v>0.49529466390456461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6"/>
        <v>MATAMBRE NOV.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5737</v>
      </c>
      <c r="BH69" s="1052">
        <f t="shared" si="8"/>
        <v>0.46879629629629632</v>
      </c>
      <c r="BI69" s="892">
        <f>IFERROR((BE69-_xlfn.XLOOKUP(C69,'Lista Consumo Interno'!A:A,'Lista Consumo Interno'!E:E))/BE69,"")</f>
        <v>1</v>
      </c>
    </row>
    <row r="70" spans="1:61" ht="15.75" thickBot="1" x14ac:dyDescent="0.3">
      <c r="A70" s="246" t="str">
        <f>_xlfn.XLOOKUP(C70,'[1]Listas anteriores R'!$A:$A,'[1]Listas anteriores R'!$D:$D,"")</f>
        <v>Carnes</v>
      </c>
      <c r="B70" s="1204" t="s">
        <v>113</v>
      </c>
      <c r="C70" s="262">
        <v>638</v>
      </c>
      <c r="D70" s="869" t="s">
        <v>117</v>
      </c>
      <c r="E70" s="774">
        <f t="shared" si="15"/>
        <v>15383.71040723982</v>
      </c>
      <c r="F70" s="860">
        <v>16999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0.34645155597388083</v>
      </c>
      <c r="I70" s="732">
        <f>IFERROR((E70-_xlfn.XLOOKUP(C70,'Lista Consumo Interno'!$A:$A,'Lista Consumo Interno'!$E:$E))/E70,"")</f>
        <v>1</v>
      </c>
      <c r="J70" s="727">
        <f>IFERROR(($E70-_xlfn.XLOOKUP($C70,Competencias!$A:$A,Competencias!R:R))/$E70,"")</f>
        <v>-0.33257838696393899</v>
      </c>
      <c r="K70" s="727">
        <f>IFERROR(($E70-_xlfn.XLOOKUP($C70,Competencias!$A:$A,Competencias!S:S))/$E70,"")</f>
        <v>0.22060415318548154</v>
      </c>
      <c r="L70" s="727">
        <f>IFERROR(($E70-_xlfn.XLOOKUP($C70,Competencias!$A:$A,Competencias!T:T))/$E70,"")</f>
        <v>-0.46193599623507259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-0.20842108359315248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VACIO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0.40388884920351459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VACIO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0.40388884920351459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VACIO NOV.</v>
      </c>
      <c r="AT70" s="291">
        <f t="shared" si="14"/>
        <v>15383.71040723982</v>
      </c>
      <c r="AU70" s="1051">
        <f>ROUND(IFERROR(($AT70-_xlfn.XLOOKUP($AR70,'Listas anteriores May.'!$A:$A,'Listas anteriores May.'!$E:$E))/_xlfn.XLOOKUP($AR70,'Listas anteriores May.'!$A:$A,'Listas anteriores May.'!$E:$E),""),3)</f>
        <v>0.214</v>
      </c>
      <c r="AV70" s="732">
        <f>IFERROR(($AT70-(_xlfn.XLOOKUP($AR70,'Costos Unitarios'!$A:$A,'Costos Unitarios'!$E:$E)+_xlfn.XLOOKUP($AR70,'Costos Comerciales'!$A:$A,'Costos Comerciales'!$E:$E)))/AT70,"")</f>
        <v>0.50909112300723569</v>
      </c>
      <c r="AW70" s="892">
        <f>IFERROR((AT70-_xlfn.XLOOKUP(AR70,'Lista Consumo Interno'!$A:$A,'Lista Consumo Interno'!$E:$E))/AT70,"")</f>
        <v>1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6"/>
        <v>VACIO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6865</v>
      </c>
      <c r="BH70" s="1052">
        <f t="shared" si="8"/>
        <v>0.36435185185185187</v>
      </c>
      <c r="BI70" s="892">
        <f>IFERROR((BE70-_xlfn.XLOOKUP(C70,'Lista Consumo Interno'!A:A,'Lista Consumo Interno'!E:E))/BE70,"")</f>
        <v>1</v>
      </c>
    </row>
    <row r="71" spans="1:61" ht="15.75" thickBot="1" x14ac:dyDescent="0.3">
      <c r="A71" s="246" t="str">
        <f>_xlfn.XLOOKUP(C71,'[1]Listas anteriores R'!$A:$A,'[1]Listas anteriores R'!$D:$D,"")</f>
        <v>Carnes</v>
      </c>
      <c r="B71" s="1204" t="s">
        <v>113</v>
      </c>
      <c r="C71" s="262">
        <v>352</v>
      </c>
      <c r="D71" s="739" t="s">
        <v>118</v>
      </c>
      <c r="E71" s="774">
        <f t="shared" si="15"/>
        <v>15828.054298642533</v>
      </c>
      <c r="F71" s="860">
        <v>17490</v>
      </c>
      <c r="G71" s="1197">
        <f>ROUND(IFERROR((E71-_xlfn.XLOOKUP(C71,'Listas anteriores R'!A:A,'Listas anteriores R'!E:E))/_xlfn.XLOOKUP(C71,'Listas anteriores R'!A:A,'Listas anteriores R'!E:E),""),3)</f>
        <v>0</v>
      </c>
      <c r="H71" s="732" t="str">
        <f>IFERROR((E71-(_xlfn.XLOOKUP(C71,'Costos Unitarios'!$A:$A,'Costos Unitarios'!$E:$E)+_xlfn.XLOOKUP(C71,'Costos Comerciales'!$A:$A,'Costos Comerciales'!$E:$E)))/E71,"")</f>
        <v/>
      </c>
      <c r="I71" s="732">
        <f>IFERROR((E71-_xlfn.XLOOKUP(C71,'Lista Consumo Interno'!$A:$A,'Lista Consumo Interno'!$E:$E))/E71,"")</f>
        <v>1</v>
      </c>
      <c r="J71" s="727" t="str">
        <f>IFERROR(($E71-_xlfn.XLOOKUP($C71,Competencias!$A:$A,Competencias!R:R))/$E71,"")</f>
        <v/>
      </c>
      <c r="K71" s="727" t="str">
        <f>IFERROR(($E71-_xlfn.XLOOKUP($C71,Competencias!$A:$A,Competencias!S:S))/$E71,"")</f>
        <v/>
      </c>
      <c r="L71" s="727" t="str">
        <f>IFERROR(($E71-_xlfn.XLOOKUP($C71,Competencias!$A:$A,Competencias!T:T))/$E71,"")</f>
        <v/>
      </c>
      <c r="M71" s="727" t="str">
        <f>IFERROR(($E71-_xlfn.XLOOKUP($C71,Competencias!$A:$A,Competencias!U:U))/$E71,"")</f>
        <v/>
      </c>
      <c r="N71" s="727" t="str">
        <f>IFERROR(($E71-_xlfn.XLOOKUP($C71,Competencias!$A:$A,Competencias!V:V))/$E71,"")</f>
        <v/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ASADO C/V C/M NVTO. (PZAS)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0.34645155597388083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ASADO C/V C/M NVTO. (PZAS)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0.34645155597388083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ASADO C/V C/M NVTO. (PZAS)</v>
      </c>
      <c r="AT71" s="291">
        <f t="shared" si="14"/>
        <v>14720.090497737556</v>
      </c>
      <c r="AU71" s="1051">
        <f>ROUND(IFERROR(($AT71-_xlfn.XLOOKUP($AR71,'Listas anteriores May.'!$A:$A,'Listas anteriores May.'!$E:$E))/_xlfn.XLOOKUP($AR71,'Listas anteriores May.'!$A:$A,'Listas anteriores May.'!$E:$E),""),3)</f>
        <v>2.9000000000000001E-2</v>
      </c>
      <c r="AV71" s="732">
        <f>IFERROR(($AT71-(_xlfn.XLOOKUP($AR71,'Costos Unitarios'!$A:$A,'Costos Unitarios'!$E:$E)+_xlfn.XLOOKUP($AR71,'Costos Comerciales'!$A:$A,'Costos Comerciales'!$E:$E)))/AT71,"")</f>
        <v>0.31698789477243522</v>
      </c>
      <c r="AW71" s="892">
        <f>IFERROR((AT71-_xlfn.XLOOKUP(AR71,'Lista Consumo Interno'!$A:$A,'Lista Consumo Interno'!$E:$E))/AT71,"")</f>
        <v>1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6"/>
        <v>ASADO C/V C/M NVTO. (PZAS)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9188</v>
      </c>
      <c r="BH71" s="1052">
        <f t="shared" si="8"/>
        <v>0.34371428571428569</v>
      </c>
      <c r="BI71" s="892">
        <f>IFERROR((BE71-_xlfn.XLOOKUP(C71,'Lista Consumo Interno'!A:A,'Lista Consumo Interno'!E:E))/BE71,"")</f>
        <v>1</v>
      </c>
    </row>
    <row r="72" spans="1:61" ht="15.75" thickBot="1" x14ac:dyDescent="0.3">
      <c r="A72" s="246" t="str">
        <f>_xlfn.XLOOKUP(C72,'[1]Listas anteriores R'!$A:$A,'[1]Listas anteriores R'!$D:$D,"")</f>
        <v>Carnes</v>
      </c>
      <c r="B72" s="1204" t="s">
        <v>113</v>
      </c>
      <c r="C72" s="262">
        <v>182</v>
      </c>
      <c r="D72" s="739" t="s">
        <v>119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0.55875814751286446</v>
      </c>
      <c r="I72" s="732">
        <f>IFERROR((E72-_xlfn.XLOOKUP(C72,'Lista Consumo Interno'!$A:$A,'Lista Consumo Interno'!$E:$E))/E72,"")</f>
        <v>1</v>
      </c>
      <c r="J72" s="727">
        <f>IFERROR(($E72-_xlfn.XLOOKUP($C72,Competencias!$A:$A,Competencias!R:R))/$E72,"")</f>
        <v>-0.23198970840480279</v>
      </c>
      <c r="K72" s="727">
        <f>IFERROR(($E72-_xlfn.XLOOKUP($C72,Competencias!$A:$A,Competencias!S:S))/$E72,"")</f>
        <v>1</v>
      </c>
      <c r="L72" s="727">
        <f>IFERROR(($E72-_xlfn.XLOOKUP($C72,Competencias!$A:$A,Competencias!T:T))/$E72,"")</f>
        <v>-0.32044025157232708</v>
      </c>
      <c r="M72" s="727">
        <f>IFERROR(($E72-_xlfn.XLOOKUP($C72,Competencias!$A:$A,Competencias!U:U))/$E72,"")</f>
        <v>1</v>
      </c>
      <c r="N72" s="727">
        <f>IFERROR(($E72-_xlfn.XLOOKUP($C72,Competencias!$A:$A,Competencias!V:V))/$E72,"")</f>
        <v>-8.036020583190398E-2</v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COSTILLA ESPECIAL EN TIRAS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 t="str">
        <f>IFERROR((S72-(_xlfn.XLOOKUP(Q72,'Costos Unitarios'!$A:$A,'Costos Unitarios'!$E:$E)+_xlfn.XLOOKUP(Q72,'Costos Comerciales'!$A:$A,'Costos Comerciales'!$E:$E)))/S72,"")</f>
        <v/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COSTILLA ESPECIAL EN TIRAS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 t="str">
        <f>IFERROR((AD72-(_xlfn.XLOOKUP(AB72,'Costos Unitarios'!$A:$A,'Costos Unitarios'!$E:$E)+_xlfn.XLOOKUP(AB72,'Costos Comerciales'!$A:$A,'Costos Comerciales'!$E:$E)))/AD72,"")</f>
        <v/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COSTILLA ESPECIAL EN TIRAS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 t="str">
        <f>IFERROR(($AT72-(_xlfn.XLOOKUP($AR72,'Costos Unitarios'!$A:$A,'Costos Unitarios'!$E:$E)+_xlfn.XLOOKUP($AR72,'Costos Comerciales'!$A:$A,'Costos Comerciales'!$E:$E)))/AT72,"")</f>
        <v/>
      </c>
      <c r="AW72" s="892">
        <f>IFERROR((AT72-_xlfn.XLOOKUP(AR72,'Lista Consumo Interno'!$A:$A,'Lista Consumo Interno'!$E:$E))/AT72,"")</f>
        <v>1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6"/>
        <v>COSTILLA ESPECIAL EN TIRAS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6984</v>
      </c>
      <c r="BH72" s="1052">
        <f t="shared" si="8"/>
        <v>0.50114285714285711</v>
      </c>
      <c r="BI72" s="892">
        <f>IFERROR((BE72-_xlfn.XLOOKUP(C72,'Lista Consumo Interno'!A:A,'Lista Consumo Interno'!E:E))/BE72,"")</f>
        <v>1</v>
      </c>
    </row>
    <row r="73" spans="1:61" ht="15.75" thickBot="1" x14ac:dyDescent="0.3">
      <c r="A73" s="246" t="str">
        <f>_xlfn.XLOOKUP(C73,'[1]Listas anteriores R'!$A:$A,'[1]Listas anteriores R'!$D:$D,"")</f>
        <v>Carnes</v>
      </c>
      <c r="B73" s="1204" t="s">
        <v>113</v>
      </c>
      <c r="C73" s="262">
        <v>1503</v>
      </c>
      <c r="D73" s="739" t="s">
        <v>120</v>
      </c>
      <c r="E73" s="749">
        <f t="shared" si="15"/>
        <v>24425.339366515836</v>
      </c>
      <c r="F73" s="860">
        <v>26990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0.356201370878103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1</v>
      </c>
      <c r="K73" s="727">
        <f>IFERROR(($E73-_xlfn.XLOOKUP($C73,Competencias!$A:$A,Competencias!S:S))/$E73,"")</f>
        <v>-0.10090589107076699</v>
      </c>
      <c r="L73" s="727">
        <f>IFERROR(($E73-_xlfn.XLOOKUP($C73,Competencias!$A:$A,Competencias!T:T))/$E73,"")</f>
        <v>1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0.3453519822156354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ENTRAÑA VACUNA ENF.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0.55875814751286446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ENTRAÑA VACUNA ENF.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0.55875814751286446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ENTRAÑA VACUNA ENF.</v>
      </c>
      <c r="AT73" s="291">
        <f t="shared" si="14"/>
        <v>24425.339366515836</v>
      </c>
      <c r="AU73" s="1051">
        <f>ROUND(IFERROR(($AT73-_xlfn.XLOOKUP($AR73,'Listas anteriores May.'!$A:$A,'Listas anteriores May.'!$E:$E))/_xlfn.XLOOKUP($AR73,'Listas anteriores May.'!$A:$A,'Listas anteriores May.'!$E:$E),""),3)</f>
        <v>0.54300000000000004</v>
      </c>
      <c r="AV73" s="732">
        <f>IFERROR(($AT73-(_xlfn.XLOOKUP($AR73,'Costos Unitarios'!$A:$A,'Costos Unitarios'!$E:$E)+_xlfn.XLOOKUP($AR73,'Costos Comerciales'!$A:$A,'Costos Comerciales'!$E:$E)))/AT73,"")</f>
        <v>0.71406743238236381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ENTRAÑA VACUNA ENF.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6984</v>
      </c>
      <c r="BH73" s="1052">
        <f t="shared" si="8"/>
        <v>0.50114285714285711</v>
      </c>
      <c r="BI73" s="892">
        <f>IFERROR((BE73-_xlfn.XLOOKUP(C73,'Lista Consumo Interno'!A:A,'Lista Consumo Interno'!E:E))/BE73,"")</f>
        <v>1</v>
      </c>
    </row>
    <row r="74" spans="1:61" ht="15.75" thickBot="1" x14ac:dyDescent="0.3">
      <c r="A74" s="246" t="str">
        <f>_xlfn.XLOOKUP(C74,'[1]Listas anteriores R'!$A:$A,'[1]Listas anteriores R'!$D:$D,"")</f>
        <v>Carnes</v>
      </c>
      <c r="B74" s="1204" t="s">
        <v>113</v>
      </c>
      <c r="C74" s="262">
        <v>180</v>
      </c>
      <c r="D74" s="869" t="s">
        <v>121</v>
      </c>
      <c r="E74" s="775">
        <f t="shared" si="15"/>
        <v>9048.8687782805428</v>
      </c>
      <c r="F74" s="860">
        <v>9999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0.50877837783778379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-0.53610361036103615</v>
      </c>
      <c r="K74" s="727">
        <f>IFERROR(($E74-_xlfn.XLOOKUP($C74,Competencias!$A:$A,Competencias!S:S))/$E74,"")</f>
        <v>0.12254225422542252</v>
      </c>
      <c r="L74" s="727">
        <f>IFERROR(($E74-_xlfn.XLOOKUP($C74,Competencias!$A:$A,Competencias!T:T))/$E74,"")</f>
        <v>-0.32502750275027509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-0.42559255925592565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FALDA CON HUESO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0.356201370878103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FALDA CON HUESO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0.356201370878103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FALDA CON HUESO</v>
      </c>
      <c r="AT74" s="291">
        <f t="shared" si="14"/>
        <v>8143.9819004524888</v>
      </c>
      <c r="AU74" s="1051">
        <f>ROUND(IFERROR(($AT74-_xlfn.XLOOKUP($AR74,'Listas anteriores May.'!$A:$A,'Listas anteriores May.'!$E:$E))/_xlfn.XLOOKUP($AR74,'Listas anteriores May.'!$A:$A,'Listas anteriores May.'!$E:$E),""),3)</f>
        <v>-0.63</v>
      </c>
      <c r="AV74" s="732">
        <f>IFERROR(($AT74-(_xlfn.XLOOKUP($AR74,'Costos Unitarios'!$A:$A,'Costos Unitarios'!$E:$E)+_xlfn.XLOOKUP($AR74,'Costos Comerciales'!$A:$A,'Costos Comerciales'!$E:$E)))/AT74,"")</f>
        <v>-0.93087364291984753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FALDA CON HUESO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14541</v>
      </c>
      <c r="BH74" s="1052">
        <f t="shared" ref="BH74:BH137" si="22">(BE74-BG74)/BE74</f>
        <v>0.30757142857142855</v>
      </c>
      <c r="BI74" s="892">
        <f>IFERROR((BE74-_xlfn.XLOOKUP(C74,'Lista Consumo Interno'!A:A,'Lista Consumo Interno'!E:E))/BE74,"")</f>
        <v>1</v>
      </c>
    </row>
    <row r="75" spans="1:61" ht="15.75" thickBot="1" x14ac:dyDescent="0.3">
      <c r="A75" s="246" t="str">
        <f>_xlfn.XLOOKUP(C75,'[1]Listas anteriores R'!$A:$A,'[1]Listas anteriores R'!$D:$D,"")</f>
        <v>Carnes</v>
      </c>
      <c r="B75" s="1204" t="s">
        <v>113</v>
      </c>
      <c r="C75" s="16">
        <v>740</v>
      </c>
      <c r="D75" s="178" t="s">
        <v>122</v>
      </c>
      <c r="E75" s="960">
        <f t="shared" si="15"/>
        <v>14470.588235294117</v>
      </c>
      <c r="F75" s="860">
        <v>15990</v>
      </c>
      <c r="G75" s="1197">
        <f>ROUND(IFERROR((E75-_xlfn.XLOOKUP(C75,'Listas anteriores R'!A:A,'Listas anteriores R'!E:E))/_xlfn.XLOOKUP(C75,'Listas anteriores R'!A:A,'Listas anteriores R'!E:E),""),3)</f>
        <v>0</v>
      </c>
      <c r="H75" s="732" t="str">
        <f>IFERROR((E75-(_xlfn.XLOOKUP(C75,'Costos Unitarios'!$A:$A,'Costos Unitarios'!$E:$E)+_xlfn.XLOOKUP(C75,'Costos Comerciales'!$A:$A,'Costos Comerciales'!$E:$E)))/E75,"")</f>
        <v/>
      </c>
      <c r="I75" s="732">
        <f>IFERROR((E75-_xlfn.XLOOKUP(C75,'Lista Consumo Interno'!$A:$A,'Lista Consumo Interno'!$E:$E))/E75,"")</f>
        <v>1</v>
      </c>
      <c r="J75" s="727" t="str">
        <f>IFERROR(($E75-_xlfn.XLOOKUP($C75,Competencias!$A:$A,Competencias!R:R))/$E75,"")</f>
        <v/>
      </c>
      <c r="K75" s="727" t="str">
        <f>IFERROR(($E75-_xlfn.XLOOKUP($C75,Competencias!$A:$A,Competencias!S:S))/$E75,"")</f>
        <v/>
      </c>
      <c r="L75" s="727" t="str">
        <f>IFERROR(($E75-_xlfn.XLOOKUP($C75,Competencias!$A:$A,Competencias!T:T))/$E75,"")</f>
        <v/>
      </c>
      <c r="M75" s="727" t="str">
        <f>IFERROR(($E75-_xlfn.XLOOKUP($C75,Competencias!$A:$A,Competencias!U:U))/$E75,"")</f>
        <v/>
      </c>
      <c r="N75" s="727" t="str">
        <f>IFERROR(($E75-_xlfn.XLOOKUP($C75,Competencias!$A:$A,Competencias!V:V))/$E75,"")</f>
        <v/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ARAÑITA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0.50877837783778379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ARAÑITA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0.50877837783778379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ARAÑITA</v>
      </c>
      <c r="AT75" s="291">
        <f t="shared" si="14"/>
        <v>12300</v>
      </c>
      <c r="AU75" s="1051">
        <f>ROUND(IFERROR(($AT75-_xlfn.XLOOKUP($AR75,'Listas anteriores May.'!$A:$A,'Listas anteriores May.'!$E:$E))/_xlfn.XLOOKUP($AR75,'Listas anteriores May.'!$A:$A,'Listas anteriores May.'!$E:$E),""),3)</f>
        <v>0.51</v>
      </c>
      <c r="AV75" s="732">
        <f>IFERROR(($AT75-(_xlfn.XLOOKUP($AR75,'Costos Unitarios'!$A:$A,'Costos Unitarios'!$E:$E)+_xlfn.XLOOKUP($AR75,'Costos Comerciales'!$A:$A,'Costos Comerciales'!$E:$E)))/AT75,"")</f>
        <v>0.63861788617886184</v>
      </c>
      <c r="AW75" s="892">
        <f>IFERROR((AT75-_xlfn.XLOOKUP(AR75,'Lista Consumo Interno'!$A:$A,'Lista Consumo Interno'!$E:$E))/AT75,"")</f>
        <v>1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ARAÑITA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3946</v>
      </c>
      <c r="BH75" s="1052">
        <f t="shared" si="22"/>
        <v>0.45194444444444443</v>
      </c>
      <c r="BI75" s="892">
        <f>IFERROR((BE75-_xlfn.XLOOKUP(C75,'Lista Consumo Interno'!A:A,'Lista Consumo Interno'!E:E))/BE75,"")</f>
        <v>1</v>
      </c>
    </row>
    <row r="76" spans="1:61" ht="15.75" thickBot="1" x14ac:dyDescent="0.3">
      <c r="A76" s="246" t="str">
        <f>_xlfn.XLOOKUP(C76,'[1]Listas anteriores R'!$A:$A,'[1]Listas anteriores R'!$D:$D,"")</f>
        <v>Carnes</v>
      </c>
      <c r="B76" s="1205" t="s">
        <v>113</v>
      </c>
      <c r="C76" s="962">
        <v>342</v>
      </c>
      <c r="D76" s="720" t="s">
        <v>123</v>
      </c>
      <c r="E76" s="749">
        <f>(F76/1.105)</f>
        <v>10104.977375565612</v>
      </c>
      <c r="F76" s="860">
        <v>11166</v>
      </c>
      <c r="G76" s="1197">
        <f>ROUND(IFERROR((E76-_xlfn.XLOOKUP(C76,'Listas anteriores R'!A:A,'Listas anteriores R'!E:E))/_xlfn.XLOOKUP(C76,'Listas anteriores R'!A:A,'Listas anteriores R'!E:E),""),3)</f>
        <v>0</v>
      </c>
      <c r="H76" s="732">
        <f>IFERROR((E76-(_xlfn.XLOOKUP(C76,'Costos Unitarios'!$A:$A,'Costos Unitarios'!$E:$E)+_xlfn.XLOOKUP(C76,'Costos Comerciales'!$A:$A,'Costos Comerciales'!$E:$E)))/E76,"")</f>
        <v>0.35823705892889129</v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Asado Empleados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Asado Empleados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Asado Empleados</v>
      </c>
      <c r="AT76" s="291">
        <f t="shared" si="14"/>
        <v>10104.977375565612</v>
      </c>
      <c r="AU76" s="1051">
        <f>ROUND(IFERROR(($AT76-_xlfn.XLOOKUP($AR76,'Listas anteriores May.'!$A:$A,'Listas anteriores May.'!$E:$E))/_xlfn.XLOOKUP($AR76,'Listas anteriores May.'!$A:$A,'Listas anteriores May.'!$E:$E),""),3)</f>
        <v>-0.30199999999999999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Asado Empleados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>
        <f>_xlfn.XLOOKUP($BC76,'Costos Unitarios'!A:A,'Costos Unitarios'!E:E,"")</f>
        <v>9545</v>
      </c>
      <c r="BH76" s="1052">
        <f t="shared" si="22"/>
        <v>0.29296296296296298</v>
      </c>
      <c r="BI76" s="892">
        <f>IFERROR((BE76-_xlfn.XLOOKUP(C76,'Lista Consumo Interno'!A:A,'Lista Consumo Interno'!E:E))/BE76,"")</f>
        <v>1</v>
      </c>
    </row>
    <row r="77" spans="1:61" ht="15.75" thickBot="1" x14ac:dyDescent="0.3">
      <c r="A77" s="246" t="str">
        <f>_xlfn.XLOOKUP(C77,'[1]Listas anteriores R'!$A:$A,'[1]Listas anteriores R'!$D:$D,"")</f>
        <v>Carnes</v>
      </c>
      <c r="B77" s="1206" t="s">
        <v>124</v>
      </c>
      <c r="C77" s="961">
        <v>280</v>
      </c>
      <c r="D77" s="865" t="s">
        <v>125</v>
      </c>
      <c r="E77" s="766">
        <f t="shared" si="15"/>
        <v>18090.497737556561</v>
      </c>
      <c r="F77" s="860">
        <v>19990</v>
      </c>
      <c r="G77" s="1197">
        <f>ROUND(IFERROR((E77-_xlfn.XLOOKUP(C77,'Listas anteriores R'!A:A,'Listas anteriores R'!E:E))/_xlfn.XLOOKUP(C77,'Listas anteriores R'!A:A,'Listas anteriores R'!E:E),""),3)</f>
        <v>0</v>
      </c>
      <c r="H77" s="732">
        <f>IFERROR((E77-(_xlfn.XLOOKUP(C77,'Costos Unitarios'!$A:$A,'Costos Unitarios'!$E:$E)+_xlfn.XLOOKUP(C77,'Costos Comerciales'!$A:$A,'Costos Comerciales'!$E:$E)))/E77,"")</f>
        <v>0.43533891945972986</v>
      </c>
      <c r="I77" s="732">
        <f>IFERROR((E77-_xlfn.XLOOKUP(C77,'Lista Consumo Interno'!$A:$A,'Lista Consumo Interno'!$E:$E))/E77,"")</f>
        <v>1</v>
      </c>
      <c r="J77" s="727">
        <f>IFERROR(($E77-_xlfn.XLOOKUP($C77,Competencias!$A:$A,Competencias!R:R))/$E77,"")</f>
        <v>1</v>
      </c>
      <c r="K77" s="727">
        <f>IFERROR(($E77-_xlfn.XLOOKUP($C77,Competencias!$A:$A,Competencias!S:S))/$E77,"")</f>
        <v>1</v>
      </c>
      <c r="L77" s="727">
        <f>IFERROR(($E77-_xlfn.XLOOKUP($C77,Competencias!$A:$A,Competencias!T:T))/$E77,"")</f>
        <v>1</v>
      </c>
      <c r="M77" s="727">
        <f>IFERROR(($E77-_xlfn.XLOOKUP($C77,Competencias!$A:$A,Competencias!U:U))/$E77,"")</f>
        <v>1</v>
      </c>
      <c r="N77" s="727">
        <f>IFERROR(($E77-_xlfn.XLOOKUP($C77,Competencias!$A:$A,Competencias!V:V))/$E77,"")</f>
        <v>1</v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MOLLEJA  VAC. CONG.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-0.08</v>
      </c>
      <c r="V77" s="732">
        <f>IFERROR((S77-(_xlfn.XLOOKUP(Q77,'Costos Unitarios'!$A:$A,'Costos Unitarios'!$E:$E)+_xlfn.XLOOKUP(Q77,'Costos Comerciales'!$A:$A,'Costos Comerciales'!$E:$E)))/S77,"")</f>
        <v>0.30272888266145126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MOLLEJA  VAC. CONG.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-0.128</v>
      </c>
      <c r="AG77" s="732">
        <f>IFERROR((AD77-(_xlfn.XLOOKUP(AB77,'Costos Unitarios'!$A:$A,'Costos Unitarios'!$E:$E)+_xlfn.XLOOKUP(AB77,'Costos Comerciales'!$A:$A,'Costos Comerciales'!$E:$E)))/AD77,"")</f>
        <v>0.30272888266145126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MOLLEJA  VAC. CONG.</v>
      </c>
      <c r="AT77" s="291">
        <f t="shared" si="14"/>
        <v>18090.497737556561</v>
      </c>
      <c r="AU77" s="1051">
        <f>ROUND(IFERROR(($AT77-_xlfn.XLOOKUP($AR77,'Listas anteriores May.'!$A:$A,'Listas anteriores May.'!$E:$E))/_xlfn.XLOOKUP($AR77,'Listas anteriores May.'!$A:$A,'Listas anteriores May.'!$E:$E),""),3)</f>
        <v>0.79</v>
      </c>
      <c r="AV77" s="732">
        <f>IFERROR(($AT77-(_xlfn.XLOOKUP($AR77,'Costos Unitarios'!$A:$A,'Costos Unitarios'!$E:$E)+_xlfn.XLOOKUP($AR77,'Costos Comerciales'!$A:$A,'Costos Comerciales'!$E:$E)))/AT77,"")</f>
        <v>0.64152451225612805</v>
      </c>
      <c r="AW77" s="892">
        <f>IFERROR((AT77-_xlfn.XLOOKUP(AR77,'Lista Consumo Interno'!$A:$A,'Lista Consumo Interno'!$E:$E))/AT77,"")</f>
        <v>1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MOLLEJA  VAC. CONG.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-3.1E-2</v>
      </c>
      <c r="BG77" s="150">
        <f>_xlfn.XLOOKUP($BC77,'Costos Unitarios'!A:A,'Costos Unitarios'!E:E,"")</f>
        <v>5789</v>
      </c>
      <c r="BH77" s="1052">
        <f t="shared" si="22"/>
        <v>0.40868506193381404</v>
      </c>
      <c r="BI77" s="892">
        <f>IFERROR((BE77-_xlfn.XLOOKUP(C77,'Lista Consumo Interno'!A:A,'Lista Consumo Interno'!E:E))/BE77,"")</f>
        <v>1</v>
      </c>
    </row>
    <row r="78" spans="1:61" ht="15.75" thickBot="1" x14ac:dyDescent="0.3">
      <c r="A78" s="246" t="str">
        <f>_xlfn.XLOOKUP(C78,'[1]Listas anteriores R'!$A:$A,'[1]Listas anteriores R'!$D:$D,"")</f>
        <v>Carnes</v>
      </c>
      <c r="B78" s="1204" t="s">
        <v>124</v>
      </c>
      <c r="C78" s="262">
        <v>282</v>
      </c>
      <c r="D78" s="869" t="s">
        <v>126</v>
      </c>
      <c r="E78" s="775">
        <f t="shared" si="15"/>
        <v>5420.8144796380093</v>
      </c>
      <c r="F78" s="860">
        <v>5990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0.50616277128547582</v>
      </c>
      <c r="I78" s="732">
        <f>IFERROR((E78-_xlfn.XLOOKUP(C78,'Lista Consumo Interno'!$A:$A,'Lista Consumo Interno'!$E:$E))/E78,"")</f>
        <v>1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-1.6730300500834723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-4.2278797996661059E-2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CHINCHULIN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0.43533891945972986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CHINCHULIN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0.43533891945972986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CHINCHULIN  VAC. CONG.</v>
      </c>
      <c r="AT78" s="291">
        <f t="shared" si="14"/>
        <v>5420.8144796380093</v>
      </c>
      <c r="AU78" s="1051">
        <f>ROUND(IFERROR(($AT78-_xlfn.XLOOKUP($AR78,'Listas anteriores May.'!$A:$A,'Listas anteriores May.'!$E:$E))/_xlfn.XLOOKUP($AR78,'Listas anteriores May.'!$A:$A,'Listas anteriores May.'!$E:$E),""),3)</f>
        <v>-0.7</v>
      </c>
      <c r="AV78" s="732">
        <f>IFERROR(($AT78-(_xlfn.XLOOKUP($AR78,'Costos Unitarios'!$A:$A,'Costos Unitarios'!$E:$E)+_xlfn.XLOOKUP($AR78,'Costos Comerciales'!$A:$A,'Costos Comerciales'!$E:$E)))/AT78,"")</f>
        <v>-0.88440317195325535</v>
      </c>
      <c r="AW78" s="892">
        <f>IFERROR((AT78-_xlfn.XLOOKUP(AR78,'Lista Consumo Interno'!$A:$A,'Lista Consumo Interno'!$E:$E))/AT78,"")</f>
        <v>1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CHINCHULIN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8438</v>
      </c>
      <c r="BH78" s="1052">
        <f t="shared" si="22"/>
        <v>0.51505747126436785</v>
      </c>
      <c r="BI78" s="892">
        <f>IFERROR((BE78-_xlfn.XLOOKUP(C78,'Lista Consumo Interno'!A:A,'Lista Consumo Interno'!E:E))/BE78,"")</f>
        <v>1</v>
      </c>
    </row>
    <row r="79" spans="1:61" ht="15.75" thickBot="1" x14ac:dyDescent="0.3">
      <c r="A79" s="246" t="str">
        <f>_xlfn.XLOOKUP(C79,'[1]Listas anteriores R'!$A:$A,'[1]Listas anteriores R'!$D:$D,"")</f>
        <v>Carnes</v>
      </c>
      <c r="B79" s="1204" t="s">
        <v>124</v>
      </c>
      <c r="C79" s="262">
        <v>283</v>
      </c>
      <c r="D79" s="737" t="s">
        <v>127</v>
      </c>
      <c r="E79" s="774">
        <f t="shared" si="15"/>
        <v>3610.8597285067872</v>
      </c>
      <c r="F79" s="860">
        <v>3990</v>
      </c>
      <c r="G79" s="1197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0.36635588972431077</v>
      </c>
      <c r="I79" s="732">
        <f>IFERROR((E79-_xlfn.XLOOKUP(C79,'Lista Consumo Interno'!$A:$A,'Lista Consumo Interno'!$E:$E))/E79,"")</f>
        <v>1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-0.10500000000000005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-0.2046992481203008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TRIPA GORDA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-0.23</v>
      </c>
      <c r="V79" s="732">
        <f>IFERROR((S79-(_xlfn.XLOOKUP(Q79,'Costos Unitarios'!$A:$A,'Costos Unitarios'!$E:$E)+_xlfn.XLOOKUP(Q79,'Costos Comerciales'!$A:$A,'Costos Comerciales'!$E:$E)))/S79,"")</f>
        <v>0.40826465293058611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TRIPA GORDA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-0.16500000000000001</v>
      </c>
      <c r="AG79" s="732">
        <f>IFERROR((AD79-(_xlfn.XLOOKUP(AB79,'Costos Unitarios'!$A:$A,'Costos Unitarios'!$E:$E)+_xlfn.XLOOKUP(AB79,'Costos Comerciales'!$A:$A,'Costos Comerciales'!$E:$E)))/AD79,"")</f>
        <v>0.40826465293058611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TRIPA GORDA VAC. CONG.</v>
      </c>
      <c r="AT79" s="291">
        <f t="shared" si="14"/>
        <v>3610.8597285067872</v>
      </c>
      <c r="AU79" s="1051">
        <f>ROUND(IFERROR(($AT79-_xlfn.XLOOKUP($AR79,'Listas anteriores May.'!$A:$A,'Listas anteriores May.'!$E:$E))/_xlfn.XLOOKUP($AR79,'Listas anteriores May.'!$A:$A,'Listas anteriores May.'!$E:$E),""),3)</f>
        <v>-0.33400000000000002</v>
      </c>
      <c r="AV79" s="732">
        <f>IFERROR(($AT79-(_xlfn.XLOOKUP($AR79,'Costos Unitarios'!$A:$A,'Costos Unitarios'!$E:$E)+_xlfn.XLOOKUP($AR79,'Costos Comerciales'!$A:$A,'Costos Comerciales'!$E:$E)))/AT79,"")</f>
        <v>0.25862531328320798</v>
      </c>
      <c r="AW79" s="892">
        <f>IFERROR((AT79-_xlfn.XLOOKUP(AR79,'Lista Consumo Interno'!$A:$A,'Lista Consumo Interno'!$E:$E))/AT79,"")</f>
        <v>1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TRIPA GORDA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2410</v>
      </c>
      <c r="BH79" s="1052">
        <f t="shared" si="22"/>
        <v>0.50816326530612244</v>
      </c>
      <c r="BI79" s="892">
        <f>IFERROR((BE79-_xlfn.XLOOKUP(C79,'Lista Consumo Interno'!A:A,'Lista Consumo Interno'!E:E))/BE79,"")</f>
        <v>1</v>
      </c>
    </row>
    <row r="80" spans="1:61" ht="15.75" thickBot="1" x14ac:dyDescent="0.3">
      <c r="A80" s="246" t="str">
        <f>_xlfn.XLOOKUP(C80,'[1]Listas anteriores R'!$A:$A,'[1]Listas anteriores R'!$D:$D,"")</f>
        <v>Carnes</v>
      </c>
      <c r="B80" s="1204" t="s">
        <v>124</v>
      </c>
      <c r="C80" s="262">
        <v>275</v>
      </c>
      <c r="D80" s="739" t="s">
        <v>128</v>
      </c>
      <c r="E80" s="774">
        <f t="shared" si="15"/>
        <v>4063.3484162895929</v>
      </c>
      <c r="F80" s="860">
        <v>4490</v>
      </c>
      <c r="G80" s="1197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0.31558908685968823</v>
      </c>
      <c r="I80" s="732">
        <f>IFERROR((E80-_xlfn.XLOOKUP(C80,'Lista Consumo Interno'!$A:$A,'Lista Consumo Interno'!$E:$E))/E80,"")</f>
        <v>1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0.26415367483296215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0.75635857461024503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HIGADO VAC CONG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-7.4999999999999997E-2</v>
      </c>
      <c r="V80" s="732">
        <f>IFERROR((S80-(_xlfn.XLOOKUP(Q80,'Costos Unitarios'!$A:$A,'Costos Unitarios'!$E:$E)+_xlfn.XLOOKUP(Q80,'Costos Comerciales'!$A:$A,'Costos Comerciales'!$E:$E)))/S80,"")</f>
        <v>0.31484010840108401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HIGADO VAC CONG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-7.4999999999999997E-2</v>
      </c>
      <c r="AG80" s="732">
        <f>IFERROR((AD80-(_xlfn.XLOOKUP(AB80,'Costos Unitarios'!$A:$A,'Costos Unitarios'!$E:$E)+_xlfn.XLOOKUP(AB80,'Costos Comerciales'!$A:$A,'Costos Comerciales'!$E:$E)))/AD80,"")</f>
        <v>0.31484010840108401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HIGADO VAC CONG</v>
      </c>
      <c r="AT80" s="291">
        <f t="shared" si="14"/>
        <v>4063.3484162895929</v>
      </c>
      <c r="AU80" s="1051">
        <f>ROUND(IFERROR(($AT80-_xlfn.XLOOKUP($AR80,'Listas anteriores May.'!$A:$A,'Listas anteriores May.'!$E:$E))/_xlfn.XLOOKUP($AR80,'Listas anteriores May.'!$A:$A,'Listas anteriores May.'!$E:$E),""),3)</f>
        <v>0.125</v>
      </c>
      <c r="AV80" s="732">
        <f>IFERROR(($AT80-(_xlfn.XLOOKUP($AR80,'Costos Unitarios'!$A:$A,'Costos Unitarios'!$E:$E)+_xlfn.XLOOKUP($AR80,'Costos Comerciales'!$A:$A,'Costos Comerciales'!$E:$E)))/AT80,"")</f>
        <v>0.43691759465478847</v>
      </c>
      <c r="AW80" s="892">
        <f>IFERROR((AT80-_xlfn.XLOOKUP(AR80,'Lista Consumo Interno'!$A:$A,'Lista Consumo Interno'!$E:$E))/AT80,"")</f>
        <v>1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HIGADO VAC CONG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1766</v>
      </c>
      <c r="BH80" s="1052">
        <f t="shared" si="22"/>
        <v>0.46484848484848484</v>
      </c>
      <c r="BI80" s="892">
        <f>IFERROR((BE80-_xlfn.XLOOKUP(C80,'Lista Consumo Interno'!A:A,'Lista Consumo Interno'!E:E))/BE80,"")</f>
        <v>1</v>
      </c>
    </row>
    <row r="81" spans="1:61" ht="15.75" thickBot="1" x14ac:dyDescent="0.3">
      <c r="A81" s="246" t="str">
        <f>_xlfn.XLOOKUP(C81,'[1]Listas anteriores R'!$A:$A,'[1]Listas anteriores R'!$D:$D,"")</f>
        <v>Carnes</v>
      </c>
      <c r="B81" s="1204" t="s">
        <v>124</v>
      </c>
      <c r="C81" s="262">
        <v>276</v>
      </c>
      <c r="D81" s="739" t="s">
        <v>129</v>
      </c>
      <c r="E81" s="774">
        <f t="shared" si="15"/>
        <v>9945.7013574660632</v>
      </c>
      <c r="F81" s="860">
        <v>10990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0.27747679708826206</v>
      </c>
      <c r="I81" s="732">
        <f>IFERROR((E81-_xlfn.XLOOKUP(C81,'Lista Consumo Interno'!$A:$A,'Lista Consumo Interno'!$E:$E))/E81,"")</f>
        <v>1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-0.53232029117379442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-4.4540491355778127E-3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LENGUA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0.31558908685968823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LENGUA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0.31558908685968823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LENGUA VAC CONG</v>
      </c>
      <c r="AT81" s="291">
        <f t="shared" si="14"/>
        <v>9945.7013574660632</v>
      </c>
      <c r="AU81" s="1051">
        <f>ROUND(IFERROR(($AT81-_xlfn.XLOOKUP($AR81,'Listas anteriores May.'!$A:$A,'Listas anteriores May.'!$E:$E))/_xlfn.XLOOKUP($AR81,'Listas anteriores May.'!$A:$A,'Listas anteriores May.'!$E:$E),""),3)</f>
        <v>1.448</v>
      </c>
      <c r="AV81" s="732">
        <f>IFERROR(($AT81-(_xlfn.XLOOKUP($AR81,'Costos Unitarios'!$A:$A,'Costos Unitarios'!$E:$E)+_xlfn.XLOOKUP($AR81,'Costos Comerciales'!$A:$A,'Costos Comerciales'!$E:$E)))/AT81,"")</f>
        <v>0.72038171064604184</v>
      </c>
      <c r="AW81" s="892">
        <f>IFERROR((AT81-_xlfn.XLOOKUP(AR81,'Lista Consumo Interno'!$A:$A,'Lista Consumo Interno'!$E:$E))/AT81,"")</f>
        <v>1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LENGUA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2500</v>
      </c>
      <c r="BH81" s="1052">
        <f t="shared" si="22"/>
        <v>0.375</v>
      </c>
      <c r="BI81" s="892">
        <f>IFERROR((BE81-_xlfn.XLOOKUP(C81,'Lista Consumo Interno'!A:A,'Lista Consumo Interno'!E:E))/BE81,"")</f>
        <v>1</v>
      </c>
    </row>
    <row r="82" spans="1:61" ht="15.75" thickBot="1" x14ac:dyDescent="0.3">
      <c r="A82" s="246" t="str">
        <f>_xlfn.XLOOKUP(C82,'[1]Listas anteriores R'!$A:$A,'[1]Listas anteriores R'!$D:$D,"")</f>
        <v>Carnes</v>
      </c>
      <c r="B82" s="1204" t="s">
        <v>124</v>
      </c>
      <c r="C82" s="262">
        <v>277</v>
      </c>
      <c r="D82" s="737" t="s">
        <v>130</v>
      </c>
      <c r="E82" s="774">
        <f t="shared" si="15"/>
        <v>6325.7918552036199</v>
      </c>
      <c r="F82" s="860">
        <v>6990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0.27518955650929899</v>
      </c>
      <c r="I82" s="732">
        <f>IFERROR((E82-_xlfn.XLOOKUP(C82,'Lista Consumo Interno'!$A:$A,'Lista Consumo Interno'!$E:$E))/E82,"")</f>
        <v>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0.36924892703862661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0.3755722460658083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MONDONGO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0.27747679708826206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MONDONGO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0.27747679708826206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MONDONGO VAC CONG</v>
      </c>
      <c r="AT82" s="291">
        <f t="shared" si="14"/>
        <v>6325.7918552036199</v>
      </c>
      <c r="AU82" s="1051">
        <f>ROUND(IFERROR(($AT82-_xlfn.XLOOKUP($AR82,'Listas anteriores May.'!$A:$A,'Listas anteriores May.'!$E:$E))/_xlfn.XLOOKUP($AR82,'Listas anteriores May.'!$A:$A,'Listas anteriores May.'!$E:$E),""),3)</f>
        <v>-0.36399999999999999</v>
      </c>
      <c r="AV82" s="732">
        <f>IFERROR(($AT82-(_xlfn.XLOOKUP($AR82,'Costos Unitarios'!$A:$A,'Costos Unitarios'!$E:$E)+_xlfn.XLOOKUP($AR82,'Costos Comerciales'!$A:$A,'Costos Comerciales'!$E:$E)))/AT82,"")</f>
        <v>-0.13598426323319027</v>
      </c>
      <c r="AW82" s="892">
        <f>IFERROR((AT82-_xlfn.XLOOKUP(AR82,'Lista Consumo Interno'!$A:$A,'Lista Consumo Interno'!$E:$E))/AT82,"")</f>
        <v>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MONDONGO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6636</v>
      </c>
      <c r="BH82" s="1052">
        <f t="shared" si="22"/>
        <v>0.31587628865979384</v>
      </c>
      <c r="BI82" s="892">
        <f>IFERROR((BE82-_xlfn.XLOOKUP(C82,'Lista Consumo Interno'!A:A,'Lista Consumo Interno'!E:E))/BE82,"")</f>
        <v>1</v>
      </c>
    </row>
    <row r="83" spans="1:61" ht="15.75" thickBot="1" x14ac:dyDescent="0.3">
      <c r="A83" s="246" t="str">
        <f>_xlfn.XLOOKUP(C83,'[1]Listas anteriores R'!$A:$A,'[1]Listas anteriores R'!$D:$D,"")</f>
        <v>Carnes</v>
      </c>
      <c r="B83" s="1204" t="s">
        <v>124</v>
      </c>
      <c r="C83" s="267">
        <v>291</v>
      </c>
      <c r="D83" s="737" t="s">
        <v>131</v>
      </c>
      <c r="E83" s="774">
        <f t="shared" si="15"/>
        <v>4787.3303167420818</v>
      </c>
      <c r="F83" s="860">
        <v>5290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0.54233364839319476</v>
      </c>
      <c r="I83" s="732">
        <f>IFERROR((E83-_xlfn.XLOOKUP(C83,'Lista Consumo Interno'!$A:$A,'Lista Consumo Interno'!$E:$E))/E83,"")</f>
        <v>1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-1.5316824196597352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-0.24704158790170125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RIÑON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0.27518955650929899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RIÑON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0.27518955650929899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RIÑON VAC CONG</v>
      </c>
      <c r="AT83" s="291">
        <f t="shared" si="14"/>
        <v>4787.3303167420818</v>
      </c>
      <c r="AU83" s="1051">
        <f>ROUND(IFERROR(($AT83-_xlfn.XLOOKUP($AR83,'Listas anteriores May.'!$A:$A,'Listas anteriores May.'!$E:$E))/_xlfn.XLOOKUP($AR83,'Listas anteriores May.'!$A:$A,'Listas anteriores May.'!$E:$E),""),3)</f>
        <v>-0.24299999999999999</v>
      </c>
      <c r="AV83" s="732">
        <f>IFERROR(($AT83-(_xlfn.XLOOKUP($AR83,'Costos Unitarios'!$A:$A,'Costos Unitarios'!$E:$E)+_xlfn.XLOOKUP($AR83,'Costos Comerciales'!$A:$A,'Costos Comerciales'!$E:$E)))/AT83,"")</f>
        <v>4.2263705103969818E-2</v>
      </c>
      <c r="AW83" s="892">
        <f>IFERROR((AT83-_xlfn.XLOOKUP(AR83,'Lista Consumo Interno'!$A:$A,'Lista Consumo Interno'!$E:$E))/AT83,"")</f>
        <v>1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RIÑON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4188</v>
      </c>
      <c r="BH83" s="1052">
        <f t="shared" si="22"/>
        <v>0.32451612903225807</v>
      </c>
      <c r="BI83" s="892">
        <f>IFERROR((BE83-_xlfn.XLOOKUP(C83,'Lista Consumo Interno'!A:A,'Lista Consumo Interno'!E:E))/BE83,"")</f>
        <v>1</v>
      </c>
    </row>
    <row r="84" spans="1:61" ht="15.75" thickBot="1" x14ac:dyDescent="0.3">
      <c r="A84" s="246" t="str">
        <f>_xlfn.XLOOKUP(C84,'[1]Listas anteriores R'!$A:$A,'[1]Listas anteriores R'!$D:$D,"")</f>
        <v>Carnes</v>
      </c>
      <c r="B84" s="1204" t="s">
        <v>124</v>
      </c>
      <c r="C84" s="262">
        <v>281</v>
      </c>
      <c r="D84" s="740" t="s">
        <v>132</v>
      </c>
      <c r="E84" s="774">
        <f t="shared" si="15"/>
        <v>3067.873303167421</v>
      </c>
      <c r="F84" s="860">
        <v>3390</v>
      </c>
      <c r="G84" s="1197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0.43576548672566373</v>
      </c>
      <c r="I84" s="732">
        <f>IFERROR((E84-_xlfn.XLOOKUP(C84,'Lista Consumo Interno'!$A:$A,'Lista Consumo Interno'!$E:$E))/E84,"")</f>
        <v>1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1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-0.28753687315634213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SESOS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0.54233364839319476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SESOS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0.54233364839319476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SESOS VAC CONG</v>
      </c>
      <c r="AT84" s="291">
        <f t="shared" si="14"/>
        <v>3067.873303167421</v>
      </c>
      <c r="AU84" s="1051">
        <f>ROUND(IFERROR(($AT84-_xlfn.XLOOKUP($AR84,'Listas anteriores May.'!$A:$A,'Listas anteriores May.'!$E:$E))/_xlfn.XLOOKUP($AR84,'Listas anteriores May.'!$A:$A,'Listas anteriores May.'!$E:$E),""),3)</f>
        <v>-0.35899999999999999</v>
      </c>
      <c r="AV84" s="732">
        <f>IFERROR(($AT84-(_xlfn.XLOOKUP($AR84,'Costos Unitarios'!$A:$A,'Costos Unitarios'!$E:$E)+_xlfn.XLOOKUP($AR84,'Costos Comerciales'!$A:$A,'Costos Comerciales'!$E:$E)))/AT84,"")</f>
        <v>0.28582448377581127</v>
      </c>
      <c r="AW84" s="892">
        <f>IFERROR((AT84-_xlfn.XLOOKUP(AR84,'Lista Consumo Interno'!$A:$A,'Lista Consumo Interno'!$E:$E))/AT84,"")</f>
        <v>1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SESOS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1752</v>
      </c>
      <c r="BH84" s="1052">
        <f t="shared" si="22"/>
        <v>0.60181818181818181</v>
      </c>
      <c r="BI84" s="892">
        <f>IFERROR((BE84-_xlfn.XLOOKUP(C84,'Lista Consumo Interno'!A:A,'Lista Consumo Interno'!E:E))/BE84,"")</f>
        <v>1</v>
      </c>
    </row>
    <row r="85" spans="1:61" ht="15.75" thickBot="1" x14ac:dyDescent="0.3">
      <c r="A85" s="246" t="str">
        <f>_xlfn.XLOOKUP(C85,'[1]Listas anteriores R'!$A:$A,'[1]Listas anteriores R'!$D:$D,"")</f>
        <v>Carnes</v>
      </c>
      <c r="B85" s="1204" t="s">
        <v>124</v>
      </c>
      <c r="C85" s="262">
        <v>185</v>
      </c>
      <c r="D85" s="737" t="s">
        <v>133</v>
      </c>
      <c r="E85" s="774">
        <f t="shared" si="15"/>
        <v>7592.7601809954749</v>
      </c>
      <c r="F85" s="860">
        <v>8390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0.26364064362336115</v>
      </c>
      <c r="I85" s="732">
        <f>IFERROR((E85-_xlfn.XLOOKUP(C85,'Lista Consumo Interno'!$A:$A,'Lista Consumo Interno'!$E:$E))/E85,"")</f>
        <v>1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0.34279499404052444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RABOS VAC CONG.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0.43576548672566373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RABOS VAC CONG.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0.43576548672566373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RABOS VAC CONG.</v>
      </c>
      <c r="AT85" s="291">
        <f t="shared" si="14"/>
        <v>7592.7601809954749</v>
      </c>
      <c r="AU85" s="1051">
        <f>ROUND(IFERROR(($AT85-_xlfn.XLOOKUP($AR85,'Listas anteriores May.'!$A:$A,'Listas anteriores May.'!$E:$E))/_xlfn.XLOOKUP($AR85,'Listas anteriores May.'!$A:$A,'Listas anteriores May.'!$E:$E),""),3)</f>
        <v>1.4750000000000001</v>
      </c>
      <c r="AV85" s="732">
        <f>IFERROR(($AT85-(_xlfn.XLOOKUP($AR85,'Costos Unitarios'!$A:$A,'Costos Unitarios'!$E:$E)+_xlfn.XLOOKUP($AR85,'Costos Comerciales'!$A:$A,'Costos Comerciales'!$E:$E)))/AT85,"")</f>
        <v>0.77201966626936824</v>
      </c>
      <c r="AW85" s="892">
        <f>IFERROR((AT85-_xlfn.XLOOKUP(AR85,'Lista Consumo Interno'!$A:$A,'Lista Consumo Interno'!$E:$E))/AT85,"")</f>
        <v>1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RABOS VAC CONG.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1520</v>
      </c>
      <c r="BH85" s="1052">
        <f t="shared" si="22"/>
        <v>0.55294117647058827</v>
      </c>
      <c r="BI85" s="892">
        <f>IFERROR((BE85-_xlfn.XLOOKUP(C85,'Lista Consumo Interno'!A:A,'Lista Consumo Interno'!E:E))/BE85,"")</f>
        <v>1</v>
      </c>
    </row>
    <row r="86" spans="1:61" ht="15.75" thickBot="1" x14ac:dyDescent="0.3">
      <c r="A86" s="246" t="str">
        <f>_xlfn.XLOOKUP(C86,'[1]Listas anteriores R'!$A:$A,'[1]Listas anteriores R'!$D:$D,"")</f>
        <v>Carnes</v>
      </c>
      <c r="B86" s="1204" t="s">
        <v>124</v>
      </c>
      <c r="C86" s="741">
        <v>279</v>
      </c>
      <c r="D86" s="740" t="s">
        <v>134</v>
      </c>
      <c r="E86" s="774">
        <f t="shared" si="15"/>
        <v>4063.3484162895929</v>
      </c>
      <c r="F86" s="860">
        <v>4490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0.33626169265033412</v>
      </c>
      <c r="I86" s="732">
        <f>IFERROR((E86-_xlfn.XLOOKUP(C86,'Lista Consumo Interno'!$A:$A,'Lista Consumo Interno'!$E:$E))/E86,"")</f>
        <v>1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-0.27973273942093535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1.5836302895322982E-2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CORAZÓN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0.26364064362336115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CORAZÓN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0.26364064362336115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CORAZÓN VAC CONG.</v>
      </c>
      <c r="AT86" s="291">
        <f t="shared" si="14"/>
        <v>4063.3484162895929</v>
      </c>
      <c r="AU86" s="1051">
        <f>ROUND(IFERROR(($AT86-_xlfn.XLOOKUP($AR86,'Listas anteriores May.'!$A:$A,'Listas anteriores May.'!$E:$E))/_xlfn.XLOOKUP($AR86,'Listas anteriores May.'!$A:$A,'Listas anteriores May.'!$E:$E),""),3)</f>
        <v>-0.46500000000000002</v>
      </c>
      <c r="AV86" s="732">
        <f>IFERROR(($AT86-(_xlfn.XLOOKUP($AR86,'Costos Unitarios'!$A:$A,'Costos Unitarios'!$E:$E)+_xlfn.XLOOKUP($AR86,'Costos Comerciales'!$A:$A,'Costos Comerciales'!$E:$E)))/AT86,"")</f>
        <v>-0.37595879732739418</v>
      </c>
      <c r="AW86" s="892">
        <f>IFERROR((AT86-_xlfn.XLOOKUP(AR86,'Lista Consumo Interno'!$A:$A,'Lista Consumo Interno'!$E:$E))/AT86,"")</f>
        <v>1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CORAZÓN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5591</v>
      </c>
      <c r="BH86" s="1052">
        <f t="shared" si="22"/>
        <v>0.26434210526315788</v>
      </c>
      <c r="BI86" s="892">
        <f>IFERROR((BE86-_xlfn.XLOOKUP(C86,'Lista Consumo Interno'!A:A,'Lista Consumo Interno'!E:E))/BE86,"")</f>
        <v>1</v>
      </c>
    </row>
    <row r="87" spans="1:61" ht="15.75" thickBot="1" x14ac:dyDescent="0.3">
      <c r="A87" s="246" t="str">
        <f>_xlfn.XLOOKUP(C87,'[1]Listas anteriores R'!$A:$A,'[1]Listas anteriores R'!$D:$D,"")</f>
        <v>Carnes</v>
      </c>
      <c r="B87" s="1205" t="s">
        <v>124</v>
      </c>
      <c r="C87" s="263">
        <v>1091</v>
      </c>
      <c r="D87" s="925" t="s">
        <v>135</v>
      </c>
      <c r="E87" s="926">
        <f t="shared" si="15"/>
        <v>18995.475113122171</v>
      </c>
      <c r="F87" s="860">
        <v>20990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0.50403978084802281</v>
      </c>
      <c r="I87" s="732">
        <f>IFERROR((E87-_xlfn.XLOOKUP(C87,'Lista Consumo Interno'!$A:$A,'Lista Consumo Interno'!$E:$E))/E87,"")</f>
        <v>1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1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-5.2355883754168706E-2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MOLLEJA DE COGOTE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0.33626169265033412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MOLLEJA DE COGOTE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0.33626169265033412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MOLLEJA DE COGOTE CONG.</v>
      </c>
      <c r="AT87" s="291">
        <f t="shared" si="14"/>
        <v>18995.475113122171</v>
      </c>
      <c r="AU87" s="1051">
        <f>ROUND(IFERROR(($AT87-_xlfn.XLOOKUP($AR87,'Listas anteriores May.'!$A:$A,'Listas anteriores May.'!$E:$E))/_xlfn.XLOOKUP($AR87,'Listas anteriores May.'!$A:$A,'Listas anteriores May.'!$E:$E),""),3)</f>
        <v>3.6749999999999998</v>
      </c>
      <c r="AV87" s="732">
        <f>IFERROR(($AT87-(_xlfn.XLOOKUP($AR87,'Costos Unitarios'!$A:$A,'Costos Unitarios'!$E:$E)+_xlfn.XLOOKUP($AR87,'Costos Comerciales'!$A:$A,'Costos Comerciales'!$E:$E)))/AT87,"")</f>
        <v>0.85801881848499284</v>
      </c>
      <c r="AW87" s="892">
        <f>IFERROR((AT87-_xlfn.XLOOKUP(AR87,'Lista Consumo Interno'!$A:$A,'Lista Consumo Interno'!$E:$E))/AT87,"")</f>
        <v>1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MOLLEJA DE COGOTE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2374</v>
      </c>
      <c r="BH87" s="1052">
        <f t="shared" si="22"/>
        <v>0.40649999999999997</v>
      </c>
      <c r="BI87" s="892">
        <f>IFERROR((BE87-_xlfn.XLOOKUP(C87,'Lista Consumo Interno'!A:A,'Lista Consumo Interno'!E:E))/BE87,"")</f>
        <v>1</v>
      </c>
    </row>
    <row r="88" spans="1:61" ht="15.75" thickBot="1" x14ac:dyDescent="0.3">
      <c r="A88" s="246" t="str">
        <f>_xlfn.XLOOKUP(C88,'[1]Listas anteriores R'!$A:$A,'[1]Listas anteriores R'!$D:$D,"")</f>
        <v>Carnes</v>
      </c>
      <c r="B88" s="1208" t="s">
        <v>124</v>
      </c>
      <c r="C88" s="262">
        <v>1086</v>
      </c>
      <c r="D88" s="740" t="s">
        <v>136</v>
      </c>
      <c r="E88" s="775">
        <f t="shared" si="15"/>
        <v>18090.497737556561</v>
      </c>
      <c r="F88" s="860">
        <f>F77</f>
        <v>19990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0.48558629314657331</v>
      </c>
      <c r="I88" s="732">
        <f>IFERROR((E88-_xlfn.XLOOKUP(C88,'Lista Consumo Interno'!$A:$A,'Lista Consumo Interno'!$E:$E))/E88,"")</f>
        <v>1</v>
      </c>
      <c r="J88" s="727" t="str">
        <f>IFERROR(($E88-_xlfn.XLOOKUP($C88,Competencias!$A:$A,Competencias!R:R))/$E88,"")</f>
        <v/>
      </c>
      <c r="K88" s="727" t="str">
        <f>IFERROR(($E88-_xlfn.XLOOKUP($C88,Competencias!$A:$A,Competencias!S:S))/$E88,"")</f>
        <v/>
      </c>
      <c r="L88" s="727" t="str">
        <f>IFERROR(($E88-_xlfn.XLOOKUP($C88,Competencias!$A:$A,Competencias!T:T))/$E88,"")</f>
        <v/>
      </c>
      <c r="M88" s="727" t="str">
        <f>IFERROR(($E88-_xlfn.XLOOKUP($C88,Competencias!$A:$A,Competencias!U:U))/$E88,"")</f>
        <v/>
      </c>
      <c r="N88" s="727" t="str">
        <f>IFERROR(($E88-_xlfn.XLOOKUP($C88,Competencias!$A:$A,Competencias!V:V))/$E88,"")</f>
        <v/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 VAC. ENFRIADA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0.50403978084802281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 VAC. ENFRIADA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0.50403978084802281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 VAC. ENFRIADA</v>
      </c>
      <c r="AT88" s="291">
        <f t="shared" si="14"/>
        <v>18090.497737556561</v>
      </c>
      <c r="AU88" s="1051">
        <f>ROUND(IFERROR(($AT88-_xlfn.XLOOKUP($AR88,'Listas anteriores May.'!$A:$A,'Listas anteriores May.'!$E:$E))/_xlfn.XLOOKUP($AR88,'Listas anteriores May.'!$A:$A,'Listas anteriores May.'!$E:$E),""),3)</f>
        <v>-4.8000000000000001E-2</v>
      </c>
      <c r="AV88" s="732">
        <f>IFERROR(($AT88-(_xlfn.XLOOKUP($AR88,'Costos Unitarios'!$A:$A,'Costos Unitarios'!$E:$E)+_xlfn.XLOOKUP($AR88,'Costos Comerciales'!$A:$A,'Costos Comerciales'!$E:$E)))/AT88,"")</f>
        <v>0.47922936468234117</v>
      </c>
      <c r="AW88" s="892">
        <f>IFERROR((AT88-_xlfn.XLOOKUP(AR88,'Lista Consumo Interno'!$A:$A,'Lista Consumo Interno'!$E:$E))/AT88,"")</f>
        <v>1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 VAC. ENFRIADA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8438</v>
      </c>
      <c r="BH88" s="1052">
        <f t="shared" si="22"/>
        <v>0.51505747126436785</v>
      </c>
      <c r="BI88" s="892">
        <f>IFERROR((BE88-_xlfn.XLOOKUP(C88,'Lista Consumo Interno'!A:A,'Lista Consumo Interno'!E:E))/BE88,"")</f>
        <v>1</v>
      </c>
    </row>
    <row r="89" spans="1:61" ht="15.75" thickBot="1" x14ac:dyDescent="0.3">
      <c r="A89" s="246" t="str">
        <f>_xlfn.XLOOKUP(C89,'[1]Listas anteriores R'!$A:$A,'[1]Listas anteriores R'!$D:$D,"")</f>
        <v>Carnes</v>
      </c>
      <c r="B89" s="1204" t="s">
        <v>124</v>
      </c>
      <c r="C89" s="262">
        <v>1082</v>
      </c>
      <c r="D89" s="739" t="s">
        <v>137</v>
      </c>
      <c r="E89" s="774">
        <f t="shared" si="15"/>
        <v>5420.8144796380093</v>
      </c>
      <c r="F89" s="860">
        <f t="shared" ref="F89:F97" si="23">F78</f>
        <v>5990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0.50210434056761266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CHINCHULIN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0.48558629314657331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CHINCHULIN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0.48558629314657331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CHINCHULIN  VAC. ENFRIADA</v>
      </c>
      <c r="AT89" s="291">
        <f t="shared" si="14"/>
        <v>5420.8144796380093</v>
      </c>
      <c r="AU89" s="1051">
        <f>ROUND(IFERROR(($AT89-_xlfn.XLOOKUP($AR89,'Listas anteriores May.'!$A:$A,'Listas anteriores May.'!$E:$E))/_xlfn.XLOOKUP($AR89,'Listas anteriores May.'!$A:$A,'Listas anteriores May.'!$E:$E),""),3)</f>
        <v>-0.7</v>
      </c>
      <c r="AV89" s="732">
        <f>IFERROR(($AT89-(_xlfn.XLOOKUP($AR89,'Costos Unitarios'!$A:$A,'Costos Unitarios'!$E:$E)+_xlfn.XLOOKUP($AR89,'Costos Comerciales'!$A:$A,'Costos Comerciales'!$E:$E)))/AT89,"")</f>
        <v>-0.7167161936560934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CHINCHULIN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8438</v>
      </c>
      <c r="BH89" s="1052" t="e">
        <f t="shared" si="22"/>
        <v>#DIV/0!</v>
      </c>
      <c r="BI89" s="892" t="str">
        <f>IFERROR((BE89-_xlfn.XLOOKUP(C89,'Lista Consumo Interno'!A:A,'Lista Consumo Interno'!E:E))/BE89,"")</f>
        <v/>
      </c>
    </row>
    <row r="90" spans="1:61" ht="15.75" thickBot="1" x14ac:dyDescent="0.3">
      <c r="A90" s="246" t="str">
        <f>_xlfn.XLOOKUP(C90,'[1]Listas anteriores R'!$A:$A,'[1]Listas anteriores R'!$D:$D,"")</f>
        <v>Carnes</v>
      </c>
      <c r="B90" s="1204" t="s">
        <v>124</v>
      </c>
      <c r="C90" s="262">
        <v>1094</v>
      </c>
      <c r="D90" s="737" t="s">
        <v>138</v>
      </c>
      <c r="E90" s="774">
        <f t="shared" si="15"/>
        <v>3610.8597285067872</v>
      </c>
      <c r="F90" s="860">
        <f t="shared" si="23"/>
        <v>3990</v>
      </c>
      <c r="G90" s="1197">
        <f>ROUND(IFERROR((E90-_xlfn.XLOOKUP(C90,'Listas anteriores R'!A:A,'Listas anteriores R'!E:E))/_xlfn.XLOOKUP(C90,'Listas anteriores R'!A:A,'Listas anteriores R'!E:E),""),3)</f>
        <v>0</v>
      </c>
      <c r="H90" s="732">
        <f>IFERROR((E90-(_xlfn.XLOOKUP(C90,'Costos Unitarios'!$A:$A,'Costos Unitarios'!$E:$E)+_xlfn.XLOOKUP(C90,'Costos Comerciales'!$A:$A,'Costos Comerciales'!$E:$E)))/E90,"")</f>
        <v>0.46217794486215535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TRIPA GORDA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-0.23</v>
      </c>
      <c r="V90" s="732">
        <f>IFERROR((S90-(_xlfn.XLOOKUP(Q90,'Costos Unitarios'!$A:$A,'Costos Unitarios'!$E:$E)+_xlfn.XLOOKUP(Q90,'Costos Comerciales'!$A:$A,'Costos Comerciales'!$E:$E)))/S90,"")</f>
        <v>0.40340168033606721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TRIPA GORDA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-0.16500000000000001</v>
      </c>
      <c r="AG90" s="732">
        <f>IFERROR((AD90-(_xlfn.XLOOKUP(AB90,'Costos Unitarios'!$A:$A,'Costos Unitarios'!$E:$E)+_xlfn.XLOOKUP(AB90,'Costos Comerciales'!$A:$A,'Costos Comerciales'!$E:$E)))/AD90,"")</f>
        <v>0.40340168033606721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TRIPA GORDA VAC. ENFRIADA</v>
      </c>
      <c r="AT90" s="291">
        <f t="shared" si="14"/>
        <v>3610.8597285067872</v>
      </c>
      <c r="AU90" s="1051">
        <f>ROUND(IFERROR(($AT90-_xlfn.XLOOKUP($AR90,'Listas anteriores May.'!$A:$A,'Listas anteriores May.'!$E:$E))/_xlfn.XLOOKUP($AR90,'Listas anteriores May.'!$A:$A,'Listas anteriores May.'!$E:$E),""),3)</f>
        <v>-0.33400000000000002</v>
      </c>
      <c r="AV90" s="732">
        <f>IFERROR(($AT90-(_xlfn.XLOOKUP($AR90,'Costos Unitarios'!$A:$A,'Costos Unitarios'!$E:$E)+_xlfn.XLOOKUP($AR90,'Costos Comerciales'!$A:$A,'Costos Comerciales'!$E:$E)))/AT90,"")</f>
        <v>0.25253258145363405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TRIPA GORDA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2410</v>
      </c>
      <c r="BH90" s="1052" t="e">
        <f t="shared" si="22"/>
        <v>#DIV/0!</v>
      </c>
      <c r="BI90" s="892" t="str">
        <f>IFERROR((BE90-_xlfn.XLOOKUP(C90,'Lista Consumo Interno'!A:A,'Lista Consumo Interno'!E:E))/BE90,"")</f>
        <v/>
      </c>
    </row>
    <row r="91" spans="1:61" ht="15.75" thickBot="1" x14ac:dyDescent="0.3">
      <c r="A91" s="246" t="str">
        <f>_xlfn.XLOOKUP(C91,'[1]Listas anteriores R'!$A:$A,'[1]Listas anteriores R'!$D:$D,"")</f>
        <v>Carnes</v>
      </c>
      <c r="B91" s="1204" t="s">
        <v>124</v>
      </c>
      <c r="C91" s="262">
        <v>1084</v>
      </c>
      <c r="D91" s="739" t="s">
        <v>139</v>
      </c>
      <c r="E91" s="774">
        <f t="shared" si="15"/>
        <v>4063.3484162895929</v>
      </c>
      <c r="F91" s="860">
        <f t="shared" si="23"/>
        <v>4490</v>
      </c>
      <c r="G91" s="1197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0.33527728285077951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HIGADO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-7.4999999999999997E-2</v>
      </c>
      <c r="V91" s="732">
        <f>IFERROR((S91-(_xlfn.XLOOKUP(Q91,'Costos Unitarios'!$A:$A,'Costos Unitarios'!$E:$E)+_xlfn.XLOOKUP(Q91,'Costos Comerciales'!$A:$A,'Costos Comerciales'!$E:$E)))/S91,"")</f>
        <v>0.41845257452574525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HIGADO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-7.4999999999999997E-2</v>
      </c>
      <c r="AG91" s="732">
        <f>IFERROR((AD91-(_xlfn.XLOOKUP(AB91,'Costos Unitarios'!$A:$A,'Costos Unitarios'!$E:$E)+_xlfn.XLOOKUP(AB91,'Costos Comerciales'!$A:$A,'Costos Comerciales'!$E:$E)))/AD91,"")</f>
        <v>0.41845257452574525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HIGADO VAC. ENFRIADA</v>
      </c>
      <c r="AT91" s="291">
        <f t="shared" si="14"/>
        <v>4063.3484162895929</v>
      </c>
      <c r="AU91" s="1051">
        <f>ROUND(IFERROR(($AT91-_xlfn.XLOOKUP($AR91,'Listas anteriores May.'!$A:$A,'Listas anteriores May.'!$E:$E))/_xlfn.XLOOKUP($AR91,'Listas anteriores May.'!$A:$A,'Listas anteriores May.'!$E:$E),""),3)</f>
        <v>0.125</v>
      </c>
      <c r="AV91" s="732">
        <f>IFERROR(($AT91-(_xlfn.XLOOKUP($AR91,'Costos Unitarios'!$A:$A,'Costos Unitarios'!$E:$E)+_xlfn.XLOOKUP($AR91,'Costos Comerciales'!$A:$A,'Costos Comerciales'!$E:$E)))/AT91,"")</f>
        <v>0.52206904231625839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HIGADO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1766</v>
      </c>
      <c r="BH91" s="1052" t="e">
        <f t="shared" si="22"/>
        <v>#DIV/0!</v>
      </c>
      <c r="BI91" s="892" t="str">
        <f>IFERROR((BE91-_xlfn.XLOOKUP(C91,'Lista Consumo Interno'!A:A,'Lista Consumo Interno'!E:E))/BE91,"")</f>
        <v/>
      </c>
    </row>
    <row r="92" spans="1:61" ht="15.75" thickBot="1" x14ac:dyDescent="0.3">
      <c r="A92" s="246" t="str">
        <f>_xlfn.XLOOKUP(C92,'[1]Listas anteriores R'!$A:$A,'[1]Listas anteriores R'!$D:$D,"")</f>
        <v>Carnes</v>
      </c>
      <c r="B92" s="1204" t="s">
        <v>124</v>
      </c>
      <c r="C92" s="262">
        <v>1085</v>
      </c>
      <c r="D92" s="739" t="s">
        <v>140</v>
      </c>
      <c r="E92" s="749">
        <f t="shared" si="15"/>
        <v>9945.7013574660632</v>
      </c>
      <c r="F92" s="860">
        <f t="shared" si="23"/>
        <v>10990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0.28411282984531389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LENGUA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0.33527728285077951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LENGUA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0.33527728285077951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LENGUA VAC. ENFRIADA</v>
      </c>
      <c r="AT92" s="291">
        <f t="shared" si="14"/>
        <v>9945.7013574660632</v>
      </c>
      <c r="AU92" s="1051">
        <f>ROUND(IFERROR(($AT92-_xlfn.XLOOKUP($AR92,'Listas anteriores May.'!$A:$A,'Listas anteriores May.'!$E:$E))/_xlfn.XLOOKUP($AR92,'Listas anteriores May.'!$A:$A,'Listas anteriores May.'!$E:$E),""),3)</f>
        <v>1.448</v>
      </c>
      <c r="AV92" s="732">
        <f>IFERROR(($AT92-(_xlfn.XLOOKUP($AR92,'Costos Unitarios'!$A:$A,'Costos Unitarios'!$E:$E)+_xlfn.XLOOKUP($AR92,'Costos Comerciales'!$A:$A,'Costos Comerciales'!$E:$E)))/AT92,"")</f>
        <v>0.72842538671519563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LENGUA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2500</v>
      </c>
      <c r="BH92" s="1052" t="e">
        <f t="shared" si="22"/>
        <v>#DIV/0!</v>
      </c>
      <c r="BI92" s="892" t="str">
        <f>IFERROR((BE92-_xlfn.XLOOKUP(C92,'Lista Consumo Interno'!A:A,'Lista Consumo Interno'!E:E))/BE92,"")</f>
        <v/>
      </c>
    </row>
    <row r="93" spans="1:61" ht="15.75" thickBot="1" x14ac:dyDescent="0.3">
      <c r="A93" s="246" t="str">
        <f>_xlfn.XLOOKUP(C93,'[1]Listas anteriores R'!$A:$A,'[1]Listas anteriores R'!$D:$D,"")</f>
        <v>Carnes</v>
      </c>
      <c r="B93" s="1204" t="s">
        <v>124</v>
      </c>
      <c r="C93" s="262">
        <v>1087</v>
      </c>
      <c r="D93" s="737" t="s">
        <v>141</v>
      </c>
      <c r="E93" s="774">
        <f t="shared" si="15"/>
        <v>6325.7918552036199</v>
      </c>
      <c r="F93" s="860">
        <f t="shared" si="23"/>
        <v>6990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0.28815236051502147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MONDONGO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0.28411282984531389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MONDONGO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0.28411282984531389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MONDONGO VAC. ENFRIADA</v>
      </c>
      <c r="AT93" s="291">
        <f t="shared" si="14"/>
        <v>6325.7918552036199</v>
      </c>
      <c r="AU93" s="1051">
        <f>ROUND(IFERROR(($AT93-_xlfn.XLOOKUP($AR93,'Listas anteriores May.'!$A:$A,'Listas anteriores May.'!$E:$E))/_xlfn.XLOOKUP($AR93,'Listas anteriores May.'!$A:$A,'Listas anteriores May.'!$E:$E),""),3)</f>
        <v>-0.36399999999999999</v>
      </c>
      <c r="AV93" s="732">
        <f>IFERROR(($AT93-(_xlfn.XLOOKUP($AR93,'Costos Unitarios'!$A:$A,'Costos Unitarios'!$E:$E)+_xlfn.XLOOKUP($AR93,'Costos Comerciales'!$A:$A,'Costos Comerciales'!$E:$E)))/AT93,"")</f>
        <v>-0.12555078683834048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MONDONGO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6636</v>
      </c>
      <c r="BH93" s="1052" t="e">
        <f t="shared" si="22"/>
        <v>#DIV/0!</v>
      </c>
      <c r="BI93" s="892" t="str">
        <f>IFERROR((BE93-_xlfn.XLOOKUP(C93,'Lista Consumo Interno'!A:A,'Lista Consumo Interno'!E:E))/BE93,"")</f>
        <v/>
      </c>
    </row>
    <row r="94" spans="1:61" ht="15.75" thickBot="1" x14ac:dyDescent="0.3">
      <c r="A94" s="246" t="str">
        <f>_xlfn.XLOOKUP(C94,'[1]Listas anteriores R'!$A:$A,'[1]Listas anteriores R'!$D:$D,"")</f>
        <v>Carnes</v>
      </c>
      <c r="B94" s="1204" t="s">
        <v>124</v>
      </c>
      <c r="C94" s="267">
        <v>1092</v>
      </c>
      <c r="D94" s="737" t="s">
        <v>142</v>
      </c>
      <c r="E94" s="774">
        <f t="shared" si="15"/>
        <v>4787.3303167420818</v>
      </c>
      <c r="F94" s="860">
        <f t="shared" si="23"/>
        <v>5290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0.58494612476370511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RIÑON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0.28815236051502147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RIÑON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0.28815236051502147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RIÑON VAC. ENFRIADA</v>
      </c>
      <c r="AT94" s="291">
        <f t="shared" si="14"/>
        <v>4787.3303167420818</v>
      </c>
      <c r="AU94" s="1051">
        <f>ROUND(IFERROR(($AT94-_xlfn.XLOOKUP($AR94,'Listas anteriores May.'!$A:$A,'Listas anteriores May.'!$E:$E))/_xlfn.XLOOKUP($AR94,'Listas anteriores May.'!$A:$A,'Listas anteriores May.'!$E:$E),""),3)</f>
        <v>-0.24299999999999999</v>
      </c>
      <c r="AV94" s="732">
        <f>IFERROR(($AT94-(_xlfn.XLOOKUP($AR94,'Costos Unitarios'!$A:$A,'Costos Unitarios'!$E:$E)+_xlfn.XLOOKUP($AR94,'Costos Comerciales'!$A:$A,'Costos Comerciales'!$E:$E)))/AT94,"")</f>
        <v>5.9392249527410269E-2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RIÑON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4188</v>
      </c>
      <c r="BH94" s="1052" t="e">
        <f t="shared" si="22"/>
        <v>#DIV/0!</v>
      </c>
      <c r="BI94" s="892" t="str">
        <f>IFERROR((BE94-_xlfn.XLOOKUP(C94,'Lista Consumo Interno'!A:A,'Lista Consumo Interno'!E:E))/BE94,"")</f>
        <v/>
      </c>
    </row>
    <row r="95" spans="1:61" ht="15.75" thickBot="1" x14ac:dyDescent="0.3">
      <c r="A95" s="246" t="str">
        <f>_xlfn.XLOOKUP(C95,'[1]Listas anteriores R'!$A:$A,'[1]Listas anteriores R'!$D:$D,"")</f>
        <v>Carnes</v>
      </c>
      <c r="B95" s="1204" t="s">
        <v>124</v>
      </c>
      <c r="C95" s="262">
        <v>1093</v>
      </c>
      <c r="D95" s="740" t="s">
        <v>143</v>
      </c>
      <c r="E95" s="774">
        <f t="shared" si="15"/>
        <v>3067.873303167421</v>
      </c>
      <c r="F95" s="860">
        <f t="shared" si="23"/>
        <v>3390</v>
      </c>
      <c r="G95" s="1197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0.45564896755162243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SESOS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0.58494612476370511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SESOS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0.58494612476370511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SESOS VAC. ENFRIADA</v>
      </c>
      <c r="AT95" s="291">
        <f t="shared" si="14"/>
        <v>3067.873303167421</v>
      </c>
      <c r="AU95" s="1051">
        <f>ROUND(IFERROR(($AT95-_xlfn.XLOOKUP($AR95,'Listas anteriores May.'!$A:$A,'Listas anteriores May.'!$E:$E))/_xlfn.XLOOKUP($AR95,'Listas anteriores May.'!$A:$A,'Listas anteriores May.'!$E:$E),""),3)</f>
        <v>-0.35899999999999999</v>
      </c>
      <c r="AV95" s="732">
        <f>IFERROR(($AT95-(_xlfn.XLOOKUP($AR95,'Costos Unitarios'!$A:$A,'Costos Unitarios'!$E:$E)+_xlfn.XLOOKUP($AR95,'Costos Comerciales'!$A:$A,'Costos Comerciales'!$E:$E)))/AT95,"")</f>
        <v>0.35232005899705021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SESOS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1752</v>
      </c>
      <c r="BH95" s="1052" t="e">
        <f t="shared" si="22"/>
        <v>#DIV/0!</v>
      </c>
      <c r="BI95" s="892" t="str">
        <f>IFERROR((BE95-_xlfn.XLOOKUP(C95,'Lista Consumo Interno'!A:A,'Lista Consumo Interno'!E:E))/BE95,"")</f>
        <v/>
      </c>
    </row>
    <row r="96" spans="1:61" ht="15.75" thickBot="1" x14ac:dyDescent="0.3">
      <c r="A96" s="246" t="str">
        <f>_xlfn.XLOOKUP(C96,'[1]Listas anteriores R'!$A:$A,'[1]Listas anteriores R'!$D:$D,"")</f>
        <v>Carnes</v>
      </c>
      <c r="B96" s="1204" t="s">
        <v>124</v>
      </c>
      <c r="C96" s="262">
        <v>1088</v>
      </c>
      <c r="D96" s="737" t="s">
        <v>144</v>
      </c>
      <c r="E96" s="774">
        <f t="shared" si="15"/>
        <v>7592.7601809954749</v>
      </c>
      <c r="F96" s="860">
        <f t="shared" si="23"/>
        <v>8390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0.21491001191895112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RABOS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0.45564896755162243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RABOS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0.45564896755162243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RABOS VAC. ENFRIADA</v>
      </c>
      <c r="AT96" s="291">
        <f t="shared" si="14"/>
        <v>7592.7601809954749</v>
      </c>
      <c r="AU96" s="1051">
        <f>ROUND(IFERROR(($AT96-_xlfn.XLOOKUP($AR96,'Listas anteriores May.'!$A:$A,'Listas anteriores May.'!$E:$E))/_xlfn.XLOOKUP($AR96,'Listas anteriores May.'!$A:$A,'Listas anteriores May.'!$E:$E),""),3)</f>
        <v>1.4750000000000001</v>
      </c>
      <c r="AV96" s="732">
        <f>IFERROR(($AT96-(_xlfn.XLOOKUP($AR96,'Costos Unitarios'!$A:$A,'Costos Unitarios'!$E:$E)+_xlfn.XLOOKUP($AR96,'Costos Comerciales'!$A:$A,'Costos Comerciales'!$E:$E)))/AT96,"")</f>
        <v>0.7800536352800953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RABOS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1520</v>
      </c>
      <c r="BH96" s="1052" t="e">
        <f t="shared" si="22"/>
        <v>#DIV/0!</v>
      </c>
      <c r="BI96" s="892" t="str">
        <f>IFERROR((BE96-_xlfn.XLOOKUP(C96,'Lista Consumo Interno'!A:A,'Lista Consumo Interno'!E:E))/BE96,"")</f>
        <v/>
      </c>
    </row>
    <row r="97" spans="1:61" ht="15.75" thickBot="1" x14ac:dyDescent="0.3">
      <c r="A97" s="246" t="str">
        <f>_xlfn.XLOOKUP(C97,'[1]Listas anteriores R'!$A:$A,'[1]Listas anteriores R'!$D:$D,"")</f>
        <v>Carnes</v>
      </c>
      <c r="B97" s="1205" t="s">
        <v>124</v>
      </c>
      <c r="C97" s="263">
        <v>1083</v>
      </c>
      <c r="D97" s="746" t="s">
        <v>145</v>
      </c>
      <c r="E97" s="926">
        <f t="shared" si="15"/>
        <v>4063.3484162895929</v>
      </c>
      <c r="F97" s="860">
        <f t="shared" si="23"/>
        <v>4490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0.36628619153674835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CORAZÓN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0.21491001191895112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CORAZÓN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0.21491001191895112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CORAZÓN VAC. ENFRIADA</v>
      </c>
      <c r="AT97" s="291">
        <f t="shared" si="14"/>
        <v>4063.3484162895929</v>
      </c>
      <c r="AU97" s="1051">
        <f>ROUND(IFERROR(($AT97-_xlfn.XLOOKUP($AR97,'Listas anteriores May.'!$A:$A,'Listas anteriores May.'!$E:$E))/_xlfn.XLOOKUP($AR97,'Listas anteriores May.'!$A:$A,'Listas anteriores May.'!$E:$E),""),3)</f>
        <v>-0.46500000000000002</v>
      </c>
      <c r="AV97" s="732">
        <f>IFERROR(($AT97-(_xlfn.XLOOKUP($AR97,'Costos Unitarios'!$A:$A,'Costos Unitarios'!$E:$E)+_xlfn.XLOOKUP($AR97,'Costos Comerciales'!$A:$A,'Costos Comerciales'!$E:$E)))/AT97,"")</f>
        <v>-0.46701670378619148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CORAZÓN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5591</v>
      </c>
      <c r="BH97" s="1052" t="e">
        <f t="shared" si="22"/>
        <v>#DIV/0!</v>
      </c>
      <c r="BI97" s="892" t="str">
        <f>IFERROR((BE97-_xlfn.XLOOKUP(C97,'Lista Consumo Interno'!A:A,'Lista Consumo Interno'!E:E))/BE97,"")</f>
        <v/>
      </c>
    </row>
    <row r="98" spans="1:61" ht="15.75" thickBot="1" x14ac:dyDescent="0.3">
      <c r="A98" s="246" t="str">
        <f>_xlfn.XLOOKUP(C98,'[1]Listas anteriores R'!$A:$A,'[1]Listas anteriores R'!$D:$D,"")</f>
        <v>Carnes</v>
      </c>
      <c r="B98" s="1206" t="s">
        <v>146</v>
      </c>
      <c r="C98" s="275">
        <v>184</v>
      </c>
      <c r="D98" s="742" t="s">
        <v>147</v>
      </c>
      <c r="E98" s="777">
        <f>F98/1.105</f>
        <v>2705.8823529411766</v>
      </c>
      <c r="F98" s="860">
        <v>2990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0.34106521739130435</v>
      </c>
      <c r="I98" s="732">
        <f>IFERROR((E98-_xlfn.XLOOKUP(C98,'Lista Consumo Interno'!$A:$A,'Lista Consumo Interno'!$E:$E))/E98,"")</f>
        <v>1</v>
      </c>
      <c r="J98" s="727">
        <f>IFERROR(($E98-_xlfn.XLOOKUP($C98,Competencias!$A:$A,Competencias!R:R))/$E98,"")</f>
        <v>0.51956521739130435</v>
      </c>
      <c r="K98" s="727">
        <f>IFERROR(($E98-_xlfn.XLOOKUP($C98,Competencias!$A:$A,Competencias!S:S))/$E98,"")</f>
        <v>1</v>
      </c>
      <c r="L98" s="727">
        <f>IFERROR(($E98-_xlfn.XLOOKUP($C98,Competencias!$A:$A,Competencias!T:T))/$E98,"")</f>
        <v>-0.9568478260869564</v>
      </c>
      <c r="M98" s="727">
        <f>IFERROR(($E98-_xlfn.XLOOKUP($C98,Competencias!$A:$A,Competencias!U:U))/$E98,"")</f>
        <v>1</v>
      </c>
      <c r="N98" s="727">
        <f>IFERROR(($E98-_xlfn.XLOOKUP($C98,Competencias!$A:$A,Competencias!V:V))/$E98,"")</f>
        <v>-0.66304347826086951</v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HUESO CON CARNE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0.36628619153674835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HUESO CON CARNE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0.36628619153674835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HUESO CON CARNE</v>
      </c>
      <c r="AT98" s="291">
        <f t="shared" si="14"/>
        <v>2705.8823529411766</v>
      </c>
      <c r="AU98" s="1051">
        <f>ROUND(IFERROR(($AT98-_xlfn.XLOOKUP($AR98,'Listas anteriores May.'!$A:$A,'Listas anteriores May.'!$E:$E))/_xlfn.XLOOKUP($AR98,'Listas anteriores May.'!$A:$A,'Listas anteriores May.'!$E:$E),""),3)</f>
        <v>-0.33400000000000002</v>
      </c>
      <c r="AV98" s="732">
        <f>IFERROR(($AT98-(_xlfn.XLOOKUP($AR98,'Costos Unitarios'!$A:$A,'Costos Unitarios'!$E:$E)+_xlfn.XLOOKUP($AR98,'Costos Comerciales'!$A:$A,'Costos Comerciales'!$E:$E)))/AT98,"")</f>
        <v>4.8369565217391344E-2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HUESO CON CARNE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2374</v>
      </c>
      <c r="BH98" s="1052" t="e">
        <f t="shared" si="22"/>
        <v>#DIV/0!</v>
      </c>
      <c r="BI98" s="892" t="str">
        <f>IFERROR((BE98-_xlfn.XLOOKUP(C98,'Lista Consumo Interno'!A:A,'Lista Consumo Interno'!E:E))/BE98,"")</f>
        <v/>
      </c>
    </row>
    <row r="99" spans="1:61" ht="15.75" thickBot="1" x14ac:dyDescent="0.3">
      <c r="A99" s="246" t="str">
        <f>_xlfn.XLOOKUP(C99,'[1]Listas anteriores R'!$A:$A,'[1]Listas anteriores R'!$D:$D,"")</f>
        <v>Carnes</v>
      </c>
      <c r="B99" s="1204" t="s">
        <v>146</v>
      </c>
      <c r="C99" s="267">
        <v>186</v>
      </c>
      <c r="D99" s="870" t="s">
        <v>148</v>
      </c>
      <c r="E99" s="778">
        <f>F99/1.105</f>
        <v>10398.190045248868</v>
      </c>
      <c r="F99" s="860">
        <v>11490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0.42018755439512617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-0.33677110530896442</v>
      </c>
      <c r="K99" s="727">
        <f>IFERROR(($E99-_xlfn.XLOOKUP($C99,Competencias!$A:$A,Competencias!S:S))/$E99,"")</f>
        <v>-0.19251523063533516</v>
      </c>
      <c r="L99" s="727">
        <f>IFERROR(($E99-_xlfn.XLOOKUP($C99,Competencias!$A:$A,Competencias!T:T))/$E99,"")</f>
        <v>4.7911227154046929E-2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-0.24925587467362934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 xml:space="preserve">CARNE  PICADA  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0.34106521739130435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 xml:space="preserve">CARNE  PICADA  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0.34106521739130435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 xml:space="preserve">CARNE  PICADA  </v>
      </c>
      <c r="AT99" s="291">
        <f t="shared" si="14"/>
        <v>10398.190045248868</v>
      </c>
      <c r="AU99" s="1051">
        <f>ROUND(IFERROR(($AT99-_xlfn.XLOOKUP($AR99,'Listas anteriores May.'!$A:$A,'Listas anteriores May.'!$E:$E))/_xlfn.XLOOKUP($AR99,'Listas anteriores May.'!$A:$A,'Listas anteriores May.'!$E:$E),""),3)</f>
        <v>2.843</v>
      </c>
      <c r="AV99" s="732">
        <f>IFERROR(($AT99-(_xlfn.XLOOKUP($AR99,'Costos Unitarios'!$A:$A,'Costos Unitarios'!$E:$E)+_xlfn.XLOOKUP($AR99,'Costos Comerciales'!$A:$A,'Costos Comerciales'!$E:$E)))/AT99,"")</f>
        <v>0.82852785030461273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 xml:space="preserve">CARNE  PICADA  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1555</v>
      </c>
      <c r="BH99" s="1052">
        <f t="shared" si="22"/>
        <v>0.378</v>
      </c>
      <c r="BI99" s="892">
        <f>IFERROR((BE99-_xlfn.XLOOKUP(C99,'Lista Consumo Interno'!A:A,'Lista Consumo Interno'!E:E))/BE99,"")</f>
        <v>1</v>
      </c>
    </row>
    <row r="100" spans="1:61" ht="15.75" thickBot="1" x14ac:dyDescent="0.3">
      <c r="A100" s="246" t="str">
        <f>_xlfn.XLOOKUP(C100,'[1]Listas anteriores R'!$A:$A,'[1]Listas anteriores R'!$D:$D,"")</f>
        <v>Carnes</v>
      </c>
      <c r="B100" s="1205" t="s">
        <v>146</v>
      </c>
      <c r="C100" s="263">
        <v>9721</v>
      </c>
      <c r="D100" s="743" t="s">
        <v>151</v>
      </c>
      <c r="E100" s="779">
        <f>F100/1.105</f>
        <v>1257.9185520361991</v>
      </c>
      <c r="F100" s="860">
        <v>1390</v>
      </c>
      <c r="G100" s="1197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0.31871582733812953</v>
      </c>
      <c r="I100" s="732" t="str">
        <f>IFERROR((E100-_xlfn.XLOOKUP(C100,'Lista Consumo Interno'!$A:$A,'Lista Consumo Interno'!$E:$E))/E100,"")</f>
        <v/>
      </c>
      <c r="J100" s="727" t="str">
        <f>IFERROR(($E100-_xlfn.XLOOKUP($C100,Competencias!$A:$A,Competencias!R:R))/$E100,"")</f>
        <v/>
      </c>
      <c r="K100" s="727" t="str">
        <f>IFERROR(($E100-_xlfn.XLOOKUP($C100,Competencias!$A:$A,Competencias!S:S))/$E100,"")</f>
        <v/>
      </c>
      <c r="L100" s="727" t="str">
        <f>IFERROR(($E100-_xlfn.XLOOKUP($C100,Competencias!$A:$A,Competencias!T:T))/$E100,"")</f>
        <v/>
      </c>
      <c r="M100" s="727" t="str">
        <f>IFERROR(($E100-_xlfn.XLOOKUP($C100,Competencias!$A:$A,Competencias!U:U))/$E100,"")</f>
        <v/>
      </c>
      <c r="N100" s="727" t="str">
        <f>IFERROR(($E100-_xlfn.XLOOKUP($C100,Competencias!$A:$A,Competencias!V:V))/$E100,"")</f>
        <v/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>CEBO VACUNO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-4.2999999999999997E-2</v>
      </c>
      <c r="V100" s="732">
        <f>IFERROR((S100-(_xlfn.XLOOKUP(Q100,'Costos Unitarios'!$A:$A,'Costos Unitarios'!$E:$E)+_xlfn.XLOOKUP(Q100,'Costos Comerciales'!$A:$A,'Costos Comerciales'!$E:$E)))/S100,"")</f>
        <v>0.39380846223839855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>CEBO VACUNO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-4.2999999999999997E-2</v>
      </c>
      <c r="AG100" s="732">
        <f>IFERROR((AD100-(_xlfn.XLOOKUP(AB100,'Costos Unitarios'!$A:$A,'Costos Unitarios'!$E:$E)+_xlfn.XLOOKUP(AB100,'Costos Comerciales'!$A:$A,'Costos Comerciales'!$E:$E)))/AD100,"")</f>
        <v>0.39380846223839855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>CEBO VACUNO</v>
      </c>
      <c r="AT100" s="291">
        <f t="shared" si="14"/>
        <v>1257.9185520361991</v>
      </c>
      <c r="AU100" s="1051">
        <f>ROUND(IFERROR(($AT100-_xlfn.XLOOKUP($AR100,'Listas anteriores May.'!$A:$A,'Listas anteriores May.'!$E:$E))/_xlfn.XLOOKUP($AR100,'Listas anteriores May.'!$A:$A,'Listas anteriores May.'!$E:$E),""),3)</f>
        <v>-0.879</v>
      </c>
      <c r="AV100" s="732">
        <f>IFERROR(($AT100-(_xlfn.XLOOKUP($AR100,'Costos Unitarios'!$A:$A,'Costos Unitarios'!$E:$E)+_xlfn.XLOOKUP($AR100,'Costos Comerciales'!$A:$A,'Costos Comerciales'!$E:$E)))/AT100,"")</f>
        <v>-3.7928381294964031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>CEBO VACUNO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5460</v>
      </c>
      <c r="BH100" s="1052">
        <f t="shared" si="22"/>
        <v>0.3724137931034483</v>
      </c>
      <c r="BI100" s="892" t="str">
        <f>IFERROR((BE100-_xlfn.XLOOKUP(C100,'Lista Consumo Interno'!A:A,'Lista Consumo Interno'!E:E))/BE100,"")</f>
        <v/>
      </c>
    </row>
    <row r="101" spans="1:61" ht="15.75" thickBot="1" x14ac:dyDescent="0.3">
      <c r="A101" s="246" t="str">
        <f>_xlfn.XLOOKUP(C101,'[1]Listas anteriores R'!$A:$A,'[1]Listas anteriores R'!$D:$D,"")</f>
        <v>Carnes</v>
      </c>
      <c r="B101" s="1206" t="s">
        <v>152</v>
      </c>
      <c r="C101" s="275">
        <v>787</v>
      </c>
      <c r="D101" s="742" t="s">
        <v>153</v>
      </c>
      <c r="E101" s="927">
        <f t="shared" ref="E101:E172" si="24">F101/1.21</f>
        <v>9743.8016528925618</v>
      </c>
      <c r="F101" s="860">
        <v>11790</v>
      </c>
      <c r="G101" s="1197">
        <f>ROUND(IFERROR((E101-_xlfn.XLOOKUP(C101,'Listas anteriores R'!A:A,'Listas anteriores R'!E:E))/_xlfn.XLOOKUP(C101,'Listas anteriores R'!A:A,'Listas anteriores R'!E:E),""),3)</f>
        <v>0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>
        <f>IFERROR((E101-_xlfn.XLOOKUP(C101,'Lista Consumo Interno'!$A:$A,'Lista Consumo Interno'!$E:$E))/E101,"")</f>
        <v>1</v>
      </c>
      <c r="J101" s="727">
        <f>IFERROR(($E101-_xlfn.XLOOKUP($C101,Competencias!$A:$A,Competencias!R:R))/$E101,"")</f>
        <v>1</v>
      </c>
      <c r="K101" s="727">
        <f>IFERROR(($E101-_xlfn.XLOOKUP($C101,Competencias!$A:$A,Competencias!S:S))/$E101,"")</f>
        <v>0.14920271416454622</v>
      </c>
      <c r="L101" s="727">
        <f>IFERROR(($E101-_xlfn.XLOOKUP($C101,Competencias!$A:$A,Competencias!T:T))/$E101,"")</f>
        <v>1</v>
      </c>
      <c r="M101" s="727">
        <f>IFERROR(($E101-_xlfn.XLOOKUP($C101,Competencias!$A:$A,Competencias!U:U))/$E101,"")</f>
        <v>1</v>
      </c>
      <c r="N101" s="727">
        <f>IFERROR(($E101-_xlfn.XLOOKUP($C101,Competencias!$A:$A,Competencias!V:V))/$E101,"")</f>
        <v>1</v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MILANESA NALGA CONGELADA</v>
      </c>
      <c r="S101" s="135" t="e">
        <f>T101/1.105</f>
        <v>#VALUE!</v>
      </c>
      <c r="T101" s="749" t="s">
        <v>150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MILANESA NALGA CONGELADA</v>
      </c>
      <c r="AD101" s="139" t="e">
        <f>AE101/1.105</f>
        <v>#VALUE!</v>
      </c>
      <c r="AE101" s="749" t="s">
        <v>150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MILANESA NALGA CONGELADA</v>
      </c>
      <c r="AT101" s="291" t="e">
        <f t="shared" si="14"/>
        <v>#N/A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MILANESA NALGA CONGELADA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2"/>
        <v>#N/A</v>
      </c>
      <c r="BI101" s="892" t="str">
        <f>IFERROR((BE101-_xlfn.XLOOKUP(C101,'Lista Consumo Interno'!A:A,'Lista Consumo Interno'!E:E))/BE101,"")</f>
        <v/>
      </c>
    </row>
    <row r="102" spans="1:61" ht="15.75" thickBot="1" x14ac:dyDescent="0.3">
      <c r="A102" s="246" t="str">
        <f>_xlfn.XLOOKUP(C102,'[1]Listas anteriores R'!$A:$A,'[1]Listas anteriores R'!$D:$D,"")</f>
        <v>Carnes</v>
      </c>
      <c r="B102" s="1204" t="s">
        <v>152</v>
      </c>
      <c r="C102" s="267">
        <v>788</v>
      </c>
      <c r="D102" s="744" t="s">
        <v>154</v>
      </c>
      <c r="E102" s="776">
        <f t="shared" si="24"/>
        <v>10404.958677685951</v>
      </c>
      <c r="F102" s="860">
        <v>12590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 t="str">
        <f>IFERROR((E102-(_xlfn.XLOOKUP(C102,'Costos Unitarios'!$A:$A,'Costos Unitarios'!$E:$E)+_xlfn.XLOOKUP(C102,'Costos Comerciales'!$A:$A,'Costos Comerciales'!$E:$E)))/E102,"")</f>
        <v/>
      </c>
      <c r="I102" s="732">
        <f>IFERROR((E102-_xlfn.XLOOKUP(C102,'Lista Consumo Interno'!$A:$A,'Lista Consumo Interno'!$E:$E))/E102,"")</f>
        <v>1</v>
      </c>
      <c r="J102" s="727">
        <f>IFERROR(($E102-_xlfn.XLOOKUP($C102,Competencias!$A:$A,Competencias!R:R))/$E102,"")</f>
        <v>-0.76838760921366167</v>
      </c>
      <c r="K102" s="727">
        <f>IFERROR(($E102-_xlfn.XLOOKUP($C102,Competencias!$A:$A,Competencias!S:S))/$E102,"")</f>
        <v>1</v>
      </c>
      <c r="L102" s="727">
        <f>IFERROR(($E102-_xlfn.XLOOKUP($C102,Competencias!$A:$A,Competencias!T:T))/$E102,"")</f>
        <v>-0.6242255758538523</v>
      </c>
      <c r="M102" s="727">
        <f>IFERROR(($E102-_xlfn.XLOOKUP($C102,Competencias!$A:$A,Competencias!U:U))/$E102,"")</f>
        <v>1</v>
      </c>
      <c r="N102" s="727">
        <f>IFERROR(($E102-_xlfn.XLOOKUP($C102,Competencias!$A:$A,Competencias!V:V))/$E102,"")</f>
        <v>5.8141382049245446E-2</v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MILANESA PECETO CONGELADA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0.31871582733812953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MILANESA PECETO CONGELADA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0.31871582733812953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MILANESA PECETO CONGELADA</v>
      </c>
      <c r="AT102" s="291">
        <f t="shared" si="14"/>
        <v>10404.958677685951</v>
      </c>
      <c r="AU102" s="1051">
        <f>ROUND(IFERROR(($AT102-_xlfn.XLOOKUP($AR102,'Listas anteriores May.'!$A:$A,'Listas anteriores May.'!$E:$E))/_xlfn.XLOOKUP($AR102,'Listas anteriores May.'!$A:$A,'Listas anteriores May.'!$E:$E),""),3)</f>
        <v>7.2709999999999999</v>
      </c>
      <c r="AV102" s="732">
        <f>IFERROR(($AT102-(_xlfn.XLOOKUP($AR102,'Costos Unitarios'!$A:$A,'Costos Unitarios'!$E:$E)+_xlfn.XLOOKUP($AR102,'Costos Comerciales'!$A:$A,'Costos Comerciales'!$E:$E)))/AT102,"")</f>
        <v>0.91763542494042893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MILANESA PECETO CONGELADA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2"/>
        <v>0.41967625899280575</v>
      </c>
      <c r="BI102" s="892">
        <f>IFERROR((BE102-_xlfn.XLOOKUP(C102,'Lista Consumo Interno'!A:A,'Lista Consumo Interno'!E:E))/BE102,"")</f>
        <v>1</v>
      </c>
    </row>
    <row r="103" spans="1:61" ht="15.75" thickBot="1" x14ac:dyDescent="0.3">
      <c r="A103" s="246" t="str">
        <f>_xlfn.XLOOKUP(C103,'[1]Listas anteriores R'!$A:$A,'[1]Listas anteriores R'!$D:$D,"")</f>
        <v>Carnes</v>
      </c>
      <c r="B103" s="1204" t="s">
        <v>152</v>
      </c>
      <c r="C103" s="267">
        <v>789</v>
      </c>
      <c r="D103" s="744" t="s">
        <v>155</v>
      </c>
      <c r="E103" s="776">
        <f t="shared" si="24"/>
        <v>9330.5785123966944</v>
      </c>
      <c r="F103" s="860">
        <v>11290</v>
      </c>
      <c r="G103" s="1197">
        <f>ROUND(IFERROR((E103-_xlfn.XLOOKUP(C103,'Listas anteriores R'!A:A,'Listas anteriores R'!E:E))/_xlfn.XLOOKUP(C103,'Listas anteriores R'!A:A,'Listas anteriores R'!E:E),""),3)</f>
        <v>0</v>
      </c>
      <c r="H103" s="732" t="str">
        <f>IFERROR((E103-(_xlfn.XLOOKUP(C103,'Costos Unitarios'!$A:$A,'Costos Unitarios'!$E:$E)+_xlfn.XLOOKUP(C103,'Costos Comerciales'!$A:$A,'Costos Comerciales'!$E:$E)))/E103,"")</f>
        <v/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1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CUADRADA CONG</v>
      </c>
      <c r="S103" s="135">
        <f t="shared" ref="S103:S178" si="25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 t="str">
        <f>IFERROR((S103-(_xlfn.XLOOKUP(Q103,'Costos Unitarios'!$A:$A,'Costos Unitarios'!$E:$E)+_xlfn.XLOOKUP(Q103,'Costos Comerciales'!$A:$A,'Costos Comerciales'!$E:$E)))/S103,"")</f>
        <v/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CUADRADA CONG</v>
      </c>
      <c r="AD103" s="139">
        <f t="shared" ref="AD103:AD178" si="26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 t="str">
        <f>IFERROR((AD103-(_xlfn.XLOOKUP(AB103,'Costos Unitarios'!$A:$A,'Costos Unitarios'!$E:$E)+_xlfn.XLOOKUP(AB103,'Costos Comerciales'!$A:$A,'Costos Comerciales'!$E:$E)))/AD103,"")</f>
        <v/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CUADRADA CONG</v>
      </c>
      <c r="AT103" s="291">
        <f t="shared" si="14"/>
        <v>9330.5785123966944</v>
      </c>
      <c r="AU103" s="1051">
        <f>ROUND(IFERROR(($AT103-_xlfn.XLOOKUP($AR103,'Listas anteriores May.'!$A:$A,'Listas anteriores May.'!$E:$E))/_xlfn.XLOOKUP($AR103,'Listas anteriores May.'!$A:$A,'Listas anteriores May.'!$E:$E),""),3)</f>
        <v>-4.2000000000000003E-2</v>
      </c>
      <c r="AV103" s="732" t="str">
        <f>IFERROR(($AT103-(_xlfn.XLOOKUP($AR103,'Costos Unitarios'!$A:$A,'Costos Unitarios'!$E:$E)+_xlfn.XLOOKUP($AR103,'Costos Comerciales'!$A:$A,'Costos Comerciales'!$E:$E)))/AT103,"")</f>
        <v/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CUADRADA CONG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7428</v>
      </c>
      <c r="BH103" s="1052">
        <f t="shared" si="22"/>
        <v>0.23766921119592874</v>
      </c>
      <c r="BI103" s="892">
        <f>IFERROR((BE103-_xlfn.XLOOKUP(C103,'Lista Consumo Interno'!A:A,'Lista Consumo Interno'!E:E))/BE103,"")</f>
        <v>1</v>
      </c>
    </row>
    <row r="104" spans="1:61" ht="15.75" thickBot="1" x14ac:dyDescent="0.3">
      <c r="A104" s="246" t="str">
        <f>_xlfn.XLOOKUP(C104,'[1]Listas anteriores R'!$A:$A,'[1]Listas anteriores R'!$D:$D,"")</f>
        <v>Carnes</v>
      </c>
      <c r="B104" s="1204" t="s">
        <v>152</v>
      </c>
      <c r="C104" s="267">
        <v>790</v>
      </c>
      <c r="D104" s="744" t="s">
        <v>156</v>
      </c>
      <c r="E104" s="776">
        <f t="shared" si="24"/>
        <v>8586.7768595041325</v>
      </c>
      <c r="F104" s="860">
        <v>10390</v>
      </c>
      <c r="G104" s="1197">
        <f>ROUND(IFERROR((E104-_xlfn.XLOOKUP(C104,'Listas anteriores R'!A:A,'Listas anteriores R'!E:E))/_xlfn.XLOOKUP(C104,'Listas anteriores R'!A:A,'Listas anteriores R'!E:E),""),3)</f>
        <v>0</v>
      </c>
      <c r="H104" s="732" t="str">
        <f>IFERROR((E104-(_xlfn.XLOOKUP(C104,'Costos Unitarios'!$A:$A,'Costos Unitarios'!$E:$E)+_xlfn.XLOOKUP(C104,'Costos Comerciales'!$A:$A,'Costos Comerciales'!$E:$E)))/E104,"")</f>
        <v/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1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1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1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CUADRIL CONG</v>
      </c>
      <c r="S104" s="135">
        <f t="shared" si="25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 t="str">
        <f>IFERROR((S104-(_xlfn.XLOOKUP(Q104,'Costos Unitarios'!$A:$A,'Costos Unitarios'!$E:$E)+_xlfn.XLOOKUP(Q104,'Costos Comerciales'!$A:$A,'Costos Comerciales'!$E:$E)))/S104,"")</f>
        <v/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CUADRIL CONG</v>
      </c>
      <c r="AD104" s="139">
        <f t="shared" si="26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 t="str">
        <f>IFERROR((AD104-(_xlfn.XLOOKUP(AB104,'Costos Unitarios'!$A:$A,'Costos Unitarios'!$E:$E)+_xlfn.XLOOKUP(AB104,'Costos Comerciales'!$A:$A,'Costos Comerciales'!$E:$E)))/AD104,"")</f>
        <v/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CUADRIL CONG</v>
      </c>
      <c r="AT104" s="291">
        <f t="shared" si="14"/>
        <v>8586.7768595041325</v>
      </c>
      <c r="AU104" s="1051">
        <f>ROUND(IFERROR(($AT104-_xlfn.XLOOKUP($AR104,'Listas anteriores May.'!$A:$A,'Listas anteriores May.'!$E:$E))/_xlfn.XLOOKUP($AR104,'Listas anteriores May.'!$A:$A,'Listas anteriores May.'!$E:$E),""),3)</f>
        <v>-0.17499999999999999</v>
      </c>
      <c r="AV104" s="732" t="str">
        <f>IFERROR(($AT104-(_xlfn.XLOOKUP($AR104,'Costos Unitarios'!$A:$A,'Costos Unitarios'!$E:$E)+_xlfn.XLOOKUP($AR104,'Costos Comerciales'!$A:$A,'Costos Comerciales'!$E:$E)))/AT104,"")</f>
        <v/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CUADRIL CONG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7999</v>
      </c>
      <c r="BH104" s="1052">
        <f t="shared" si="22"/>
        <v>0.23123193010325657</v>
      </c>
      <c r="BI104" s="892">
        <f>IFERROR((BE104-_xlfn.XLOOKUP(C104,'Lista Consumo Interno'!A:A,'Lista Consumo Interno'!E:E))/BE104,"")</f>
        <v>1</v>
      </c>
    </row>
    <row r="105" spans="1:61" ht="15.75" thickBot="1" x14ac:dyDescent="0.3">
      <c r="A105" s="246" t="str">
        <f>_xlfn.XLOOKUP(C105,'[1]Listas anteriores R'!$A:$A,'[1]Listas anteriores R'!$D:$D,"")</f>
        <v>Carnes</v>
      </c>
      <c r="B105" s="1205" t="s">
        <v>152</v>
      </c>
      <c r="C105" s="272">
        <v>511</v>
      </c>
      <c r="D105" s="745" t="s">
        <v>157</v>
      </c>
      <c r="E105" s="926">
        <f t="shared" si="24"/>
        <v>5198.3471074380168</v>
      </c>
      <c r="F105" s="860">
        <v>6290</v>
      </c>
      <c r="G105" s="1197">
        <f>ROUND(IFERROR((E105-_xlfn.XLOOKUP(C105,'Listas anteriores R'!A:A,'Listas anteriores R'!E:E))/_xlfn.XLOOKUP(C105,'Listas anteriores R'!A:A,'Listas anteriores R'!E:E),""),3)</f>
        <v>0</v>
      </c>
      <c r="H105" s="732" t="str">
        <f>IFERROR((E105-(_xlfn.XLOOKUP(C105,'Costos Unitarios'!$A:$A,'Costos Unitarios'!$E:$E)+_xlfn.XLOOKUP(C105,'Costos Comerciales'!$A:$A,'Costos Comerciales'!$E:$E)))/E105,"")</f>
        <v/>
      </c>
      <c r="I105" s="732">
        <f>IFERROR((E105-_xlfn.XLOOKUP(C105,'Lista Consumo Interno'!$A:$A,'Lista Consumo Interno'!$E:$E))/E105,"")</f>
        <v>1</v>
      </c>
      <c r="J105" s="727" t="str">
        <f>IFERROR(($E105-_xlfn.XLOOKUP($C105,Competencias!$A:$A,Competencias!R:R))/$E105,"")</f>
        <v/>
      </c>
      <c r="K105" s="727" t="str">
        <f>IFERROR(($E105-_xlfn.XLOOKUP($C105,Competencias!$A:$A,Competencias!S:S))/$E105,"")</f>
        <v/>
      </c>
      <c r="L105" s="727" t="str">
        <f>IFERROR(($E105-_xlfn.XLOOKUP($C105,Competencias!$A:$A,Competencias!T:T))/$E105,"")</f>
        <v/>
      </c>
      <c r="M105" s="727" t="str">
        <f>IFERROR(($E105-_xlfn.XLOOKUP($C105,Competencias!$A:$A,Competencias!U:U))/$E105,"")</f>
        <v/>
      </c>
      <c r="N105" s="727" t="str">
        <f>IFERROR(($E105-_xlfn.XLOOKUP($C105,Competencias!$A:$A,Competencias!V:V))/$E105,"")</f>
        <v/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7">D105</f>
        <v>MILANESA RECORTE</v>
      </c>
      <c r="S105" s="135">
        <f t="shared" si="25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 t="str">
        <f>IFERROR((S105-(_xlfn.XLOOKUP(Q105,'Costos Unitarios'!$A:$A,'Costos Unitarios'!$E:$E)+_xlfn.XLOOKUP(Q105,'Costos Comerciales'!$A:$A,'Costos Comerciales'!$E:$E)))/S105,"")</f>
        <v/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8">D105</f>
        <v>MILANESA RECORTE</v>
      </c>
      <c r="AD105" s="139">
        <f t="shared" si="26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 t="str">
        <f>IFERROR((AD105-(_xlfn.XLOOKUP(AB105,'Costos Unitarios'!$A:$A,'Costos Unitarios'!$E:$E)+_xlfn.XLOOKUP(AB105,'Costos Comerciales'!$A:$A,'Costos Comerciales'!$E:$E)))/AD105,"")</f>
        <v/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RECORTE</v>
      </c>
      <c r="AT105" s="291">
        <f t="shared" si="14"/>
        <v>5198.3471074380168</v>
      </c>
      <c r="AU105" s="1051">
        <f>ROUND(IFERROR(($AT105-_xlfn.XLOOKUP($AR105,'Listas anteriores May.'!$A:$A,'Listas anteriores May.'!$E:$E))/_xlfn.XLOOKUP($AR105,'Listas anteriores May.'!$A:$A,'Listas anteriores May.'!$E:$E),""),3)</f>
        <v>-0.443</v>
      </c>
      <c r="AV105" s="732" t="str">
        <f>IFERROR(($AT105-(_xlfn.XLOOKUP($AR105,'Costos Unitarios'!$A:$A,'Costos Unitarios'!$E:$E)+_xlfn.XLOOKUP($AR105,'Costos Comerciales'!$A:$A,'Costos Comerciales'!$E:$E)))/AT105,"")</f>
        <v/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RECORTE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5968</v>
      </c>
      <c r="BH105" s="1052">
        <f t="shared" si="22"/>
        <v>0.36038263950398586</v>
      </c>
      <c r="BI105" s="892">
        <f>IFERROR((BE105-_xlfn.XLOOKUP(C105,'Lista Consumo Interno'!A:A,'Lista Consumo Interno'!E:E))/BE105,"")</f>
        <v>1</v>
      </c>
    </row>
    <row r="106" spans="1:61" ht="15.75" thickBot="1" x14ac:dyDescent="0.3">
      <c r="A106" s="246" t="str">
        <f>_xlfn.XLOOKUP(C106,'[1]Listas anteriores R'!$A:$A,'[1]Listas anteriores R'!$D:$D,"")</f>
        <v>Carnes</v>
      </c>
      <c r="B106" s="1206" t="s">
        <v>158</v>
      </c>
      <c r="C106" s="1060">
        <v>911</v>
      </c>
      <c r="D106" s="1020" t="s">
        <v>159</v>
      </c>
      <c r="E106" s="773">
        <f t="shared" ref="E106:E150" si="29">F106/1.105</f>
        <v>28659.728506787334</v>
      </c>
      <c r="F106" s="860">
        <v>31669.000000000004</v>
      </c>
      <c r="G106" s="1197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9.0919511193912159E-2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7"/>
        <v>BIFE DE CHORIZO - ER</v>
      </c>
      <c r="S106" s="135">
        <f t="shared" si="25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 t="str">
        <f>IFERROR((S106-(_xlfn.XLOOKUP(Q106,'Costos Unitarios'!$A:$A,'Costos Unitarios'!$E:$E)+_xlfn.XLOOKUP(Q106,'Costos Comerciales'!$A:$A,'Costos Comerciales'!$E:$E)))/S106,"")</f>
        <v/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8"/>
        <v>BIFE DE CHORIZO - ER</v>
      </c>
      <c r="AD106" s="139">
        <f t="shared" si="26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 t="str">
        <f>IFERROR((AD106-(_xlfn.XLOOKUP(AB106,'Costos Unitarios'!$A:$A,'Costos Unitarios'!$E:$E)+_xlfn.XLOOKUP(AB106,'Costos Comerciales'!$A:$A,'Costos Comerciales'!$E:$E)))/AD106,"")</f>
        <v/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BIFE DE CHORIZO - ER</v>
      </c>
      <c r="AT106" s="291">
        <f t="shared" si="14"/>
        <v>28659.728506787334</v>
      </c>
      <c r="AU106" s="1051">
        <f>ROUND(IFERROR(($AT106-_xlfn.XLOOKUP($AR106,'Listas anteriores May.'!$A:$A,'Listas anteriores May.'!$E:$E))/_xlfn.XLOOKUP($AR106,'Listas anteriores May.'!$A:$A,'Listas anteriores May.'!$E:$E),""),3)</f>
        <v>2.3380000000000001</v>
      </c>
      <c r="AV106" s="732" t="str">
        <f>IFERROR(($AT106-(_xlfn.XLOOKUP($AR106,'Costos Unitarios'!$A:$A,'Costos Unitarios'!$E:$E)+_xlfn.XLOOKUP($AR106,'Costos Comerciales'!$A:$A,'Costos Comerciales'!$E:$E)))/AT106,"")</f>
        <v/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BIFE DE CHORIZO - ER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6476</v>
      </c>
      <c r="BH106" s="1052">
        <f t="shared" si="22"/>
        <v>0.24581713185755535</v>
      </c>
      <c r="BI106" s="892">
        <f>IFERROR((BE106-_xlfn.XLOOKUP(C106,'Lista Consumo Interno'!A:A,'Lista Consumo Interno'!E:E))/BE106,"")</f>
        <v>1</v>
      </c>
    </row>
    <row r="107" spans="1:61" ht="15.75" thickBot="1" x14ac:dyDescent="0.3">
      <c r="A107" s="246" t="str">
        <f>_xlfn.XLOOKUP(C107,'[1]Listas anteriores R'!$A:$A,'[1]Listas anteriores R'!$D:$D,"")</f>
        <v>Carnes</v>
      </c>
      <c r="B107" s="1204" t="s">
        <v>158</v>
      </c>
      <c r="C107" s="1061">
        <v>912</v>
      </c>
      <c r="D107" s="805" t="s">
        <v>160</v>
      </c>
      <c r="E107" s="774">
        <f t="shared" si="29"/>
        <v>31845.248868778282</v>
      </c>
      <c r="F107" s="860">
        <v>35189</v>
      </c>
      <c r="G107" s="1197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0.3557280684304755</v>
      </c>
      <c r="I107" s="732">
        <f>IFERROR((E107-_xlfn.XLOOKUP(C107,'Lista Consumo Interno'!$A:$A,'Lista Consumo Interno'!$E:$E))/E107,"")</f>
        <v>1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7"/>
        <v>BIFE DE VACIO - ER</v>
      </c>
      <c r="S107" s="135">
        <f t="shared" si="25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 t="str">
        <f>IFERROR((S107-(_xlfn.XLOOKUP(Q107,'Costos Unitarios'!$A:$A,'Costos Unitarios'!$E:$E)+_xlfn.XLOOKUP(Q107,'Costos Comerciales'!$A:$A,'Costos Comerciales'!$E:$E)))/S107,"")</f>
        <v/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8"/>
        <v>BIFE DE VACIO - ER</v>
      </c>
      <c r="AD107" s="139">
        <f t="shared" si="26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 t="str">
        <f>IFERROR((AD107-(_xlfn.XLOOKUP(AB107,'Costos Unitarios'!$A:$A,'Costos Unitarios'!$E:$E)+_xlfn.XLOOKUP(AB107,'Costos Comerciales'!$A:$A,'Costos Comerciales'!$E:$E)))/AD107,"")</f>
        <v/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BIFE DE VACIO - ER</v>
      </c>
      <c r="AT107" s="291">
        <f t="shared" si="14"/>
        <v>31845.248868778282</v>
      </c>
      <c r="AU107" s="1051">
        <f>ROUND(IFERROR(($AT107-_xlfn.XLOOKUP($AR107,'Listas anteriores May.'!$A:$A,'Listas anteriores May.'!$E:$E))/_xlfn.XLOOKUP($AR107,'Listas anteriores May.'!$A:$A,'Listas anteriores May.'!$E:$E),""),3)</f>
        <v>5.1260000000000003</v>
      </c>
      <c r="AV107" s="732" t="str">
        <f>IFERROR(($AT107-(_xlfn.XLOOKUP($AR107,'Costos Unitarios'!$A:$A,'Costos Unitarios'!$E:$E)+_xlfn.XLOOKUP($AR107,'Costos Comerciales'!$A:$A,'Costos Comerciales'!$E:$E)))/AT107,"")</f>
        <v/>
      </c>
      <c r="AW107" s="892">
        <f>IFERROR((AT107-_xlfn.XLOOKUP(AR107,'Lista Consumo Interno'!$A:$A,'Lista Consumo Interno'!$E:$E))/AT107,"")</f>
        <v>1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BIFE DE VACIO - ER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730</v>
      </c>
      <c r="BH107" s="1052" t="e">
        <f t="shared" si="22"/>
        <v>#DIV/0!</v>
      </c>
      <c r="BI107" s="892" t="str">
        <f>IFERROR((BE107-_xlfn.XLOOKUP(C107,'Lista Consumo Interno'!A:A,'Lista Consumo Interno'!E:E))/BE107,"")</f>
        <v/>
      </c>
    </row>
    <row r="108" spans="1:61" ht="15.75" thickBot="1" x14ac:dyDescent="0.3">
      <c r="A108" s="246" t="str">
        <f>_xlfn.XLOOKUP(C108,'[1]Listas anteriores R'!$A:$A,'[1]Listas anteriores R'!$D:$D,"")</f>
        <v>Carnes</v>
      </c>
      <c r="B108" s="1204" t="s">
        <v>158</v>
      </c>
      <c r="C108" s="16">
        <v>913</v>
      </c>
      <c r="D108" s="806" t="s">
        <v>161</v>
      </c>
      <c r="E108" s="774">
        <f t="shared" si="29"/>
        <v>28659.728506787334</v>
      </c>
      <c r="F108" s="860">
        <v>31669.000000000004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8.8163030092519634E-2</v>
      </c>
      <c r="I108" s="732">
        <f>IFERROR((E108-_xlfn.XLOOKUP(C108,'Lista Consumo Interno'!$A:$A,'Lista Consumo Interno'!$E:$E))/E108,"")</f>
        <v>1</v>
      </c>
      <c r="J108" s="727" t="str">
        <f>IFERROR(($E108-_xlfn.XLOOKUP($C108,Competencias!$A:$A,Competencias!R:R))/$E108,"")</f>
        <v/>
      </c>
      <c r="K108" s="727" t="str">
        <f>IFERROR(($E108-_xlfn.XLOOKUP($C108,Competencias!$A:$A,Competencias!S:S))/$E108,"")</f>
        <v/>
      </c>
      <c r="L108" s="727" t="str">
        <f>IFERROR(($E108-_xlfn.XLOOKUP($C108,Competencias!$A:$A,Competencias!T:T))/$E108,"")</f>
        <v/>
      </c>
      <c r="M108" s="727" t="str">
        <f>IFERROR(($E108-_xlfn.XLOOKUP($C108,Competencias!$A:$A,Competencias!U:U))/$E108,"")</f>
        <v/>
      </c>
      <c r="N108" s="727" t="str">
        <f>IFERROR(($E108-_xlfn.XLOOKUP($C108,Competencias!$A:$A,Competencias!V:V))/$E108,"")</f>
        <v/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7"/>
        <v>CHURRASCO DE BIFE DE CHORIZO - ER</v>
      </c>
      <c r="S108" s="135">
        <f t="shared" ref="S108:S149" si="30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-9.0999999999999998E-2</v>
      </c>
      <c r="V108" s="732">
        <f>IFERROR((S108-(_xlfn.XLOOKUP(Q108,'Costos Unitarios'!$A:$A,'Costos Unitarios'!$E:$E)+_xlfn.XLOOKUP(Q108,'Costos Comerciales'!$A:$A,'Costos Comerciales'!$E:$E)))/S108,"")</f>
        <v>1.1462313303235975E-5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8"/>
        <v>CHURRASCO DE BIFE DE CHORIZO - ER</v>
      </c>
      <c r="AD108" s="139">
        <f t="shared" ref="AD108:AD149" si="31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-9.0999999999999998E-2</v>
      </c>
      <c r="AG108" s="732">
        <f>IFERROR((AD108-(_xlfn.XLOOKUP(AB108,'Costos Unitarios'!$A:$A,'Costos Unitarios'!$E:$E)+_xlfn.XLOOKUP(AB108,'Costos Comerciales'!$A:$A,'Costos Comerciales'!$E:$E)))/AD108,"")</f>
        <v>1.1462313303235975E-5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CHURRASCO DE BIFE DE CHORIZO - ER</v>
      </c>
      <c r="AT108" s="291">
        <f t="shared" ref="AT108:AT171" si="32">E108*(1-AX108)</f>
        <v>28659.728506787334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9.0919511193912159E-2</v>
      </c>
      <c r="AW108" s="892">
        <f>IFERROR((AT108-_xlfn.XLOOKUP(AR108,'Lista Consumo Interno'!$A:$A,'Lista Consumo Interno'!$E:$E))/AT108,"")</f>
        <v>1</v>
      </c>
      <c r="AX108" s="895">
        <v>0</v>
      </c>
      <c r="AY108" s="727">
        <f>IFERROR(($AT108-_xlfn.XLOOKUP($AR108,Competencias!$A:$A,Competencias!P:P))/$AT108,"")</f>
        <v>0.48848084877956366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CHURRASCO DE 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-9.0999999999999998E-2</v>
      </c>
      <c r="BG108" s="150">
        <f>_xlfn.XLOOKUP($BC108,'Costos Unitarios'!A:A,'Costos Unitarios'!E:E,"")</f>
        <v>24577</v>
      </c>
      <c r="BH108" s="1052">
        <f t="shared" si="22"/>
        <v>-4.8110262050866437E-2</v>
      </c>
      <c r="BI108" s="892">
        <f>IFERROR((BE108-_xlfn.XLOOKUP(C108,'Lista Consumo Interno'!A:A,'Lista Consumo Interno'!E:E))/BE108,"")</f>
        <v>1</v>
      </c>
    </row>
    <row r="109" spans="1:61" ht="15.75" thickBot="1" x14ac:dyDescent="0.3">
      <c r="A109" s="246" t="str">
        <f>_xlfn.XLOOKUP(C109,'[1]Listas anteriores R'!$A:$A,'[1]Listas anteriores R'!$D:$D,"")</f>
        <v>Carnes</v>
      </c>
      <c r="B109" s="1204" t="s">
        <v>158</v>
      </c>
      <c r="C109" s="16">
        <v>914</v>
      </c>
      <c r="D109" s="806" t="s">
        <v>162</v>
      </c>
      <c r="E109" s="774">
        <f t="shared" si="29"/>
        <v>27863.348416289595</v>
      </c>
      <c r="F109" s="860">
        <v>30789.000000000004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0.1378997369190296</v>
      </c>
      <c r="I109" s="732">
        <f>IFERROR((E109-_xlfn.XLOOKUP(C109,'Lista Consumo Interno'!$A:$A,'Lista Consumo Interno'!$E:$E))/E109,"")</f>
        <v>1</v>
      </c>
      <c r="J109" s="727">
        <f>IFERROR(($E109-_xlfn.XLOOKUP($C109,Competencias!$A:$A,Competencias!R:R))/$E109,"")</f>
        <v>1</v>
      </c>
      <c r="K109" s="727">
        <f>IFERROR(($E109-_xlfn.XLOOKUP($C109,Competencias!$A:$A,Competencias!S:S))/$E109,"")</f>
        <v>1</v>
      </c>
      <c r="L109" s="727">
        <f>IFERROR(($E109-_xlfn.XLOOKUP($C109,Competencias!$A:$A,Competencias!T:T))/$E109,"")</f>
        <v>1</v>
      </c>
      <c r="M109" s="727">
        <f>IFERROR(($E109-_xlfn.XLOOKUP($C109,Competencias!$A:$A,Competencias!U:U))/$E109,"")</f>
        <v>1</v>
      </c>
      <c r="N109" s="727">
        <f>IFERROR(($E109-_xlfn.XLOOKUP($C109,Competencias!$A:$A,Competencias!V:V))/$E109,"")</f>
        <v>1</v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7"/>
        <v>COLITA DE CUADRIL - ER</v>
      </c>
      <c r="S109" s="135">
        <f t="shared" si="30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-9.0999999999999998E-2</v>
      </c>
      <c r="V109" s="732">
        <f>IFERROR((S109-(_xlfn.XLOOKUP(Q109,'Costos Unitarios'!$A:$A,'Costos Unitarios'!$E:$E)+_xlfn.XLOOKUP(Q109,'Costos Comerciales'!$A:$A,'Costos Comerciales'!$E:$E)))/S109,"")</f>
        <v>0.291300875273523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8"/>
        <v>COLITA DE CUADRIL - ER</v>
      </c>
      <c r="AD109" s="139">
        <f t="shared" si="31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-9.0999999999999998E-2</v>
      </c>
      <c r="AG109" s="732">
        <f>IFERROR((AD109-(_xlfn.XLOOKUP(AB109,'Costos Unitarios'!$A:$A,'Costos Unitarios'!$E:$E)+_xlfn.XLOOKUP(AB109,'Costos Comerciales'!$A:$A,'Costos Comerciales'!$E:$E)))/AD109,"")</f>
        <v>0.291300875273523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COLITA DE CUADRIL - ER</v>
      </c>
      <c r="AT109" s="291">
        <f t="shared" si="32"/>
        <v>27863.348416289595</v>
      </c>
      <c r="AU109" s="1051">
        <f>ROUND(IFERROR(($AT109-_xlfn.XLOOKUP($AR109,'Listas anteriores May.'!$A:$A,'Listas anteriores May.'!$E:$E))/_xlfn.XLOOKUP($AR109,'Listas anteriores May.'!$A:$A,'Listas anteriores May.'!$E:$E),""),3)</f>
        <v>-0.125</v>
      </c>
      <c r="AV109" s="732">
        <f>IFERROR(($AT109-(_xlfn.XLOOKUP($AR109,'Costos Unitarios'!$A:$A,'Costos Unitarios'!$E:$E)+_xlfn.XLOOKUP($AR109,'Costos Comerciales'!$A:$A,'Costos Comerciales'!$E:$E)))/AT109,"")</f>
        <v>0.26365633830264062</v>
      </c>
      <c r="AW109" s="892">
        <f>IFERROR((AT109-_xlfn.XLOOKUP(AR109,'Lista Consumo Interno'!$A:$A,'Lista Consumo Interno'!$E:$E))/AT109,"")</f>
        <v>1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COLITA DE CUADRIL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-9.0999999999999998E-2</v>
      </c>
      <c r="BG109" s="150">
        <f>_xlfn.XLOOKUP($BC109,'Costos Unitarios'!A:A,'Costos Unitarios'!E:E,"")</f>
        <v>18861</v>
      </c>
      <c r="BH109" s="1052">
        <f t="shared" si="22"/>
        <v>0.27611388975721579</v>
      </c>
      <c r="BI109" s="892">
        <f>IFERROR((BE109-_xlfn.XLOOKUP(C109,'Lista Consumo Interno'!A:A,'Lista Consumo Interno'!E:E))/BE109,"")</f>
        <v>1</v>
      </c>
    </row>
    <row r="110" spans="1:61" ht="15.75" thickBot="1" x14ac:dyDescent="0.3">
      <c r="A110" s="246" t="str">
        <f>_xlfn.XLOOKUP(C110,'[1]Listas anteriores R'!$A:$A,'[1]Listas anteriores R'!$D:$D,"")</f>
        <v>Carnes</v>
      </c>
      <c r="B110" s="1204" t="s">
        <v>158</v>
      </c>
      <c r="C110" s="16">
        <v>915</v>
      </c>
      <c r="D110" s="806" t="s">
        <v>163</v>
      </c>
      <c r="E110" s="774">
        <f t="shared" si="29"/>
        <v>36822.624434389138</v>
      </c>
      <c r="F110" s="860">
        <v>40689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0.2297126987637936</v>
      </c>
      <c r="I110" s="732">
        <f>IFERROR((E110-_xlfn.XLOOKUP(C110,'Lista Consumo Interno'!$A:$A,'Lista Consumo Interno'!$E:$E))/E110,"")</f>
        <v>1</v>
      </c>
      <c r="J110" s="727">
        <f>IFERROR(($E110-_xlfn.XLOOKUP($C110,Competencias!$A:$A,Competencias!R:R))/$E110,"")</f>
        <v>1</v>
      </c>
      <c r="K110" s="727">
        <f>IFERROR(($E110-_xlfn.XLOOKUP($C110,Competencias!$A:$A,Competencias!S:S))/$E110,"")</f>
        <v>1</v>
      </c>
      <c r="L110" s="727">
        <f>IFERROR(($E110-_xlfn.XLOOKUP($C110,Competencias!$A:$A,Competencias!T:T))/$E110,"")</f>
        <v>1</v>
      </c>
      <c r="M110" s="727">
        <f>IFERROR(($E110-_xlfn.XLOOKUP($C110,Competencias!$A:$A,Competencias!U:U))/$E110,"")</f>
        <v>1</v>
      </c>
      <c r="N110" s="727">
        <f>IFERROR(($E110-_xlfn.XLOOKUP($C110,Competencias!$A:$A,Competencias!V:V))/$E110,"")</f>
        <v>1</v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7"/>
        <v>ENTRAÑA - ER</v>
      </c>
      <c r="S110" s="135">
        <f t="shared" si="30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-9.0999999999999998E-2</v>
      </c>
      <c r="V110" s="732">
        <f>IFERROR((S110-(_xlfn.XLOOKUP(Q110,'Costos Unitarios'!$A:$A,'Costos Unitarios'!$E:$E)+_xlfn.XLOOKUP(Q110,'Costos Comerciales'!$A:$A,'Costos Comerciales'!$E:$E)))/S110,"")</f>
        <v>-3.0206668982285458E-3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8"/>
        <v>ENTRAÑA - ER</v>
      </c>
      <c r="AD110" s="139">
        <f t="shared" si="31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-9.0999999999999998E-2</v>
      </c>
      <c r="AG110" s="732">
        <f>IFERROR((AD110-(_xlfn.XLOOKUP(AB110,'Costos Unitarios'!$A:$A,'Costos Unitarios'!$E:$E)+_xlfn.XLOOKUP(AB110,'Costos Comerciales'!$A:$A,'Costos Comerciales'!$E:$E)))/AD110,"")</f>
        <v>-3.0206668982285458E-3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ENTRAÑA - ER</v>
      </c>
      <c r="AT110" s="291">
        <f t="shared" si="32"/>
        <v>36822.624434389138</v>
      </c>
      <c r="AU110" s="1051">
        <f>ROUND(IFERROR(($AT110-_xlfn.XLOOKUP($AR110,'Listas anteriores May.'!$A:$A,'Listas anteriores May.'!$E:$E))/_xlfn.XLOOKUP($AR110,'Listas anteriores May.'!$A:$A,'Listas anteriores May.'!$E:$E),""),3)</f>
        <v>0.28499999999999998</v>
      </c>
      <c r="AV110" s="732">
        <f>IFERROR(($AT110-(_xlfn.XLOOKUP($AR110,'Costos Unitarios'!$A:$A,'Costos Unitarios'!$E:$E)+_xlfn.XLOOKUP($AR110,'Costos Comerciales'!$A:$A,'Costos Comerciales'!$E:$E)))/AT110,"")</f>
        <v>0.29030044975300445</v>
      </c>
      <c r="AW110" s="892">
        <f>IFERROR((AT110-_xlfn.XLOOKUP(AR110,'Lista Consumo Interno'!$A:$A,'Lista Consumo Interno'!$E:$E))/AT110,"")</f>
        <v>1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ENTRAÑA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-9.0999999999999998E-2</v>
      </c>
      <c r="BG110" s="150">
        <f>_xlfn.XLOOKUP($BC110,'Costos Unitarios'!A:A,'Costos Unitarios'!E:E,"")</f>
        <v>24577</v>
      </c>
      <c r="BH110" s="1052">
        <f t="shared" si="22"/>
        <v>-4.8110262050866437E-2</v>
      </c>
      <c r="BI110" s="892">
        <f>IFERROR((BE110-_xlfn.XLOOKUP(C110,'Lista Consumo Interno'!A:A,'Lista Consumo Interno'!E:E))/BE110,"")</f>
        <v>1</v>
      </c>
    </row>
    <row r="111" spans="1:61" ht="15.75" thickBot="1" x14ac:dyDescent="0.3">
      <c r="A111" s="246" t="str">
        <f>_xlfn.XLOOKUP(C111,'[1]Listas anteriores R'!$A:$A,'[1]Listas anteriores R'!$D:$D,"")</f>
        <v>Carnes</v>
      </c>
      <c r="B111" s="1204" t="s">
        <v>158</v>
      </c>
      <c r="C111" s="16">
        <v>916</v>
      </c>
      <c r="D111" s="806" t="s">
        <v>164</v>
      </c>
      <c r="E111" s="774">
        <f t="shared" si="29"/>
        <v>32840.723981900454</v>
      </c>
      <c r="F111" s="860">
        <v>36289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0.12188293973380365</v>
      </c>
      <c r="I111" s="732">
        <f>IFERROR((E111-_xlfn.XLOOKUP(C111,'Lista Consumo Interno'!$A:$A,'Lista Consumo Interno'!$E:$E))/E111,"")</f>
        <v>1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7"/>
        <v>LOMO SIN CORDON - ER</v>
      </c>
      <c r="S111" s="135">
        <f t="shared" si="30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-9.0999999999999998E-2</v>
      </c>
      <c r="V111" s="732">
        <f>IFERROR((S111-(_xlfn.XLOOKUP(Q111,'Costos Unitarios'!$A:$A,'Costos Unitarios'!$E:$E)+_xlfn.XLOOKUP(Q111,'Costos Comerciales'!$A:$A,'Costos Comerciales'!$E:$E)))/S111,"")</f>
        <v>5.168971061093254E-2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8"/>
        <v>LOMO SIN CORDON - ER</v>
      </c>
      <c r="AD111" s="139">
        <f t="shared" si="31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-9.0999999999999998E-2</v>
      </c>
      <c r="AG111" s="732">
        <f>IFERROR((AD111-(_xlfn.XLOOKUP(AB111,'Costos Unitarios'!$A:$A,'Costos Unitarios'!$E:$E)+_xlfn.XLOOKUP(AB111,'Costos Comerciales'!$A:$A,'Costos Comerciales'!$E:$E)))/AD111,"")</f>
        <v>5.168971061093254E-2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LOMO SIN CORDON - ER</v>
      </c>
      <c r="AT111" s="291">
        <f t="shared" si="32"/>
        <v>32840.723981900454</v>
      </c>
      <c r="AU111" s="1051">
        <f>ROUND(IFERROR(($AT111-_xlfn.XLOOKUP($AR111,'Listas anteriores May.'!$A:$A,'Listas anteriores May.'!$E:$E))/_xlfn.XLOOKUP($AR111,'Listas anteriores May.'!$A:$A,'Listas anteriores May.'!$E:$E),""),3)</f>
        <v>0.17899999999999999</v>
      </c>
      <c r="AV111" s="732">
        <f>IFERROR(($AT111-(_xlfn.XLOOKUP($AR111,'Costos Unitarios'!$A:$A,'Costos Unitarios'!$E:$E)+_xlfn.XLOOKUP($AR111,'Costos Comerciales'!$A:$A,'Costos Comerciales'!$E:$E)))/AT111,"")</f>
        <v>0.26856058309680619</v>
      </c>
      <c r="AW111" s="892">
        <f>IFERROR((AT111-_xlfn.XLOOKUP(AR111,'Lista Consumo Interno'!$A:$A,'Lista Consumo Interno'!$E:$E))/AT111,"")</f>
        <v>1</v>
      </c>
      <c r="AX111" s="895">
        <v>0</v>
      </c>
      <c r="AY111" s="727">
        <f>IFERROR(($AT111-_xlfn.XLOOKUP($AR111,Competencias!$A:$A,Competencias!P:P))/$AT111,"")</f>
        <v>0.53563752101187689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LOMO SIN CORDON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-9.0999999999999998E-2</v>
      </c>
      <c r="BG111" s="150">
        <f>_xlfn.XLOOKUP($BC111,'Costos Unitarios'!A:A,'Costos Unitarios'!E:E,"")</f>
        <v>22672</v>
      </c>
      <c r="BH111" s="1052">
        <f t="shared" si="22"/>
        <v>5.4956135127625658E-3</v>
      </c>
      <c r="BI111" s="892">
        <f>IFERROR((BE111-_xlfn.XLOOKUP(C111,'Lista Consumo Interno'!A:A,'Lista Consumo Interno'!E:E))/BE111,"")</f>
        <v>1</v>
      </c>
    </row>
    <row r="112" spans="1:61" ht="15.75" thickBot="1" x14ac:dyDescent="0.3">
      <c r="A112" s="246" t="str">
        <f>_xlfn.XLOOKUP(C112,'[1]Listas anteriores R'!$A:$A,'[1]Listas anteriores R'!$D:$D,"")</f>
        <v>Carnes</v>
      </c>
      <c r="B112" s="1204" t="s">
        <v>158</v>
      </c>
      <c r="C112" s="16">
        <v>917</v>
      </c>
      <c r="D112" s="806" t="s">
        <v>165</v>
      </c>
      <c r="E112" s="774">
        <f t="shared" si="29"/>
        <v>32840.723981900454</v>
      </c>
      <c r="F112" s="860">
        <v>36289</v>
      </c>
      <c r="G112" s="1197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0.12489748959739869</v>
      </c>
      <c r="I112" s="732">
        <f>IFERROR((E112-_xlfn.XLOOKUP(C112,'Lista Consumo Interno'!$A:$A,'Lista Consumo Interno'!$E:$E))/E112,"")</f>
        <v>1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7"/>
        <v>LOMO SIN CORDON PORCIONADO - ER</v>
      </c>
      <c r="S112" s="135">
        <f t="shared" si="30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-0.16500000000000001</v>
      </c>
      <c r="V112" s="732">
        <f>IFERROR((S112-(_xlfn.XLOOKUP(Q112,'Costos Unitarios'!$A:$A,'Costos Unitarios'!$E:$E)+_xlfn.XLOOKUP(Q112,'Costos Comerciales'!$A:$A,'Costos Comerciales'!$E:$E)))/S112,"")</f>
        <v>7.7898793762871496E-2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8"/>
        <v>LOMO SIN CORDON PORCIONADO - ER</v>
      </c>
      <c r="AD112" s="139">
        <f t="shared" si="31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-0.16500000000000001</v>
      </c>
      <c r="AG112" s="732">
        <f>IFERROR((AD112-(_xlfn.XLOOKUP(AB112,'Costos Unitarios'!$A:$A,'Costos Unitarios'!$E:$E)+_xlfn.XLOOKUP(AB112,'Costos Comerciales'!$A:$A,'Costos Comerciales'!$E:$E)))/AD112,"")</f>
        <v>7.7898793762871496E-2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LOMO SIN CORDON PORCIONADO - ER</v>
      </c>
      <c r="AT112" s="291">
        <f t="shared" si="32"/>
        <v>32840.723981900454</v>
      </c>
      <c r="AU112" s="1051">
        <f>ROUND(IFERROR(($AT112-_xlfn.XLOOKUP($AR112,'Listas anteriores May.'!$A:$A,'Listas anteriores May.'!$E:$E))/_xlfn.XLOOKUP($AR112,'Listas anteriores May.'!$A:$A,'Listas anteriores May.'!$E:$E),""),3)</f>
        <v>-0.108</v>
      </c>
      <c r="AV112" s="732">
        <f>IFERROR(($AT112-(_xlfn.XLOOKUP($AR112,'Costos Unitarios'!$A:$A,'Costos Unitarios'!$E:$E)+_xlfn.XLOOKUP($AR112,'Costos Comerciales'!$A:$A,'Costos Comerciales'!$E:$E)))/AT112,"")</f>
        <v>0.13631623908071319</v>
      </c>
      <c r="AW112" s="892">
        <f>IFERROR((AT112-_xlfn.XLOOKUP(AR112,'Lista Consumo Interno'!$A:$A,'Lista Consumo Interno'!$E:$E))/AT112,"")</f>
        <v>1</v>
      </c>
      <c r="AX112" s="895">
        <v>0</v>
      </c>
      <c r="AY112" s="727">
        <f>IFERROR(($AT112-_xlfn.XLOOKUP($AR112,Competencias!$A:$A,Competencias!P:P))/$AT112,"")</f>
        <v>0.55543002011628873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LOMO SIN CORDON PORCIONADO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-9.0999999999999998E-2</v>
      </c>
      <c r="BG112" s="150">
        <f>_xlfn.XLOOKUP($BC112,'Costos Unitarios'!A:A,'Costos Unitarios'!E:E,"")</f>
        <v>26482</v>
      </c>
      <c r="BH112" s="1052">
        <f t="shared" si="22"/>
        <v>4.3424209734889488E-2</v>
      </c>
      <c r="BI112" s="892">
        <f>IFERROR((BE112-_xlfn.XLOOKUP(C112,'Lista Consumo Interno'!A:A,'Lista Consumo Interno'!E:E))/BE112,"")</f>
        <v>1</v>
      </c>
    </row>
    <row r="113" spans="1:61" ht="15.75" thickBot="1" x14ac:dyDescent="0.3">
      <c r="A113" s="246" t="str">
        <f>_xlfn.XLOOKUP(C113,'[1]Listas anteriores R'!$A:$A,'[1]Listas anteriores R'!$D:$D,"")</f>
        <v>Carnes</v>
      </c>
      <c r="B113" s="1204" t="s">
        <v>158</v>
      </c>
      <c r="C113" s="16">
        <v>918</v>
      </c>
      <c r="D113" s="806" t="s">
        <v>166</v>
      </c>
      <c r="E113" s="774">
        <f t="shared" si="29"/>
        <v>16913.122171945703</v>
      </c>
      <c r="F113" s="860">
        <v>18689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3.9917063513296658E-2</v>
      </c>
      <c r="I113" s="732">
        <f>IFERROR((E113-_xlfn.XLOOKUP(C113,'Lista Consumo Interno'!$A:$A,'Lista Consumo Interno'!$E:$E))/E113,"")</f>
        <v>1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7"/>
        <v>MATAMBRE - ER</v>
      </c>
      <c r="S113" s="135">
        <f t="shared" si="30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-9.0999999999999998E-2</v>
      </c>
      <c r="V113" s="732">
        <f>IFERROR((S113-(_xlfn.XLOOKUP(Q113,'Costos Unitarios'!$A:$A,'Costos Unitarios'!$E:$E)+_xlfn.XLOOKUP(Q113,'Costos Comerciales'!$A:$A,'Costos Comerciales'!$E:$E)))/S113,"")</f>
        <v>3.4071233707183984E-2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8"/>
        <v>MATAMBRE - ER</v>
      </c>
      <c r="AD113" s="139">
        <f t="shared" si="31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-9.0999999999999998E-2</v>
      </c>
      <c r="AG113" s="732">
        <f>IFERROR((AD113-(_xlfn.XLOOKUP(AB113,'Costos Unitarios'!$A:$A,'Costos Unitarios'!$E:$E)+_xlfn.XLOOKUP(AB113,'Costos Comerciales'!$A:$A,'Costos Comerciales'!$E:$E)))/AD113,"")</f>
        <v>3.4071233707183984E-2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MATAMBRE - ER</v>
      </c>
      <c r="AT113" s="291">
        <f t="shared" si="32"/>
        <v>16913.122171945703</v>
      </c>
      <c r="AU113" s="1051">
        <f>ROUND(IFERROR(($AT113-_xlfn.XLOOKUP($AR113,'Listas anteriores May.'!$A:$A,'Listas anteriores May.'!$E:$E))/_xlfn.XLOOKUP($AR113,'Listas anteriores May.'!$A:$A,'Listas anteriores May.'!$E:$E),""),3)</f>
        <v>-0.48499999999999999</v>
      </c>
      <c r="AV113" s="732">
        <f>IFERROR(($AT113-(_xlfn.XLOOKUP($AR113,'Costos Unitarios'!$A:$A,'Costos Unitarios'!$E:$E)+_xlfn.XLOOKUP($AR113,'Costos Comerciales'!$A:$A,'Costos Comerciales'!$E:$E)))/AT113,"")</f>
        <v>-0.70506661672641646</v>
      </c>
      <c r="AW113" s="892">
        <f>IFERROR((AT113-_xlfn.XLOOKUP(AR113,'Lista Consumo Interno'!$A:$A,'Lista Consumo Interno'!$E:$E))/AT113,"")</f>
        <v>1</v>
      </c>
      <c r="AX113" s="895">
        <v>0</v>
      </c>
      <c r="AY113" s="727">
        <f>IFERROR(($AT113-_xlfn.XLOOKUP($AR113,Competencias!$A:$A,Competencias!P:P))/$AT113,"")</f>
        <v>5.3988977473380134E-2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MATAMBRE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-9.0999999999999998E-2</v>
      </c>
      <c r="BG113" s="150">
        <f>_xlfn.XLOOKUP($BC113,'Costos Unitarios'!A:A,'Costos Unitarios'!E:E,"")</f>
        <v>27067</v>
      </c>
      <c r="BH113" s="1052">
        <f t="shared" si="22"/>
        <v>-7.3434710855140601E-3</v>
      </c>
      <c r="BI113" s="892">
        <f>IFERROR((BE113-_xlfn.XLOOKUP(C113,'Lista Consumo Interno'!A:A,'Lista Consumo Interno'!E:E))/BE113,"")</f>
        <v>1</v>
      </c>
    </row>
    <row r="114" spans="1:61" ht="15.75" thickBot="1" x14ac:dyDescent="0.3">
      <c r="A114" s="246" t="str">
        <f>_xlfn.XLOOKUP(C114,'[1]Listas anteriores R'!$A:$A,'[1]Listas anteriores R'!$D:$D,"")</f>
        <v>Carnes</v>
      </c>
      <c r="B114" s="1204" t="s">
        <v>158</v>
      </c>
      <c r="C114" s="16">
        <v>919</v>
      </c>
      <c r="D114" s="806" t="s">
        <v>167</v>
      </c>
      <c r="E114" s="774">
        <f t="shared" si="29"/>
        <v>29456.108597285071</v>
      </c>
      <c r="F114" s="860">
        <v>32549.000000000004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0.1010353620694953</v>
      </c>
      <c r="I114" s="732">
        <f>IFERROR((E114-_xlfn.XLOOKUP(C114,'Lista Consumo Interno'!$A:$A,'Lista Consumo Interno'!$E:$E))/E114,"")</f>
        <v>1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7"/>
        <v>OJO DE BIFE MEDALLON - ER</v>
      </c>
      <c r="S114" s="135">
        <f t="shared" si="30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-9.0999999999999998E-2</v>
      </c>
      <c r="V114" s="732">
        <f>IFERROR((S114-(_xlfn.XLOOKUP(Q114,'Costos Unitarios'!$A:$A,'Costos Unitarios'!$E:$E)+_xlfn.XLOOKUP(Q114,'Costos Comerciales'!$A:$A,'Costos Comerciales'!$E:$E)))/S114,"")</f>
        <v>3.7387238557138512E-2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8"/>
        <v>OJO DE BIFE MEDALLON - ER</v>
      </c>
      <c r="AD114" s="139">
        <f t="shared" si="31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-9.0999999999999998E-2</v>
      </c>
      <c r="AG114" s="732">
        <f>IFERROR((AD114-(_xlfn.XLOOKUP(AB114,'Costos Unitarios'!$A:$A,'Costos Unitarios'!$E:$E)+_xlfn.XLOOKUP(AB114,'Costos Comerciales'!$A:$A,'Costos Comerciales'!$E:$E)))/AD114,"")</f>
        <v>3.7387238557138512E-2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OJO DE BIFE MEDALLON - ER</v>
      </c>
      <c r="AT114" s="291">
        <f t="shared" si="32"/>
        <v>29456.108597285071</v>
      </c>
      <c r="AU114" s="1051">
        <f>ROUND(IFERROR(($AT114-_xlfn.XLOOKUP($AR114,'Listas anteriores May.'!$A:$A,'Listas anteriores May.'!$E:$E))/_xlfn.XLOOKUP($AR114,'Listas anteriores May.'!$A:$A,'Listas anteriores May.'!$E:$E),""),3)</f>
        <v>-0.10299999999999999</v>
      </c>
      <c r="AV114" s="732">
        <f>IFERROR(($AT114-(_xlfn.XLOOKUP($AR114,'Costos Unitarios'!$A:$A,'Costos Unitarios'!$E:$E)+_xlfn.XLOOKUP($AR114,'Costos Comerciales'!$A:$A,'Costos Comerciales'!$E:$E)))/AT114,"")</f>
        <v>2.434498755722151E-2</v>
      </c>
      <c r="AW114" s="892">
        <f>IFERROR((AT114-_xlfn.XLOOKUP(AR114,'Lista Consumo Interno'!$A:$A,'Lista Consumo Interno'!$E:$E))/AT114,"")</f>
        <v>1</v>
      </c>
      <c r="AX114" s="895">
        <v>0</v>
      </c>
      <c r="AY114" s="727">
        <f>IFERROR(($AT114-_xlfn.XLOOKUP($AR114,Competencias!$A:$A,Competencias!P:P))/$AT114,"")</f>
        <v>0.45681894989093375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OJO DE BIFE MEDALLON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-9.0999999999999998E-2</v>
      </c>
      <c r="BG114" s="150">
        <f>_xlfn.XLOOKUP($BC114,'Costos Unitarios'!A:A,'Costos Unitarios'!E:E,"")</f>
        <v>27067</v>
      </c>
      <c r="BH114" s="1052">
        <f t="shared" si="22"/>
        <v>-7.3434710855140601E-3</v>
      </c>
      <c r="BI114" s="892">
        <f>IFERROR((BE114-_xlfn.XLOOKUP(C114,'Lista Consumo Interno'!A:A,'Lista Consumo Interno'!E:E))/BE114,"")</f>
        <v>1</v>
      </c>
    </row>
    <row r="115" spans="1:61" ht="15.75" thickBot="1" x14ac:dyDescent="0.3">
      <c r="A115" s="246" t="str">
        <f>_xlfn.XLOOKUP(C115,'[1]Listas anteriores R'!$A:$A,'[1]Listas anteriores R'!$D:$D,"")</f>
        <v>Carnes</v>
      </c>
      <c r="B115" s="1204" t="s">
        <v>158</v>
      </c>
      <c r="C115" s="16">
        <v>920</v>
      </c>
      <c r="D115" s="806" t="s">
        <v>168</v>
      </c>
      <c r="E115" s="774">
        <f t="shared" si="29"/>
        <v>32840.723981900454</v>
      </c>
      <c r="F115" s="860">
        <v>36289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0.31234768111548955</v>
      </c>
      <c r="I115" s="732">
        <f>IFERROR((E115-_xlfn.XLOOKUP(C115,'Lista Consumo Interno'!$A:$A,'Lista Consumo Interno'!$E:$E))/E115,"")</f>
        <v>1</v>
      </c>
      <c r="J115" s="727" t="str">
        <f>IFERROR(($E115-_xlfn.XLOOKUP($C115,Competencias!$A:$A,Competencias!R:R))/$E115,"")</f>
        <v/>
      </c>
      <c r="K115" s="727" t="str">
        <f>IFERROR(($E115-_xlfn.XLOOKUP($C115,Competencias!$A:$A,Competencias!S:S))/$E115,"")</f>
        <v/>
      </c>
      <c r="L115" s="727" t="str">
        <f>IFERROR(($E115-_xlfn.XLOOKUP($C115,Competencias!$A:$A,Competencias!T:T))/$E115,"")</f>
        <v/>
      </c>
      <c r="M115" s="727" t="str">
        <f>IFERROR(($E115-_xlfn.XLOOKUP($C115,Competencias!$A:$A,Competencias!U:U))/$E115,"")</f>
        <v/>
      </c>
      <c r="N115" s="727" t="str">
        <f>IFERROR(($E115-_xlfn.XLOOKUP($C115,Competencias!$A:$A,Competencias!V:V))/$E115,"")</f>
        <v/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7"/>
        <v>MEDIALUNA DE VACIO - ER</v>
      </c>
      <c r="S115" s="135">
        <f t="shared" si="30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-9.0999999999999998E-2</v>
      </c>
      <c r="V115" s="732">
        <f>IFERROR((S115-(_xlfn.XLOOKUP(Q115,'Costos Unitarios'!$A:$A,'Costos Unitarios'!$E:$E)+_xlfn.XLOOKUP(Q115,'Costos Comerciales'!$A:$A,'Costos Comerciales'!$E:$E)))/S115,"")</f>
        <v>-5.6091230135373739E-2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8"/>
        <v>MEDIALUNA DE VACIO - ER</v>
      </c>
      <c r="AD115" s="139">
        <f t="shared" si="31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-9.0999999999999998E-2</v>
      </c>
      <c r="AG115" s="732">
        <f>IFERROR((AD115-(_xlfn.XLOOKUP(AB115,'Costos Unitarios'!$A:$A,'Costos Unitarios'!$E:$E)+_xlfn.XLOOKUP(AB115,'Costos Comerciales'!$A:$A,'Costos Comerciales'!$E:$E)))/AD115,"")</f>
        <v>-5.6091230135373739E-2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MEDIALUNA DE VACIO - ER</v>
      </c>
      <c r="AT115" s="291">
        <f t="shared" si="32"/>
        <v>32840.723981900454</v>
      </c>
      <c r="AU115" s="1051">
        <f>ROUND(IFERROR(($AT115-_xlfn.XLOOKUP($AR115,'Listas anteriores May.'!$A:$A,'Listas anteriores May.'!$E:$E))/_xlfn.XLOOKUP($AR115,'Listas anteriores May.'!$A:$A,'Listas anteriores May.'!$E:$E),""),3)</f>
        <v>0.94199999999999995</v>
      </c>
      <c r="AV115" s="732">
        <f>IFERROR(($AT115-(_xlfn.XLOOKUP($AR115,'Costos Unitarios'!$A:$A,'Costos Unitarios'!$E:$E)+_xlfn.XLOOKUP($AR115,'Costos Comerciales'!$A:$A,'Costos Comerciales'!$E:$E)))/AT115,"")</f>
        <v>0.50555292237317095</v>
      </c>
      <c r="AW115" s="892">
        <f>IFERROR((AT115-_xlfn.XLOOKUP(AR115,'Lista Consumo Interno'!$A:$A,'Lista Consumo Interno'!$E:$E))/AT115,"")</f>
        <v>1</v>
      </c>
      <c r="AX115" s="895">
        <v>0</v>
      </c>
      <c r="AY115" s="727">
        <f>IFERROR(($AT115-_xlfn.XLOOKUP($AR115,Competencias!$A:$A,Competencias!P:P))/$AT115,"")</f>
        <v>0.61633001736063275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MEDIALUNA DE VACIO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-9.0999999999999998E-2</v>
      </c>
      <c r="BG115" s="150">
        <f>_xlfn.XLOOKUP($BC115,'Costos Unitarios'!A:A,'Costos Unitarios'!E:E,"")</f>
        <v>15051</v>
      </c>
      <c r="BH115" s="1052">
        <f t="shared" si="22"/>
        <v>-5.2570772180979268E-2</v>
      </c>
      <c r="BI115" s="892">
        <f>IFERROR((BE115-_xlfn.XLOOKUP(C115,'Lista Consumo Interno'!A:A,'Lista Consumo Interno'!E:E))/BE115,"")</f>
        <v>1</v>
      </c>
    </row>
    <row r="116" spans="1:61" ht="15.75" thickBot="1" x14ac:dyDescent="0.3">
      <c r="A116" s="246" t="str">
        <f>_xlfn.XLOOKUP(C116,'[1]Listas anteriores R'!$A:$A,'[1]Listas anteriores R'!$D:$D,"")</f>
        <v>Carnes</v>
      </c>
      <c r="B116" s="1204" t="s">
        <v>158</v>
      </c>
      <c r="C116" s="16">
        <v>921</v>
      </c>
      <c r="D116" s="806" t="s">
        <v>169</v>
      </c>
      <c r="E116" s="774">
        <f t="shared" si="29"/>
        <v>29456.108597285071</v>
      </c>
      <c r="F116" s="860">
        <v>32549.000000000004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0.10001689760054081</v>
      </c>
      <c r="I116" s="732">
        <f>IFERROR((E116-_xlfn.XLOOKUP(C116,'Lista Consumo Interno'!$A:$A,'Lista Consumo Interno'!$E:$E))/E116,"")</f>
        <v>1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7"/>
        <v>OJO DE BIFE - ER</v>
      </c>
      <c r="S116" s="135">
        <f t="shared" si="30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-9.0999999999999998E-2</v>
      </c>
      <c r="V116" s="732">
        <f>IFERROR((S116-(_xlfn.XLOOKUP(Q116,'Costos Unitarios'!$A:$A,'Costos Unitarios'!$E:$E)+_xlfn.XLOOKUP(Q116,'Costos Comerciales'!$A:$A,'Costos Comerciales'!$E:$E)))/S116,"")</f>
        <v>1.1138898276444823E-2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8"/>
        <v>OJO DE BIFE - ER</v>
      </c>
      <c r="AD116" s="139">
        <f t="shared" si="31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-9.0999999999999998E-2</v>
      </c>
      <c r="AG116" s="732">
        <f>IFERROR((AD116-(_xlfn.XLOOKUP(AB116,'Costos Unitarios'!$A:$A,'Costos Unitarios'!$E:$E)+_xlfn.XLOOKUP(AB116,'Costos Comerciales'!$A:$A,'Costos Comerciales'!$E:$E)))/AD116,"")</f>
        <v>1.1138898276444823E-2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- ER</v>
      </c>
      <c r="AT116" s="291">
        <f t="shared" si="32"/>
        <v>29456.108597285071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0.1010353620694953</v>
      </c>
      <c r="AW116" s="892">
        <f>IFERROR((AT116-_xlfn.XLOOKUP(AR116,'Lista Consumo Interno'!$A:$A,'Lista Consumo Interno'!$E:$E))/AT116,"")</f>
        <v>1</v>
      </c>
      <c r="AX116" s="895">
        <v>0</v>
      </c>
      <c r="AY116" s="727">
        <f>IFERROR(($AT116-_xlfn.XLOOKUP($AR116,Competencias!$A:$A,Competencias!P:P))/$AT116,"")</f>
        <v>0.48228056161479621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-9.0999999999999998E-2</v>
      </c>
      <c r="BG116" s="150">
        <f>_xlfn.XLOOKUP($BC116,'Costos Unitarios'!A:A,'Costos Unitarios'!E:E,"")</f>
        <v>24947</v>
      </c>
      <c r="BH116" s="1052">
        <f t="shared" si="22"/>
        <v>-3.5125793248469761E-2</v>
      </c>
      <c r="BI116" s="892">
        <f>IFERROR((BE116-_xlfn.XLOOKUP(C116,'Lista Consumo Interno'!A:A,'Lista Consumo Interno'!E:E))/BE116,"")</f>
        <v>1</v>
      </c>
    </row>
    <row r="117" spans="1:61" ht="15.75" thickBot="1" x14ac:dyDescent="0.3">
      <c r="A117" s="246" t="str">
        <f>_xlfn.XLOOKUP(C117,'[1]Listas anteriores R'!$A:$A,'[1]Listas anteriores R'!$D:$D,"")</f>
        <v>Carnes</v>
      </c>
      <c r="B117" s="1204" t="s">
        <v>158</v>
      </c>
      <c r="C117" s="16">
        <v>922</v>
      </c>
      <c r="D117" s="806" t="s">
        <v>170</v>
      </c>
      <c r="E117" s="774">
        <f t="shared" si="29"/>
        <v>26867.873303167424</v>
      </c>
      <c r="F117" s="860">
        <v>29689.000000000004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0.10175250092626908</v>
      </c>
      <c r="I117" s="732">
        <f>IFERROR((E117-_xlfn.XLOOKUP(C117,'Lista Consumo Interno'!$A:$A,'Lista Consumo Interno'!$E:$E))/E117,"")</f>
        <v>1</v>
      </c>
      <c r="J117" s="727">
        <f>IFERROR(($E117-_xlfn.XLOOKUP($C117,Competencias!$A:$A,Competencias!R:R))/$E117,"")</f>
        <v>1</v>
      </c>
      <c r="K117" s="727">
        <f>IFERROR(($E117-_xlfn.XLOOKUP($C117,Competencias!$A:$A,Competencias!S:S))/$E117,"")</f>
        <v>1</v>
      </c>
      <c r="L117" s="727">
        <f>IFERROR(($E117-_xlfn.XLOOKUP($C117,Competencias!$A:$A,Competencias!T:T))/$E117,"")</f>
        <v>1</v>
      </c>
      <c r="M117" s="727">
        <f>IFERROR(($E117-_xlfn.XLOOKUP($C117,Competencias!$A:$A,Competencias!U:U))/$E117,"")</f>
        <v>1</v>
      </c>
      <c r="N117" s="727">
        <f>IFERROR(($E117-_xlfn.XLOOKUP($C117,Competencias!$A:$A,Competencias!V:V))/$E117,"")</f>
        <v>1</v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7"/>
        <v>PECETO - ER</v>
      </c>
      <c r="S117" s="135">
        <f t="shared" si="30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-9.0999999999999998E-2</v>
      </c>
      <c r="V117" s="732">
        <f>IFERROR((S117-(_xlfn.XLOOKUP(Q117,'Costos Unitarios'!$A:$A,'Costos Unitarios'!$E:$E)+_xlfn.XLOOKUP(Q117,'Costos Comerciales'!$A:$A,'Costos Comerciales'!$E:$E)))/S117,"")</f>
        <v>0.24358244922703848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8"/>
        <v>PECETO - ER</v>
      </c>
      <c r="AD117" s="139">
        <f t="shared" si="31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-9.0999999999999998E-2</v>
      </c>
      <c r="AG117" s="732">
        <f>IFERROR((AD117-(_xlfn.XLOOKUP(AB117,'Costos Unitarios'!$A:$A,'Costos Unitarios'!$E:$E)+_xlfn.XLOOKUP(AB117,'Costos Comerciales'!$A:$A,'Costos Comerciales'!$E:$E)))/AD117,"")</f>
        <v>0.24358244922703848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PECETO - ER</v>
      </c>
      <c r="AT117" s="291">
        <f t="shared" si="32"/>
        <v>26867.873303167424</v>
      </c>
      <c r="AU117" s="1051">
        <f>ROUND(IFERROR(($AT117-_xlfn.XLOOKUP($AR117,'Listas anteriores May.'!$A:$A,'Listas anteriores May.'!$E:$E))/_xlfn.XLOOKUP($AR117,'Listas anteriores May.'!$A:$A,'Listas anteriores May.'!$E:$E),""),3)</f>
        <v>-0.182</v>
      </c>
      <c r="AV117" s="732">
        <f>IFERROR(($AT117-(_xlfn.XLOOKUP($AR117,'Costos Unitarios'!$A:$A,'Costos Unitarios'!$E:$E)+_xlfn.XLOOKUP($AR117,'Costos Comerciales'!$A:$A,'Costos Comerciales'!$E:$E)))/AT117,"")</f>
        <v>0.15947943682845508</v>
      </c>
      <c r="AW117" s="892">
        <f>IFERROR((AT117-_xlfn.XLOOKUP(AR117,'Lista Consumo Interno'!$A:$A,'Lista Consumo Interno'!$E:$E))/AT117,"")</f>
        <v>1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PECETO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-9.0999999999999998E-2</v>
      </c>
      <c r="BG117" s="150">
        <f>_xlfn.XLOOKUP($BC117,'Costos Unitarios'!A:A,'Costos Unitarios'!E:E,"")</f>
        <v>20767</v>
      </c>
      <c r="BH117" s="1052">
        <f t="shared" si="22"/>
        <v>0.22712151830521038</v>
      </c>
      <c r="BI117" s="892">
        <f>IFERROR((BE117-_xlfn.XLOOKUP(C117,'Lista Consumo Interno'!A:A,'Lista Consumo Interno'!E:E))/BE117,"")</f>
        <v>1</v>
      </c>
    </row>
    <row r="118" spans="1:61" ht="15.75" thickBot="1" x14ac:dyDescent="0.3">
      <c r="A118" s="246" t="str">
        <f>_xlfn.XLOOKUP(C118,'[1]Listas anteriores R'!$A:$A,'[1]Listas anteriores R'!$D:$D,"")</f>
        <v>Carnes</v>
      </c>
      <c r="B118" s="1204" t="s">
        <v>158</v>
      </c>
      <c r="C118" s="16">
        <v>923</v>
      </c>
      <c r="D118" s="806" t="s">
        <v>171</v>
      </c>
      <c r="E118" s="774">
        <f t="shared" si="29"/>
        <v>27863.348416289595</v>
      </c>
      <c r="F118" s="860">
        <v>30789.000000000004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6.3429146773198289E-2</v>
      </c>
      <c r="I118" s="732">
        <f>IFERROR((E118-_xlfn.XLOOKUP(C118,'Lista Consumo Interno'!$A:$A,'Lista Consumo Interno'!$E:$E))/E118,"")</f>
        <v>1</v>
      </c>
      <c r="J118" s="727" t="str">
        <f>IFERROR(($E118-_xlfn.XLOOKUP($C118,Competencias!$A:$A,Competencias!R:R))/$E118,"")</f>
        <v/>
      </c>
      <c r="K118" s="727" t="str">
        <f>IFERROR(($E118-_xlfn.XLOOKUP($C118,Competencias!$A:$A,Competencias!S:S))/$E118,"")</f>
        <v/>
      </c>
      <c r="L118" s="727" t="str">
        <f>IFERROR(($E118-_xlfn.XLOOKUP($C118,Competencias!$A:$A,Competencias!T:T))/$E118,"")</f>
        <v/>
      </c>
      <c r="M118" s="727" t="str">
        <f>IFERROR(($E118-_xlfn.XLOOKUP($C118,Competencias!$A:$A,Competencias!U:U))/$E118,"")</f>
        <v/>
      </c>
      <c r="N118" s="727" t="str">
        <f>IFERROR(($E118-_xlfn.XLOOKUP($C118,Competencias!$A:$A,Competencias!V:V))/$E118,"")</f>
        <v/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7"/>
        <v>TAPA DE CUADRIL - ER</v>
      </c>
      <c r="S118" s="135">
        <f t="shared" si="30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-9.0999999999999998E-2</v>
      </c>
      <c r="V118" s="732">
        <f>IFERROR((S118-(_xlfn.XLOOKUP(Q118,'Costos Unitarios'!$A:$A,'Costos Unitarios'!$E:$E)+_xlfn.XLOOKUP(Q118,'Costos Comerciales'!$A:$A,'Costos Comerciales'!$E:$E)))/S118,"")</f>
        <v>1.0018587360594874E-2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8"/>
        <v>TAPA DE CUADRIL - ER</v>
      </c>
      <c r="AD118" s="139">
        <f t="shared" si="31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-9.0999999999999998E-2</v>
      </c>
      <c r="AG118" s="732">
        <f>IFERROR((AD118-(_xlfn.XLOOKUP(AB118,'Costos Unitarios'!$A:$A,'Costos Unitarios'!$E:$E)+_xlfn.XLOOKUP(AB118,'Costos Comerciales'!$A:$A,'Costos Comerciales'!$E:$E)))/AD118,"")</f>
        <v>1.0018587360594874E-2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TAPA DE CUADRIL - ER</v>
      </c>
      <c r="AT118" s="291">
        <f t="shared" si="32"/>
        <v>27863.348416289595</v>
      </c>
      <c r="AU118" s="1051">
        <f>ROUND(IFERROR(($AT118-_xlfn.XLOOKUP($AR118,'Listas anteriores May.'!$A:$A,'Listas anteriores May.'!$E:$E))/_xlfn.XLOOKUP($AR118,'Listas anteriores May.'!$A:$A,'Listas anteriores May.'!$E:$E),""),3)</f>
        <v>-5.3999999999999999E-2</v>
      </c>
      <c r="AV118" s="732">
        <f>IFERROR(($AT118-(_xlfn.XLOOKUP($AR118,'Costos Unitarios'!$A:$A,'Costos Unitarios'!$E:$E)+_xlfn.XLOOKUP($AR118,'Costos Comerciales'!$A:$A,'Costos Comerciales'!$E:$E)))/AT118,"")</f>
        <v>4.8570918185066161E-2</v>
      </c>
      <c r="AW118" s="892">
        <f>IFERROR((AT118-_xlfn.XLOOKUP(AR118,'Lista Consumo Interno'!$A:$A,'Lista Consumo Interno'!$E:$E))/AT118,"")</f>
        <v>1</v>
      </c>
      <c r="AX118" s="895">
        <v>0</v>
      </c>
      <c r="AY118" s="727">
        <f>IFERROR(($AT118-_xlfn.XLOOKUP($AR118,Competencias!$A:$A,Competencias!P:P))/$AT118,"")</f>
        <v>0.4526860242294326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TAPA DE CUADRIL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-9.0999999999999998E-2</v>
      </c>
      <c r="BG118" s="150">
        <f>_xlfn.XLOOKUP($BC118,'Costos Unitarios'!A:A,'Costos Unitarios'!E:E,"")</f>
        <v>24947</v>
      </c>
      <c r="BH118" s="1052">
        <f t="shared" si="22"/>
        <v>-3.5125793248469761E-2</v>
      </c>
      <c r="BI118" s="892">
        <f>IFERROR((BE118-_xlfn.XLOOKUP(C118,'Lista Consumo Interno'!A:A,'Lista Consumo Interno'!E:E))/BE118,"")</f>
        <v>1</v>
      </c>
    </row>
    <row r="119" spans="1:61" ht="15.75" thickBot="1" x14ac:dyDescent="0.3">
      <c r="A119" s="246" t="str">
        <f>_xlfn.XLOOKUP(C119,'[1]Listas anteriores R'!$A:$A,'[1]Listas anteriores R'!$D:$D,"")</f>
        <v>Carnes</v>
      </c>
      <c r="B119" s="1204" t="s">
        <v>158</v>
      </c>
      <c r="C119" s="16">
        <v>1419</v>
      </c>
      <c r="D119" s="808" t="s">
        <v>1608</v>
      </c>
      <c r="E119" s="774">
        <f t="shared" si="29"/>
        <v>25872.398190045253</v>
      </c>
      <c r="F119" s="860">
        <v>28589.000000000004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0.20038336423099806</v>
      </c>
      <c r="I119" s="732">
        <f>IFERROR((E119-_xlfn.XLOOKUP(C119,'Lista Consumo Interno'!$A:$A,'Lista Consumo Interno'!$E:$E))/E119,"")</f>
        <v>1</v>
      </c>
      <c r="J119" s="727" t="str">
        <f>IFERROR(($E119-_xlfn.XLOOKUP($C119,Competencias!$A:$A,Competencias!R:R))/$E119,"")</f>
        <v/>
      </c>
      <c r="K119" s="727" t="str">
        <f>IFERROR(($E119-_xlfn.XLOOKUP($C119,Competencias!$A:$A,Competencias!S:S))/$E119,"")</f>
        <v/>
      </c>
      <c r="L119" s="727" t="str">
        <f>IFERROR(($E119-_xlfn.XLOOKUP($C119,Competencias!$A:$A,Competencias!T:T))/$E119,"")</f>
        <v/>
      </c>
      <c r="M119" s="727" t="str">
        <f>IFERROR(($E119-_xlfn.XLOOKUP($C119,Competencias!$A:$A,Competencias!U:U))/$E119,"")</f>
        <v/>
      </c>
      <c r="N119" s="727" t="str">
        <f>IFERROR(($E119-_xlfn.XLOOKUP($C119,Competencias!$A:$A,Competencias!V:V))/$E119,"")</f>
        <v/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7"/>
        <v>VACIO ENTERO - ER</v>
      </c>
      <c r="S119" s="135">
        <f t="shared" si="30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-9.0999999999999998E-2</v>
      </c>
      <c r="V119" s="732">
        <f>IFERROR((S119-(_xlfn.XLOOKUP(Q119,'Costos Unitarios'!$A:$A,'Costos Unitarios'!$E:$E)+_xlfn.XLOOKUP(Q119,'Costos Comerciales'!$A:$A,'Costos Comerciales'!$E:$E)))/S119,"")</f>
        <v>1.1927751018895861E-2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8"/>
        <v>VACIO ENTERO - ER</v>
      </c>
      <c r="AD119" s="139">
        <f t="shared" si="31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-9.0999999999999998E-2</v>
      </c>
      <c r="AG119" s="732">
        <f>IFERROR((AD119-(_xlfn.XLOOKUP(AB119,'Costos Unitarios'!$A:$A,'Costos Unitarios'!$E:$E)+_xlfn.XLOOKUP(AB119,'Costos Comerciales'!$A:$A,'Costos Comerciales'!$E:$E)))/AD119,"")</f>
        <v>1.1927751018895861E-2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VACIO ENTERO - ER</v>
      </c>
      <c r="AT119" s="291">
        <f t="shared" si="32"/>
        <v>25872.398190045253</v>
      </c>
      <c r="AU119" s="1051">
        <f>ROUND(IFERROR(($AT119-_xlfn.XLOOKUP($AR119,'Listas anteriores May.'!$A:$A,'Listas anteriores May.'!$E:$E))/_xlfn.XLOOKUP($AR119,'Listas anteriores May.'!$A:$A,'Listas anteriores May.'!$E:$E),""),3)</f>
        <v>-3.6999999999999998E-2</v>
      </c>
      <c r="AV119" s="732">
        <f>IFERROR(($AT119-(_xlfn.XLOOKUP($AR119,'Costos Unitarios'!$A:$A,'Costos Unitarios'!$E:$E)+_xlfn.XLOOKUP($AR119,'Costos Comerciales'!$A:$A,'Costos Comerciales'!$E:$E)))/AT119,"")</f>
        <v>6.7191227395152126E-2</v>
      </c>
      <c r="AW119" s="892">
        <f>IFERROR((AT119-_xlfn.XLOOKUP(AR119,'Lista Consumo Interno'!$A:$A,'Lista Consumo Interno'!$E:$E))/AT119,"")</f>
        <v>1</v>
      </c>
      <c r="AX119" s="895">
        <v>0</v>
      </c>
      <c r="AY119" s="727">
        <f>IFERROR(($AT119-_xlfn.XLOOKUP($AR119,Competencias!$A:$A,Competencias!P:P))/$AT119,"")</f>
        <v>0.45308510266186303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VACIO ENTERO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-9.0999999999999998E-2</v>
      </c>
      <c r="BG119" s="150">
        <f>_xlfn.XLOOKUP($BC119,'Costos Unitarios'!A:A,'Costos Unitarios'!E:E,"")</f>
        <v>22672</v>
      </c>
      <c r="BH119" s="1052">
        <f t="shared" si="22"/>
        <v>-3.1351529373018841E-2</v>
      </c>
      <c r="BI119" s="892">
        <f>IFERROR((BE119-_xlfn.XLOOKUP(C119,'Lista Consumo Interno'!A:A,'Lista Consumo Interno'!E:E))/BE119,"")</f>
        <v>1</v>
      </c>
    </row>
    <row r="120" spans="1:61" ht="15.75" thickBot="1" x14ac:dyDescent="0.3">
      <c r="A120" s="246" t="str">
        <f>_xlfn.XLOOKUP(C120,'[1]Listas anteriores R'!$A:$A,'[1]Listas anteriores R'!$D:$D,"")</f>
        <v>Carnes</v>
      </c>
      <c r="B120" s="1204" t="s">
        <v>158</v>
      </c>
      <c r="C120" s="16">
        <v>924</v>
      </c>
      <c r="D120" s="808" t="s">
        <v>172</v>
      </c>
      <c r="E120" s="749">
        <f t="shared" si="29"/>
        <v>25872.398190045253</v>
      </c>
      <c r="F120" s="860">
        <v>28589.000000000004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0.19763912693693392</v>
      </c>
      <c r="I120" s="732">
        <f>IFERROR((E120-_xlfn.XLOOKUP(C120,'Lista Consumo Interno'!$A:$A,'Lista Consumo Interno'!$E:$E))/E120,"")</f>
        <v>1</v>
      </c>
      <c r="J120" s="727">
        <f>IFERROR(($E120-_xlfn.XLOOKUP($C120,Competencias!$A:$A,Competencias!R:R))/$E120,"")</f>
        <v>1</v>
      </c>
      <c r="K120" s="727">
        <f>IFERROR(($E120-_xlfn.XLOOKUP($C120,Competencias!$A:$A,Competencias!S:S))/$E120,"")</f>
        <v>1</v>
      </c>
      <c r="L120" s="727">
        <f>IFERROR(($E120-_xlfn.XLOOKUP($C120,Competencias!$A:$A,Competencias!T:T))/$E120,"")</f>
        <v>1</v>
      </c>
      <c r="M120" s="727">
        <f>IFERROR(($E120-_xlfn.XLOOKUP($C120,Competencias!$A:$A,Competencias!U:U))/$E120,"")</f>
        <v>1</v>
      </c>
      <c r="N120" s="727">
        <f>IFERROR(($E120-_xlfn.XLOOKUP($C120,Competencias!$A:$A,Competencias!V:V))/$E120,"")</f>
        <v>1</v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7"/>
        <v>VACIO - ER</v>
      </c>
      <c r="S120" s="135">
        <f t="shared" si="30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-9.0999999999999998E-2</v>
      </c>
      <c r="V120" s="732">
        <f>IFERROR((S120-(_xlfn.XLOOKUP(Q120,'Costos Unitarios'!$A:$A,'Costos Unitarios'!$E:$E)+_xlfn.XLOOKUP(Q120,'Costos Comerciales'!$A:$A,'Costos Comerciales'!$E:$E)))/S120,"")</f>
        <v>-3.0227938549481883E-2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8"/>
        <v>VACIO - ER</v>
      </c>
      <c r="AD120" s="139">
        <f t="shared" si="31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-9.0999999999999998E-2</v>
      </c>
      <c r="AG120" s="732">
        <f>IFERROR((AD120-(_xlfn.XLOOKUP(AB120,'Costos Unitarios'!$A:$A,'Costos Unitarios'!$E:$E)+_xlfn.XLOOKUP(AB120,'Costos Comerciales'!$A:$A,'Costos Comerciales'!$E:$E)))/AD120,"")</f>
        <v>-3.0227938549481883E-2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VACIO - ER</v>
      </c>
      <c r="AT120" s="291">
        <f t="shared" si="32"/>
        <v>25872.398190045253</v>
      </c>
      <c r="AU120" s="1051">
        <f>ROUND(IFERROR(($AT120-_xlfn.XLOOKUP($AR120,'Listas anteriores May.'!$A:$A,'Listas anteriores May.'!$E:$E))/_xlfn.XLOOKUP($AR120,'Listas anteriores May.'!$A:$A,'Listas anteriores May.'!$E:$E),""),3)</f>
        <v>-7.0999999999999994E-2</v>
      </c>
      <c r="AV120" s="732">
        <f>IFERROR(($AT120-(_xlfn.XLOOKUP($AR120,'Costos Unitarios'!$A:$A,'Costos Unitarios'!$E:$E)+_xlfn.XLOOKUP($AR120,'Costos Comerciales'!$A:$A,'Costos Comerciales'!$E:$E)))/AT120,"")</f>
        <v>-8.6424848718036906E-3</v>
      </c>
      <c r="AW120" s="892">
        <f>IFERROR((AT120-_xlfn.XLOOKUP(AR120,'Lista Consumo Interno'!$A:$A,'Lista Consumo Interno'!$E:$E))/AT120,"")</f>
        <v>1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VACIO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-9.0999999999999998E-2</v>
      </c>
      <c r="BG120" s="150">
        <f>_xlfn.XLOOKUP($BC120,'Costos Unitarios'!A:A,'Costos Unitarios'!E:E,"")</f>
        <v>24577</v>
      </c>
      <c r="BH120" s="1052">
        <f t="shared" si="22"/>
        <v>-4.3290614543596409E-2</v>
      </c>
      <c r="BI120" s="892">
        <f>IFERROR((BE120-_xlfn.XLOOKUP(C120,'Lista Consumo Interno'!A:A,'Lista Consumo Interno'!E:E))/BE120,"")</f>
        <v>1</v>
      </c>
    </row>
    <row r="121" spans="1:61" ht="15.75" thickBot="1" x14ac:dyDescent="0.3">
      <c r="A121" s="246" t="s">
        <v>537</v>
      </c>
      <c r="B121" s="1204" t="s">
        <v>158</v>
      </c>
      <c r="C121" s="16">
        <v>1436</v>
      </c>
      <c r="D121" s="808" t="s">
        <v>1609</v>
      </c>
      <c r="E121" s="749">
        <f t="shared" si="29"/>
        <v>44786.42533936652</v>
      </c>
      <c r="F121" s="1248">
        <v>49489.000000000007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0.39539715896461847</v>
      </c>
      <c r="I121" s="732">
        <f>IFERROR((E121-_xlfn.XLOOKUP(C121,'Lista Consumo Interno'!$A:$A,'Lista Consumo Interno'!$E:$E))/E121,"")</f>
        <v>1</v>
      </c>
      <c r="J121" s="727" t="str">
        <f>IFERROR(($E121-_xlfn.XLOOKUP($C121,Competencias!$A:$A,Competencias!R:R))/$E121,"")</f>
        <v/>
      </c>
      <c r="K121" s="727" t="str">
        <f>IFERROR(($E121-_xlfn.XLOOKUP($C121,Competencias!$A:$A,Competencias!S:S))/$E121,"")</f>
        <v/>
      </c>
      <c r="L121" s="727" t="str">
        <f>IFERROR(($E121-_xlfn.XLOOKUP($C121,Competencias!$A:$A,Competencias!T:T))/$E121,"")</f>
        <v/>
      </c>
      <c r="M121" s="727" t="str">
        <f>IFERROR(($E121-_xlfn.XLOOKUP($C121,Competencias!$A:$A,Competencias!U:U))/$E121,"")</f>
        <v/>
      </c>
      <c r="N121" s="727" t="str">
        <f>IFERROR(($E121-_xlfn.XLOOKUP($C121,Competencias!$A:$A,Competencias!V:V))/$E121,"")</f>
        <v/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7"/>
        <v>CEJA DE BIFE - ER</v>
      </c>
      <c r="S121" s="135">
        <f t="shared" si="30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-9.0999999999999998E-2</v>
      </c>
      <c r="V121" s="732">
        <f>IFERROR((S121-(_xlfn.XLOOKUP(Q121,'Costos Unitarios'!$A:$A,'Costos Unitarios'!$E:$E)+_xlfn.XLOOKUP(Q121,'Costos Comerciales'!$A:$A,'Costos Comerciales'!$E:$E)))/S121,"")</f>
        <v>0.11740303963062719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8"/>
        <v>CEJA DE BIFE - ER</v>
      </c>
      <c r="AD121" s="139">
        <f t="shared" si="31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-9.0999999999999998E-2</v>
      </c>
      <c r="AG121" s="732">
        <f>IFERROR((AD121-(_xlfn.XLOOKUP(AB121,'Costos Unitarios'!$A:$A,'Costos Unitarios'!$E:$E)+_xlfn.XLOOKUP(AB121,'Costos Comerciales'!$A:$A,'Costos Comerciales'!$E:$E)))/AD121,"")</f>
        <v>0.11740303963062719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CEJA DE BIFE - ER</v>
      </c>
      <c r="AT121" s="291">
        <f t="shared" si="32"/>
        <v>44786.42533936652</v>
      </c>
      <c r="AU121" s="1051">
        <f>ROUND(IFERROR(($AT121-_xlfn.XLOOKUP($AR121,'Listas anteriores May.'!$A:$A,'Listas anteriores May.'!$E:$E))/_xlfn.XLOOKUP($AR121,'Listas anteriores May.'!$A:$A,'Listas anteriores May.'!$E:$E),""),3)</f>
        <v>0.73099999999999998</v>
      </c>
      <c r="AV121" s="732">
        <f>IFERROR(($AT121-(_xlfn.XLOOKUP($AR121,'Costos Unitarios'!$A:$A,'Costos Unitarios'!$E:$E)+_xlfn.XLOOKUP($AR121,'Costos Comerciales'!$A:$A,'Costos Comerciales'!$E:$E)))/AT121,"")</f>
        <v>0.5364890177615228</v>
      </c>
      <c r="AW121" s="892">
        <f>IFERROR((AT121-_xlfn.XLOOKUP(AR121,'Lista Consumo Interno'!$A:$A,'Lista Consumo Interno'!$E:$E))/AT121,"")</f>
        <v>1</v>
      </c>
      <c r="AX121" s="895">
        <v>0</v>
      </c>
      <c r="AY121" s="727">
        <f>IFERROR(($AT121-_xlfn.XLOOKUP($AR121,Competencias!$A:$A,Competencias!P:P))/$AT121,"")</f>
        <v>0.66284426842328603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CEJA DE BIFE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-9.0999999999999998E-2</v>
      </c>
      <c r="BG121" s="150">
        <f>_xlfn.XLOOKUP($BC121,'Costos Unitarios'!A:A,'Costos Unitarios'!E:E,"")</f>
        <v>19278</v>
      </c>
      <c r="BH121" s="1052">
        <f t="shared" si="22"/>
        <v>8.9299730665640661E-2</v>
      </c>
      <c r="BI121" s="892">
        <f>IFERROR((BE121-_xlfn.XLOOKUP(C121,'Lista Consumo Interno'!A:A,'Lista Consumo Interno'!E:E))/BE121,"")</f>
        <v>1</v>
      </c>
    </row>
    <row r="122" spans="1:61" ht="15.75" thickBot="1" x14ac:dyDescent="0.3">
      <c r="A122" s="246" t="str">
        <f>_xlfn.XLOOKUP(C122,'[1]Listas anteriores R'!$A:$A,'[1]Listas anteriores R'!$D:$D,"")</f>
        <v>Carnes</v>
      </c>
      <c r="B122" s="1204" t="s">
        <v>158</v>
      </c>
      <c r="C122" s="16">
        <v>1437</v>
      </c>
      <c r="D122" s="808" t="s">
        <v>1610</v>
      </c>
      <c r="E122" s="749">
        <f t="shared" si="29"/>
        <v>21710.407239819004</v>
      </c>
      <c r="F122" s="1248">
        <v>23990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-0.21305877448937061</v>
      </c>
      <c r="I122" s="732">
        <f>IFERROR((E122-_xlfn.XLOOKUP(C122,'Lista Consumo Interno'!$A:$A,'Lista Consumo Interno'!$E:$E))/E122,"")</f>
        <v>1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7"/>
        <v>CORAZON DE BIFE - ER</v>
      </c>
      <c r="S122" s="135">
        <f t="shared" si="30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-9.0999999999999998E-2</v>
      </c>
      <c r="V122" s="732">
        <f>IFERROR((S122-(_xlfn.XLOOKUP(Q122,'Costos Unitarios'!$A:$A,'Costos Unitarios'!$E:$E)+_xlfn.XLOOKUP(Q122,'Costos Comerciales'!$A:$A,'Costos Comerciales'!$E:$E)))/S122,"")</f>
        <v>0.11617687074829938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8"/>
        <v>CORAZON DE BIFE - ER</v>
      </c>
      <c r="AD122" s="139">
        <f t="shared" si="31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-9.0999999999999998E-2</v>
      </c>
      <c r="AG122" s="732">
        <f>IFERROR((AD122-(_xlfn.XLOOKUP(AB122,'Costos Unitarios'!$A:$A,'Costos Unitarios'!$E:$E)+_xlfn.XLOOKUP(AB122,'Costos Comerciales'!$A:$A,'Costos Comerciales'!$E:$E)))/AD122,"")</f>
        <v>0.11617687074829938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CORAZON DE BIFE - ER</v>
      </c>
      <c r="AT122" s="291">
        <f t="shared" si="32"/>
        <v>21710.407239819004</v>
      </c>
      <c r="AU122" s="1051">
        <f>ROUND(IFERROR(($AT122-_xlfn.XLOOKUP($AR122,'Listas anteriores May.'!$A:$A,'Listas anteriores May.'!$E:$E))/_xlfn.XLOOKUP($AR122,'Listas anteriores May.'!$A:$A,'Listas anteriores May.'!$E:$E),""),3)</f>
        <v>-0.127</v>
      </c>
      <c r="AV122" s="732">
        <f>IFERROR(($AT122-(_xlfn.XLOOKUP($AR122,'Costos Unitarios'!$A:$A,'Costos Unitarios'!$E:$E)+_xlfn.XLOOKUP($AR122,'Costos Comerciales'!$A:$A,'Costos Comerciales'!$E:$E)))/AT122,"")</f>
        <v>7.9335556481867409E-2</v>
      </c>
      <c r="AW122" s="892">
        <f>IFERROR((AT122-_xlfn.XLOOKUP(AR122,'Lista Consumo Interno'!$A:$A,'Lista Consumo Interno'!$E:$E))/AT122,"")</f>
        <v>1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CORAZON DE BIFE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-9.0999999999999998E-2</v>
      </c>
      <c r="BG122" s="150">
        <f>_xlfn.XLOOKUP($BC122,'Costos Unitarios'!A:A,'Costos Unitarios'!E:E,"")</f>
        <v>18499</v>
      </c>
      <c r="BH122" s="1052">
        <f t="shared" si="22"/>
        <v>9.1130007558579085E-2</v>
      </c>
      <c r="BI122" s="892">
        <f>IFERROR((BE122-_xlfn.XLOOKUP(C122,'Lista Consumo Interno'!A:A,'Lista Consumo Interno'!E:E))/BE122,"")</f>
        <v>1</v>
      </c>
    </row>
    <row r="123" spans="1:61" ht="15.75" thickBot="1" x14ac:dyDescent="0.3">
      <c r="A123" s="246" t="str">
        <f>_xlfn.XLOOKUP(C123,'[1]Listas anteriores R'!$A:$A,'[1]Listas anteriores R'!$D:$D,"")</f>
        <v>Carnes</v>
      </c>
      <c r="B123" s="1204" t="s">
        <v>158</v>
      </c>
      <c r="C123" s="16">
        <v>2070</v>
      </c>
      <c r="D123" s="178" t="s">
        <v>173</v>
      </c>
      <c r="E123" s="749">
        <f t="shared" si="29"/>
        <v>24876.923076923082</v>
      </c>
      <c r="F123" s="860">
        <v>27489.000000000004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0.19652442795299954</v>
      </c>
      <c r="I123" s="732">
        <f>IFERROR((E123-_xlfn.XLOOKUP(C123,'Lista Consumo Interno'!$A:$A,'Lista Consumo Interno'!$E:$E))/E123,"")</f>
        <v>1</v>
      </c>
      <c r="J123" s="727" t="str">
        <f>IFERROR(($E123-_xlfn.XLOOKUP($C123,Competencias!$A:$A,Competencias!R:R))/$E123,"")</f>
        <v/>
      </c>
      <c r="K123" s="727" t="str">
        <f>IFERROR(($E123-_xlfn.XLOOKUP($C123,Competencias!$A:$A,Competencias!S:S))/$E123,"")</f>
        <v/>
      </c>
      <c r="L123" s="727" t="str">
        <f>IFERROR(($E123-_xlfn.XLOOKUP($C123,Competencias!$A:$A,Competencias!T:T))/$E123,"")</f>
        <v/>
      </c>
      <c r="M123" s="727" t="str">
        <f>IFERROR(($E123-_xlfn.XLOOKUP($C123,Competencias!$A:$A,Competencias!U:U))/$E123,"")</f>
        <v/>
      </c>
      <c r="N123" s="727" t="str">
        <f>IFERROR(($E123-_xlfn.XLOOKUP($C123,Competencias!$A:$A,Competencias!V:V))/$E123,"")</f>
        <v/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7"/>
        <v>ASADO 9 COSTILLAS - ER</v>
      </c>
      <c r="S123" s="135">
        <f t="shared" si="30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-9.0999999999999998E-2</v>
      </c>
      <c r="V123" s="732" t="str">
        <f>IFERROR((S123-(_xlfn.XLOOKUP(Q123,'Costos Unitarios'!$A:$A,'Costos Unitarios'!$E:$E)+_xlfn.XLOOKUP(Q123,'Costos Comerciales'!$A:$A,'Costos Comerciales'!$E:$E)))/S123,"")</f>
        <v/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8"/>
        <v>ASADO 9 COSTILLAS - ER</v>
      </c>
      <c r="AD123" s="139">
        <f t="shared" si="31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-9.0999999999999998E-2</v>
      </c>
      <c r="AG123" s="732" t="str">
        <f>IFERROR((AD123-(_xlfn.XLOOKUP(AB123,'Costos Unitarios'!$A:$A,'Costos Unitarios'!$E:$E)+_xlfn.XLOOKUP(AB123,'Costos Comerciales'!$A:$A,'Costos Comerciales'!$E:$E)))/AD123,"")</f>
        <v/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9 COSTILLAS - ER</v>
      </c>
      <c r="AT123" s="291">
        <f t="shared" si="32"/>
        <v>24876.923076923082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 t="str">
        <f>IFERROR(($AT123-(_xlfn.XLOOKUP($AR123,'Costos Unitarios'!$A:$A,'Costos Unitarios'!$E:$E)+_xlfn.XLOOKUP($AR123,'Costos Comerciales'!$A:$A,'Costos Comerciales'!$E:$E)))/AT123,"")</f>
        <v/>
      </c>
      <c r="AW123" s="892">
        <f>IFERROR((AT123-_xlfn.XLOOKUP(AR123,'Lista Consumo Interno'!$A:$A,'Lista Consumo Interno'!$E:$E))/AT123,"")</f>
        <v>1</v>
      </c>
      <c r="AX123" s="895">
        <v>0</v>
      </c>
      <c r="AY123" s="727">
        <f>IFERROR(($AT123-_xlfn.XLOOKUP($AR123,Competencias!$A:$A,Competencias!P:P))/$AT123,"")</f>
        <v>0.41311069882498463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9 COSTILLAS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-9.0999999999999998E-2</v>
      </c>
      <c r="BG123" s="150">
        <f>_xlfn.XLOOKUP($BC123,'Costos Unitarios'!A:A,'Costos Unitarios'!E:E,"")</f>
        <v>15189</v>
      </c>
      <c r="BH123" s="1052">
        <f t="shared" si="22"/>
        <v>0.25375283446712027</v>
      </c>
      <c r="BI123" s="892">
        <f>IFERROR((BE123-_xlfn.XLOOKUP(C123,'Lista Consumo Interno'!A:A,'Lista Consumo Interno'!E:E))/BE123,"")</f>
        <v>1</v>
      </c>
    </row>
    <row r="124" spans="1:61" ht="15.75" thickBot="1" x14ac:dyDescent="0.3">
      <c r="A124" s="246" t="str">
        <f>_xlfn.XLOOKUP(C124,'[1]Listas anteriores R'!$A:$A,'[1]Listas anteriores R'!$D:$D,"")</f>
        <v>Carnes</v>
      </c>
      <c r="B124" s="1204" t="s">
        <v>158</v>
      </c>
      <c r="C124" s="1062">
        <v>1065</v>
      </c>
      <c r="D124" s="178" t="s">
        <v>174</v>
      </c>
      <c r="E124" s="749">
        <f t="shared" si="29"/>
        <v>24876.923076923082</v>
      </c>
      <c r="F124" s="860">
        <v>27489.000000000004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 t="str">
        <f>IFERROR((E124-(_xlfn.XLOOKUP(C124,'Costos Unitarios'!$A:$A,'Costos Unitarios'!$E:$E)+_xlfn.XLOOKUP(C124,'Costos Comerciales'!$A:$A,'Costos Comerciales'!$E:$E)))/E124,"")</f>
        <v/>
      </c>
      <c r="I124" s="732">
        <f>IFERROR((E124-_xlfn.XLOOKUP(C124,'Lista Consumo Interno'!$A:$A,'Lista Consumo Interno'!$E:$E))/E124,"")</f>
        <v>1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7"/>
        <v>ASADO DEL CENTRO ENTERO - ER</v>
      </c>
      <c r="S124" s="135">
        <f t="shared" si="30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-9.0999999999999998E-2</v>
      </c>
      <c r="V124" s="732">
        <f>IFERROR((S124-(_xlfn.XLOOKUP(Q124,'Costos Unitarios'!$A:$A,'Costos Unitarios'!$E:$E)+_xlfn.XLOOKUP(Q124,'Costos Comerciales'!$A:$A,'Costos Comerciales'!$E:$E)))/S124,"")</f>
        <v>0.26182993197278914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8"/>
        <v>ASADO DEL CENTRO ENTERO - ER</v>
      </c>
      <c r="AD124" s="139">
        <f t="shared" si="31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-9.0999999999999998E-2</v>
      </c>
      <c r="AG124" s="732">
        <f>IFERROR((AD124-(_xlfn.XLOOKUP(AB124,'Costos Unitarios'!$A:$A,'Costos Unitarios'!$E:$E)+_xlfn.XLOOKUP(AB124,'Costos Comerciales'!$A:$A,'Costos Comerciales'!$E:$E)))/AD124,"")</f>
        <v>0.26182993197278914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ENTERO - ER</v>
      </c>
      <c r="AT124" s="291">
        <f t="shared" si="32"/>
        <v>24876.923076923082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0.3289363017934448</v>
      </c>
      <c r="AW124" s="892">
        <f>IFERROR((AT124-_xlfn.XLOOKUP(AR124,'Lista Consumo Interno'!$A:$A,'Lista Consumo Interno'!$E:$E))/AT124,"")</f>
        <v>1</v>
      </c>
      <c r="AX124" s="895">
        <v>0</v>
      </c>
      <c r="AY124" s="727">
        <f>IFERROR(($AT124-_xlfn.XLOOKUP($AR124,Competencias!$A:$A,Competencias!P:P))/$AT124,"")</f>
        <v>0.41311069882498463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ENTERO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-9.0999999999999998E-2</v>
      </c>
      <c r="BG124" s="150">
        <f>_xlfn.XLOOKUP($BC124,'Costos Unitarios'!A:A,'Costos Unitarios'!E:E,"")</f>
        <v>15189</v>
      </c>
      <c r="BH124" s="1052">
        <f t="shared" si="22"/>
        <v>0.25375283446712027</v>
      </c>
      <c r="BI124" s="892">
        <f>IFERROR((BE124-_xlfn.XLOOKUP(C124,'Lista Consumo Interno'!A:A,'Lista Consumo Interno'!E:E))/BE124,"")</f>
        <v>1</v>
      </c>
    </row>
    <row r="125" spans="1:61" ht="15.75" thickBot="1" x14ac:dyDescent="0.3">
      <c r="A125" s="246" t="str">
        <f>_xlfn.XLOOKUP(C125,'[1]Listas anteriores R'!$A:$A,'[1]Listas anteriores R'!$D:$D,"")</f>
        <v>Carnes</v>
      </c>
      <c r="B125" s="1204" t="s">
        <v>158</v>
      </c>
      <c r="C125" s="16">
        <v>1066</v>
      </c>
      <c r="D125" s="178" t="s">
        <v>175</v>
      </c>
      <c r="E125" s="774">
        <f t="shared" si="29"/>
        <v>24876.923076923082</v>
      </c>
      <c r="F125" s="860">
        <v>27489.000000000004</v>
      </c>
      <c r="G125" s="1197">
        <f>ROUND(IFERROR((E125-_xlfn.XLOOKUP(C125,'Listas anteriores R'!A:A,'Listas anteriores R'!E:E))/_xlfn.XLOOKUP(C125,'Listas anteriores R'!A:A,'Listas anteriores R'!E:E),""),3)</f>
        <v>0</v>
      </c>
      <c r="H125" s="732">
        <f>IFERROR((E125-(_xlfn.XLOOKUP(C125,'Costos Unitarios'!$A:$A,'Costos Unitarios'!$E:$E)+_xlfn.XLOOKUP(C125,'Costos Comerciales'!$A:$A,'Costos Comerciales'!$E:$E)))/E125,"")</f>
        <v>0.3289363017934448</v>
      </c>
      <c r="I125" s="732">
        <f>IFERROR((E125-_xlfn.XLOOKUP(C125,'Lista Consumo Interno'!$A:$A,'Lista Consumo Interno'!$E:$E))/E125,"")</f>
        <v>1</v>
      </c>
      <c r="J125" s="727">
        <f>IFERROR(($E125-_xlfn.XLOOKUP($C125,Competencias!$A:$A,Competencias!R:R))/$E125,"")</f>
        <v>1</v>
      </c>
      <c r="K125" s="727">
        <f>IFERROR(($E125-_xlfn.XLOOKUP($C125,Competencias!$A:$A,Competencias!S:S))/$E125,"")</f>
        <v>1</v>
      </c>
      <c r="L125" s="727">
        <f>IFERROR(($E125-_xlfn.XLOOKUP($C125,Competencias!$A:$A,Competencias!T:T))/$E125,"")</f>
        <v>1</v>
      </c>
      <c r="M125" s="727">
        <f>IFERROR(($E125-_xlfn.XLOOKUP($C125,Competencias!$A:$A,Competencias!U:U))/$E125,"")</f>
        <v>1</v>
      </c>
      <c r="N125" s="727">
        <f>IFERROR(($E125-_xlfn.XLOOKUP($C125,Competencias!$A:$A,Competencias!V:V))/$E125,"")</f>
        <v>1</v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7"/>
        <v>ASADO DEL CENTRO EN MITADES - ER</v>
      </c>
      <c r="S125" s="135" t="e">
        <f t="shared" si="30"/>
        <v>#VALUE!</v>
      </c>
      <c r="T125" s="749" t="s">
        <v>150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8"/>
        <v>ASADO DEL CENTRO EN MITADES - ER</v>
      </c>
      <c r="AD125" s="139" t="e">
        <f t="shared" si="31"/>
        <v>#VALUE!</v>
      </c>
      <c r="AE125" s="749" t="s">
        <v>150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ASADO DEL CENTRO EN MITADES - ER</v>
      </c>
      <c r="AT125" s="291" t="e">
        <f t="shared" si="32"/>
        <v>#N/A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ASADO DEL CENTRO EN MITADES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18304</v>
      </c>
      <c r="BH125" s="1052" t="e">
        <f t="shared" si="22"/>
        <v>#N/A</v>
      </c>
      <c r="BI125" s="892" t="str">
        <f>IFERROR((BE125-_xlfn.XLOOKUP(C125,'Lista Consumo Interno'!A:A,'Lista Consumo Interno'!E:E))/BE125,"")</f>
        <v/>
      </c>
    </row>
    <row r="126" spans="1:61" ht="15.75" thickBot="1" x14ac:dyDescent="0.3">
      <c r="A126" s="246" t="str">
        <f>_xlfn.XLOOKUP(C126,'[1]Listas anteriores R'!$A:$A,'[1]Listas anteriores R'!$D:$D,"")</f>
        <v>Carnes</v>
      </c>
      <c r="B126" s="1204" t="s">
        <v>158</v>
      </c>
      <c r="C126" s="16">
        <v>1068</v>
      </c>
      <c r="D126" s="178" t="s">
        <v>177</v>
      </c>
      <c r="E126" s="774">
        <f t="shared" si="29"/>
        <v>24876.923076923082</v>
      </c>
      <c r="F126" s="860">
        <v>27489.000000000004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0.22000000000000014</v>
      </c>
      <c r="I126" s="732">
        <f>IFERROR((E126-_xlfn.XLOOKUP(C126,'Lista Consumo Interno'!$A:$A,'Lista Consumo Interno'!$E:$E))/E126,"")</f>
        <v>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7"/>
        <v>T-BONE - ER</v>
      </c>
      <c r="S126" s="135">
        <f t="shared" si="30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-9.0999999999999998E-2</v>
      </c>
      <c r="V126" s="732">
        <f>IFERROR((S126-(_xlfn.XLOOKUP(Q126,'Costos Unitarios'!$A:$A,'Costos Unitarios'!$E:$E)+_xlfn.XLOOKUP(Q126,'Costos Comerciales'!$A:$A,'Costos Comerciales'!$E:$E)))/S126,"")</f>
        <v>0.14200000000000007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8"/>
        <v>T-BONE - ER</v>
      </c>
      <c r="AD126" s="139">
        <f t="shared" si="31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-9.0999999999999998E-2</v>
      </c>
      <c r="AG126" s="732">
        <f>IFERROR((AD126-(_xlfn.XLOOKUP(AB126,'Costos Unitarios'!$A:$A,'Costos Unitarios'!$E:$E)+_xlfn.XLOOKUP(AB126,'Costos Comerciales'!$A:$A,'Costos Comerciales'!$E:$E)))/AD126,"")</f>
        <v>0.14200000000000007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2"/>
        <v>24876.923076923082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0.22000000000000014</v>
      </c>
      <c r="AW126" s="892">
        <f>IFERROR((AT126-_xlfn.XLOOKUP(AR126,'Lista Consumo Interno'!$A:$A,'Lista Consumo Interno'!$E:$E))/AT126,"")</f>
        <v>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-9.0999999999999998E-2</v>
      </c>
      <c r="BG126" s="150">
        <f>_xlfn.XLOOKUP($BC126,'Costos Unitarios'!A:A,'Costos Unitarios'!E:E,"")</f>
        <v>17909</v>
      </c>
      <c r="BH126" s="1052">
        <f t="shared" si="22"/>
        <v>0.12011715797430093</v>
      </c>
      <c r="BI126" s="892">
        <f>IFERROR((BE126-_xlfn.XLOOKUP(C126,'Lista Consumo Interno'!A:A,'Lista Consumo Interno'!E:E))/BE126,"")</f>
        <v>1</v>
      </c>
    </row>
    <row r="127" spans="1:61" ht="15.75" thickBot="1" x14ac:dyDescent="0.3">
      <c r="A127" s="246" t="str">
        <f>_xlfn.XLOOKUP(C127,'[1]Listas anteriores R'!$A:$A,'[1]Listas anteriores R'!$D:$D,"")</f>
        <v>Carnes</v>
      </c>
      <c r="B127" s="1204" t="s">
        <v>158</v>
      </c>
      <c r="C127" s="16">
        <v>1069</v>
      </c>
      <c r="D127" s="178" t="s">
        <v>178</v>
      </c>
      <c r="E127" s="774">
        <f t="shared" si="29"/>
        <v>24876.923076923082</v>
      </c>
      <c r="F127" s="860">
        <v>27489.000000000004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0.22273345701917147</v>
      </c>
      <c r="I127" s="732">
        <f>IFERROR((E127-_xlfn.XLOOKUP(C127,'Lista Consumo Interno'!$A:$A,'Lista Consumo Interno'!$E:$E))/E127,"")</f>
        <v>1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7"/>
        <v>TOMAHAWK - ER</v>
      </c>
      <c r="S127" s="135">
        <f t="shared" si="30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-9.0999999999999998E-2</v>
      </c>
      <c r="V127" s="732">
        <f>IFERROR((S127-(_xlfn.XLOOKUP(Q127,'Costos Unitarios'!$A:$A,'Costos Unitarios'!$E:$E)+_xlfn.XLOOKUP(Q127,'Costos Comerciales'!$A:$A,'Costos Comerciales'!$E:$E)))/S127,"")</f>
        <v>0.14500680272108851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8"/>
        <v>TOMAHAWK - ER</v>
      </c>
      <c r="AD127" s="139">
        <f t="shared" si="31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-9.0999999999999998E-2</v>
      </c>
      <c r="AG127" s="732">
        <f>IFERROR((AD127-(_xlfn.XLOOKUP(AB127,'Costos Unitarios'!$A:$A,'Costos Unitarios'!$E:$E)+_xlfn.XLOOKUP(AB127,'Costos Comerciales'!$A:$A,'Costos Comerciales'!$E:$E)))/AD127,"")</f>
        <v>0.14500680272108851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2"/>
        <v>24876.923076923082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0.22273345701917147</v>
      </c>
      <c r="AW127" s="892">
        <f>IFERROR((AT127-_xlfn.XLOOKUP(AR127,'Lista Consumo Interno'!$A:$A,'Lista Consumo Interno'!$E:$E))/AT127,"")</f>
        <v>1</v>
      </c>
      <c r="AX127" s="895">
        <v>0</v>
      </c>
      <c r="AY127" s="727">
        <f>IFERROR(($AT127-_xlfn.XLOOKUP($AR127,Competencias!$A:$A,Competencias!P:P))/$AT127,"")</f>
        <v>0.51762523191094634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-9.0999999999999998E-2</v>
      </c>
      <c r="BG127" s="150">
        <f>_xlfn.XLOOKUP($BC127,'Costos Unitarios'!A:A,'Costos Unitarios'!E:E,"")</f>
        <v>17909</v>
      </c>
      <c r="BH127" s="1052">
        <f t="shared" si="22"/>
        <v>0.12011715797430093</v>
      </c>
      <c r="BI127" s="892">
        <f>IFERROR((BE127-_xlfn.XLOOKUP(C127,'Lista Consumo Interno'!A:A,'Lista Consumo Interno'!E:E))/BE127,"")</f>
        <v>1</v>
      </c>
    </row>
    <row r="128" spans="1:61" ht="15.75" thickBot="1" x14ac:dyDescent="0.3">
      <c r="A128" s="246" t="str">
        <f>_xlfn.XLOOKUP(C128,'[1]Listas anteriores R'!$A:$A,'[1]Listas anteriores R'!$D:$D,"")</f>
        <v>Carnes</v>
      </c>
      <c r="B128" s="1204" t="s">
        <v>158</v>
      </c>
      <c r="C128" s="16">
        <v>1070</v>
      </c>
      <c r="D128" s="178" t="s">
        <v>179</v>
      </c>
      <c r="E128" s="774">
        <f t="shared" si="29"/>
        <v>24876.923076923082</v>
      </c>
      <c r="F128" s="860">
        <v>27489.000000000004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0.196122448979592</v>
      </c>
      <c r="I128" s="732">
        <f>IFERROR((E128-_xlfn.XLOOKUP(C128,'Lista Consumo Interno'!$A:$A,'Lista Consumo Interno'!$E:$E))/E128,"")</f>
        <v>1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7"/>
        <v>ASADO AMERICANO - ER</v>
      </c>
      <c r="S128" s="135">
        <f t="shared" si="30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-9.0999999999999998E-2</v>
      </c>
      <c r="V128" s="732">
        <f>IFERROR((S128-(_xlfn.XLOOKUP(Q128,'Costos Unitarios'!$A:$A,'Costos Unitarios'!$E:$E)+_xlfn.XLOOKUP(Q128,'Costos Comerciales'!$A:$A,'Costos Comerciales'!$E:$E)))/S128,"")</f>
        <v>0.11573469387755109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8"/>
        <v>ASADO AMERICANO - ER</v>
      </c>
      <c r="AD128" s="139">
        <f t="shared" si="31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-9.0999999999999998E-2</v>
      </c>
      <c r="AG128" s="732">
        <f>IFERROR((AD128-(_xlfn.XLOOKUP(AB128,'Costos Unitarios'!$A:$A,'Costos Unitarios'!$E:$E)+_xlfn.XLOOKUP(AB128,'Costos Comerciales'!$A:$A,'Costos Comerciales'!$E:$E)))/AD128,"")</f>
        <v>0.11573469387755109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2"/>
        <v>24876.923076923082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0.196122448979592</v>
      </c>
      <c r="AW128" s="892">
        <f>IFERROR((AT128-_xlfn.XLOOKUP(AR128,'Lista Consumo Interno'!$A:$A,'Lista Consumo Interno'!$E:$E))/AT128,"")</f>
        <v>1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-9.0999999999999998E-2</v>
      </c>
      <c r="BG128" s="150">
        <f>_xlfn.XLOOKUP($BC128,'Costos Unitarios'!A:A,'Costos Unitarios'!E:E,"")</f>
        <v>18499</v>
      </c>
      <c r="BH128" s="1052">
        <f t="shared" si="22"/>
        <v>9.1130007558579085E-2</v>
      </c>
      <c r="BI128" s="892">
        <f>IFERROR((BE128-_xlfn.XLOOKUP(C128,'Lista Consumo Interno'!A:A,'Lista Consumo Interno'!E:E))/BE128,"")</f>
        <v>1</v>
      </c>
    </row>
    <row r="129" spans="1:61" ht="15.75" thickBot="1" x14ac:dyDescent="0.3">
      <c r="A129" s="246" t="str">
        <f>_xlfn.XLOOKUP(C129,'[1]Listas anteriores R'!$A:$A,'[1]Listas anteriores R'!$D:$D,"")</f>
        <v>Carnes</v>
      </c>
      <c r="B129" s="1204" t="s">
        <v>158</v>
      </c>
      <c r="C129" s="16">
        <v>1071</v>
      </c>
      <c r="D129" s="178" t="s">
        <v>180</v>
      </c>
      <c r="E129" s="774">
        <f t="shared" si="29"/>
        <v>24876.923076923082</v>
      </c>
      <c r="F129" s="860">
        <v>27489.000000000004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0.19543908472479918</v>
      </c>
      <c r="I129" s="732">
        <f>IFERROR((E129-_xlfn.XLOOKUP(C129,'Lista Consumo Interno'!$A:$A,'Lista Consumo Interno'!$E:$E))/E129,"")</f>
        <v>1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7"/>
        <v>ASADO EN TIRA -ER</v>
      </c>
      <c r="S129" s="135">
        <f t="shared" si="30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-9.0999999999999998E-2</v>
      </c>
      <c r="V129" s="732">
        <f>IFERROR((S129-(_xlfn.XLOOKUP(Q129,'Costos Unitarios'!$A:$A,'Costos Unitarios'!$E:$E)+_xlfn.XLOOKUP(Q129,'Costos Comerciales'!$A:$A,'Costos Comerciales'!$E:$E)))/S129,"")</f>
        <v>0.11498299319727898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8"/>
        <v>ASADO EN TIRA -ER</v>
      </c>
      <c r="AD129" s="139">
        <f t="shared" si="31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-9.0999999999999998E-2</v>
      </c>
      <c r="AG129" s="732">
        <f>IFERROR((AD129-(_xlfn.XLOOKUP(AB129,'Costos Unitarios'!$A:$A,'Costos Unitarios'!$E:$E)+_xlfn.XLOOKUP(AB129,'Costos Comerciales'!$A:$A,'Costos Comerciales'!$E:$E)))/AD129,"")</f>
        <v>0.11498299319727898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2"/>
        <v>24876.923076923082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0.19543908472479918</v>
      </c>
      <c r="AW129" s="892">
        <f>IFERROR((AT129-_xlfn.XLOOKUP(AR129,'Lista Consumo Interno'!$A:$A,'Lista Consumo Interno'!$E:$E))/AT129,"")</f>
        <v>1</v>
      </c>
      <c r="AX129" s="895">
        <v>0</v>
      </c>
      <c r="AY129" s="727">
        <f>IFERROR(($AT129-_xlfn.XLOOKUP($AR129,Competencias!$A:$A,Competencias!P:P))/$AT129,"")</f>
        <v>0.41311069882498463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-9.0999999999999998E-2</v>
      </c>
      <c r="BG129" s="150">
        <f>_xlfn.XLOOKUP($BC129,'Costos Unitarios'!A:A,'Costos Unitarios'!E:E,"")</f>
        <v>18499</v>
      </c>
      <c r="BH129" s="1052">
        <f t="shared" si="22"/>
        <v>9.1130007558579085E-2</v>
      </c>
      <c r="BI129" s="892">
        <f>IFERROR((BE129-_xlfn.XLOOKUP(C129,'Lista Consumo Interno'!A:A,'Lista Consumo Interno'!E:E))/BE129,"")</f>
        <v>1</v>
      </c>
    </row>
    <row r="130" spans="1:61" ht="15.75" thickBot="1" x14ac:dyDescent="0.3">
      <c r="A130" s="246" t="str">
        <f>_xlfn.XLOOKUP(C130,'[1]Listas anteriores R'!$A:$A,'[1]Listas anteriores R'!$D:$D,"")</f>
        <v>Carnes</v>
      </c>
      <c r="B130" s="1204" t="s">
        <v>158</v>
      </c>
      <c r="C130" s="16">
        <v>1072</v>
      </c>
      <c r="D130" s="178" t="s">
        <v>181</v>
      </c>
      <c r="E130" s="774">
        <f t="shared" si="29"/>
        <v>24876.923076923082</v>
      </c>
      <c r="F130" s="860">
        <v>27489.000000000004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0.12264069264069281</v>
      </c>
      <c r="I130" s="732">
        <f>IFERROR((E130-_xlfn.XLOOKUP(C130,'Lista Consumo Interno'!$A:$A,'Lista Consumo Interno'!$E:$E))/E130,"")</f>
        <v>1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7"/>
        <v>PRIME-RIB 1 COSTILLA - ER</v>
      </c>
      <c r="S130" s="135">
        <f t="shared" si="30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-9.0999999999999998E-2</v>
      </c>
      <c r="V130" s="732">
        <f>IFERROR((S130-(_xlfn.XLOOKUP(Q130,'Costos Unitarios'!$A:$A,'Costos Unitarios'!$E:$E)+_xlfn.XLOOKUP(Q130,'Costos Comerciales'!$A:$A,'Costos Comerciales'!$E:$E)))/S130,"")</f>
        <v>3.4904761904761973E-2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8"/>
        <v>PRIME-RIB 1 COSTILLA - ER</v>
      </c>
      <c r="AD130" s="139">
        <f t="shared" si="31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-9.0999999999999998E-2</v>
      </c>
      <c r="AG130" s="732">
        <f>IFERROR((AD130-(_xlfn.XLOOKUP(AB130,'Costos Unitarios'!$A:$A,'Costos Unitarios'!$E:$E)+_xlfn.XLOOKUP(AB130,'Costos Comerciales'!$A:$A,'Costos Comerciales'!$E:$E)))/AD130,"")</f>
        <v>3.4904761904761973E-2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2"/>
        <v>24876.923076923082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0.12264069264069281</v>
      </c>
      <c r="AW130" s="892">
        <f>IFERROR((AT130-_xlfn.XLOOKUP(AR130,'Lista Consumo Interno'!$A:$A,'Lista Consumo Interno'!$E:$E))/AT130,"")</f>
        <v>1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-9.0999999999999998E-2</v>
      </c>
      <c r="BG130" s="150">
        <f>_xlfn.XLOOKUP($BC130,'Costos Unitarios'!A:A,'Costos Unitarios'!E:E,"")</f>
        <v>20251</v>
      </c>
      <c r="BH130" s="1052">
        <f t="shared" si="22"/>
        <v>5.0529100529101622E-3</v>
      </c>
      <c r="BI130" s="892">
        <f>IFERROR((BE130-_xlfn.XLOOKUP(C130,'Lista Consumo Interno'!A:A,'Lista Consumo Interno'!E:E))/BE130,"")</f>
        <v>1</v>
      </c>
    </row>
    <row r="131" spans="1:61" ht="15.75" thickBot="1" x14ac:dyDescent="0.3">
      <c r="A131" s="246" t="str">
        <f>_xlfn.XLOOKUP(C131,'[1]Listas anteriores R'!$A:$A,'[1]Listas anteriores R'!$D:$D,"")</f>
        <v>Carnes</v>
      </c>
      <c r="B131" s="1204" t="s">
        <v>158</v>
      </c>
      <c r="C131" s="16">
        <v>1073</v>
      </c>
      <c r="D131" s="178" t="s">
        <v>182</v>
      </c>
      <c r="E131" s="774">
        <f t="shared" si="29"/>
        <v>24876.923076923082</v>
      </c>
      <c r="F131" s="860">
        <v>27489.000000000004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0.11560606060606078</v>
      </c>
      <c r="I131" s="732">
        <f>IFERROR((E131-_xlfn.XLOOKUP(C131,'Lista Consumo Interno'!$A:$A,'Lista Consumo Interno'!$E:$E))/E131,"")</f>
        <v>1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7"/>
        <v>PRIME-RIB 2 COSTILLAS - ER</v>
      </c>
      <c r="S131" s="135">
        <f t="shared" si="30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-9.0999999999999998E-2</v>
      </c>
      <c r="V131" s="732">
        <f>IFERROR((S131-(_xlfn.XLOOKUP(Q131,'Costos Unitarios'!$A:$A,'Costos Unitarios'!$E:$E)+_xlfn.XLOOKUP(Q131,'Costos Comerciales'!$A:$A,'Costos Comerciales'!$E:$E)))/S131,"")</f>
        <v>2.7166666666666738E-2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8"/>
        <v>PRIME-RIB 2 COSTILLAS - ER</v>
      </c>
      <c r="AD131" s="139">
        <f t="shared" si="31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-9.0999999999999998E-2</v>
      </c>
      <c r="AG131" s="732">
        <f>IFERROR((AD131-(_xlfn.XLOOKUP(AB131,'Costos Unitarios'!$A:$A,'Costos Unitarios'!$E:$E)+_xlfn.XLOOKUP(AB131,'Costos Comerciales'!$A:$A,'Costos Comerciales'!$E:$E)))/AD131,"")</f>
        <v>2.7166666666666738E-2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2"/>
        <v>24876.923076923082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0.11560606060606078</v>
      </c>
      <c r="AW131" s="892">
        <f>IFERROR((AT131-_xlfn.XLOOKUP(AR131,'Lista Consumo Interno'!$A:$A,'Lista Consumo Interno'!$E:$E))/AT131,"")</f>
        <v>1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-9.0999999999999998E-2</v>
      </c>
      <c r="BG131" s="150">
        <f>_xlfn.XLOOKUP($BC131,'Costos Unitarios'!A:A,'Costos Unitarios'!E:E,"")</f>
        <v>20251</v>
      </c>
      <c r="BH131" s="1052">
        <f t="shared" si="22"/>
        <v>5.0529100529101622E-3</v>
      </c>
      <c r="BI131" s="892">
        <f>IFERROR((BE131-_xlfn.XLOOKUP(C131,'Lista Consumo Interno'!A:A,'Lista Consumo Interno'!E:E))/BE131,"")</f>
        <v>1</v>
      </c>
    </row>
    <row r="132" spans="1:61" ht="15.75" thickBot="1" x14ac:dyDescent="0.3">
      <c r="A132" s="246" t="str">
        <f>_xlfn.XLOOKUP(C132,'[1]Listas anteriores R'!$A:$A,'[1]Listas anteriores R'!$D:$D,"")</f>
        <v>Carnes</v>
      </c>
      <c r="B132" s="1204" t="s">
        <v>158</v>
      </c>
      <c r="C132" s="16">
        <v>1074</v>
      </c>
      <c r="D132" s="178" t="s">
        <v>183</v>
      </c>
      <c r="E132" s="774">
        <f t="shared" si="29"/>
        <v>25872.398190045253</v>
      </c>
      <c r="F132" s="860">
        <v>28589.000000000004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0.12045262163769295</v>
      </c>
      <c r="I132" s="732">
        <f>IFERROR((E132-_xlfn.XLOOKUP(C132,'Lista Consumo Interno'!$A:$A,'Lista Consumo Interno'!$E:$E))/E132,"")</f>
        <v>1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7"/>
        <v>ASADO BANDERITA - ER</v>
      </c>
      <c r="S132" s="135">
        <f t="shared" si="30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-9.0999999999999998E-2</v>
      </c>
      <c r="V132" s="732">
        <f>IFERROR((S132-(_xlfn.XLOOKUP(Q132,'Costos Unitarios'!$A:$A,'Costos Unitarios'!$E:$E)+_xlfn.XLOOKUP(Q132,'Costos Comerciales'!$A:$A,'Costos Comerciales'!$E:$E)))/S132,"")</f>
        <v>3.2497883801462124E-2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8"/>
        <v>ASADO BANDERITA - ER</v>
      </c>
      <c r="AD132" s="139">
        <f t="shared" si="31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-9.0999999999999998E-2</v>
      </c>
      <c r="AG132" s="732">
        <f>IFERROR((AD132-(_xlfn.XLOOKUP(AB132,'Costos Unitarios'!$A:$A,'Costos Unitarios'!$E:$E)+_xlfn.XLOOKUP(AB132,'Costos Comerciales'!$A:$A,'Costos Comerciales'!$E:$E)))/AD132,"")</f>
        <v>3.2497883801462124E-2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2"/>
        <v>25872.398190045253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0.12045262163769295</v>
      </c>
      <c r="AW132" s="892">
        <f>IFERROR((AT132-_xlfn.XLOOKUP(AR132,'Lista Consumo Interno'!$A:$A,'Lista Consumo Interno'!$E:$E))/AT132,"")</f>
        <v>1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-9.0999999999999998E-2</v>
      </c>
      <c r="BG132" s="150">
        <f>_xlfn.XLOOKUP($BC132,'Costos Unitarios'!A:A,'Costos Unitarios'!E:E,"")</f>
        <v>21225</v>
      </c>
      <c r="BH132" s="1052">
        <f t="shared" si="22"/>
        <v>-2.6773117865845448E-3</v>
      </c>
      <c r="BI132" s="892">
        <f>IFERROR((BE132-_xlfn.XLOOKUP(C132,'Lista Consumo Interno'!A:A,'Lista Consumo Interno'!E:E))/BE132,"")</f>
        <v>1</v>
      </c>
    </row>
    <row r="133" spans="1:61" ht="15" customHeight="1" thickBot="1" x14ac:dyDescent="0.3">
      <c r="A133" s="246" t="str">
        <f>_xlfn.XLOOKUP(C133,'[1]Listas anteriores R'!$A:$A,'[1]Listas anteriores R'!$D:$D,"")</f>
        <v>Carnes</v>
      </c>
      <c r="B133" s="1204" t="s">
        <v>158</v>
      </c>
      <c r="C133" s="16">
        <v>1408</v>
      </c>
      <c r="D133" s="178" t="s">
        <v>184</v>
      </c>
      <c r="E133" s="774">
        <f t="shared" si="29"/>
        <v>24876.923076923082</v>
      </c>
      <c r="F133" s="860">
        <v>27489.000000000004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>
        <f>IFERROR((E133-(_xlfn.XLOOKUP(C133,'Costos Unitarios'!$A:$A,'Costos Unitarios'!$E:$E)+_xlfn.XLOOKUP(C133,'Costos Comerciales'!$A:$A,'Costos Comerciales'!$E:$E)))/E133,"")</f>
        <v>0.25637909709338297</v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7"/>
        <v>ASADO 9 COSTILLAS CONG. - ER</v>
      </c>
      <c r="S133" s="135">
        <f t="shared" si="30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-9.0999999999999998E-2</v>
      </c>
      <c r="V133" s="732">
        <f>IFERROR((S133-(_xlfn.XLOOKUP(Q133,'Costos Unitarios'!$A:$A,'Costos Unitarios'!$E:$E)+_xlfn.XLOOKUP(Q133,'Costos Comerciales'!$A:$A,'Costos Comerciales'!$E:$E)))/S133,"")</f>
        <v>0.18201700680272115</v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8"/>
        <v>ASADO 9 COSTILLAS CONG. - ER</v>
      </c>
      <c r="AD133" s="139">
        <f t="shared" si="31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-9.0999999999999998E-2</v>
      </c>
      <c r="AG133" s="732">
        <f>IFERROR((AD133-(_xlfn.XLOOKUP(AB133,'Costos Unitarios'!$A:$A,'Costos Unitarios'!$E:$E)+_xlfn.XLOOKUP(AB133,'Costos Comerciales'!$A:$A,'Costos Comerciales'!$E:$E)))/AD133,"")</f>
        <v>0.18201700680272115</v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2"/>
        <v>24876.923076923082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>
        <f>IFERROR(($AT133-(_xlfn.XLOOKUP($AR133,'Costos Unitarios'!$A:$A,'Costos Unitarios'!$E:$E)+_xlfn.XLOOKUP($AR133,'Costos Comerciales'!$A:$A,'Costos Comerciales'!$E:$E)))/AT133,"")</f>
        <v>0.25637909709338297</v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-9.0999999999999998E-2</v>
      </c>
      <c r="BG133" s="150">
        <f>_xlfn.XLOOKUP($BC133,'Costos Unitarios'!A:A,'Costos Unitarios'!E:E,"")</f>
        <v>18499</v>
      </c>
      <c r="BH133" s="1052">
        <f t="shared" si="22"/>
        <v>9.1130007558579085E-2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">
      <c r="A134" s="246" t="str">
        <f>_xlfn.XLOOKUP(C134,'[1]Listas anteriores R'!$A:$A,'[1]Listas anteriores R'!$D:$D,"")</f>
        <v>Carnes</v>
      </c>
      <c r="B134" s="1204" t="s">
        <v>158</v>
      </c>
      <c r="C134" s="16">
        <v>1409</v>
      </c>
      <c r="D134" s="178" t="s">
        <v>185</v>
      </c>
      <c r="E134" s="774">
        <f t="shared" si="29"/>
        <v>24876.923076923082</v>
      </c>
      <c r="F134" s="860">
        <v>27489.000000000004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0.38943413729128029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7"/>
        <v>ASADO DEL CENTRO ENTERO CONG. - ER</v>
      </c>
      <c r="S134" s="135">
        <f t="shared" si="30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-9.0999999999999998E-2</v>
      </c>
      <c r="V134" s="732">
        <f>IFERROR((S134-(_xlfn.XLOOKUP(Q134,'Costos Unitarios'!$A:$A,'Costos Unitarios'!$E:$E)+_xlfn.XLOOKUP(Q134,'Costos Comerciales'!$A:$A,'Costos Comerciales'!$E:$E)))/S134,"")</f>
        <v>0.32837755102040822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8"/>
        <v>ASADO DEL CENTRO ENTERO CONG. - ER</v>
      </c>
      <c r="AD134" s="139">
        <f t="shared" si="31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-9.0999999999999998E-2</v>
      </c>
      <c r="AG134" s="732">
        <f>IFERROR((AD134-(_xlfn.XLOOKUP(AB134,'Costos Unitarios'!$A:$A,'Costos Unitarios'!$E:$E)+_xlfn.XLOOKUP(AB134,'Costos Comerciales'!$A:$A,'Costos Comerciales'!$E:$E)))/AD134,"")</f>
        <v>0.32837755102040822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2"/>
        <v>24876.923076923082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0.38943413729128029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-9.0999999999999998E-2</v>
      </c>
      <c r="BG134" s="150">
        <f>_xlfn.XLOOKUP($BC134,'Costos Unitarios'!A:A,'Costos Unitarios'!E:E,"")</f>
        <v>15189</v>
      </c>
      <c r="BH134" s="1052">
        <f t="shared" si="22"/>
        <v>0.25375283446712027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">
      <c r="A135" s="246" t="str">
        <f>_xlfn.XLOOKUP(C135,'[1]Listas anteriores R'!$A:$A,'[1]Listas anteriores R'!$D:$D,"")</f>
        <v>Carnes</v>
      </c>
      <c r="B135" s="1204" t="s">
        <v>158</v>
      </c>
      <c r="C135" s="16">
        <v>1410</v>
      </c>
      <c r="D135" s="178" t="s">
        <v>186</v>
      </c>
      <c r="E135" s="774">
        <f t="shared" si="29"/>
        <v>24876.923076923082</v>
      </c>
      <c r="F135" s="860">
        <v>27489.000000000004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0.38943413729128029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7"/>
        <v>ASADO DEL CENTRO EN MITADES CONG. - ER</v>
      </c>
      <c r="S135" s="135">
        <f t="shared" si="30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-9.0999999999999998E-2</v>
      </c>
      <c r="V135" s="732">
        <f>IFERROR((S135-(_xlfn.XLOOKUP(Q135,'Costos Unitarios'!$A:$A,'Costos Unitarios'!$E:$E)+_xlfn.XLOOKUP(Q135,'Costos Comerciales'!$A:$A,'Costos Comerciales'!$E:$E)))/S135,"")</f>
        <v>0.32837755102040822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8"/>
        <v>ASADO DEL CENTRO EN MITADES CONG. - ER</v>
      </c>
      <c r="AD135" s="139">
        <f t="shared" si="31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-9.0999999999999998E-2</v>
      </c>
      <c r="AG135" s="732">
        <f>IFERROR((AD135-(_xlfn.XLOOKUP(AB135,'Costos Unitarios'!$A:$A,'Costos Unitarios'!$E:$E)+_xlfn.XLOOKUP(AB135,'Costos Comerciales'!$A:$A,'Costos Comerciales'!$E:$E)))/AD135,"")</f>
        <v>0.32837755102040822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2"/>
        <v>24876.923076923082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0.38943413729128029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-9.0999999999999998E-2</v>
      </c>
      <c r="BG135" s="150">
        <f>_xlfn.XLOOKUP($BC135,'Costos Unitarios'!A:A,'Costos Unitarios'!E:E,"")</f>
        <v>15189</v>
      </c>
      <c r="BH135" s="1052">
        <f t="shared" si="22"/>
        <v>0.25375283446712027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">
      <c r="A136" s="246" t="str">
        <f>_xlfn.XLOOKUP(C136,'[1]Listas anteriores R'!$A:$A,'[1]Listas anteriores R'!$D:$D,"")</f>
        <v>Carnes</v>
      </c>
      <c r="B136" s="1204" t="s">
        <v>158</v>
      </c>
      <c r="C136" s="16">
        <v>1412</v>
      </c>
      <c r="D136" s="178" t="s">
        <v>187</v>
      </c>
      <c r="E136" s="774">
        <f t="shared" si="29"/>
        <v>24876.923076923082</v>
      </c>
      <c r="F136" s="860">
        <v>27489.000000000004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0.28009585652442809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7"/>
        <v>T-BONE CONG. - ER</v>
      </c>
      <c r="S136" s="135">
        <f t="shared" si="30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-9.0999999999999998E-2</v>
      </c>
      <c r="V136" s="732">
        <f>IFERROR((S136-(_xlfn.XLOOKUP(Q136,'Costos Unitarios'!$A:$A,'Costos Unitarios'!$E:$E)+_xlfn.XLOOKUP(Q136,'Costos Comerciales'!$A:$A,'Costos Comerciales'!$E:$E)))/S136,"")</f>
        <v>0.2081054421768708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8"/>
        <v>T-BONE CONG. - ER</v>
      </c>
      <c r="AD136" s="139">
        <f t="shared" si="31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-9.0999999999999998E-2</v>
      </c>
      <c r="AG136" s="732">
        <f>IFERROR((AD136-(_xlfn.XLOOKUP(AB136,'Costos Unitarios'!$A:$A,'Costos Unitarios'!$E:$E)+_xlfn.XLOOKUP(AB136,'Costos Comerciales'!$A:$A,'Costos Comerciales'!$E:$E)))/AD136,"")</f>
        <v>0.2081054421768708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2"/>
        <v>24876.923076923082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0.28009585652442809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-9.0999999999999998E-2</v>
      </c>
      <c r="BG136" s="150">
        <f>_xlfn.XLOOKUP($BC136,'Costos Unitarios'!A:A,'Costos Unitarios'!E:E,"")</f>
        <v>17909</v>
      </c>
      <c r="BH136" s="1052">
        <f t="shared" si="22"/>
        <v>0.12011715797430093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">
      <c r="A137" s="246" t="str">
        <f>_xlfn.XLOOKUP(C137,'[1]Listas anteriores R'!$A:$A,'[1]Listas anteriores R'!$D:$D,"")</f>
        <v>Carnes</v>
      </c>
      <c r="B137" s="1204" t="s">
        <v>158</v>
      </c>
      <c r="C137" s="16">
        <v>1413</v>
      </c>
      <c r="D137" s="178" t="s">
        <v>188</v>
      </c>
      <c r="E137" s="774">
        <f t="shared" si="29"/>
        <v>24876.923076923082</v>
      </c>
      <c r="F137" s="860">
        <v>27489.000000000004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0.28009585652442809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3">D137</f>
        <v>TOMAHAWK CONG. - ER</v>
      </c>
      <c r="S137" s="135">
        <f t="shared" si="30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-9.0999999999999998E-2</v>
      </c>
      <c r="V137" s="732">
        <f>IFERROR((S137-(_xlfn.XLOOKUP(Q137,'Costos Unitarios'!$A:$A,'Costos Unitarios'!$E:$E)+_xlfn.XLOOKUP(Q137,'Costos Comerciales'!$A:$A,'Costos Comerciales'!$E:$E)))/S137,"")</f>
        <v>0.2081054421768708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4">D137</f>
        <v>TOMAHAWK CONG. - ER</v>
      </c>
      <c r="AD137" s="139">
        <f t="shared" si="31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-9.0999999999999998E-2</v>
      </c>
      <c r="AG137" s="732">
        <f>IFERROR((AD137-(_xlfn.XLOOKUP(AB137,'Costos Unitarios'!$A:$A,'Costos Unitarios'!$E:$E)+_xlfn.XLOOKUP(AB137,'Costos Comerciales'!$A:$A,'Costos Comerciales'!$E:$E)))/AD137,"")</f>
        <v>0.2081054421768708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5">D137</f>
        <v>TOMAHAWK CONG. - ER</v>
      </c>
      <c r="AT137" s="291">
        <f t="shared" si="32"/>
        <v>24876.923076923082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0.28009585652442809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6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-9.0999999999999998E-2</v>
      </c>
      <c r="BG137" s="150">
        <f>_xlfn.XLOOKUP($BC137,'Costos Unitarios'!A:A,'Costos Unitarios'!E:E,"")</f>
        <v>17909</v>
      </c>
      <c r="BH137" s="1052">
        <f t="shared" si="22"/>
        <v>0.12011715797430093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">
      <c r="A138" s="246" t="str">
        <f>_xlfn.XLOOKUP(C138,'[1]Listas anteriores R'!$A:$A,'[1]Listas anteriores R'!$D:$D,"")</f>
        <v>Carnes</v>
      </c>
      <c r="B138" s="1204" t="s">
        <v>158</v>
      </c>
      <c r="C138" s="16">
        <v>1414</v>
      </c>
      <c r="D138" s="178" t="s">
        <v>189</v>
      </c>
      <c r="E138" s="774">
        <f t="shared" si="29"/>
        <v>24876.923076923082</v>
      </c>
      <c r="F138" s="860">
        <v>27489.000000000004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0.25637909709338297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3"/>
        <v>ASADO AMERICANO CONG. - ER</v>
      </c>
      <c r="S138" s="135">
        <f t="shared" si="30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-9.0999999999999998E-2</v>
      </c>
      <c r="V138" s="732">
        <f>IFERROR((S138-(_xlfn.XLOOKUP(Q138,'Costos Unitarios'!$A:$A,'Costos Unitarios'!$E:$E)+_xlfn.XLOOKUP(Q138,'Costos Comerciales'!$A:$A,'Costos Comerciales'!$E:$E)))/S138,"")</f>
        <v>0.18201700680272115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4"/>
        <v>ASADO AMERICANO CONG. - ER</v>
      </c>
      <c r="AD138" s="139">
        <f t="shared" si="31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-9.0999999999999998E-2</v>
      </c>
      <c r="AG138" s="732">
        <f>IFERROR((AD138-(_xlfn.XLOOKUP(AB138,'Costos Unitarios'!$A:$A,'Costos Unitarios'!$E:$E)+_xlfn.XLOOKUP(AB138,'Costos Comerciales'!$A:$A,'Costos Comerciales'!$E:$E)))/AD138,"")</f>
        <v>0.18201700680272115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5"/>
        <v>ASADO AMERICANO CONG. - ER</v>
      </c>
      <c r="AT138" s="291">
        <f t="shared" si="32"/>
        <v>24876.923076923082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0.25637909709338297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6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-9.0999999999999998E-2</v>
      </c>
      <c r="BG138" s="150">
        <f>_xlfn.XLOOKUP($BC138,'Costos Unitarios'!A:A,'Costos Unitarios'!E:E,"")</f>
        <v>18499</v>
      </c>
      <c r="BH138" s="1052">
        <f t="shared" ref="BH138:BH201" si="37">(BE138-BG138)/BE138</f>
        <v>9.1130007558579085E-2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">
      <c r="A139" s="246" t="str">
        <f>_xlfn.XLOOKUP(C139,'[1]Listas anteriores R'!$A:$A,'[1]Listas anteriores R'!$D:$D,"")</f>
        <v>Carnes</v>
      </c>
      <c r="B139" s="1204" t="s">
        <v>158</v>
      </c>
      <c r="C139" s="16">
        <v>1415</v>
      </c>
      <c r="D139" s="178" t="s">
        <v>190</v>
      </c>
      <c r="E139" s="774">
        <f t="shared" si="29"/>
        <v>24876.923076923082</v>
      </c>
      <c r="F139" s="860">
        <v>27489.000000000004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0.25637909709338297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3"/>
        <v>ASADO EN TIRAS CONG. - ER</v>
      </c>
      <c r="S139" s="135">
        <f t="shared" si="30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-9.0999999999999998E-2</v>
      </c>
      <c r="V139" s="732">
        <f>IFERROR((S139-(_xlfn.XLOOKUP(Q139,'Costos Unitarios'!$A:$A,'Costos Unitarios'!$E:$E)+_xlfn.XLOOKUP(Q139,'Costos Comerciales'!$A:$A,'Costos Comerciales'!$E:$E)))/S139,"")</f>
        <v>0.18201700680272115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4"/>
        <v>ASADO EN TIRAS CONG. - ER</v>
      </c>
      <c r="AD139" s="139">
        <f t="shared" si="31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-9.0999999999999998E-2</v>
      </c>
      <c r="AG139" s="732">
        <f>IFERROR((AD139-(_xlfn.XLOOKUP(AB139,'Costos Unitarios'!$A:$A,'Costos Unitarios'!$E:$E)+_xlfn.XLOOKUP(AB139,'Costos Comerciales'!$A:$A,'Costos Comerciales'!$E:$E)))/AD139,"")</f>
        <v>0.18201700680272115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5"/>
        <v>ASADO EN TIRAS CONG. - ER</v>
      </c>
      <c r="AT139" s="291">
        <f t="shared" si="32"/>
        <v>24876.923076923082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0.25637909709338297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6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-9.0999999999999998E-2</v>
      </c>
      <c r="BG139" s="150">
        <f>_xlfn.XLOOKUP($BC139,'Costos Unitarios'!A:A,'Costos Unitarios'!E:E,"")</f>
        <v>18499</v>
      </c>
      <c r="BH139" s="1052">
        <f t="shared" si="37"/>
        <v>9.1130007558579085E-2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">
      <c r="A140" s="246" t="str">
        <f>_xlfn.XLOOKUP(C140,'[1]Listas anteriores R'!$A:$A,'[1]Listas anteriores R'!$D:$D,"")</f>
        <v>Carnes</v>
      </c>
      <c r="B140" s="1204" t="s">
        <v>158</v>
      </c>
      <c r="C140" s="16">
        <v>1416</v>
      </c>
      <c r="D140" s="178" t="s">
        <v>191</v>
      </c>
      <c r="E140" s="774">
        <f t="shared" si="29"/>
        <v>25872.398190045253</v>
      </c>
      <c r="F140" s="860">
        <v>28589.000000000004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0.17962765399279454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3"/>
        <v>ASADO BANDERITA CONG. - ER</v>
      </c>
      <c r="S140" s="135">
        <f t="shared" si="30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-9.0999999999999998E-2</v>
      </c>
      <c r="V140" s="732">
        <f>IFERROR((S140-(_xlfn.XLOOKUP(Q140,'Costos Unitarios'!$A:$A,'Costos Unitarios'!$E:$E)+_xlfn.XLOOKUP(Q140,'Costos Comerciales'!$A:$A,'Costos Comerciales'!$E:$E)))/S140,"")</f>
        <v>9.7590419392073899E-2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4"/>
        <v>ASADO BANDERITA CONG. - ER</v>
      </c>
      <c r="AD140" s="139">
        <f t="shared" si="31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-9.0999999999999998E-2</v>
      </c>
      <c r="AG140" s="732">
        <f>IFERROR((AD140-(_xlfn.XLOOKUP(AB140,'Costos Unitarios'!$A:$A,'Costos Unitarios'!$E:$E)+_xlfn.XLOOKUP(AB140,'Costos Comerciales'!$A:$A,'Costos Comerciales'!$E:$E)))/AD140,"")</f>
        <v>9.7590419392073899E-2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5"/>
        <v>ASADO BANDERITA CONG. - ER</v>
      </c>
      <c r="AT140" s="291">
        <f t="shared" si="32"/>
        <v>25872.398190045253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0.17962765399279454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6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-9.0999999999999998E-2</v>
      </c>
      <c r="BG140" s="150">
        <f>_xlfn.XLOOKUP($BC140,'Costos Unitarios'!A:A,'Costos Unitarios'!E:E,"")</f>
        <v>21225</v>
      </c>
      <c r="BH140" s="1052">
        <f t="shared" si="37"/>
        <v>-2.6773117865845448E-3</v>
      </c>
      <c r="BI140" s="892">
        <f>IFERROR((BE140-_xlfn.XLOOKUP(C140,'Lista Consumo Interno'!A:A,'Lista Consumo Interno'!E:E))/BE140,"")</f>
        <v>1</v>
      </c>
    </row>
    <row r="141" spans="1:61" ht="15.75" thickBot="1" x14ac:dyDescent="0.3">
      <c r="A141" s="246" t="str">
        <f>_xlfn.XLOOKUP(C141,'[1]Listas anteriores R'!$A:$A,'[1]Listas anteriores R'!$D:$D,"")</f>
        <v>Carnes</v>
      </c>
      <c r="B141" s="1204" t="s">
        <v>158</v>
      </c>
      <c r="C141" s="16">
        <v>1417</v>
      </c>
      <c r="D141" s="178" t="s">
        <v>192</v>
      </c>
      <c r="E141" s="774">
        <f t="shared" si="29"/>
        <v>24876.923076923082</v>
      </c>
      <c r="F141" s="860">
        <v>27489.000000000004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0.18595238095238112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3"/>
        <v>PRIME RIB 1 COSTILLAS CONG. - ER</v>
      </c>
      <c r="S141" s="135">
        <f t="shared" si="30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-9.0999999999999998E-2</v>
      </c>
      <c r="V141" s="732">
        <f>IFERROR((S141-(_xlfn.XLOOKUP(Q141,'Costos Unitarios'!$A:$A,'Costos Unitarios'!$E:$E)+_xlfn.XLOOKUP(Q141,'Costos Comerciales'!$A:$A,'Costos Comerciales'!$E:$E)))/S141,"")</f>
        <v>0.10454761904761911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4"/>
        <v>PRIME RIB 1 COSTILLAS CONG. - ER</v>
      </c>
      <c r="AD141" s="139">
        <f t="shared" si="31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-9.0999999999999998E-2</v>
      </c>
      <c r="AG141" s="732">
        <f>IFERROR((AD141-(_xlfn.XLOOKUP(AB141,'Costos Unitarios'!$A:$A,'Costos Unitarios'!$E:$E)+_xlfn.XLOOKUP(AB141,'Costos Comerciales'!$A:$A,'Costos Comerciales'!$E:$E)))/AD141,"")</f>
        <v>0.10454761904761911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5"/>
        <v>PRIME RIB 1 COSTILLAS CONG. - ER</v>
      </c>
      <c r="AT141" s="291">
        <f t="shared" si="32"/>
        <v>24876.923076923082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0.18595238095238112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6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-9.0999999999999998E-2</v>
      </c>
      <c r="BG141" s="150">
        <f>_xlfn.XLOOKUP($BC141,'Costos Unitarios'!A:A,'Costos Unitarios'!E:E,"")</f>
        <v>20251</v>
      </c>
      <c r="BH141" s="1052">
        <f t="shared" si="37"/>
        <v>5.0529100529101622E-3</v>
      </c>
      <c r="BI141" s="892">
        <f>IFERROR((BE141-_xlfn.XLOOKUP(C141,'Lista Consumo Interno'!A:A,'Lista Consumo Interno'!E:E))/BE141,"")</f>
        <v>1</v>
      </c>
    </row>
    <row r="142" spans="1:61" ht="15.75" thickBot="1" x14ac:dyDescent="0.3">
      <c r="A142" s="246" t="str">
        <f>_xlfn.XLOOKUP(C142,'[1]Listas anteriores R'!$A:$A,'[1]Listas anteriores R'!$D:$D,"")</f>
        <v>Carnes</v>
      </c>
      <c r="B142" s="1204" t="s">
        <v>158</v>
      </c>
      <c r="C142" s="16">
        <v>1418</v>
      </c>
      <c r="D142" s="178" t="s">
        <v>193</v>
      </c>
      <c r="E142" s="774">
        <f t="shared" si="29"/>
        <v>24876.923076923082</v>
      </c>
      <c r="F142" s="860">
        <v>27489.000000000004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3"/>
        <v>PRIME RIB 2 COSTILLAS CONG. - ER</v>
      </c>
      <c r="S142" s="135">
        <f t="shared" si="30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-9.0999999999999998E-2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4"/>
        <v>PRIME RIB 2 COSTILLAS CONG. - ER</v>
      </c>
      <c r="AD142" s="139">
        <f t="shared" si="31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-9.0999999999999998E-2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5"/>
        <v>PRIME RIB 2 COSTILLAS CONG. - ER</v>
      </c>
      <c r="AT142" s="291">
        <f t="shared" si="32"/>
        <v>24876.923076923082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6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-9.0999999999999998E-2</v>
      </c>
      <c r="BG142" s="150">
        <f>_xlfn.XLOOKUP($BC142,'Costos Unitarios'!A:A,'Costos Unitarios'!E:E,"")</f>
        <v>20251</v>
      </c>
      <c r="BH142" s="1052">
        <f t="shared" si="37"/>
        <v>5.0529100529101622E-3</v>
      </c>
      <c r="BI142" s="892">
        <f>IFERROR((BE142-_xlfn.XLOOKUP(C142,'Lista Consumo Interno'!A:A,'Lista Consumo Interno'!E:E))/BE142,"")</f>
        <v>1</v>
      </c>
    </row>
    <row r="143" spans="1:61" ht="15.75" thickBot="1" x14ac:dyDescent="0.3">
      <c r="A143" s="246" t="str">
        <f>_xlfn.XLOOKUP(C143,'[1]Listas anteriores R'!$A:$A,'[1]Listas anteriores R'!$D:$D,"")</f>
        <v>Carnes</v>
      </c>
      <c r="B143" s="1204" t="s">
        <v>158</v>
      </c>
      <c r="C143" s="1062">
        <v>925</v>
      </c>
      <c r="D143" s="178" t="s">
        <v>194</v>
      </c>
      <c r="E143" s="780">
        <f t="shared" si="29"/>
        <v>12732.12669683258</v>
      </c>
      <c r="F143" s="860">
        <v>14069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0.32477894662022894</v>
      </c>
      <c r="I143" s="732">
        <f>IFERROR((E143-_xlfn.XLOOKUP(C143,'Lista Consumo Interno'!$A:$A,'Lista Consumo Interno'!$E:$E))/E143,"")</f>
        <v>1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3"/>
        <v>BONDIOLA DE CERDO E.R.</v>
      </c>
      <c r="S143" s="135">
        <f t="shared" si="30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-9.0999999999999998E-2</v>
      </c>
      <c r="V143" s="732">
        <f>IFERROR((S143-(_xlfn.XLOOKUP(Q143,'Costos Unitarios'!$A:$A,'Costos Unitarios'!$E:$E)+_xlfn.XLOOKUP(Q143,'Costos Comerciales'!$A:$A,'Costos Comerciales'!$E:$E)))/S143,"")</f>
        <v>0.25725684128225179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4"/>
        <v>BONDIOLA DE CERDO E.R.</v>
      </c>
      <c r="AD143" s="139">
        <f t="shared" si="31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-9.0999999999999998E-2</v>
      </c>
      <c r="AG143" s="732">
        <f>IFERROR((AD143-(_xlfn.XLOOKUP(AB143,'Costos Unitarios'!$A:$A,'Costos Unitarios'!$E:$E)+_xlfn.XLOOKUP(AB143,'Costos Comerciales'!$A:$A,'Costos Comerciales'!$E:$E)))/AD143,"")</f>
        <v>0.25725684128225179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5"/>
        <v>BONDIOLA DE CERDO E.R.</v>
      </c>
      <c r="AT143" s="291">
        <f t="shared" si="32"/>
        <v>12732.12669683258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0.32477894662022894</v>
      </c>
      <c r="AW143" s="892">
        <f>IFERROR((AT143-_xlfn.XLOOKUP(AR143,'Lista Consumo Interno'!$A:$A,'Lista Consumo Interno'!$E:$E))/AT143,"")</f>
        <v>1</v>
      </c>
      <c r="AX143" s="895">
        <v>0</v>
      </c>
      <c r="AY143" s="727">
        <f>IFERROR(($AT143-_xlfn.XLOOKUP($AR143,Competencias!$A:$A,Competencias!P:P))/$AT143,"")</f>
        <v>0.28448717037458243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6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-9.0999999999999998E-2</v>
      </c>
      <c r="BG143" s="150">
        <f>_xlfn.XLOOKUP($BC143,'Costos Unitarios'!A:A,'Costos Unitarios'!E:E,"")</f>
        <v>7501</v>
      </c>
      <c r="BH143" s="1052">
        <f t="shared" si="37"/>
        <v>0.23758405003909308</v>
      </c>
      <c r="BI143" s="892">
        <f>IFERROR((BE143-_xlfn.XLOOKUP(C143,'Lista Consumo Interno'!A:A,'Lista Consumo Interno'!E:E))/BE143,"")</f>
        <v>1</v>
      </c>
    </row>
    <row r="144" spans="1:61" ht="15.75" thickBot="1" x14ac:dyDescent="0.3">
      <c r="A144" s="246" t="str">
        <f>_xlfn.XLOOKUP(C144,'[1]Listas anteriores R'!$A:$A,'[1]Listas anteriores R'!$D:$D,"")</f>
        <v>Carnes</v>
      </c>
      <c r="B144" s="1204" t="s">
        <v>158</v>
      </c>
      <c r="C144" s="16">
        <v>926</v>
      </c>
      <c r="D144" s="178" t="s">
        <v>195</v>
      </c>
      <c r="E144" s="86">
        <f t="shared" si="29"/>
        <v>13727.601809954751</v>
      </c>
      <c r="F144" s="860">
        <v>15169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0.43202023864460409</v>
      </c>
      <c r="I144" s="732">
        <f>IFERROR((E144-_xlfn.XLOOKUP(C144,'Lista Consumo Interno'!$A:$A,'Lista Consumo Interno'!$E:$E))/E144,"")</f>
        <v>1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3"/>
        <v>CHURRASQUITO DE CERDO E.R.</v>
      </c>
      <c r="S144" s="135">
        <f t="shared" si="30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-9.0999999999999998E-2</v>
      </c>
      <c r="V144" s="732">
        <f>IFERROR((S144-(_xlfn.XLOOKUP(Q144,'Costos Unitarios'!$A:$A,'Costos Unitarios'!$E:$E)+_xlfn.XLOOKUP(Q144,'Costos Comerciales'!$A:$A,'Costos Comerciales'!$E:$E)))/S144,"")</f>
        <v>0.37522226250906454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4"/>
        <v>CHURRASQUITO DE CERDO E.R.</v>
      </c>
      <c r="AD144" s="139">
        <f t="shared" si="31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-9.0999999999999998E-2</v>
      </c>
      <c r="AG144" s="732">
        <f>IFERROR((AD144-(_xlfn.XLOOKUP(AB144,'Costos Unitarios'!$A:$A,'Costos Unitarios'!$E:$E)+_xlfn.XLOOKUP(AB144,'Costos Comerciales'!$A:$A,'Costos Comerciales'!$E:$E)))/AD144,"")</f>
        <v>0.37522226250906454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5"/>
        <v>CHURRASQUITO DE CERDO E.R.</v>
      </c>
      <c r="AT144" s="291">
        <f t="shared" si="32"/>
        <v>13727.601809954751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0.43202023864460409</v>
      </c>
      <c r="AW144" s="892">
        <f>IFERROR((AT144-_xlfn.XLOOKUP(AR144,'Lista Consumo Interno'!$A:$A,'Lista Consumo Interno'!$E:$E))/AT144,"")</f>
        <v>1</v>
      </c>
      <c r="AX144" s="895">
        <v>0</v>
      </c>
      <c r="AY144" s="727">
        <f>IFERROR(($AT144-_xlfn.XLOOKUP($AR144,Competencias!$A:$A,Competencias!P:P))/$AT144,"")</f>
        <v>0.26425604852000789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6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-9.0999999999999998E-2</v>
      </c>
      <c r="BG144" s="150">
        <f>_xlfn.XLOOKUP($BC144,'Costos Unitarios'!A:A,'Costos Unitarios'!E:E,"")</f>
        <v>6622</v>
      </c>
      <c r="BH144" s="1052">
        <f t="shared" si="37"/>
        <v>0.37573604060913701</v>
      </c>
      <c r="BI144" s="892">
        <f>IFERROR((BE144-_xlfn.XLOOKUP(C144,'Lista Consumo Interno'!A:A,'Lista Consumo Interno'!E:E))/BE144,"")</f>
        <v>1</v>
      </c>
    </row>
    <row r="145" spans="1:61" ht="15.75" thickBot="1" x14ac:dyDescent="0.3">
      <c r="A145" s="246" t="str">
        <f>_xlfn.XLOOKUP(C145,'[1]Listas anteriores R'!$A:$A,'[1]Listas anteriores R'!$D:$D,"")</f>
        <v>Carnes</v>
      </c>
      <c r="B145" s="1204" t="s">
        <v>158</v>
      </c>
      <c r="C145" s="16">
        <v>927</v>
      </c>
      <c r="D145" s="178" t="s">
        <v>196</v>
      </c>
      <c r="E145" s="86">
        <f t="shared" si="29"/>
        <v>13727.601809954751</v>
      </c>
      <c r="F145" s="860">
        <v>15169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0.32202287560155579</v>
      </c>
      <c r="I145" s="732">
        <f>IFERROR((E145-_xlfn.XLOOKUP(C145,'Lista Consumo Interno'!$A:$A,'Lista Consumo Interno'!$E:$E))/E145,"")</f>
        <v>1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3"/>
        <v>SOLOMILLO DE CERDO E.R.</v>
      </c>
      <c r="S145" s="135">
        <f t="shared" si="30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-9.0999999999999998E-2</v>
      </c>
      <c r="V145" s="732">
        <f>IFERROR((S145-(_xlfn.XLOOKUP(Q145,'Costos Unitarios'!$A:$A,'Costos Unitarios'!$E:$E)+_xlfn.XLOOKUP(Q145,'Costos Comerciales'!$A:$A,'Costos Comerciales'!$E:$E)))/S145,"")</f>
        <v>0.25422516316171134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4"/>
        <v>SOLOMILLO DE CERDO E.R.</v>
      </c>
      <c r="AD145" s="139">
        <f t="shared" si="31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-9.0999999999999998E-2</v>
      </c>
      <c r="AG145" s="732">
        <f>IFERROR((AD145-(_xlfn.XLOOKUP(AB145,'Costos Unitarios'!$A:$A,'Costos Unitarios'!$E:$E)+_xlfn.XLOOKUP(AB145,'Costos Comerciales'!$A:$A,'Costos Comerciales'!$E:$E)))/AD145,"")</f>
        <v>0.25422516316171134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5"/>
        <v>SOLOMILLO DE CERDO E.R.</v>
      </c>
      <c r="AT145" s="291">
        <f t="shared" si="32"/>
        <v>13727.601809954751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0.32202287560155579</v>
      </c>
      <c r="AW145" s="892">
        <f>IFERROR((AT145-_xlfn.XLOOKUP(AR145,'Lista Consumo Interno'!$A:$A,'Lista Consumo Interno'!$E:$E))/AT145,"")</f>
        <v>1</v>
      </c>
      <c r="AX145" s="895">
        <v>0</v>
      </c>
      <c r="AY145" s="727">
        <f>IFERROR(($AT145-_xlfn.XLOOKUP($AR145,Competencias!$A:$A,Competencias!P:P))/$AT145,"")</f>
        <v>0.37498187092095719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6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-9.0999999999999998E-2</v>
      </c>
      <c r="BG145" s="150">
        <f>_xlfn.XLOOKUP($BC145,'Costos Unitarios'!A:A,'Costos Unitarios'!E:E,"")</f>
        <v>8413</v>
      </c>
      <c r="BH145" s="1052">
        <f t="shared" si="37"/>
        <v>0.2068963016678752</v>
      </c>
      <c r="BI145" s="892">
        <f>IFERROR((BE145-_xlfn.XLOOKUP(C145,'Lista Consumo Interno'!A:A,'Lista Consumo Interno'!E:E))/BE145,"")</f>
        <v>1</v>
      </c>
    </row>
    <row r="146" spans="1:61" ht="15.75" thickBot="1" x14ac:dyDescent="0.3">
      <c r="A146" s="246" t="str">
        <f>_xlfn.XLOOKUP(C146,'[1]Listas anteriores R'!$A:$A,'[1]Listas anteriores R'!$D:$D,"")</f>
        <v>Carnes</v>
      </c>
      <c r="B146" s="1204" t="s">
        <v>158</v>
      </c>
      <c r="C146" s="16">
        <v>928</v>
      </c>
      <c r="D146" s="178" t="s">
        <v>197</v>
      </c>
      <c r="E146" s="86">
        <f t="shared" si="29"/>
        <v>19899.547511312219</v>
      </c>
      <c r="F146" s="860">
        <v>21989</v>
      </c>
      <c r="G146" s="1197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0.4827520578471054</v>
      </c>
      <c r="I146" s="732">
        <f>IFERROR((E146-_xlfn.XLOOKUP(C146,'Lista Consumo Interno'!$A:$A,'Lista Consumo Interno'!$E:$E))/E146,"")</f>
        <v>1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3"/>
        <v>MATAMBRITO DE CERDO E.R.</v>
      </c>
      <c r="S146" s="135">
        <f t="shared" si="30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-0.13600000000000001</v>
      </c>
      <c r="V146" s="732">
        <f>IFERROR((S146-(_xlfn.XLOOKUP(Q146,'Costos Unitarios'!$A:$A,'Costos Unitarios'!$E:$E)+_xlfn.XLOOKUP(Q146,'Costos Comerciales'!$A:$A,'Costos Comerciales'!$E:$E)))/S146,"")</f>
        <v>0.40106556082148503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4"/>
        <v>MATAMBRITO DE CERDO E.R.</v>
      </c>
      <c r="AD146" s="139">
        <f t="shared" si="31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-0.13600000000000001</v>
      </c>
      <c r="AG146" s="732">
        <f>IFERROR((AD146-(_xlfn.XLOOKUP(AB146,'Costos Unitarios'!$A:$A,'Costos Unitarios'!$E:$E)+_xlfn.XLOOKUP(AB146,'Costos Comerciales'!$A:$A,'Costos Comerciales'!$E:$E)))/AD146,"")</f>
        <v>0.40106556082148503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5"/>
        <v>MATAMBRITO DE CERDO E.R.</v>
      </c>
      <c r="AT146" s="291">
        <f t="shared" si="32"/>
        <v>19899.547511312219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0.4827520578471054</v>
      </c>
      <c r="AW146" s="892">
        <f>IFERROR((AT146-_xlfn.XLOOKUP(AR146,'Lista Consumo Interno'!$A:$A,'Lista Consumo Interno'!$E:$E))/AT146,"")</f>
        <v>1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6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-9.0999999999999998E-2</v>
      </c>
      <c r="BG146" s="150">
        <f>_xlfn.XLOOKUP($BC146,'Costos Unitarios'!A:A,'Costos Unitarios'!E:E,"")</f>
        <v>8967</v>
      </c>
      <c r="BH146" s="1052">
        <f t="shared" si="37"/>
        <v>0.38614533965244868</v>
      </c>
      <c r="BI146" s="892">
        <f>IFERROR((BE146-_xlfn.XLOOKUP(C146,'Lista Consumo Interno'!A:A,'Lista Consumo Interno'!E:E))/BE146,"")</f>
        <v>1</v>
      </c>
    </row>
    <row r="147" spans="1:61" ht="15.75" thickBot="1" x14ac:dyDescent="0.3">
      <c r="A147" s="246" t="str">
        <f>_xlfn.XLOOKUP(C147,'[1]Listas anteriores R'!$A:$A,'[1]Listas anteriores R'!$D:$D,"")</f>
        <v>Carnes</v>
      </c>
      <c r="B147" s="1207" t="s">
        <v>158</v>
      </c>
      <c r="C147" s="16">
        <v>929</v>
      </c>
      <c r="D147" s="276" t="s">
        <v>198</v>
      </c>
      <c r="E147" s="307">
        <f t="shared" si="29"/>
        <v>11935.746606334842</v>
      </c>
      <c r="F147" s="860">
        <v>13189</v>
      </c>
      <c r="G147" s="1197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0.43648267495640308</v>
      </c>
      <c r="I147" s="732">
        <f>IFERROR((E147-_xlfn.XLOOKUP(C147,'Lista Consumo Interno'!$A:$A,'Lista Consumo Interno'!$E:$E))/E147,"")</f>
        <v>1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3"/>
        <v>COSTILLITAS (RIBS) DE CERDO E.R.</v>
      </c>
      <c r="S147" s="135">
        <f t="shared" si="30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-0.19700000000000001</v>
      </c>
      <c r="V147" s="732">
        <f>IFERROR((S147-(_xlfn.XLOOKUP(Q147,'Costos Unitarios'!$A:$A,'Costos Unitarios'!$E:$E)+_xlfn.XLOOKUP(Q147,'Costos Comerciales'!$A:$A,'Costos Comerciales'!$E:$E)))/S147,"")</f>
        <v>0.29818413597733717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4"/>
        <v>COSTILLITAS (RIBS) DE CERDO E.R.</v>
      </c>
      <c r="AD147" s="139">
        <f t="shared" si="31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-0.19700000000000001</v>
      </c>
      <c r="AG147" s="732">
        <f>IFERROR((AD147-(_xlfn.XLOOKUP(AB147,'Costos Unitarios'!$A:$A,'Costos Unitarios'!$E:$E)+_xlfn.XLOOKUP(AB147,'Costos Comerciales'!$A:$A,'Costos Comerciales'!$E:$E)))/AD147,"")</f>
        <v>0.29818413597733717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5"/>
        <v>COSTILLITAS (RIBS) DE CERDO E.R.</v>
      </c>
      <c r="AT147" s="291">
        <f t="shared" si="32"/>
        <v>11935.746606334842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0.43648267495640308</v>
      </c>
      <c r="AW147" s="892">
        <f>IFERROR((AT147-_xlfn.XLOOKUP(AR147,'Lista Consumo Interno'!$A:$A,'Lista Consumo Interno'!$E:$E))/AT147,"")</f>
        <v>1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6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-9.0999999999999998E-2</v>
      </c>
      <c r="BG147" s="150">
        <f>_xlfn.XLOOKUP($BC147,'Costos Unitarios'!A:A,'Costos Unitarios'!E:E,"")</f>
        <v>5634</v>
      </c>
      <c r="BH147" s="1052">
        <f t="shared" si="37"/>
        <v>0.30838526912181308</v>
      </c>
      <c r="BI147" s="892">
        <f>IFERROR((BE147-_xlfn.XLOOKUP(C147,'Lista Consumo Interno'!A:A,'Lista Consumo Interno'!E:E))/BE147,"")</f>
        <v>1</v>
      </c>
    </row>
    <row r="148" spans="1:61" ht="15.75" thickBot="1" x14ac:dyDescent="0.3">
      <c r="A148" s="246" t="str">
        <f>_xlfn.XLOOKUP(C148,'[1]Listas anteriores R'!$A:$A,'[1]Listas anteriores R'!$D:$D,"")</f>
        <v>Carnes</v>
      </c>
      <c r="B148" s="1207" t="s">
        <v>158</v>
      </c>
      <c r="C148" s="73">
        <v>1393</v>
      </c>
      <c r="D148" s="718" t="s">
        <v>199</v>
      </c>
      <c r="E148" s="86">
        <f t="shared" si="29"/>
        <v>9944.7963800904981</v>
      </c>
      <c r="F148" s="860">
        <v>10989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0.53583765583765586</v>
      </c>
      <c r="I148" s="732">
        <f>IFERROR((E148-_xlfn.XLOOKUP(C148,'Lista Consumo Interno'!$A:$A,'Lista Consumo Interno'!$E:$E))/E148,"")</f>
        <v>1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3"/>
        <v>CHINCHIULIN</v>
      </c>
      <c r="S148" s="135">
        <f t="shared" si="30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-9.0999999999999998E-2</v>
      </c>
      <c r="V148" s="732">
        <f>IFERROR((S148-(_xlfn.XLOOKUP(Q148,'Costos Unitarios'!$A:$A,'Costos Unitarios'!$E:$E)+_xlfn.XLOOKUP(Q148,'Costos Comerciales'!$A:$A,'Costos Comerciales'!$E:$E)))/S148,"")</f>
        <v>0.48942142142142148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4"/>
        <v>CHINCHIULIN</v>
      </c>
      <c r="AD148" s="139">
        <f t="shared" si="31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-9.0999999999999998E-2</v>
      </c>
      <c r="AG148" s="732">
        <f>IFERROR((AD148-(_xlfn.XLOOKUP(AB148,'Costos Unitarios'!$A:$A,'Costos Unitarios'!$E:$E)+_xlfn.XLOOKUP(AB148,'Costos Comerciales'!$A:$A,'Costos Comerciales'!$E:$E)))/AD148,"")</f>
        <v>0.48942142142142148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5"/>
        <v>CHINCHIULIN</v>
      </c>
      <c r="AT148" s="291">
        <f t="shared" si="32"/>
        <v>9944.7963800904981</v>
      </c>
      <c r="AU148" s="1051">
        <f>ROUND(IFERROR(($AT148-_xlfn.XLOOKUP($AR148,'Listas anteriores May.'!$A:$A,'Listas anteriores May.'!$E:$E))/_xlfn.XLOOKUP($AR148,'Listas anteriores May.'!$A:$A,'Listas anteriores May.'!$E:$E),""),3)</f>
        <v>0</v>
      </c>
      <c r="AV148" s="732">
        <f>IFERROR(($AT148-(_xlfn.XLOOKUP($AR148,'Costos Unitarios'!$A:$A,'Costos Unitarios'!$E:$E)+_xlfn.XLOOKUP($AR148,'Costos Comerciales'!$A:$A,'Costos Comerciales'!$E:$E)))/AT148,"")</f>
        <v>0.53583765583765586</v>
      </c>
      <c r="AW148" s="892">
        <f>IFERROR((AT148-_xlfn.XLOOKUP(AR148,'Lista Consumo Interno'!$A:$A,'Lista Consumo Interno'!$E:$E))/AT148,"")</f>
        <v>1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6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3644</v>
      </c>
      <c r="BH148" s="1052" t="e">
        <f t="shared" si="37"/>
        <v>#N/A</v>
      </c>
      <c r="BI148" s="892" t="str">
        <f>IFERROR((BE148-_xlfn.XLOOKUP(C148,'Lista Consumo Interno'!A:A,'Lista Consumo Interno'!E:E))/BE148,"")</f>
        <v/>
      </c>
    </row>
    <row r="149" spans="1:61" ht="15.75" thickBot="1" x14ac:dyDescent="0.3">
      <c r="A149" s="246" t="str">
        <f>_xlfn.XLOOKUP(C149,'[1]Listas anteriores R'!$A:$A,'[1]Listas anteriores R'!$D:$D,"")</f>
        <v>Carnes</v>
      </c>
      <c r="B149" s="1207" t="s">
        <v>158</v>
      </c>
      <c r="C149" s="73">
        <v>1394</v>
      </c>
      <c r="D149" s="718" t="s">
        <v>200</v>
      </c>
      <c r="E149" s="86">
        <f t="shared" si="29"/>
        <v>7953.8461538461543</v>
      </c>
      <c r="F149" s="860">
        <v>8789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0.55241779497098653</v>
      </c>
      <c r="I149" s="732">
        <f>IFERROR((E149-_xlfn.XLOOKUP(C149,'Lista Consumo Interno'!$A:$A,'Lista Consumo Interno'!$E:$E))/E149,"")</f>
        <v>1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3"/>
        <v>RIÑON</v>
      </c>
      <c r="S149" s="135">
        <f t="shared" si="30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-9.0999999999999998E-2</v>
      </c>
      <c r="V149" s="732">
        <f>IFERROR((S149-(_xlfn.XLOOKUP(Q149,'Costos Unitarios'!$A:$A,'Costos Unitarios'!$E:$E)+_xlfn.XLOOKUP(Q149,'Costos Comerciales'!$A:$A,'Costos Comerciales'!$E:$E)))/S149,"")</f>
        <v>0.50765957446808507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4"/>
        <v>RIÑON</v>
      </c>
      <c r="AD149" s="139">
        <f t="shared" si="31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-9.0999999999999998E-2</v>
      </c>
      <c r="AG149" s="732">
        <f>IFERROR((AD149-(_xlfn.XLOOKUP(AB149,'Costos Unitarios'!$A:$A,'Costos Unitarios'!$E:$E)+_xlfn.XLOOKUP(AB149,'Costos Comerciales'!$A:$A,'Costos Comerciales'!$E:$E)))/AD149,"")</f>
        <v>0.50765957446808507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5"/>
        <v>RIÑON</v>
      </c>
      <c r="AT149" s="291">
        <f t="shared" si="32"/>
        <v>7953.8461538461543</v>
      </c>
      <c r="AU149" s="1051">
        <f>ROUND(IFERROR(($AT149-_xlfn.XLOOKUP($AR149,'Listas anteriores May.'!$A:$A,'Listas anteriores May.'!$E:$E))/_xlfn.XLOOKUP($AR149,'Listas anteriores May.'!$A:$A,'Listas anteriores May.'!$E:$E),""),3)</f>
        <v>0</v>
      </c>
      <c r="AV149" s="732">
        <f>IFERROR(($AT149-(_xlfn.XLOOKUP($AR149,'Costos Unitarios'!$A:$A,'Costos Unitarios'!$E:$E)+_xlfn.XLOOKUP($AR149,'Costos Comerciales'!$A:$A,'Costos Comerciales'!$E:$E)))/AT149,"")</f>
        <v>0.55241779497098653</v>
      </c>
      <c r="AW149" s="892">
        <f>IFERROR((AT149-_xlfn.XLOOKUP(AR149,'Lista Consumo Interno'!$A:$A,'Lista Consumo Interno'!$E:$E))/AT149,"")</f>
        <v>1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6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2648</v>
      </c>
      <c r="BH149" s="1052" t="e">
        <f t="shared" si="37"/>
        <v>#N/A</v>
      </c>
      <c r="BI149" s="892" t="str">
        <f>IFERROR((BE149-_xlfn.XLOOKUP(C149,'Lista Consumo Interno'!A:A,'Lista Consumo Interno'!E:E))/BE149,"")</f>
        <v/>
      </c>
    </row>
    <row r="150" spans="1:61" ht="15.75" thickBot="1" x14ac:dyDescent="0.3">
      <c r="A150" s="246" t="str">
        <f>_xlfn.XLOOKUP(C150,'[1]Listas anteriores R'!$A:$A,'[1]Listas anteriores R'!$D:$D,"")</f>
        <v>Carnes</v>
      </c>
      <c r="B150" s="1207" t="s">
        <v>158</v>
      </c>
      <c r="C150" s="73">
        <v>2026</v>
      </c>
      <c r="D150" s="718" t="s">
        <v>1338</v>
      </c>
      <c r="E150" s="86">
        <f t="shared" si="29"/>
        <v>23881.447963800907</v>
      </c>
      <c r="F150" s="860">
        <v>26389.000000000004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 t="str">
        <f>IFERROR((E150-(_xlfn.XLOOKUP(C150,'Costos Unitarios'!$A:$A,'Costos Unitarios'!$E:$E)+_xlfn.XLOOKUP(C150,'Costos Comerciales'!$A:$A,'Costos Comerciales'!$E:$E)))/E150,"")</f>
        <v/>
      </c>
      <c r="I150" s="732" t="str">
        <f>IFERROR((E150-_xlfn.XLOOKUP(C150,'Lista Consumo Interno'!$A:$A,'Lista Consumo Interno'!$E:$E))/E150,"")</f>
        <v/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3"/>
        <v>MOLLEJA DE CUELLO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-9.0999999999999998E-2</v>
      </c>
      <c r="V150" s="732">
        <f>IFERROR((S150-(_xlfn.XLOOKUP(Q150,'Costos Unitarios'!$A:$A,'Costos Unitarios'!$E:$E)+_xlfn.XLOOKUP(Q150,'Costos Comerciales'!$A:$A,'Costos Comerciales'!$E:$E)))/S150,"")</f>
        <v>0.35864860358482697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4"/>
        <v>MOLLEJA DE CUELLO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-9.0999999999999998E-2</v>
      </c>
      <c r="AG150" s="732">
        <f>IFERROR((AD150-(_xlfn.XLOOKUP(AB150,'Costos Unitarios'!$A:$A,'Costos Unitarios'!$E:$E)+_xlfn.XLOOKUP(AB150,'Costos Comerciales'!$A:$A,'Costos Comerciales'!$E:$E)))/AD150,"")</f>
        <v>0.35864860358482697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5"/>
        <v>MOLLEJA DE CUELLO</v>
      </c>
      <c r="AT150" s="291">
        <f t="shared" si="32"/>
        <v>23881.447963800907</v>
      </c>
      <c r="AU150" s="1051">
        <f>ROUND(IFERROR(($AT150-_xlfn.XLOOKUP($AR150,'Listas anteriores May.'!$A:$A,'Listas anteriores May.'!$E:$E))/_xlfn.XLOOKUP($AR150,'Listas anteriores May.'!$A:$A,'Listas anteriores May.'!$E:$E),""),3)</f>
        <v>0</v>
      </c>
      <c r="AV150" s="732">
        <f>IFERROR(($AT150-(_xlfn.XLOOKUP($AR150,'Costos Unitarios'!$A:$A,'Costos Unitarios'!$E:$E)+_xlfn.XLOOKUP($AR150,'Costos Comerciales'!$A:$A,'Costos Comerciales'!$E:$E)))/AT150,"")</f>
        <v>0.41695327598620641</v>
      </c>
      <c r="AW150" s="892">
        <f>IFERROR((AT150-_xlfn.XLOOKUP(AR150,'Lista Consumo Interno'!$A:$A,'Lista Consumo Interno'!$E:$E))/AT150,"")</f>
        <v>1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6"/>
        <v>MOLLEJA DE CUELLO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12757</v>
      </c>
      <c r="BH150" s="1052" t="e">
        <f t="shared" si="37"/>
        <v>#N/A</v>
      </c>
      <c r="BI150" s="892" t="str">
        <f>IFERROR((BE150-_xlfn.XLOOKUP(C150,'Lista Consumo Interno'!A:A,'Lista Consumo Interno'!E:E))/BE150,"")</f>
        <v/>
      </c>
    </row>
    <row r="151" spans="1:61" ht="15.75" thickBot="1" x14ac:dyDescent="0.3">
      <c r="A151" s="246" t="str">
        <f>_xlfn.XLOOKUP(C151,'[1]Listas anteriores R'!$A:$A,'[1]Listas anteriores R'!$D:$D,"")</f>
        <v>Carnes</v>
      </c>
      <c r="B151" s="1207" t="s">
        <v>158</v>
      </c>
      <c r="C151" s="73">
        <v>1395</v>
      </c>
      <c r="D151" s="718" t="s">
        <v>201</v>
      </c>
      <c r="E151" s="86">
        <f>F151/1.105</f>
        <v>23881.447963800907</v>
      </c>
      <c r="F151" s="860">
        <v>26389.000000000004</v>
      </c>
      <c r="G151" s="1197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0.41695327598620641</v>
      </c>
      <c r="I151" s="732">
        <f>IFERROR((E151-_xlfn.XLOOKUP(C151,'Lista Consumo Interno'!$A:$A,'Lista Consumo Interno'!$E:$E))/E151,"")</f>
        <v>1</v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3"/>
        <v>MOLLEJA DE CORAZON</v>
      </c>
      <c r="S151" s="135">
        <f t="shared" si="25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-0.17599999999999999</v>
      </c>
      <c r="V151" s="732">
        <f>IFERROR((S151-(_xlfn.XLOOKUP(Q151,'Costos Unitarios'!$A:$A,'Costos Unitarios'!$E:$E)+_xlfn.XLOOKUP(Q151,'Costos Comerciales'!$A:$A,'Costos Comerciales'!$E:$E)))/S151,"")</f>
        <v>0.51843729694606888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4"/>
        <v>MOLLEJA DE CORAZON</v>
      </c>
      <c r="AD151" s="139">
        <f t="shared" si="26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-0.17599999999999999</v>
      </c>
      <c r="AG151" s="732">
        <f>IFERROR((AD151-(_xlfn.XLOOKUP(AB151,'Costos Unitarios'!$A:$A,'Costos Unitarios'!$E:$E)+_xlfn.XLOOKUP(AB151,'Costos Comerciales'!$A:$A,'Costos Comerciales'!$E:$E)))/AD151,"")</f>
        <v>0.51843729694606888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5"/>
        <v>MOLLEJA DE CORAZON</v>
      </c>
      <c r="AT151" s="291">
        <f t="shared" si="32"/>
        <v>23881.447963800907</v>
      </c>
      <c r="AU151" s="1051">
        <f>ROUND(IFERROR(($AT151-_xlfn.XLOOKUP($AR151,'Listas anteriores May.'!$A:$A,'Listas anteriores May.'!$E:$E))/_xlfn.XLOOKUP($AR151,'Listas anteriores May.'!$A:$A,'Listas anteriores May.'!$E:$E),""),3)</f>
        <v>0.54600000000000004</v>
      </c>
      <c r="AV151" s="732">
        <f>IFERROR(($AT151-(_xlfn.XLOOKUP($AR151,'Costos Unitarios'!$A:$A,'Costos Unitarios'!$E:$E)+_xlfn.XLOOKUP($AR151,'Costos Comerciales'!$A:$A,'Costos Comerciales'!$E:$E)))/AT151,"")</f>
        <v>0.74352476410625645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6"/>
        <v>MOLLEJA DE CORAZON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4962</v>
      </c>
      <c r="BH151" s="1052" t="e">
        <f t="shared" si="37"/>
        <v>#N/A</v>
      </c>
      <c r="BI151" s="892" t="str">
        <f>IFERROR((BE151-_xlfn.XLOOKUP(C151,'Lista Consumo Interno'!A:A,'Lista Consumo Interno'!E:E))/BE151,"")</f>
        <v/>
      </c>
    </row>
    <row r="152" spans="1:61" ht="15.75" thickBot="1" x14ac:dyDescent="0.3">
      <c r="A152" s="246" t="str">
        <f>_xlfn.XLOOKUP(C152,'[1]Listas anteriores R'!$A:$A,'[1]Listas anteriores R'!$D:$D,"")</f>
        <v>Fiambres</v>
      </c>
      <c r="B152" s="1207" t="s">
        <v>158</v>
      </c>
      <c r="C152" s="73">
        <v>1047</v>
      </c>
      <c r="D152" s="718" t="s">
        <v>202</v>
      </c>
      <c r="E152" s="775">
        <f t="shared" si="24"/>
        <v>15445.454545454546</v>
      </c>
      <c r="F152" s="860">
        <v>18689</v>
      </c>
      <c r="G152" s="1197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0.6034432018834609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3"/>
        <v>CHORIZO ER - 300gr</v>
      </c>
      <c r="S152" s="135">
        <f t="shared" si="25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-0.182</v>
      </c>
      <c r="V152" s="732">
        <f>IFERROR((S152-(_xlfn.XLOOKUP(Q152,'Costos Unitarios'!$A:$A,'Costos Unitarios'!$E:$E)+_xlfn.XLOOKUP(Q152,'Costos Comerciales'!$A:$A,'Costos Comerciales'!$E:$E)))/S152,"")</f>
        <v>0.41753509381514942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4"/>
        <v>CHORIZO ER - 300gr</v>
      </c>
      <c r="AD152" s="139">
        <f t="shared" si="26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-0.182</v>
      </c>
      <c r="AG152" s="732">
        <f>IFERROR((AD152-(_xlfn.XLOOKUP(AB152,'Costos Unitarios'!$A:$A,'Costos Unitarios'!$E:$E)+_xlfn.XLOOKUP(AB152,'Costos Comerciales'!$A:$A,'Costos Comerciales'!$E:$E)))/AD152,"")</f>
        <v>0.41753509381514942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5"/>
        <v>CHORIZO ER - 300gr</v>
      </c>
      <c r="AT152" s="291">
        <f t="shared" si="32"/>
        <v>15445.454545454546</v>
      </c>
      <c r="AU152" s="1051">
        <f>ROUND(IFERROR(($AT152-_xlfn.XLOOKUP($AR152,'Listas anteriores May.'!$A:$A,'Listas anteriores May.'!$E:$E))/_xlfn.XLOOKUP($AR152,'Listas anteriores May.'!$A:$A,'Listas anteriores May.'!$E:$E),""),3)</f>
        <v>6.3E-2</v>
      </c>
      <c r="AV152" s="732">
        <f>IFERROR(($AT152-(_xlfn.XLOOKUP($AR152,'Costos Unitarios'!$A:$A,'Costos Unitarios'!$E:$E)+_xlfn.XLOOKUP($AR152,'Costos Comerciales'!$A:$A,'Costos Comerciales'!$E:$E)))/AT152,"")</f>
        <v>0.55151854031783398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6"/>
        <v>CHORIZO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5996</v>
      </c>
      <c r="BH152" s="1052" t="e">
        <f t="shared" si="37"/>
        <v>#N/A</v>
      </c>
      <c r="BI152" s="892" t="str">
        <f>IFERROR((BE152-_xlfn.XLOOKUP(C152,'Lista Consumo Interno'!A:A,'Lista Consumo Interno'!E:E))/BE152,"")</f>
        <v/>
      </c>
    </row>
    <row r="153" spans="1:61" ht="15.75" thickBot="1" x14ac:dyDescent="0.3">
      <c r="A153" s="246" t="str">
        <f>_xlfn.XLOOKUP(C153,'[1]Listas anteriores R'!$A:$A,'[1]Listas anteriores R'!$D:$D,"")</f>
        <v>Fiambres</v>
      </c>
      <c r="B153" s="1207" t="s">
        <v>158</v>
      </c>
      <c r="C153" s="73">
        <v>1048</v>
      </c>
      <c r="D153" s="802" t="s">
        <v>203</v>
      </c>
      <c r="E153" s="775">
        <f t="shared" si="24"/>
        <v>14536.363636363636</v>
      </c>
      <c r="F153" s="860">
        <v>17589</v>
      </c>
      <c r="G153" s="1197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0.5234709193245779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3"/>
        <v>SALCHICHA PARRILLERA ER - 300gr</v>
      </c>
      <c r="S153" s="135">
        <f t="shared" si="25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-0.17399999999999999</v>
      </c>
      <c r="V153" s="732">
        <f>IFERROR((S153-(_xlfn.XLOOKUP(Q153,'Costos Unitarios'!$A:$A,'Costos Unitarios'!$E:$E)+_xlfn.XLOOKUP(Q153,'Costos Comerciales'!$A:$A,'Costos Comerciales'!$E:$E)))/S153,"")</f>
        <v>0.58249549549549551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4"/>
        <v>SALCHICHA PARRILLERA ER - 300gr</v>
      </c>
      <c r="AD153" s="139">
        <f t="shared" si="26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-0.17399999999999999</v>
      </c>
      <c r="AG153" s="732">
        <f>IFERROR((AD153-(_xlfn.XLOOKUP(AB153,'Costos Unitarios'!$A:$A,'Costos Unitarios'!$E:$E)+_xlfn.XLOOKUP(AB153,'Costos Comerciales'!$A:$A,'Costos Comerciales'!$E:$E)))/AD153,"")</f>
        <v>0.58249549549549551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5"/>
        <v>SALCHICHA PARRILLERA ER - 300gr</v>
      </c>
      <c r="AT153" s="291">
        <f t="shared" si="32"/>
        <v>14536.363636363636</v>
      </c>
      <c r="AU153" s="1051">
        <f>ROUND(IFERROR(($AT153-_xlfn.XLOOKUP($AR153,'Listas anteriores May.'!$A:$A,'Listas anteriores May.'!$E:$E))/_xlfn.XLOOKUP($AR153,'Listas anteriores May.'!$A:$A,'Listas anteriores May.'!$E:$E),""),3)</f>
        <v>0.45500000000000002</v>
      </c>
      <c r="AV153" s="732">
        <f>IFERROR(($AT153-(_xlfn.XLOOKUP($AR153,'Costos Unitarios'!$A:$A,'Costos Unitarios'!$E:$E)+_xlfn.XLOOKUP($AR153,'Costos Comerciales'!$A:$A,'Costos Comerciales'!$E:$E)))/AT153,"")</f>
        <v>0.76287054409005628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6"/>
        <v>SALCHICHA PARRILLERA ER - 300gr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2559</v>
      </c>
      <c r="BH153" s="1052" t="e">
        <f t="shared" si="37"/>
        <v>#N/A</v>
      </c>
      <c r="BI153" s="892" t="str">
        <f>IFERROR((BE153-_xlfn.XLOOKUP(C153,'Lista Consumo Interno'!A:A,'Lista Consumo Interno'!E:E))/BE153,"")</f>
        <v/>
      </c>
    </row>
    <row r="154" spans="1:61" ht="15.75" thickBot="1" x14ac:dyDescent="0.3">
      <c r="A154" s="246" t="str">
        <f>_xlfn.XLOOKUP(C154,'[1]Listas anteriores R'!$A:$A,'[1]Listas anteriores R'!$D:$D,"")</f>
        <v>Fiambres</v>
      </c>
      <c r="B154" s="1205" t="s">
        <v>158</v>
      </c>
      <c r="C154" s="287">
        <v>1046</v>
      </c>
      <c r="D154" s="720" t="s">
        <v>204</v>
      </c>
      <c r="E154" s="775">
        <f t="shared" si="24"/>
        <v>9990.9090909090919</v>
      </c>
      <c r="F154" s="860">
        <v>12089</v>
      </c>
      <c r="G154" s="1197">
        <f>ROUND(IFERROR((E154-_xlfn.XLOOKUP(C154,'Listas anteriores R'!A:A,'Listas anteriores R'!E:E))/_xlfn.XLOOKUP(C154,'Listas anteriores R'!A:A,'Listas anteriores R'!E:E),""),3)</f>
        <v>0</v>
      </c>
      <c r="H154" s="732">
        <f>IFERROR((E154-(_xlfn.XLOOKUP(C154,'Costos Unitarios'!$A:$A,'Costos Unitarios'!$E:$E)+_xlfn.XLOOKUP(C154,'Costos Comerciales'!$A:$A,'Costos Comerciales'!$E:$E)))/E154,"")</f>
        <v>0.65498635122838944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3"/>
        <v>MORCILLA NEGRA ER - 350gr</v>
      </c>
      <c r="S154" s="135">
        <f t="shared" si="25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0</v>
      </c>
      <c r="V154" s="732" t="str">
        <f>IFERROR((S154-(_xlfn.XLOOKUP(Q154,'Costos Unitarios'!$A:$A,'Costos Unitarios'!$E:$E)+_xlfn.XLOOKUP(Q154,'Costos Comerciales'!$A:$A,'Costos Comerciales'!$E:$E)))/S154,"")</f>
        <v/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4"/>
        <v>MORCILLA NEGRA ER - 350gr</v>
      </c>
      <c r="AD154" s="139">
        <f t="shared" si="26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0</v>
      </c>
      <c r="AG154" s="732" t="str">
        <f>IFERROR((AD154-(_xlfn.XLOOKUP(AB154,'Costos Unitarios'!$A:$A,'Costos Unitarios'!$E:$E)+_xlfn.XLOOKUP(AB154,'Costos Comerciales'!$A:$A,'Costos Comerciales'!$E:$E)))/AD154,"")</f>
        <v/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5"/>
        <v>MORCILLA NEGRA ER - 350gr</v>
      </c>
      <c r="AT154" s="291">
        <f t="shared" si="32"/>
        <v>9990.9090909090919</v>
      </c>
      <c r="AU154" s="1051">
        <f>ROUND(IFERROR(($AT154-_xlfn.XLOOKUP($AR154,'Listas anteriores May.'!$A:$A,'Listas anteriores May.'!$E:$E))/_xlfn.XLOOKUP($AR154,'Listas anteriores May.'!$A:$A,'Listas anteriores May.'!$E:$E),""),3)</f>
        <v>0.42699999999999999</v>
      </c>
      <c r="AV154" s="732" t="str">
        <f>IFERROR(($AT154-(_xlfn.XLOOKUP($AR154,'Costos Unitarios'!$A:$A,'Costos Unitarios'!$E:$E)+_xlfn.XLOOKUP($AR154,'Costos Comerciales'!$A:$A,'Costos Comerciales'!$E:$E)))/AT154,"")</f>
        <v/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6"/>
        <v>MORCILLA NEGRA ER - 350gr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34567</v>
      </c>
      <c r="BH154" s="1052" t="e">
        <f t="shared" si="37"/>
        <v>#N/A</v>
      </c>
      <c r="BI154" s="892" t="str">
        <f>IFERROR((BE154-_xlfn.XLOOKUP(C154,'Lista Consumo Interno'!A:A,'Lista Consumo Interno'!E:E))/BE154,"")</f>
        <v/>
      </c>
    </row>
    <row r="155" spans="1:61" ht="15.75" thickBot="1" x14ac:dyDescent="0.3">
      <c r="A155" s="246" t="str">
        <f>_xlfn.XLOOKUP(C155,'[1]Listas anteriores R'!$A:$A,'[1]Listas anteriores R'!$D:$D,"")</f>
        <v>Dira</v>
      </c>
      <c r="B155" s="1207" t="s">
        <v>158</v>
      </c>
      <c r="C155" s="73">
        <v>1376</v>
      </c>
      <c r="D155" s="718" t="s">
        <v>205</v>
      </c>
      <c r="E155" s="775">
        <f t="shared" si="24"/>
        <v>7000</v>
      </c>
      <c r="F155" s="860">
        <v>8470</v>
      </c>
      <c r="G155" s="1197">
        <f>ROUND(IFERROR((E155-_xlfn.XLOOKUP(C155,'Listas anteriores R'!A:A,'Listas anteriores R'!E:E))/_xlfn.XLOOKUP(C155,'Listas anteriores R'!A:A,'Listas anteriores R'!E:E),""),3)</f>
        <v>0</v>
      </c>
      <c r="H155" s="732" t="str">
        <f>IFERROR((E155-(_xlfn.XLOOKUP(C155,'Costos Unitarios'!$A:$A,'Costos Unitarios'!$E:$E)+_xlfn.XLOOKUP(C155,'Costos Comerciales'!$A:$A,'Costos Comerciales'!$E:$E)))/E155,"")</f>
        <v/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3"/>
        <v>QUESO CAMEMBERT - 200gr</v>
      </c>
      <c r="S155" s="135">
        <f t="shared" si="25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</v>
      </c>
      <c r="V155" s="732" t="str">
        <f>IFERROR((S155-(_xlfn.XLOOKUP(Q155,'Costos Unitarios'!$A:$A,'Costos Unitarios'!$E:$E)+_xlfn.XLOOKUP(Q155,'Costos Comerciales'!$A:$A,'Costos Comerciales'!$E:$E)))/S155,"")</f>
        <v/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4"/>
        <v>QUESO CAMEMBERT - 200gr</v>
      </c>
      <c r="AD155" s="139">
        <f t="shared" si="26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</v>
      </c>
      <c r="AG155" s="732" t="str">
        <f>IFERROR((AD155-(_xlfn.XLOOKUP(AB155,'Costos Unitarios'!$A:$A,'Costos Unitarios'!$E:$E)+_xlfn.XLOOKUP(AB155,'Costos Comerciales'!$A:$A,'Costos Comerciales'!$E:$E)))/AD155,"")</f>
        <v/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5"/>
        <v>QUESO CAMEMBERT - 200gr</v>
      </c>
      <c r="AT155" s="291">
        <f t="shared" si="32"/>
        <v>7000</v>
      </c>
      <c r="AU155" s="1051">
        <f>ROUND(IFERROR(($AT155-_xlfn.XLOOKUP($AR155,'Listas anteriores May.'!$A:$A,'Listas anteriores May.'!$E:$E))/_xlfn.XLOOKUP($AR155,'Listas anteriores May.'!$A:$A,'Listas anteriores May.'!$E:$E),""),3)</f>
        <v>-0.29099999999999998</v>
      </c>
      <c r="AV155" s="732" t="str">
        <f>IFERROR(($AT155-(_xlfn.XLOOKUP($AR155,'Costos Unitarios'!$A:$A,'Costos Unitarios'!$E:$E)+_xlfn.XLOOKUP($AR155,'Costos Comerciales'!$A:$A,'Costos Comerciales'!$E:$E)))/AT155,"")</f>
        <v/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6"/>
        <v>QUESO CAMEMBERT - 200gr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26383</v>
      </c>
      <c r="BH155" s="1052" t="e">
        <f t="shared" si="37"/>
        <v>#N/A</v>
      </c>
      <c r="BI155" s="892" t="str">
        <f>IFERROR((BE155-_xlfn.XLOOKUP(C155,'Lista Consumo Interno'!A:A,'Lista Consumo Interno'!E:E))/BE155,"")</f>
        <v/>
      </c>
    </row>
    <row r="156" spans="1:61" ht="15.75" thickBot="1" x14ac:dyDescent="0.3">
      <c r="A156" s="246" t="str">
        <f>_xlfn.XLOOKUP(C156,'[1]Listas anteriores R'!$A:$A,'[1]Listas anteriores R'!$D:$D,"")</f>
        <v>Dira</v>
      </c>
      <c r="B156" s="1207" t="s">
        <v>158</v>
      </c>
      <c r="C156" s="73">
        <v>1377</v>
      </c>
      <c r="D156" s="718" t="s">
        <v>206</v>
      </c>
      <c r="E156" s="775">
        <f t="shared" si="24"/>
        <v>9867.7685950413234</v>
      </c>
      <c r="F156" s="860">
        <v>11940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 t="str">
        <f>IFERROR((E156-(_xlfn.XLOOKUP(C156,'Costos Unitarios'!$A:$A,'Costos Unitarios'!$E:$E)+_xlfn.XLOOKUP(C156,'Costos Comerciales'!$A:$A,'Costos Comerciales'!$E:$E)))/E156,"")</f>
        <v/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3"/>
        <v>QUESO BRIE - 100gr</v>
      </c>
      <c r="S156" s="135">
        <f t="shared" si="25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0.42008057179987007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4"/>
        <v>QUESO BRIE - 100gr</v>
      </c>
      <c r="AD156" s="139">
        <f t="shared" si="26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0.42008057179987007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5"/>
        <v>QUESO BRIE - 100gr</v>
      </c>
      <c r="AT156" s="291">
        <f t="shared" si="32"/>
        <v>9867.7685950413234</v>
      </c>
      <c r="AU156" s="1051">
        <f>ROUND(IFERROR(($AT156-_xlfn.XLOOKUP($AR156,'Listas anteriores May.'!$A:$A,'Listas anteriores May.'!$E:$E))/_xlfn.XLOOKUP($AR156,'Listas anteriores May.'!$A:$A,'Listas anteriores May.'!$E:$E),""),3)</f>
        <v>-0.224</v>
      </c>
      <c r="AV156" s="732">
        <f>IFERROR(($AT156-(_xlfn.XLOOKUP($AR156,'Costos Unitarios'!$A:$A,'Costos Unitarios'!$E:$E)+_xlfn.XLOOKUP($AR156,'Costos Comerciales'!$A:$A,'Costos Comerciales'!$E:$E)))/AT156,"")</f>
        <v>0.25251591289782255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6"/>
        <v>QUESO BRIE - 100gr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6742</v>
      </c>
      <c r="BH156" s="1052" t="e">
        <f t="shared" si="37"/>
        <v>#N/A</v>
      </c>
      <c r="BI156" s="892" t="str">
        <f>IFERROR((BE156-_xlfn.XLOOKUP(C156,'Lista Consumo Interno'!A:A,'Lista Consumo Interno'!E:E))/BE156,"")</f>
        <v/>
      </c>
    </row>
    <row r="157" spans="1:61" ht="15.75" thickBot="1" x14ac:dyDescent="0.3">
      <c r="A157" s="246" t="str">
        <f>_xlfn.XLOOKUP(C157,'[1]Listas anteriores R'!$A:$A,'[1]Listas anteriores R'!$D:$D,"")</f>
        <v>Dira</v>
      </c>
      <c r="B157" s="1206" t="s">
        <v>207</v>
      </c>
      <c r="C157" s="261">
        <v>936</v>
      </c>
      <c r="D157" s="799" t="s">
        <v>208</v>
      </c>
      <c r="E157" s="862">
        <f t="shared" si="24"/>
        <v>12719.008264462811</v>
      </c>
      <c r="F157" s="860">
        <v>15390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0.42008057179987007</v>
      </c>
      <c r="I157" s="732" t="str">
        <f>IFERROR((E157-_xlfn.XLOOKUP(C157,'Lista Consumo Interno'!$A:$A,'Lista Consumo Interno'!$E:$E))/E157,"")</f>
        <v/>
      </c>
      <c r="J157" s="727" t="str">
        <f>IFERROR(($E157-_xlfn.XLOOKUP($C157,Competencias!$A:$A,Competencias!R:R))/$E157,"")</f>
        <v/>
      </c>
      <c r="K157" s="727" t="str">
        <f>IFERROR(($E157-_xlfn.XLOOKUP($C157,Competencias!$A:$A,Competencias!S:S))/$E157,"")</f>
        <v/>
      </c>
      <c r="L157" s="727" t="str">
        <f>IFERROR(($E157-_xlfn.XLOOKUP($C157,Competencias!$A:$A,Competencias!T:T))/$E157,"")</f>
        <v/>
      </c>
      <c r="M157" s="727" t="str">
        <f>IFERROR(($E157-_xlfn.XLOOKUP($C157,Competencias!$A:$A,Competencias!U:U))/$E157,"")</f>
        <v/>
      </c>
      <c r="N157" s="727" t="str">
        <f>IFERROR(($E157-_xlfn.XLOOKUP($C157,Competencias!$A:$A,Competencias!V:V))/$E157,"")</f>
        <v/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3"/>
        <v>QUESO TYBO FRACCIONADO</v>
      </c>
      <c r="S157" s="135">
        <f t="shared" si="25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0.4357342611000663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4"/>
        <v>QUESO TYBO FRACCIONADO</v>
      </c>
      <c r="AD157" s="139">
        <f t="shared" si="26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0.4357342611000663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5"/>
        <v>QUESO TYBO FRACCIONADO</v>
      </c>
      <c r="AT157" s="291">
        <f t="shared" si="32"/>
        <v>12719.008264462811</v>
      </c>
      <c r="AU157" s="1051">
        <f>ROUND(IFERROR(($AT157-_xlfn.XLOOKUP($AR157,'Listas anteriores May.'!$A:$A,'Listas anteriores May.'!$E:$E))/_xlfn.XLOOKUP($AR157,'Listas anteriores May.'!$A:$A,'Listas anteriores May.'!$E:$E),""),3)</f>
        <v>0.02</v>
      </c>
      <c r="AV157" s="732">
        <f>IFERROR(($AT157-(_xlfn.XLOOKUP($AR157,'Costos Unitarios'!$A:$A,'Costos Unitarios'!$E:$E)+_xlfn.XLOOKUP($AR157,'Costos Comerciales'!$A:$A,'Costos Comerciales'!$E:$E)))/AT157,"")</f>
        <v>0.44673359324236522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6"/>
        <v>QUESO TYBO FRACCIONADO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7"/>
        <v>#N/A</v>
      </c>
      <c r="BI157" s="892" t="str">
        <f>IFERROR((BE157-_xlfn.XLOOKUP(C157,'Lista Consumo Interno'!A:A,'Lista Consumo Interno'!E:E))/BE157,"")</f>
        <v/>
      </c>
    </row>
    <row r="158" spans="1:61" ht="15.75" thickBot="1" x14ac:dyDescent="0.3">
      <c r="A158" s="246" t="str">
        <f>_xlfn.XLOOKUP(C158,'[1]Listas anteriores R'!$A:$A,'[1]Listas anteriores R'!$D:$D,"")</f>
        <v>Dira</v>
      </c>
      <c r="B158" s="1208" t="s">
        <v>207</v>
      </c>
      <c r="C158" s="262">
        <v>1341</v>
      </c>
      <c r="D158" s="801" t="s">
        <v>209</v>
      </c>
      <c r="E158" s="749">
        <f t="shared" si="24"/>
        <v>12471.07438016529</v>
      </c>
      <c r="F158" s="860">
        <v>15090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0.4357342611000663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3"/>
        <v>QUESO TYBO BARRA (REBANADO)</v>
      </c>
      <c r="S158" s="135">
        <f t="shared" si="25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0.3420413638904416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4"/>
        <v>QUESO TYBO BARRA (REBANADO)</v>
      </c>
      <c r="AD158" s="139">
        <f t="shared" si="26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0.3420413638904416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5"/>
        <v>QUESO TYBO BARRA (REBANADO)</v>
      </c>
      <c r="AT158" s="291">
        <f t="shared" si="32"/>
        <v>12471.07438016529</v>
      </c>
      <c r="AU158" s="1051">
        <f>ROUND(IFERROR(($AT158-_xlfn.XLOOKUP($AR158,'Listas anteriores May.'!$A:$A,'Listas anteriores May.'!$E:$E))/_xlfn.XLOOKUP($AR158,'Listas anteriores May.'!$A:$A,'Listas anteriores May.'!$E:$E),""),3)</f>
        <v>-0.157</v>
      </c>
      <c r="AV158" s="732">
        <f>IFERROR(($AT158-(_xlfn.XLOOKUP($AR158,'Costos Unitarios'!$A:$A,'Costos Unitarios'!$E:$E)+_xlfn.XLOOKUP($AR158,'Costos Comerciales'!$A:$A,'Costos Comerciales'!$E:$E)))/AT158,"")</f>
        <v>0.21995493704440031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6"/>
        <v>QUESO TYBO BARRA (REBANADO)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8982</v>
      </c>
      <c r="BH158" s="1052" t="e">
        <f t="shared" si="37"/>
        <v>#N/A</v>
      </c>
      <c r="BI158" s="892" t="str">
        <f>IFERROR((BE158-_xlfn.XLOOKUP(C158,'Lista Consumo Interno'!A:A,'Lista Consumo Interno'!E:E))/BE158,"")</f>
        <v/>
      </c>
    </row>
    <row r="159" spans="1:61" ht="15.75" thickBot="1" x14ac:dyDescent="0.3">
      <c r="A159" s="246" t="str">
        <f>_xlfn.XLOOKUP(C159,'[1]Listas anteriores R'!$A:$A,'[1]Listas anteriores R'!$D:$D,"")</f>
        <v>Dira</v>
      </c>
      <c r="B159" s="1204" t="s">
        <v>207</v>
      </c>
      <c r="C159" s="262">
        <v>938</v>
      </c>
      <c r="D159" s="718" t="s">
        <v>210</v>
      </c>
      <c r="E159" s="749">
        <f t="shared" si="24"/>
        <v>14785.123966942148</v>
      </c>
      <c r="F159" s="860">
        <v>17890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0.3420413638904416</v>
      </c>
      <c r="I159" s="732" t="str">
        <f>IFERROR((E159-_xlfn.XLOOKUP(C159,'Lista Consumo Interno'!$A:$A,'Lista Consumo Interno'!$E:$E))/E159,"")</f>
        <v/>
      </c>
      <c r="J159" s="727">
        <f>IFERROR(($E159-_xlfn.XLOOKUP($C159,Competencias!$A:$A,Competencias!R:R))/$E159,"")</f>
        <v>1</v>
      </c>
      <c r="K159" s="727">
        <f>IFERROR(($E159-_xlfn.XLOOKUP($C159,Competencias!$A:$A,Competencias!S:S))/$E159,"")</f>
        <v>1</v>
      </c>
      <c r="L159" s="727">
        <f>IFERROR(($E159-_xlfn.XLOOKUP($C159,Competencias!$A:$A,Competencias!T:T))/$E159,"")</f>
        <v>1</v>
      </c>
      <c r="M159" s="727">
        <f>IFERROR(($E159-_xlfn.XLOOKUP($C159,Competencias!$A:$A,Competencias!U:U))/$E159,"")</f>
        <v>1</v>
      </c>
      <c r="N159" s="727">
        <f>IFERROR(($E159-_xlfn.XLOOKUP($C159,Competencias!$A:$A,Competencias!V:V))/$E159,"")</f>
        <v>1</v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3"/>
        <v>QUESO SARDO</v>
      </c>
      <c r="S159" s="135">
        <f t="shared" si="25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0.76453534551231139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4"/>
        <v>QUESO SARDO</v>
      </c>
      <c r="AD159" s="139">
        <f t="shared" si="26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0.76453534551231139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5"/>
        <v>QUESO SARDO</v>
      </c>
      <c r="AT159" s="291">
        <f t="shared" si="32"/>
        <v>14785.123966942148</v>
      </c>
      <c r="AU159" s="1051">
        <f>ROUND(IFERROR(($AT159-_xlfn.XLOOKUP($AR159,'Listas anteriores May.'!$A:$A,'Listas anteriores May.'!$E:$E))/_xlfn.XLOOKUP($AR159,'Listas anteriores May.'!$A:$A,'Listas anteriores May.'!$E:$E),""),3)</f>
        <v>0.42099999999999999</v>
      </c>
      <c r="AV159" s="732">
        <f>IFERROR(($AT159-(_xlfn.XLOOKUP($AR159,'Costos Unitarios'!$A:$A,'Costos Unitarios'!$E:$E)+_xlfn.XLOOKUP($AR159,'Costos Comerciales'!$A:$A,'Costos Comerciales'!$E:$E)))/AT159,"")</f>
        <v>0.83429290106204579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6"/>
        <v>QUESO SARDO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2450</v>
      </c>
      <c r="BH159" s="1052" t="e">
        <f t="shared" si="37"/>
        <v>#N/A</v>
      </c>
      <c r="BI159" s="892" t="str">
        <f>IFERROR((BE159-_xlfn.XLOOKUP(C159,'Lista Consumo Interno'!A:A,'Lista Consumo Interno'!E:E))/BE159,"")</f>
        <v/>
      </c>
    </row>
    <row r="160" spans="1:61" ht="15.75" thickBot="1" x14ac:dyDescent="0.3">
      <c r="A160" s="246" t="str">
        <f>_xlfn.XLOOKUP(C160,'[1]Listas anteriores R'!$A:$A,'[1]Listas anteriores R'!$D:$D,"")</f>
        <v>Dira</v>
      </c>
      <c r="B160" s="1204" t="s">
        <v>207</v>
      </c>
      <c r="C160" s="262">
        <v>939</v>
      </c>
      <c r="D160" s="718" t="s">
        <v>211</v>
      </c>
      <c r="E160" s="749">
        <f t="shared" si="24"/>
        <v>10404.958677685951</v>
      </c>
      <c r="F160" s="860">
        <v>12590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0.76453534551231139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3"/>
        <v>QUESO CHEDDAR</v>
      </c>
      <c r="S160" s="135">
        <f t="shared" si="25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0.74973154362416106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4"/>
        <v>QUESO CHEDDAR</v>
      </c>
      <c r="AD160" s="139">
        <f t="shared" si="26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0.74973154362416106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5"/>
        <v>QUESO CHEDDAR</v>
      </c>
      <c r="AT160" s="291">
        <f t="shared" si="32"/>
        <v>10404.958677685951</v>
      </c>
      <c r="AU160" s="1051">
        <f>ROUND(IFERROR(($AT160-_xlfn.XLOOKUP($AR160,'Listas anteriores May.'!$A:$A,'Listas anteriores May.'!$E:$E))/_xlfn.XLOOKUP($AR160,'Listas anteriores May.'!$A:$A,'Listas anteriores May.'!$E:$E),""),3)</f>
        <v>-0.23200000000000001</v>
      </c>
      <c r="AV160" s="732">
        <f>IFERROR(($AT160-(_xlfn.XLOOKUP($AR160,'Costos Unitarios'!$A:$A,'Costos Unitarios'!$E:$E)+_xlfn.XLOOKUP($AR160,'Costos Comerciales'!$A:$A,'Costos Comerciales'!$E:$E)))/AT160,"")</f>
        <v>0.67419380460683087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6"/>
        <v>QUESO CHEDDAR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3390</v>
      </c>
      <c r="BH160" s="1052" t="e">
        <f t="shared" si="37"/>
        <v>#N/A</v>
      </c>
      <c r="BI160" s="892" t="str">
        <f>IFERROR((BE160-_xlfn.XLOOKUP(C160,'Lista Consumo Interno'!A:A,'Lista Consumo Interno'!E:E))/BE160,"")</f>
        <v/>
      </c>
    </row>
    <row r="161" spans="1:61" ht="15.75" thickBot="1" x14ac:dyDescent="0.3">
      <c r="A161" s="246" t="str">
        <f>_xlfn.XLOOKUP(C161,'[1]Listas anteriores R'!$A:$A,'[1]Listas anteriores R'!$D:$D,"")</f>
        <v>Dira</v>
      </c>
      <c r="B161" s="1204" t="s">
        <v>207</v>
      </c>
      <c r="C161" s="262">
        <v>940</v>
      </c>
      <c r="D161" s="718" t="s">
        <v>212</v>
      </c>
      <c r="E161" s="749">
        <f t="shared" si="24"/>
        <v>13545.454545454546</v>
      </c>
      <c r="F161" s="860">
        <v>16390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0.74973154362416106</v>
      </c>
      <c r="I161" s="732" t="str">
        <f>IFERROR((E161-_xlfn.XLOOKUP(C161,'Lista Consumo Interno'!$A:$A,'Lista Consumo Interno'!$E:$E))/E161,"")</f>
        <v/>
      </c>
      <c r="J161" s="727" t="str">
        <f>IFERROR(($E161-_xlfn.XLOOKUP($C161,Competencias!$A:$A,Competencias!R:R))/$E161,"")</f>
        <v/>
      </c>
      <c r="K161" s="727" t="str">
        <f>IFERROR(($E161-_xlfn.XLOOKUP($C161,Competencias!$A:$A,Competencias!S:S))/$E161,"")</f>
        <v/>
      </c>
      <c r="L161" s="727" t="str">
        <f>IFERROR(($E161-_xlfn.XLOOKUP($C161,Competencias!$A:$A,Competencias!T:T))/$E161,"")</f>
        <v/>
      </c>
      <c r="M161" s="727" t="str">
        <f>IFERROR(($E161-_xlfn.XLOOKUP($C161,Competencias!$A:$A,Competencias!U:U))/$E161,"")</f>
        <v/>
      </c>
      <c r="N161" s="727" t="str">
        <f>IFERROR(($E161-_xlfn.XLOOKUP($C161,Competencias!$A:$A,Competencias!V:V))/$E161,"")</f>
        <v/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3"/>
        <v>QUESO EN HEBRAS</v>
      </c>
      <c r="S161" s="135">
        <f t="shared" si="25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 t="str">
        <f>IFERROR((S161-(_xlfn.XLOOKUP(Q161,'Costos Unitarios'!$A:$A,'Costos Unitarios'!$E:$E)+_xlfn.XLOOKUP(Q161,'Costos Comerciales'!$A:$A,'Costos Comerciales'!$E:$E)))/S161,"")</f>
        <v/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4"/>
        <v>QUESO EN HEBRAS</v>
      </c>
      <c r="AD161" s="139">
        <f t="shared" si="26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 t="str">
        <f>IFERROR((AD161-(_xlfn.XLOOKUP(AB161,'Costos Unitarios'!$A:$A,'Costos Unitarios'!$E:$E)+_xlfn.XLOOKUP(AB161,'Costos Comerciales'!$A:$A,'Costos Comerciales'!$E:$E)))/AD161,"")</f>
        <v/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5"/>
        <v>QUESO EN HEBRAS</v>
      </c>
      <c r="AT161" s="291">
        <f t="shared" si="32"/>
        <v>13545.454545454546</v>
      </c>
      <c r="AU161" s="1051">
        <f>ROUND(IFERROR(($AT161-_xlfn.XLOOKUP($AR161,'Listas anteriores May.'!$A:$A,'Listas anteriores May.'!$E:$E))/_xlfn.XLOOKUP($AR161,'Listas anteriores May.'!$A:$A,'Listas anteriores May.'!$E:$E),""),3)</f>
        <v>-0.34399999999999997</v>
      </c>
      <c r="AV161" s="732" t="str">
        <f>IFERROR(($AT161-(_xlfn.XLOOKUP($AR161,'Costos Unitarios'!$A:$A,'Costos Unitarios'!$E:$E)+_xlfn.XLOOKUP($AR161,'Costos Comerciales'!$A:$A,'Costos Comerciales'!$E:$E)))/AT161,"")</f>
        <v/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6"/>
        <v>QUESO EN HEBRAS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7"/>
        <v>#N/A</v>
      </c>
      <c r="BI161" s="892" t="str">
        <f>IFERROR((BE161-_xlfn.XLOOKUP(C161,'Lista Consumo Interno'!A:A,'Lista Consumo Interno'!E:E))/BE161,"")</f>
        <v/>
      </c>
    </row>
    <row r="162" spans="1:61" ht="15.75" thickBot="1" x14ac:dyDescent="0.3">
      <c r="A162" s="246" t="str">
        <f>_xlfn.XLOOKUP(C162,'[1]Listas anteriores R'!$A:$A,'[1]Listas anteriores R'!$D:$D,"")</f>
        <v>Dira</v>
      </c>
      <c r="B162" s="1204" t="s">
        <v>207</v>
      </c>
      <c r="C162" s="262">
        <v>941</v>
      </c>
      <c r="D162" s="718" t="s">
        <v>213</v>
      </c>
      <c r="E162" s="749">
        <f t="shared" si="24"/>
        <v>20652.89256198347</v>
      </c>
      <c r="F162" s="860">
        <v>24990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 t="str">
        <f>IFERROR((E162-(_xlfn.XLOOKUP(C162,'Costos Unitarios'!$A:$A,'Costos Unitarios'!$E:$E)+_xlfn.XLOOKUP(C162,'Costos Comerciales'!$A:$A,'Costos Comerciales'!$E:$E)))/E162,"")</f>
        <v/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-0.20646538615446186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3"/>
        <v>QUESO RALLADO</v>
      </c>
      <c r="S162" s="135">
        <f t="shared" si="25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0.30819180087847731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4"/>
        <v>QUESO RALLADO</v>
      </c>
      <c r="AD162" s="139">
        <f t="shared" si="26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0.30819180087847731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5"/>
        <v>QUESO RALLADO</v>
      </c>
      <c r="AT162" s="291">
        <f t="shared" si="32"/>
        <v>20652.89256198347</v>
      </c>
      <c r="AU162" s="1051">
        <f>ROUND(IFERROR(($AT162-_xlfn.XLOOKUP($AR162,'Listas anteriores May.'!$A:$A,'Listas anteriores May.'!$E:$E))/_xlfn.XLOOKUP($AR162,'Listas anteriores May.'!$A:$A,'Listas anteriores May.'!$E:$E),""),3)</f>
        <v>0.16300000000000001</v>
      </c>
      <c r="AV162" s="732">
        <f>IFERROR(($AT162-(_xlfn.XLOOKUP($AR162,'Costos Unitarios'!$A:$A,'Costos Unitarios'!$E:$E)+_xlfn.XLOOKUP($AR162,'Costos Comerciales'!$A:$A,'Costos Comerciales'!$E:$E)))/AT162,"")</f>
        <v>0.43276710684273706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6"/>
        <v>QUESO RALLADO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10874</v>
      </c>
      <c r="BH162" s="1052" t="e">
        <f t="shared" si="37"/>
        <v>#N/A</v>
      </c>
      <c r="BI162" s="892" t="str">
        <f>IFERROR((BE162-_xlfn.XLOOKUP(C162,'Lista Consumo Interno'!A:A,'Lista Consumo Interno'!E:E))/BE162,"")</f>
        <v/>
      </c>
    </row>
    <row r="163" spans="1:61" ht="15.75" thickBot="1" x14ac:dyDescent="0.3">
      <c r="A163" s="246" t="str">
        <f>_xlfn.XLOOKUP(C163,'[1]Listas anteriores R'!$A:$A,'[1]Listas anteriores R'!$D:$D,"")</f>
        <v>Dira</v>
      </c>
      <c r="B163" s="1204" t="s">
        <v>207</v>
      </c>
      <c r="C163" s="262">
        <v>944</v>
      </c>
      <c r="D163" s="718" t="s">
        <v>214</v>
      </c>
      <c r="E163" s="749">
        <f t="shared" si="24"/>
        <v>17760.330578512396</v>
      </c>
      <c r="F163" s="879">
        <v>21490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0.34038389948813397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-0.19688087482550029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3"/>
        <v>QUESO PROVOLETA</v>
      </c>
      <c r="S163" s="135">
        <f t="shared" si="25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0.42235289042277829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4"/>
        <v>QUESO PROVOLETA</v>
      </c>
      <c r="AD163" s="139">
        <f t="shared" si="26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0.42235289042277829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5"/>
        <v>QUESO PROVOLETA</v>
      </c>
      <c r="AT163" s="291">
        <f t="shared" si="32"/>
        <v>17760.330578512396</v>
      </c>
      <c r="AU163" s="1051">
        <f>ROUND(IFERROR(($AT163-_xlfn.XLOOKUP($AR163,'Listas anteriores May.'!$A:$A,'Listas anteriores May.'!$E:$E))/_xlfn.XLOOKUP($AR163,'Listas anteriores May.'!$A:$A,'Listas anteriores May.'!$E:$E),""),3)</f>
        <v>0.85399999999999998</v>
      </c>
      <c r="AV163" s="732">
        <f>IFERROR(($AT163-(_xlfn.XLOOKUP($AR163,'Costos Unitarios'!$A:$A,'Costos Unitarios'!$E:$E)+_xlfn.XLOOKUP($AR163,'Costos Comerciales'!$A:$A,'Costos Comerciales'!$E:$E)))/AT163,"")</f>
        <v>0.6884630060493252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6"/>
        <v>QUESO PROVOLETA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5052</v>
      </c>
      <c r="BH163" s="1052" t="e">
        <f t="shared" si="37"/>
        <v>#N/A</v>
      </c>
      <c r="BI163" s="892" t="str">
        <f>IFERROR((BE163-_xlfn.XLOOKUP(C163,'Lista Consumo Interno'!A:A,'Lista Consumo Interno'!E:E))/BE163,"")</f>
        <v/>
      </c>
    </row>
    <row r="164" spans="1:61" ht="15.75" thickBot="1" x14ac:dyDescent="0.3">
      <c r="A164" s="246" t="str">
        <f>_xlfn.XLOOKUP(C164,'[1]Listas anteriores R'!$A:$A,'[1]Listas anteriores R'!$D:$D,"")</f>
        <v>Dira</v>
      </c>
      <c r="B164" s="1204" t="s">
        <v>207</v>
      </c>
      <c r="C164" s="262">
        <v>946</v>
      </c>
      <c r="D164" s="802" t="s">
        <v>215</v>
      </c>
      <c r="E164" s="749">
        <f t="shared" si="24"/>
        <v>9578.5123966942156</v>
      </c>
      <c r="F164" s="860">
        <v>11590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0.42235289042277829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9.1716997411561751E-2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3"/>
        <v>QUESO CUARTIROLO-CREMOSO</v>
      </c>
      <c r="S164" s="135">
        <f t="shared" si="25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0.30690756302521005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4"/>
        <v>QUESO CUARTIROLO-CREMOSO</v>
      </c>
      <c r="AD164" s="139">
        <f t="shared" si="26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0.30690756302521005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5"/>
        <v>QUESO CUARTIROLO-CREMOSO</v>
      </c>
      <c r="AT164" s="291">
        <f t="shared" si="32"/>
        <v>9578.5123966942156</v>
      </c>
      <c r="AU164" s="1051">
        <f>ROUND(IFERROR(($AT164-_xlfn.XLOOKUP($AR164,'Listas anteriores May.'!$A:$A,'Listas anteriores May.'!$E:$E))/_xlfn.XLOOKUP($AR164,'Listas anteriores May.'!$A:$A,'Listas anteriores May.'!$E:$E),""),3)</f>
        <v>-0.115</v>
      </c>
      <c r="AV164" s="732">
        <f>IFERROR(($AT164-(_xlfn.XLOOKUP($AR164,'Costos Unitarios'!$A:$A,'Costos Unitarios'!$E:$E)+_xlfn.XLOOKUP($AR164,'Costos Comerciales'!$A:$A,'Costos Comerciales'!$E:$E)))/AT164,"")</f>
        <v>0.21720621225194139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6"/>
        <v>QUESO CUARTIROLO-CREMOSO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6960</v>
      </c>
      <c r="BH164" s="1052" t="e">
        <f t="shared" si="37"/>
        <v>#N/A</v>
      </c>
      <c r="BI164" s="892" t="str">
        <f>IFERROR((BE164-_xlfn.XLOOKUP(C164,'Lista Consumo Interno'!A:A,'Lista Consumo Interno'!E:E))/BE164,"")</f>
        <v/>
      </c>
    </row>
    <row r="165" spans="1:61" ht="15.75" thickBot="1" x14ac:dyDescent="0.3">
      <c r="A165" s="246" t="str">
        <f>_xlfn.XLOOKUP(C165,'[1]Listas anteriores R'!$A:$A,'[1]Listas anteriores R'!$D:$D,"")</f>
        <v>Dira</v>
      </c>
      <c r="B165" s="1204" t="s">
        <v>207</v>
      </c>
      <c r="C165" s="246">
        <v>947</v>
      </c>
      <c r="D165" s="718" t="s">
        <v>216</v>
      </c>
      <c r="E165" s="749">
        <f t="shared" si="24"/>
        <v>10818.181818181818</v>
      </c>
      <c r="F165" s="860">
        <v>13090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0.30690756302521005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-0.80196638655462182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3"/>
        <v>QUESO MUZZARELLA</v>
      </c>
      <c r="S165" s="135">
        <f t="shared" si="25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4"/>
        <v>QUESO MUZZARELLA</v>
      </c>
      <c r="AD165" s="139">
        <f t="shared" si="26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5"/>
        <v>QUESO MUZZARELLA</v>
      </c>
      <c r="AT165" s="291">
        <f t="shared" si="32"/>
        <v>10818.181818181818</v>
      </c>
      <c r="AU165" s="1051">
        <f>ROUND(IFERROR(($AT165-_xlfn.XLOOKUP($AR165,'Listas anteriores May.'!$A:$A,'Listas anteriores May.'!$E:$E))/_xlfn.XLOOKUP($AR165,'Listas anteriores May.'!$A:$A,'Listas anteriores May.'!$E:$E),""),3)</f>
        <v>-0.22</v>
      </c>
      <c r="AV165" s="732">
        <f>IFERROR(($AT165-(_xlfn.XLOOKUP($AR165,'Costos Unitarios'!$A:$A,'Costos Unitarios'!$E:$E)+_xlfn.XLOOKUP($AR165,'Costos Comerciales'!$A:$A,'Costos Comerciales'!$E:$E)))/AT165,"")</f>
        <v>0.11195798319327729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6"/>
        <v>QUESO MUZZARELLA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7"/>
        <v>#N/A</v>
      </c>
      <c r="BI165" s="892" t="str">
        <f>IFERROR((BE165-_xlfn.XLOOKUP(C165,'Lista Consumo Interno'!A:A,'Lista Consumo Interno'!E:E))/BE165,"")</f>
        <v/>
      </c>
    </row>
    <row r="166" spans="1:61" ht="15.75" thickBot="1" x14ac:dyDescent="0.3">
      <c r="A166" s="246" t="str">
        <f>_xlfn.XLOOKUP(C166,'[1]Listas anteriores R'!$A:$A,'[1]Listas anteriores R'!$D:$D,"")</f>
        <v>Dira</v>
      </c>
      <c r="B166" s="1204" t="s">
        <v>207</v>
      </c>
      <c r="C166" s="246">
        <v>983</v>
      </c>
      <c r="D166" s="718" t="s">
        <v>217</v>
      </c>
      <c r="E166" s="749">
        <f t="shared" si="24"/>
        <v>13876.03305785124</v>
      </c>
      <c r="F166" s="860">
        <v>16790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0.30765515187611675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-0.47722334723049425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3"/>
        <v>QUESO PATEGRAS</v>
      </c>
      <c r="S166" s="135">
        <f t="shared" si="25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0.30846424142207529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4"/>
        <v>QUESO PATEGRAS</v>
      </c>
      <c r="AD166" s="139">
        <f t="shared" si="26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0.30846424142207529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5"/>
        <v>QUESO PATEGRAS</v>
      </c>
      <c r="AT166" s="291">
        <f t="shared" si="32"/>
        <v>13876.03305785124</v>
      </c>
      <c r="AU166" s="1051">
        <f>ROUND(IFERROR(($AT166-_xlfn.XLOOKUP($AR166,'Listas anteriores May.'!$A:$A,'Listas anteriores May.'!$E:$E))/_xlfn.XLOOKUP($AR166,'Listas anteriores May.'!$A:$A,'Listas anteriores May.'!$E:$E),""),3)</f>
        <v>-0.30599999999999999</v>
      </c>
      <c r="AV166" s="732">
        <f>IFERROR(($AT166-(_xlfn.XLOOKUP($AR166,'Costos Unitarios'!$A:$A,'Costos Unitarios'!$E:$E)+_xlfn.XLOOKUP($AR166,'Costos Comerciales'!$A:$A,'Costos Comerciales'!$E:$E)))/AT166,"")</f>
        <v>3.6777843954735414E-3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6"/>
        <v>QUESO PATEGRAS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12832</v>
      </c>
      <c r="BH166" s="1052" t="e">
        <f t="shared" si="37"/>
        <v>#N/A</v>
      </c>
      <c r="BI166" s="892" t="str">
        <f>IFERROR((BE166-_xlfn.XLOOKUP(C166,'Lista Consumo Interno'!A:A,'Lista Consumo Interno'!E:E))/BE166,"")</f>
        <v/>
      </c>
    </row>
    <row r="167" spans="1:61" ht="15.75" thickBot="1" x14ac:dyDescent="0.3">
      <c r="A167" s="246" t="str">
        <f>_xlfn.XLOOKUP(C167,'[1]Listas anteriores R'!$A:$A,'[1]Listas anteriores R'!$D:$D,"")</f>
        <v>Dira</v>
      </c>
      <c r="B167" s="1207" t="s">
        <v>207</v>
      </c>
      <c r="C167" s="246">
        <v>945</v>
      </c>
      <c r="D167" s="718" t="s">
        <v>218</v>
      </c>
      <c r="E167" s="749">
        <f t="shared" si="24"/>
        <v>19991.735537190085</v>
      </c>
      <c r="F167" s="860">
        <v>24190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0.30846424142207529</v>
      </c>
      <c r="I167" s="732" t="str">
        <f>IFERROR((E167-_xlfn.XLOOKUP(C167,'Lista Consumo Interno'!$A:$A,'Lista Consumo Interno'!$E:$E))/E167,"")</f>
        <v/>
      </c>
      <c r="J167" s="727">
        <f>IFERROR(($E167-_xlfn.XLOOKUP($C167,Competencias!$A:$A,Competencias!R:R))/$E167,"")</f>
        <v>1</v>
      </c>
      <c r="K167" s="727">
        <f>IFERROR(($E167-_xlfn.XLOOKUP($C167,Competencias!$A:$A,Competencias!S:S))/$E167,"")</f>
        <v>1</v>
      </c>
      <c r="L167" s="727">
        <f>IFERROR(($E167-_xlfn.XLOOKUP($C167,Competencias!$A:$A,Competencias!T:T))/$E167,"")</f>
        <v>-0.16758247209590726</v>
      </c>
      <c r="M167" s="727">
        <f>IFERROR(($E167-_xlfn.XLOOKUP($C167,Competencias!$A:$A,Competencias!U:U))/$E167,"")</f>
        <v>1</v>
      </c>
      <c r="N167" s="727">
        <f>IFERROR(($E167-_xlfn.XLOOKUP($C167,Competencias!$A:$A,Competencias!V:V))/$E167,"")</f>
        <v>1</v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3"/>
        <v>QUESO AZUL</v>
      </c>
      <c r="S167" s="135">
        <f t="shared" si="25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0.29031034482758622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4"/>
        <v>QUESO AZUL</v>
      </c>
      <c r="AD167" s="139">
        <f t="shared" si="26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0.29031034482758622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5"/>
        <v>QUESO AZUL</v>
      </c>
      <c r="AT167" s="291">
        <f t="shared" si="32"/>
        <v>19991.735537190085</v>
      </c>
      <c r="AU167" s="1051">
        <f>ROUND(IFERROR(($AT167-_xlfn.XLOOKUP($AR167,'Listas anteriores May.'!$A:$A,'Listas anteriores May.'!$E:$E))/_xlfn.XLOOKUP($AR167,'Listas anteriores May.'!$A:$A,'Listas anteriores May.'!$E:$E),""),3)</f>
        <v>5.9320000000000004</v>
      </c>
      <c r="AV167" s="732">
        <f>IFERROR(($AT167-(_xlfn.XLOOKUP($AR167,'Costos Unitarios'!$A:$A,'Costos Unitarios'!$E:$E)+_xlfn.XLOOKUP($AR167,'Costos Comerciales'!$A:$A,'Costos Comerciales'!$E:$E)))/AT167,"")</f>
        <v>0.9064113269946259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6"/>
        <v>QUESO AZUL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1740</v>
      </c>
      <c r="BH167" s="1052" t="e">
        <f t="shared" si="37"/>
        <v>#N/A</v>
      </c>
      <c r="BI167" s="892" t="str">
        <f>IFERROR((BE167-_xlfn.XLOOKUP(C167,'Lista Consumo Interno'!A:A,'Lista Consumo Interno'!E:E))/BE167,"")</f>
        <v/>
      </c>
    </row>
    <row r="168" spans="1:61" ht="15.75" thickBot="1" x14ac:dyDescent="0.3">
      <c r="A168" s="246" t="str">
        <f>_xlfn.XLOOKUP(C168,'[1]Listas anteriores R'!$A:$A,'[1]Listas anteriores R'!$D:$D,"")</f>
        <v>Dira</v>
      </c>
      <c r="B168" s="1207" t="s">
        <v>207</v>
      </c>
      <c r="C168" s="246">
        <v>1509</v>
      </c>
      <c r="D168" s="718" t="s">
        <v>219</v>
      </c>
      <c r="E168" s="749">
        <f t="shared" si="24"/>
        <v>2884.2975206611573</v>
      </c>
      <c r="F168" s="879">
        <v>3490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0.35131518624641839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3"/>
        <v>Queso Crema 290gr</v>
      </c>
      <c r="S168" s="135">
        <f t="shared" si="25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0.32045380564863579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4"/>
        <v>Queso Crema 290gr</v>
      </c>
      <c r="AD168" s="139">
        <f t="shared" si="26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0.32045380564863579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5"/>
        <v>Queso Crema 290gr</v>
      </c>
      <c r="AT168" s="291">
        <f t="shared" si="32"/>
        <v>2884.2975206611573</v>
      </c>
      <c r="AU168" s="1051">
        <f>ROUND(IFERROR(($AT168-_xlfn.XLOOKUP($AR168,'Listas anteriores May.'!$A:$A,'Listas anteriores May.'!$E:$E))/_xlfn.XLOOKUP($AR168,'Listas anteriores May.'!$A:$A,'Listas anteriores May.'!$E:$E),""),3)</f>
        <v>-0.83299999999999996</v>
      </c>
      <c r="AV168" s="732">
        <f>IFERROR(($AT168-(_xlfn.XLOOKUP($AR168,'Costos Unitarios'!$A:$A,'Costos Unitarios'!$E:$E)+_xlfn.XLOOKUP($AR168,'Costos Comerciales'!$A:$A,'Costos Comerciales'!$E:$E)))/AT168,"")</f>
        <v>-3.0675415472779366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6"/>
        <v>Queso Crema 290gr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10874</v>
      </c>
      <c r="BH168" s="1052" t="e">
        <f t="shared" si="37"/>
        <v>#N/A</v>
      </c>
      <c r="BI168" s="892" t="str">
        <f>IFERROR((BE168-_xlfn.XLOOKUP(C168,'Lista Consumo Interno'!A:A,'Lista Consumo Interno'!E:E))/BE168,"")</f>
        <v/>
      </c>
    </row>
    <row r="169" spans="1:61" ht="15.75" thickBot="1" x14ac:dyDescent="0.3">
      <c r="A169" s="246" t="str">
        <f>_xlfn.XLOOKUP(C169,'[1]Listas anteriores R'!$A:$A,'[1]Listas anteriores R'!$D:$D,"")</f>
        <v>Dira</v>
      </c>
      <c r="B169" s="1207" t="s">
        <v>207</v>
      </c>
      <c r="C169" s="246">
        <v>1510</v>
      </c>
      <c r="D169" s="718" t="s">
        <v>220</v>
      </c>
      <c r="E169" s="749">
        <f t="shared" si="24"/>
        <v>17264.462809917357</v>
      </c>
      <c r="F169" s="860">
        <v>20890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>
        <f>IFERROR((E169-(_xlfn.XLOOKUP(C169,'Costos Unitarios'!$A:$A,'Costos Unitarios'!$E:$E)+_xlfn.XLOOKUP(C169,'Costos Comerciales'!$A:$A,'Costos Comerciales'!$E:$E)))/E169,"")</f>
        <v>0.32045380564863579</v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8">D169</f>
        <v>Queso Saborizado</v>
      </c>
      <c r="S169" s="135">
        <f t="shared" si="25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39">D169</f>
        <v>Queso Saborizado</v>
      </c>
      <c r="AD169" s="139">
        <f t="shared" si="26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5"/>
        <v>Queso Saborizado</v>
      </c>
      <c r="AT169" s="291">
        <f t="shared" si="32"/>
        <v>17264.462809917357</v>
      </c>
      <c r="AU169" s="1051">
        <f>ROUND(IFERROR(($AT169-_xlfn.XLOOKUP($AR169,'Listas anteriores May.'!$A:$A,'Listas anteriores May.'!$E:$E))/_xlfn.XLOOKUP($AR169,'Listas anteriores May.'!$A:$A,'Listas anteriores May.'!$E:$E),""),3)</f>
        <v>8.1199999999999992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6"/>
        <v>Queso Saborizado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>
        <f>_xlfn.XLOOKUP($BC169,'Costos Unitarios'!A:A,'Costos Unitarios'!E:E,"")</f>
        <v>1214</v>
      </c>
      <c r="BH169" s="1052" t="e">
        <f t="shared" si="37"/>
        <v>#N/A</v>
      </c>
      <c r="BI169" s="892" t="str">
        <f>IFERROR((BE169-_xlfn.XLOOKUP(C169,'Lista Consumo Interno'!A:A,'Lista Consumo Interno'!E:E))/BE169,"")</f>
        <v/>
      </c>
    </row>
    <row r="170" spans="1:61" ht="15.75" thickBot="1" x14ac:dyDescent="0.3">
      <c r="A170" s="246" t="str">
        <f>_xlfn.XLOOKUP(C170,'[1]Listas anteriores R'!$A:$A,'[1]Listas anteriores R'!$D:$D,"")</f>
        <v>Dira</v>
      </c>
      <c r="B170" s="1207" t="s">
        <v>207</v>
      </c>
      <c r="C170" s="1047">
        <v>1355</v>
      </c>
      <c r="D170" s="802" t="s">
        <v>1611</v>
      </c>
      <c r="E170" s="778">
        <f t="shared" si="24"/>
        <v>27264.462809917357</v>
      </c>
      <c r="F170" s="879">
        <v>32990</v>
      </c>
      <c r="G170" s="1197">
        <f>ROUND(IFERROR((E170-_xlfn.XLOOKUP(C170,'Listas anteriores R'!A:A,'Listas anteriores R'!E:E))/_xlfn.XLOOKUP(C170,'Listas anteriores R'!A:A,'Listas anteriores R'!E:E),""),3)</f>
        <v>0</v>
      </c>
      <c r="H170" s="732">
        <f>IFERROR((E170-(_xlfn.XLOOKUP(C170,'Costos Unitarios'!$A:$A,'Costos Unitarios'!$E:$E)+_xlfn.XLOOKUP(C170,'Costos Comerciales'!$A:$A,'Costos Comerciales'!$E:$E)))/E170,"")</f>
        <v>0.30976083661715675</v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8"/>
        <v>Queso Sardo La Paulina</v>
      </c>
      <c r="S170" s="135" t="e">
        <f t="shared" si="25"/>
        <v>#VALUE!</v>
      </c>
      <c r="T170" s="749" t="s">
        <v>150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39"/>
        <v>Queso Sardo La Paulina</v>
      </c>
      <c r="AD170" s="139" t="e">
        <f t="shared" si="26"/>
        <v>#VALUE!</v>
      </c>
      <c r="AE170" s="749" t="s">
        <v>150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5"/>
        <v>Queso Sardo La Paulina</v>
      </c>
      <c r="AT170" s="291">
        <f t="shared" si="32"/>
        <v>27264.462809917357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6"/>
        <v>Queso Sardo La Paulina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7"/>
        <v>#N/A</v>
      </c>
      <c r="BI170" s="892" t="str">
        <f>IFERROR((BE170-_xlfn.XLOOKUP(C170,'Lista Consumo Interno'!A:A,'Lista Consumo Interno'!E:E))/BE170,"")</f>
        <v/>
      </c>
    </row>
    <row r="171" spans="1:61" ht="15.75" thickBot="1" x14ac:dyDescent="0.3">
      <c r="A171" s="246" t="str">
        <f>_xlfn.XLOOKUP(C171,'[1]Listas anteriores R'!$A:$A,'[1]Listas anteriores R'!$D:$D,"")</f>
        <v>Dira</v>
      </c>
      <c r="B171" s="1207" t="s">
        <v>207</v>
      </c>
      <c r="C171" s="1047">
        <v>1112</v>
      </c>
      <c r="D171" s="802" t="s">
        <v>1612</v>
      </c>
      <c r="E171" s="778">
        <f t="shared" si="24"/>
        <v>14041.322314049587</v>
      </c>
      <c r="F171" s="879">
        <v>16990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0.35034608593290167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8"/>
        <v>Queso Cremoso La Paulina</v>
      </c>
      <c r="S171" s="135">
        <f t="shared" si="25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39"/>
        <v>Queso Cremoso La Paulina</v>
      </c>
      <c r="AD171" s="139">
        <f t="shared" si="26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5"/>
        <v>Queso Cremoso La Paulina</v>
      </c>
      <c r="AT171" s="291" t="e">
        <f t="shared" si="32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6"/>
        <v>Queso Cremoso La Paulina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7"/>
        <v>#N/A</v>
      </c>
      <c r="BI171" s="892" t="str">
        <f>IFERROR((BE171-_xlfn.XLOOKUP(C171,'Lista Consumo Interno'!A:A,'Lista Consumo Interno'!E:E))/BE171,"")</f>
        <v/>
      </c>
    </row>
    <row r="172" spans="1:61" ht="15.75" thickBot="1" x14ac:dyDescent="0.3">
      <c r="A172" s="246" t="str">
        <f>_xlfn.XLOOKUP(C172,'[1]Listas anteriores R'!$A:$A,'[1]Listas anteriores R'!$D:$D,"")</f>
        <v>Dira</v>
      </c>
      <c r="B172" s="1207" t="s">
        <v>207</v>
      </c>
      <c r="C172" s="1047">
        <v>1511</v>
      </c>
      <c r="D172" s="802" t="s">
        <v>221</v>
      </c>
      <c r="E172" s="778">
        <f t="shared" si="24"/>
        <v>1892.5619834710744</v>
      </c>
      <c r="F172" s="860">
        <v>2290</v>
      </c>
      <c r="G172" s="1197">
        <f>ROUND(IFERROR((E172-_xlfn.XLOOKUP(C172,'Listas anteriores R'!A:A,'Listas anteriores R'!E:E))/_xlfn.XLOOKUP(C172,'Listas anteriores R'!A:A,'Listas anteriores R'!E:E),""),3)</f>
        <v>0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8"/>
        <v>Crema 200gr</v>
      </c>
      <c r="S172" s="135" t="e">
        <f t="shared" si="25"/>
        <v>#VALUE!</v>
      </c>
      <c r="T172" s="749" t="s">
        <v>150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39"/>
        <v>Crema 200gr</v>
      </c>
      <c r="AD172" s="139" t="e">
        <f t="shared" si="26"/>
        <v>#VALUE!</v>
      </c>
      <c r="AE172" s="749" t="s">
        <v>150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5"/>
        <v>Crema 200gr</v>
      </c>
      <c r="AT172" s="291">
        <f t="shared" ref="AT172:AT235" si="40">E172*(1-AX172)</f>
        <v>1892.5619834710744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6"/>
        <v>Crema 200gr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7"/>
        <v>#N/A</v>
      </c>
      <c r="BI172" s="892" t="str">
        <f>IFERROR((BE172-_xlfn.XLOOKUP(C172,'Lista Consumo Interno'!A:A,'Lista Consumo Interno'!E:E))/BE172,"")</f>
        <v/>
      </c>
    </row>
    <row r="173" spans="1:61" ht="15.75" thickBot="1" x14ac:dyDescent="0.3">
      <c r="A173" s="246" t="str">
        <f>_xlfn.XLOOKUP(C173,'[1]Listas anteriores R'!$A:$A,'[1]Listas anteriores R'!$D:$D,"")</f>
        <v>Dira</v>
      </c>
      <c r="B173" s="1204" t="s">
        <v>232</v>
      </c>
      <c r="C173" s="267">
        <v>612</v>
      </c>
      <c r="D173" s="747" t="s">
        <v>233</v>
      </c>
      <c r="E173" s="775">
        <f>F173/1.21</f>
        <v>123.96694214876034</v>
      </c>
      <c r="F173" s="860">
        <v>150</v>
      </c>
      <c r="G173" s="1197">
        <f>ROUND(IFERROR((E173-_xlfn.XLOOKUP(C173,'Listas anteriores R'!A:A,'Listas anteriores R'!E:E))/_xlfn.XLOOKUP(C173,'Listas anteriores R'!A:A,'Listas anteriores R'!E:E),""),3)</f>
        <v>0</v>
      </c>
      <c r="H173" s="732">
        <f>IFERROR((E173-(_xlfn.XLOOKUP(C173,'Costos Unitarios'!$A:$A,'Costos Unitarios'!$E:$E)+_xlfn.XLOOKUP(C173,'Costos Comerciales'!$A:$A,'Costos Comerciales'!$E:$E)))/E173,"")</f>
        <v>0.9516</v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8"/>
        <v>BOLSA (oxidegradable-polinoa)</v>
      </c>
      <c r="S173" s="135" t="e">
        <f t="shared" si="25"/>
        <v>#VALUE!</v>
      </c>
      <c r="T173" s="749" t="s">
        <v>150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39"/>
        <v>BOLSA (oxidegradable-polinoa)</v>
      </c>
      <c r="AD173" s="139" t="e">
        <f t="shared" si="26"/>
        <v>#VALUE!</v>
      </c>
      <c r="AE173" s="749" t="s">
        <v>150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5"/>
        <v>BOLSA (oxidegradable-polinoa)</v>
      </c>
      <c r="AT173" s="291">
        <f t="shared" si="40"/>
        <v>123.96694214876034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6"/>
        <v>BOLSA (oxidegradable-polinoa)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7"/>
        <v>#N/A</v>
      </c>
      <c r="BI173" s="892" t="str">
        <f>IFERROR((BE173-_xlfn.XLOOKUP(C173,'Lista Consumo Interno'!A:A,'Lista Consumo Interno'!E:E))/BE173,"")</f>
        <v/>
      </c>
    </row>
    <row r="174" spans="1:61" ht="15.75" thickBot="1" x14ac:dyDescent="0.3">
      <c r="A174" s="246" t="str">
        <f>_xlfn.XLOOKUP(C174,'[1]Listas anteriores R'!$A:$A,'[1]Listas anteriores R'!$D:$D,"")</f>
        <v>Dira</v>
      </c>
      <c r="B174" s="1204" t="s">
        <v>232</v>
      </c>
      <c r="C174" s="267">
        <v>618</v>
      </c>
      <c r="D174" s="744" t="s">
        <v>234</v>
      </c>
      <c r="E174" s="749">
        <f>F174/1.21</f>
        <v>404.95867768595042</v>
      </c>
      <c r="F174" s="860">
        <v>490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8"/>
        <v>BOLSA (crystal grande)</v>
      </c>
      <c r="S174" s="135">
        <f t="shared" si="25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39"/>
        <v>BOLSA (crystal grande)</v>
      </c>
      <c r="AD174" s="139">
        <f t="shared" si="26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5"/>
        <v>BOLSA (crystal grande)</v>
      </c>
      <c r="AT174" s="291" t="e">
        <f t="shared" si="40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6"/>
        <v>BOLSA (crystal grande)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7"/>
        <v>#N/A</v>
      </c>
      <c r="BI174" s="892" t="str">
        <f>IFERROR((BE174-_xlfn.XLOOKUP(C174,'Lista Consumo Interno'!A:A,'Lista Consumo Interno'!E:E))/BE174,"")</f>
        <v/>
      </c>
    </row>
    <row r="175" spans="1:61" ht="15.75" thickBot="1" x14ac:dyDescent="0.3">
      <c r="A175" s="246" t="str">
        <f>_xlfn.XLOOKUP(C175,'[1]Listas anteriores R'!$A:$A,'[1]Listas anteriores R'!$D:$D,"")</f>
        <v>Dira</v>
      </c>
      <c r="B175" s="1205" t="s">
        <v>232</v>
      </c>
      <c r="C175" s="272">
        <v>617</v>
      </c>
      <c r="D175" s="745" t="s">
        <v>235</v>
      </c>
      <c r="E175" s="779">
        <f>F175/1.21</f>
        <v>570.24793388429748</v>
      </c>
      <c r="F175" s="860">
        <v>690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0.51249275362318836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8"/>
        <v>BOLSA eco- lario</v>
      </c>
      <c r="S175" s="135">
        <f t="shared" si="25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39"/>
        <v>BOLSA eco- lario</v>
      </c>
      <c r="AD175" s="139">
        <f t="shared" si="26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5"/>
        <v>BOLSA eco- lario</v>
      </c>
      <c r="AT175" s="291" t="e">
        <f t="shared" si="40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6"/>
        <v>BOLSA eco- lario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7"/>
        <v>#N/A</v>
      </c>
      <c r="BI175" s="892" t="str">
        <f>IFERROR((BE175-_xlfn.XLOOKUP(C175,'Lista Consumo Interno'!A:A,'Lista Consumo Interno'!E:E))/BE175,"")</f>
        <v/>
      </c>
    </row>
    <row r="176" spans="1:61" ht="15.75" thickBot="1" x14ac:dyDescent="0.3">
      <c r="A176" s="246" t="str">
        <f>_xlfn.XLOOKUP(C176,'[1]Listas anteriores R'!$A:$A,'[1]Listas anteriores R'!$D:$D,"")</f>
        <v>Dira</v>
      </c>
      <c r="B176" s="1205" t="s">
        <v>236</v>
      </c>
      <c r="C176" s="272">
        <v>2016</v>
      </c>
      <c r="D176" s="745" t="s">
        <v>237</v>
      </c>
      <c r="E176" s="779">
        <f>F176/1.21</f>
        <v>41322.314049586777</v>
      </c>
      <c r="F176" s="860">
        <v>50000</v>
      </c>
      <c r="G176" s="1197">
        <f>ROUND(IFERROR((E176-_xlfn.XLOOKUP(C176,'Listas anteriores R'!A:A,'Listas anteriores R'!E:E))/_xlfn.XLOOKUP(C176,'Listas anteriores R'!A:A,'Listas anteriores R'!E:E),""),3)</f>
        <v>0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8"/>
        <v>Promo empresarial - Voucher</v>
      </c>
      <c r="S176" s="135" t="e">
        <f t="shared" si="25"/>
        <v>#VALUE!</v>
      </c>
      <c r="T176" s="749" t="s">
        <v>150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39"/>
        <v>Promo empresarial - Voucher</v>
      </c>
      <c r="AD176" s="139" t="e">
        <f t="shared" si="26"/>
        <v>#VALUE!</v>
      </c>
      <c r="AE176" s="749" t="s">
        <v>150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5"/>
        <v>Promo empresarial - Voucher</v>
      </c>
      <c r="AT176" s="291" t="e">
        <f t="shared" si="40"/>
        <v>#N/A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6"/>
        <v>Promo empresarial - Voucher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7"/>
        <v>#N/A</v>
      </c>
      <c r="BI176" s="892" t="str">
        <f>IFERROR((BE176-_xlfn.XLOOKUP(C176,'Lista Consumo Interno'!A:A,'Lista Consumo Interno'!E:E))/BE176,"")</f>
        <v/>
      </c>
    </row>
    <row r="177" spans="1:61" ht="15.75" thickBot="1" x14ac:dyDescent="0.3">
      <c r="A177" s="246" t="str">
        <f>_xlfn.XLOOKUP(C177,'[1]Listas anteriores R'!$A:$A,'[1]Listas anteriores R'!$D:$D,"")</f>
        <v>Dira</v>
      </c>
      <c r="B177" s="1208" t="s">
        <v>238</v>
      </c>
      <c r="C177" s="262">
        <v>552</v>
      </c>
      <c r="D177" s="801" t="s">
        <v>239</v>
      </c>
      <c r="E177" s="781">
        <f>F177/1.21</f>
        <v>8.2644628099173556E-3</v>
      </c>
      <c r="F177" s="860">
        <v>0.01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>
        <f>IFERROR((E177-(_xlfn.XLOOKUP(C177,'Costos Unitarios'!$A:$A,'Costos Unitarios'!$E:$E)+_xlfn.XLOOKUP(C177,'Costos Comerciales'!$A:$A,'Costos Comerciales'!$E:$E)))/E177,"")</f>
        <v>-369048.99999999994</v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8"/>
        <v>ENVIO GRATIS (compras + de $50mil)</v>
      </c>
      <c r="S177" s="135" t="e">
        <f t="shared" si="25"/>
        <v>#VALUE!</v>
      </c>
      <c r="T177" s="749" t="s">
        <v>150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39"/>
        <v>ENVIO GRATIS (compras + de $50mil)</v>
      </c>
      <c r="AD177" s="139" t="e">
        <f t="shared" si="26"/>
        <v>#VALUE!</v>
      </c>
      <c r="AE177" s="749" t="s">
        <v>150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5"/>
        <v>ENVIO GRATIS (compras + de $50mil)</v>
      </c>
      <c r="AT177" s="291">
        <f t="shared" si="40"/>
        <v>8.2644628099173556E-3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6"/>
        <v>ENVIO GRATIS (compras + de $50mil)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7"/>
        <v>#N/A</v>
      </c>
      <c r="BI177" s="892" t="str">
        <f>IFERROR((BE177-_xlfn.XLOOKUP(C177,'Lista Consumo Interno'!A:A,'Lista Consumo Interno'!E:E))/BE177,"")</f>
        <v/>
      </c>
    </row>
    <row r="178" spans="1:61" ht="15.75" thickBot="1" x14ac:dyDescent="0.3">
      <c r="A178" s="246" t="str">
        <f>_xlfn.XLOOKUP(C178,'[1]Listas anteriores R'!$A:$A,'[1]Listas anteriores R'!$D:$D,"")</f>
        <v>Dira</v>
      </c>
      <c r="B178" s="1204" t="s">
        <v>238</v>
      </c>
      <c r="C178" s="267">
        <v>553</v>
      </c>
      <c r="D178" s="737" t="s">
        <v>240</v>
      </c>
      <c r="E178" s="86">
        <f t="shared" ref="E178:E241" si="41">F178/1.21</f>
        <v>4132.2314049586776</v>
      </c>
      <c r="F178" s="860">
        <v>5000</v>
      </c>
      <c r="G178" s="1197">
        <f>ROUND(IFERROR((E178-_xlfn.XLOOKUP(C178,'Listas anteriores R'!A:A,'Listas anteriores R'!E:E))/_xlfn.XLOOKUP(C178,'Listas anteriores R'!A:A,'Listas anteriores R'!E:E),""),3)</f>
        <v>0</v>
      </c>
      <c r="H178" s="732">
        <f>IFERROR((E178-(_xlfn.XLOOKUP(C178,'Costos Unitarios'!$A:$A,'Costos Unitarios'!$E:$E)+_xlfn.XLOOKUP(C178,'Costos Comerciales'!$A:$A,'Costos Comerciales'!$E:$E)))/E178,"")</f>
        <v>0.21228999999999998</v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8"/>
        <v>ENVIO COSTO PARCIAL (entre $30 y 50mil)</v>
      </c>
      <c r="S178" s="135" t="e">
        <f t="shared" si="25"/>
        <v>#VALUE!</v>
      </c>
      <c r="T178" s="749" t="s">
        <v>150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39"/>
        <v>ENVIO COSTO PARCIAL (entre $30 y 50mil)</v>
      </c>
      <c r="AD178" s="139" t="e">
        <f t="shared" si="26"/>
        <v>#VALUE!</v>
      </c>
      <c r="AE178" s="749" t="s">
        <v>150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5"/>
        <v>ENVIO COSTO PARCIAL (entre $30 y 50mil)</v>
      </c>
      <c r="AT178" s="291">
        <f t="shared" si="40"/>
        <v>4132.2314049586776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6"/>
        <v>ENVIO COSTO PARCIAL (entre $30 y 50mil)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7"/>
        <v>#N/A</v>
      </c>
      <c r="BI178" s="892" t="str">
        <f>IFERROR((BE178-_xlfn.XLOOKUP(C178,'Lista Consumo Interno'!A:A,'Lista Consumo Interno'!E:E))/BE178,"")</f>
        <v/>
      </c>
    </row>
    <row r="179" spans="1:61" ht="15.75" thickBot="1" x14ac:dyDescent="0.3">
      <c r="A179" s="246" t="str">
        <f>_xlfn.XLOOKUP(C179,'[1]Listas anteriores R'!$A:$A,'[1]Listas anteriores R'!$D:$D,"")</f>
        <v>Dira</v>
      </c>
      <c r="B179" s="1205" t="s">
        <v>238</v>
      </c>
      <c r="C179" s="272">
        <v>554</v>
      </c>
      <c r="D179" s="746" t="s">
        <v>241</v>
      </c>
      <c r="E179" s="657">
        <f t="shared" si="41"/>
        <v>4132.2314049586776</v>
      </c>
      <c r="F179" s="860">
        <v>5000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 t="str">
        <f>IFERROR((E179-(_xlfn.XLOOKUP(C179,'Costos Unitarios'!$A:$A,'Costos Unitarios'!$E:$E)+_xlfn.XLOOKUP(C179,'Costos Comerciales'!$A:$A,'Costos Comerciales'!$E:$E)))/E179,"")</f>
        <v/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8"/>
        <v>ENVIO TOTAL (compras  - de $30mil)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39"/>
        <v>ENVIO TOTAL (compras  - de $30mil)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5"/>
        <v>ENVIO TOTAL (compras  - de $30mil)</v>
      </c>
      <c r="AT179" s="291">
        <f t="shared" si="40"/>
        <v>4132.2314049586776</v>
      </c>
      <c r="AU179" s="1051">
        <f>ROUND(IFERROR(($AT179-_xlfn.XLOOKUP($AR179,'Listas anteriores May.'!$A:$A,'Listas anteriores May.'!$E:$E))/_xlfn.XLOOKUP($AR179,'Listas anteriores May.'!$A:$A,'Listas anteriores May.'!$E:$E),""),3)</f>
        <v>32.323999999999998</v>
      </c>
      <c r="AV179" s="732">
        <f>IFERROR(($AT179-(_xlfn.XLOOKUP($AR179,'Costos Unitarios'!$A:$A,'Costos Unitarios'!$E:$E)+_xlfn.XLOOKUP($AR179,'Costos Comerciales'!$A:$A,'Costos Comerciales'!$E:$E)))/AT179,"")</f>
        <v>0.99854799999999999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6"/>
        <v>ENVIO TOTAL (compras  - de $30mil)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7"/>
        <v>#N/A</v>
      </c>
      <c r="BI179" s="892" t="str">
        <f>IFERROR((BE179-_xlfn.XLOOKUP(C179,'Lista Consumo Interno'!A:A,'Lista Consumo Interno'!E:E))/BE179,"")</f>
        <v/>
      </c>
    </row>
    <row r="180" spans="1:61" ht="15.75" thickBot="1" x14ac:dyDescent="0.3">
      <c r="A180" s="246" t="str">
        <f>_xlfn.XLOOKUP(C180,'[1]Listas anteriores R'!$A:$A,'[1]Listas anteriores R'!$D:$D,"")</f>
        <v>Dira</v>
      </c>
      <c r="B180" s="1206" t="s">
        <v>242</v>
      </c>
      <c r="C180" s="275">
        <v>1175</v>
      </c>
      <c r="D180" s="738" t="s">
        <v>243</v>
      </c>
      <c r="E180" s="1035">
        <f t="shared" si="41"/>
        <v>2057.8512396694214</v>
      </c>
      <c r="F180" s="860">
        <v>2490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0.36292771084337344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8"/>
        <v>Aceituna rellena 200gr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 t="str">
        <f>IFERROR((S180-(_xlfn.XLOOKUP(Q180,'Costos Unitarios'!$A:$A,'Costos Unitarios'!$E:$E)+_xlfn.XLOOKUP(Q180,'Costos Comerciales'!$A:$A,'Costos Comerciales'!$E:$E)))/S180,"")</f>
        <v/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39"/>
        <v>Aceituna rellena 200gr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 t="str">
        <f>IFERROR((AD180-(_xlfn.XLOOKUP(AB180,'Costos Unitarios'!$A:$A,'Costos Unitarios'!$E:$E)+_xlfn.XLOOKUP(AB180,'Costos Comerciales'!$A:$A,'Costos Comerciales'!$E:$E)))/AD180,"")</f>
        <v/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5"/>
        <v>Aceituna rellena 200gr</v>
      </c>
      <c r="AT180" s="291">
        <f t="shared" si="40"/>
        <v>2057.8512396694214</v>
      </c>
      <c r="AU180" s="1051">
        <f>ROUND(IFERROR(($AT180-_xlfn.XLOOKUP($AR180,'Listas anteriores May.'!$A:$A,'Listas anteriores May.'!$E:$E))/_xlfn.XLOOKUP($AR180,'Listas anteriores May.'!$A:$A,'Listas anteriores May.'!$E:$E),""),3)</f>
        <v>4.0810000000000004</v>
      </c>
      <c r="AV180" s="732" t="str">
        <f>IFERROR(($AT180-(_xlfn.XLOOKUP($AR180,'Costos Unitarios'!$A:$A,'Costos Unitarios'!$E:$E)+_xlfn.XLOOKUP($AR180,'Costos Comerciales'!$A:$A,'Costos Comerciales'!$E:$E)))/AT180,"")</f>
        <v/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6"/>
        <v>Aceituna rellena 200gr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 t="str">
        <f>_xlfn.XLOOKUP($BC180,'Costos Unitarios'!A:A,'Costos Unitarios'!E:E,"")</f>
        <v/>
      </c>
      <c r="BH180" s="1052" t="e">
        <f t="shared" si="37"/>
        <v>#N/A</v>
      </c>
      <c r="BI180" s="892" t="str">
        <f>IFERROR((BE180-_xlfn.XLOOKUP(C180,'Lista Consumo Interno'!A:A,'Lista Consumo Interno'!E:E))/BE180,"")</f>
        <v/>
      </c>
    </row>
    <row r="181" spans="1:61" ht="15.75" thickBot="1" x14ac:dyDescent="0.3">
      <c r="A181" s="246" t="str">
        <f>_xlfn.XLOOKUP(C181,'[1]Listas anteriores R'!$A:$A,'[1]Listas anteriores R'!$D:$D,"")</f>
        <v>Dira</v>
      </c>
      <c r="B181" s="1204" t="s">
        <v>242</v>
      </c>
      <c r="C181" s="267">
        <v>1232</v>
      </c>
      <c r="D181" s="737" t="s">
        <v>244</v>
      </c>
      <c r="E181" s="783">
        <f t="shared" si="41"/>
        <v>1644.6280991735537</v>
      </c>
      <c r="F181" s="860">
        <v>1990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0.35061306532663317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8"/>
        <v>Aceituna con carozo 200gr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39"/>
        <v>Aceituna con carozo 200gr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5"/>
        <v>Aceituna con carozo 200gr</v>
      </c>
      <c r="AT181" s="291">
        <f t="shared" si="40"/>
        <v>1644.6280991735537</v>
      </c>
      <c r="AU181" s="1051">
        <f>ROUND(IFERROR(($AT181-_xlfn.XLOOKUP($AR181,'Listas anteriores May.'!$A:$A,'Listas anteriores May.'!$E:$E))/_xlfn.XLOOKUP($AR181,'Listas anteriores May.'!$A:$A,'Listas anteriores May.'!$E:$E),""),3)</f>
        <v>1.885</v>
      </c>
      <c r="AV181" s="732">
        <f>IFERROR(($AT181-(_xlfn.XLOOKUP($AR181,'Costos Unitarios'!$A:$A,'Costos Unitarios'!$E:$E)+_xlfn.XLOOKUP($AR181,'Costos Comerciales'!$A:$A,'Costos Comerciales'!$E:$E)))/AT181,"")</f>
        <v>0.83096482412060302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6"/>
        <v>Aceituna con carozo 200gr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7"/>
        <v>#N/A</v>
      </c>
      <c r="BI181" s="892" t="str">
        <f>IFERROR((BE181-_xlfn.XLOOKUP(C181,'Lista Consumo Interno'!A:A,'Lista Consumo Interno'!E:E))/BE181,"")</f>
        <v/>
      </c>
    </row>
    <row r="182" spans="1:61" ht="15.75" thickBot="1" x14ac:dyDescent="0.3">
      <c r="A182" s="246" t="str">
        <f>_xlfn.XLOOKUP(C182,'[1]Listas anteriores R'!$A:$A,'[1]Listas anteriores R'!$D:$D,"")</f>
        <v>Dira</v>
      </c>
      <c r="B182" s="1204" t="s">
        <v>242</v>
      </c>
      <c r="C182" s="267">
        <v>1308</v>
      </c>
      <c r="D182" s="747" t="s">
        <v>245</v>
      </c>
      <c r="E182" s="783">
        <f t="shared" si="41"/>
        <v>4950.4132231404956</v>
      </c>
      <c r="F182" s="860">
        <v>5990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0.41459432387312184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8"/>
        <v>Vino Malbec 1</v>
      </c>
      <c r="S182" s="135">
        <f>T182/1.21</f>
        <v>41322.314049586777</v>
      </c>
      <c r="T182" s="749">
        <v>50000</v>
      </c>
      <c r="U182" s="1172">
        <f>ROUND(IFERROR((S182-_xlfn.XLOOKUP(Q182,'Listas anteriores C'!$A:$A,'Listas anteriores C'!$E:$E))/_xlfn.XLOOKUP(Q182,'Listas anteriores C'!$A:$A,'Listas anteriores C'!$E:$E),""),3)</f>
        <v>0</v>
      </c>
      <c r="V182" s="732" t="str">
        <f>IFERROR((S182-(_xlfn.XLOOKUP(Q182,'Costos Unitarios'!$A:$A,'Costos Unitarios'!$E:$E)+_xlfn.XLOOKUP(Q182,'Costos Comerciales'!$A:$A,'Costos Comerciales'!$E:$E)))/S182,"")</f>
        <v/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39"/>
        <v>Vino Malbec 1</v>
      </c>
      <c r="AD182" s="139">
        <f>AE182/1.21</f>
        <v>41322.314049586777</v>
      </c>
      <c r="AE182" s="749">
        <v>50000</v>
      </c>
      <c r="AF182" s="1172">
        <f>ROUND(IFERROR((AD182-_xlfn.XLOOKUP(AB182,'Listas anteriores ML'!$A:$A,'Listas anteriores ML'!$E:$E))/_xlfn.XLOOKUP(AB182,'Listas anteriores ML'!$A:$A,'Listas anteriores ML'!$E:$E),""),3)</f>
        <v>0</v>
      </c>
      <c r="AG182" s="732" t="str">
        <f>IFERROR((AD182-(_xlfn.XLOOKUP(AB182,'Costos Unitarios'!$A:$A,'Costos Unitarios'!$E:$E)+_xlfn.XLOOKUP(AB182,'Costos Comerciales'!$A:$A,'Costos Comerciales'!$E:$E)))/AD182,"")</f>
        <v/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5"/>
        <v>Vino Malbec 1</v>
      </c>
      <c r="AT182" s="291" t="e">
        <f t="shared" si="40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6"/>
        <v>Vino Malbec 1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 t="str">
        <f>_xlfn.XLOOKUP($BC182,'Costos Unitarios'!A:A,'Costos Unitarios'!E:E,"")</f>
        <v/>
      </c>
      <c r="BH182" s="1052" t="e">
        <f t="shared" si="37"/>
        <v>#N/A</v>
      </c>
      <c r="BI182" s="892" t="str">
        <f>IFERROR((BE182-_xlfn.XLOOKUP(C182,'Lista Consumo Interno'!A:A,'Lista Consumo Interno'!E:E))/BE182,"")</f>
        <v/>
      </c>
    </row>
    <row r="183" spans="1:61" ht="15.75" thickBot="1" x14ac:dyDescent="0.3">
      <c r="A183" s="246" t="str">
        <f>_xlfn.XLOOKUP(C183,'[1]Listas anteriores R'!$A:$A,'[1]Listas anteriores R'!$D:$D,"")</f>
        <v>Dira</v>
      </c>
      <c r="B183" s="1204" t="s">
        <v>242</v>
      </c>
      <c r="C183" s="267">
        <v>1309</v>
      </c>
      <c r="D183" s="747" t="s">
        <v>246</v>
      </c>
      <c r="E183" s="783">
        <f t="shared" si="41"/>
        <v>4950.4132231404956</v>
      </c>
      <c r="F183" s="860">
        <v>5990</v>
      </c>
      <c r="G183" s="1197">
        <f>ROUND(IFERROR((E183-_xlfn.XLOOKUP(C183,'Listas anteriores R'!A:A,'Listas anteriores R'!E:E))/_xlfn.XLOOKUP(C183,'Listas anteriores R'!A:A,'Listas anteriores R'!E:E),""),3)</f>
        <v>0</v>
      </c>
      <c r="H183" s="732">
        <f>IFERROR((E183-(_xlfn.XLOOKUP(C183,'Costos Unitarios'!$A:$A,'Costos Unitarios'!$E:$E)+_xlfn.XLOOKUP(C183,'Costos Comerciales'!$A:$A,'Costos Comerciales'!$E:$E)))/E183,"")</f>
        <v>0.41459432387312184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8"/>
        <v>Vino Blanco 1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-369048.99999999994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39"/>
        <v>Vino Blanco 1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-369048.99999999994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5"/>
        <v>Vino Blanco 1</v>
      </c>
      <c r="AT183" s="291" t="e">
        <f t="shared" si="40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6"/>
        <v>Vino Blanco 1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3050</v>
      </c>
      <c r="BH183" s="1052" t="e">
        <f t="shared" si="37"/>
        <v>#N/A</v>
      </c>
      <c r="BI183" s="892" t="str">
        <f>IFERROR((BE183-_xlfn.XLOOKUP(C183,'Lista Consumo Interno'!A:A,'Lista Consumo Interno'!E:E))/BE183,"")</f>
        <v/>
      </c>
    </row>
    <row r="184" spans="1:61" ht="15.75" thickBot="1" x14ac:dyDescent="0.3">
      <c r="A184" s="246" t="str">
        <f>_xlfn.XLOOKUP(C184,'[1]Listas anteriores R'!$A:$A,'[1]Listas anteriores R'!$D:$D,"")</f>
        <v>Dira</v>
      </c>
      <c r="B184" s="1204" t="s">
        <v>242</v>
      </c>
      <c r="C184" s="267">
        <v>1020</v>
      </c>
      <c r="D184" s="747" t="s">
        <v>247</v>
      </c>
      <c r="E184" s="783">
        <f t="shared" si="41"/>
        <v>6603.3057851239673</v>
      </c>
      <c r="F184" s="879">
        <v>7990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0.38530788485607015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8"/>
        <v>Vino Malbec 2</v>
      </c>
      <c r="S184" s="135">
        <f t="shared" ref="S184:S247" si="42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39"/>
        <v>Vino Malbec 2</v>
      </c>
      <c r="AD184" s="139">
        <f t="shared" ref="AD184:AD247" si="43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5"/>
        <v>Vino Malbec 2</v>
      </c>
      <c r="AT184" s="291" t="e">
        <f t="shared" si="40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6"/>
        <v>Vino Malbec 2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7"/>
        <v>#N/A</v>
      </c>
      <c r="BI184" s="892" t="str">
        <f>IFERROR((BE184-_xlfn.XLOOKUP(C184,'Lista Consumo Interno'!A:A,'Lista Consumo Interno'!E:E))/BE184,"")</f>
        <v/>
      </c>
    </row>
    <row r="185" spans="1:61" ht="15.75" thickBot="1" x14ac:dyDescent="0.3">
      <c r="A185" s="246" t="str">
        <f>_xlfn.XLOOKUP(C185,'[1]Listas anteriores R'!$A:$A,'[1]Listas anteriores R'!$D:$D,"")</f>
        <v>Dira</v>
      </c>
      <c r="B185" s="1204" t="s">
        <v>242</v>
      </c>
      <c r="C185" s="267">
        <v>1019</v>
      </c>
      <c r="D185" s="747" t="s">
        <v>248</v>
      </c>
      <c r="E185" s="783">
        <f t="shared" si="41"/>
        <v>6603.3057851239673</v>
      </c>
      <c r="F185" s="879">
        <v>7990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0.33866458072590744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8"/>
        <v>Vino Cabernet 1</v>
      </c>
      <c r="S185" s="135">
        <f t="shared" si="42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</v>
      </c>
      <c r="V185" s="732" t="str">
        <f>IFERROR((S185-(_xlfn.XLOOKUP(Q185,'Costos Unitarios'!$A:$A,'Costos Unitarios'!$E:$E)+_xlfn.XLOOKUP(Q185,'Costos Comerciales'!$A:$A,'Costos Comerciales'!$E:$E)))/S185,"")</f>
        <v/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39"/>
        <v>Vino Cabernet 1</v>
      </c>
      <c r="AD185" s="139">
        <f t="shared" si="43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</v>
      </c>
      <c r="AG185" s="732" t="str">
        <f>IFERROR((AD185-(_xlfn.XLOOKUP(AB185,'Costos Unitarios'!$A:$A,'Costos Unitarios'!$E:$E)+_xlfn.XLOOKUP(AB185,'Costos Comerciales'!$A:$A,'Costos Comerciales'!$E:$E)))/AD185,"")</f>
        <v/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5"/>
        <v>Vino Cabernet 1</v>
      </c>
      <c r="AT185" s="291" t="e">
        <f t="shared" si="40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6"/>
        <v>Vino Cabernet 1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7"/>
        <v>#N/A</v>
      </c>
      <c r="BI185" s="892" t="str">
        <f>IFERROR((BE185-_xlfn.XLOOKUP(C185,'Lista Consumo Interno'!A:A,'Lista Consumo Interno'!E:E))/BE185,"")</f>
        <v/>
      </c>
    </row>
    <row r="186" spans="1:61" ht="15.75" thickBot="1" x14ac:dyDescent="0.3">
      <c r="A186" s="246" t="str">
        <f>_xlfn.XLOOKUP(C186,'[1]Listas anteriores R'!$A:$A,'[1]Listas anteriores R'!$D:$D,"")</f>
        <v>Dira</v>
      </c>
      <c r="B186" s="1204" t="s">
        <v>242</v>
      </c>
      <c r="C186" s="267">
        <v>1117</v>
      </c>
      <c r="D186" s="747" t="s">
        <v>249</v>
      </c>
      <c r="E186" s="783">
        <f t="shared" si="41"/>
        <v>2471.0743801652893</v>
      </c>
      <c r="F186" s="860">
        <v>2990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0.51519063545150501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8"/>
        <v>Papas fritas chicas</v>
      </c>
      <c r="S186" s="135">
        <f t="shared" si="42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39"/>
        <v>Papas fritas chicas</v>
      </c>
      <c r="AD186" s="139">
        <f t="shared" si="43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5"/>
        <v>Papas fritas chicas</v>
      </c>
      <c r="AT186" s="291" t="e">
        <f t="shared" si="40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6"/>
        <v>Papas fritas chicas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7"/>
        <v>#N/A</v>
      </c>
      <c r="BI186" s="892" t="str">
        <f>IFERROR((BE186-_xlfn.XLOOKUP(C186,'Lista Consumo Interno'!A:A,'Lista Consumo Interno'!E:E))/BE186,"")</f>
        <v/>
      </c>
    </row>
    <row r="187" spans="1:61" ht="15.75" thickBot="1" x14ac:dyDescent="0.3">
      <c r="A187" s="246" t="str">
        <f>_xlfn.XLOOKUP(C187,'[1]Listas anteriores R'!$A:$A,'[1]Listas anteriores R'!$D:$D,"")</f>
        <v>Dira</v>
      </c>
      <c r="B187" s="1204" t="s">
        <v>242</v>
      </c>
      <c r="C187" s="267">
        <v>1129</v>
      </c>
      <c r="D187" s="747" t="s">
        <v>250</v>
      </c>
      <c r="E187" s="783">
        <f t="shared" si="41"/>
        <v>7099.1735537190089</v>
      </c>
      <c r="F187" s="879">
        <v>8590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0.37049010477299188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8"/>
        <v>Papas fritas grandes</v>
      </c>
      <c r="S187" s="135">
        <f t="shared" si="42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39"/>
        <v>Papas fritas grandes</v>
      </c>
      <c r="AD187" s="139">
        <f t="shared" si="43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5"/>
        <v>Papas fritas grandes</v>
      </c>
      <c r="AT187" s="291" t="e">
        <f t="shared" si="40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6"/>
        <v>Papas fritas grandes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7"/>
        <v>#N/A</v>
      </c>
      <c r="BI187" s="892" t="str">
        <f>IFERROR((BE187-_xlfn.XLOOKUP(C187,'Lista Consumo Interno'!A:A,'Lista Consumo Interno'!E:E))/BE187,"")</f>
        <v/>
      </c>
    </row>
    <row r="188" spans="1:61" ht="15.75" thickBot="1" x14ac:dyDescent="0.3">
      <c r="A188" s="246" t="str">
        <f>_xlfn.XLOOKUP(C188,'[1]Listas anteriores R'!$A:$A,'[1]Listas anteriores R'!$D:$D,"")</f>
        <v>Dira</v>
      </c>
      <c r="B188" s="1204" t="s">
        <v>242</v>
      </c>
      <c r="C188" s="267">
        <v>1133</v>
      </c>
      <c r="D188" s="747" t="s">
        <v>251</v>
      </c>
      <c r="E188" s="783">
        <f t="shared" si="41"/>
        <v>2471.0743801652893</v>
      </c>
      <c r="F188" s="860">
        <v>2990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0.56496655518394645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8"/>
        <v>Papas fritas chicas acanaladas</v>
      </c>
      <c r="S188" s="135">
        <f t="shared" si="42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0.41459432387312184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39"/>
        <v>Papas fritas chicas acanaladas</v>
      </c>
      <c r="AD188" s="139">
        <f t="shared" si="43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0.41459432387312184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5"/>
        <v>Papas fritas chicas acanaladas</v>
      </c>
      <c r="AT188" s="291" t="e">
        <f t="shared" si="40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6"/>
        <v>Papas fritas chicas acanaladas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2898</v>
      </c>
      <c r="BH188" s="1052" t="e">
        <f t="shared" si="37"/>
        <v>#N/A</v>
      </c>
      <c r="BI188" s="892" t="str">
        <f>IFERROR((BE188-_xlfn.XLOOKUP(C188,'Lista Consumo Interno'!A:A,'Lista Consumo Interno'!E:E))/BE188,"")</f>
        <v/>
      </c>
    </row>
    <row r="189" spans="1:61" ht="15.75" thickBot="1" x14ac:dyDescent="0.3">
      <c r="A189" s="246" t="str">
        <f>_xlfn.XLOOKUP(C189,'[1]Listas anteriores R'!$A:$A,'[1]Listas anteriores R'!$D:$D,"")</f>
        <v>Dira</v>
      </c>
      <c r="B189" s="1204" t="s">
        <v>242</v>
      </c>
      <c r="C189" s="267">
        <v>1147</v>
      </c>
      <c r="D189" s="747" t="s">
        <v>252</v>
      </c>
      <c r="E189" s="783">
        <f t="shared" si="41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0.3941919866444073</v>
      </c>
      <c r="I189" s="732" t="str">
        <f>IFERROR((E189-_xlfn.XLOOKUP(C189,'Lista Consumo Interno'!$A:$A,'Lista Consumo Interno'!$E:$E))/E189,"")</f>
        <v/>
      </c>
      <c r="J189" s="727">
        <f>IFERROR(($E189-_xlfn.XLOOKUP($C189,Competencias!$A:$A,Competencias!R:R))/$E189,"")</f>
        <v>1</v>
      </c>
      <c r="K189" s="727">
        <f>IFERROR(($E189-_xlfn.XLOOKUP($C189,Competencias!$A:$A,Competencias!S:S))/$E189,"")</f>
        <v>1</v>
      </c>
      <c r="L189" s="727">
        <f>IFERROR(($E189-_xlfn.XLOOKUP($C189,Competencias!$A:$A,Competencias!T:T))/$E189,"")</f>
        <v>1</v>
      </c>
      <c r="M189" s="727">
        <f>IFERROR(($E189-_xlfn.XLOOKUP($C189,Competencias!$A:$A,Competencias!U:U))/$E189,"")</f>
        <v>1</v>
      </c>
      <c r="N189" s="727">
        <f>IFERROR(($E189-_xlfn.XLOOKUP($C189,Competencias!$A:$A,Competencias!V:V))/$E189,"")</f>
        <v>1</v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8"/>
        <v>Carbón chico</v>
      </c>
      <c r="S189" s="135">
        <f t="shared" si="42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0.41459432387312184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39"/>
        <v>Carbón chico</v>
      </c>
      <c r="AD189" s="139">
        <f t="shared" si="43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0.41459432387312184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5"/>
        <v>Carbón chico</v>
      </c>
      <c r="AT189" s="291" t="e">
        <f t="shared" si="40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6"/>
        <v>Carbón chico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2898</v>
      </c>
      <c r="BH189" s="1052" t="e">
        <f t="shared" si="37"/>
        <v>#N/A</v>
      </c>
      <c r="BI189" s="892" t="str">
        <f>IFERROR((BE189-_xlfn.XLOOKUP(C189,'Lista Consumo Interno'!A:A,'Lista Consumo Interno'!E:E))/BE189,"")</f>
        <v/>
      </c>
    </row>
    <row r="190" spans="1:61" ht="15.75" thickBot="1" x14ac:dyDescent="0.3">
      <c r="A190" s="246" t="str">
        <f>_xlfn.XLOOKUP(C190,'[1]Listas anteriores R'!$A:$A,'[1]Listas anteriores R'!$D:$D,"")</f>
        <v>Dira</v>
      </c>
      <c r="B190" s="1204" t="s">
        <v>242</v>
      </c>
      <c r="C190" s="267">
        <v>1154</v>
      </c>
      <c r="D190" s="747" t="s">
        <v>254</v>
      </c>
      <c r="E190" s="783">
        <f t="shared" si="41"/>
        <v>5776.8595041322315</v>
      </c>
      <c r="F190" s="860">
        <v>6990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0.39482689556509298</v>
      </c>
      <c r="I190" s="732" t="str">
        <f>IFERROR((E190-_xlfn.XLOOKUP(C190,'Lista Consumo Interno'!$A:$A,'Lista Consumo Interno'!$E:$E))/E190,"")</f>
        <v/>
      </c>
      <c r="J190" s="727">
        <f>IFERROR(($E190-_xlfn.XLOOKUP($C190,Competencias!$A:$A,Competencias!R:R))/$E190,"")</f>
        <v>1</v>
      </c>
      <c r="K190" s="727">
        <f>IFERROR(($E190-_xlfn.XLOOKUP($C190,Competencias!$A:$A,Competencias!S:S))/$E190,"")</f>
        <v>1</v>
      </c>
      <c r="L190" s="727">
        <f>IFERROR(($E190-_xlfn.XLOOKUP($C190,Competencias!$A:$A,Competencias!T:T))/$E190,"")</f>
        <v>1</v>
      </c>
      <c r="M190" s="727">
        <f>IFERROR(($E190-_xlfn.XLOOKUP($C190,Competencias!$A:$A,Competencias!U:U))/$E190,"")</f>
        <v>1</v>
      </c>
      <c r="N190" s="727">
        <f>IFERROR(($E190-_xlfn.XLOOKUP($C190,Competencias!$A:$A,Competencias!V:V))/$E190,"")</f>
        <v>1</v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8"/>
        <v>Leña chica</v>
      </c>
      <c r="S190" s="135">
        <f t="shared" si="42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0.34427369826435245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39"/>
        <v>Leña chica</v>
      </c>
      <c r="AD190" s="139">
        <f t="shared" si="43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0.34427369826435245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5"/>
        <v>Leña chica</v>
      </c>
      <c r="AT190" s="291" t="e">
        <f t="shared" si="40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6"/>
        <v>Leña chica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4059</v>
      </c>
      <c r="BH190" s="1052" t="e">
        <f t="shared" si="37"/>
        <v>#N/A</v>
      </c>
      <c r="BI190" s="892" t="str">
        <f>IFERROR((BE190-_xlfn.XLOOKUP(C190,'Lista Consumo Interno'!A:A,'Lista Consumo Interno'!E:E))/BE190,"")</f>
        <v/>
      </c>
    </row>
    <row r="191" spans="1:61" ht="15.75" thickBot="1" x14ac:dyDescent="0.3">
      <c r="A191" s="246" t="str">
        <f>_xlfn.XLOOKUP(C191,'[1]Listas anteriores R'!$A:$A,'[1]Listas anteriores R'!$D:$D,"")</f>
        <v>Dira</v>
      </c>
      <c r="B191" s="1204" t="s">
        <v>242</v>
      </c>
      <c r="C191" s="267">
        <v>1121</v>
      </c>
      <c r="D191" s="747" t="s">
        <v>256</v>
      </c>
      <c r="E191" s="783">
        <f t="shared" si="41"/>
        <v>6603.3057851239673</v>
      </c>
      <c r="F191" s="860">
        <v>7990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0.41589862327909893</v>
      </c>
      <c r="I191" s="732" t="str">
        <f>IFERROR((E191-_xlfn.XLOOKUP(C191,'Lista Consumo Interno'!$A:$A,'Lista Consumo Interno'!$E:$E))/E191,"")</f>
        <v/>
      </c>
      <c r="J191" s="727">
        <f>IFERROR(($E191-_xlfn.XLOOKUP($C191,Competencias!$A:$A,Competencias!R:R))/$E191,"")</f>
        <v>1</v>
      </c>
      <c r="K191" s="727">
        <f>IFERROR(($E191-_xlfn.XLOOKUP($C191,Competencias!$A:$A,Competencias!S:S))/$E191,"")</f>
        <v>-0.10247809762202748</v>
      </c>
      <c r="L191" s="727">
        <f>IFERROR(($E191-_xlfn.XLOOKUP($C191,Competencias!$A:$A,Competencias!T:T))/$E191,"")</f>
        <v>1</v>
      </c>
      <c r="M191" s="727">
        <f>IFERROR(($E191-_xlfn.XLOOKUP($C191,Competencias!$A:$A,Competencias!U:U))/$E191,"")</f>
        <v>1</v>
      </c>
      <c r="N191" s="727">
        <f>IFERROR(($E191-_xlfn.XLOOKUP($C191,Competencias!$A:$A,Competencias!V:V))/$E191,"")</f>
        <v>1</v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8"/>
        <v>Huevos maple</v>
      </c>
      <c r="S191" s="135">
        <f t="shared" si="42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0.29451668891855803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39"/>
        <v>Huevos maple</v>
      </c>
      <c r="AD191" s="139">
        <f t="shared" si="43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0.29451668891855803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5"/>
        <v>Huevos maple</v>
      </c>
      <c r="AT191" s="291" t="e">
        <f t="shared" si="40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6"/>
        <v>Huevos maple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4059</v>
      </c>
      <c r="BH191" s="1052" t="e">
        <f t="shared" si="37"/>
        <v>#N/A</v>
      </c>
      <c r="BI191" s="892" t="str">
        <f>IFERROR((BE191-_xlfn.XLOOKUP(C191,'Lista Consumo Interno'!A:A,'Lista Consumo Interno'!E:E))/BE191,"")</f>
        <v/>
      </c>
    </row>
    <row r="192" spans="1:61" ht="15.75" thickBot="1" x14ac:dyDescent="0.3">
      <c r="A192" s="246" t="str">
        <f>_xlfn.XLOOKUP(C192,'[1]Listas anteriores R'!$A:$A,'[1]Listas anteriores R'!$D:$D,"")</f>
        <v>Dira</v>
      </c>
      <c r="B192" s="1204" t="s">
        <v>242</v>
      </c>
      <c r="C192" s="267">
        <v>1110</v>
      </c>
      <c r="D192" s="747" t="s">
        <v>258</v>
      </c>
      <c r="E192" s="783">
        <f t="shared" si="41"/>
        <v>1231.404958677686</v>
      </c>
      <c r="F192" s="879">
        <v>1490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0.41692617449664432</v>
      </c>
      <c r="I192" s="732" t="str">
        <f>IFERROR((E192-_xlfn.XLOOKUP(C192,'Lista Consumo Interno'!$A:$A,'Lista Consumo Interno'!$E:$E))/E192,"")</f>
        <v/>
      </c>
      <c r="J192" s="727">
        <f>IFERROR(($E192-_xlfn.XLOOKUP($C192,Competencias!$A:$A,Competencias!R:R))/$E192,"")</f>
        <v>1</v>
      </c>
      <c r="K192" s="727">
        <f>IFERROR(($E192-_xlfn.XLOOKUP($C192,Competencias!$A:$A,Competencias!S:S))/$E192,"")</f>
        <v>1</v>
      </c>
      <c r="L192" s="727">
        <f>IFERROR(($E192-_xlfn.XLOOKUP($C192,Competencias!$A:$A,Competencias!T:T))/$E192,"")</f>
        <v>-0.21812080536912751</v>
      </c>
      <c r="M192" s="727">
        <f>IFERROR(($E192-_xlfn.XLOOKUP($C192,Competencias!$A:$A,Competencias!U:U))/$E192,"")</f>
        <v>1</v>
      </c>
      <c r="N192" s="727">
        <f>IFERROR(($E192-_xlfn.XLOOKUP($C192,Competencias!$A:$A,Competencias!V:V))/$E192,"")</f>
        <v>1</v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8"/>
        <v>Mostaza chico</v>
      </c>
      <c r="S192" s="135">
        <f t="shared" si="42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39"/>
        <v>Mostaza chico</v>
      </c>
      <c r="AD192" s="139">
        <f t="shared" si="43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5"/>
        <v>Mostaza chico</v>
      </c>
      <c r="AT192" s="291" t="e">
        <f t="shared" si="40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6"/>
        <v>Mostaza chico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7"/>
        <v>#N/A</v>
      </c>
      <c r="BI192" s="892" t="str">
        <f>IFERROR((BE192-_xlfn.XLOOKUP(C192,'Lista Consumo Interno'!A:A,'Lista Consumo Interno'!E:E))/BE192,"")</f>
        <v/>
      </c>
    </row>
    <row r="193" spans="1:61" ht="15.75" thickBot="1" x14ac:dyDescent="0.3">
      <c r="A193" s="246" t="str">
        <f>_xlfn.XLOOKUP(C193,'[1]Listas anteriores R'!$A:$A,'[1]Listas anteriores R'!$D:$D,"")</f>
        <v>Dira</v>
      </c>
      <c r="B193" s="1204" t="s">
        <v>242</v>
      </c>
      <c r="C193" s="267">
        <v>1039</v>
      </c>
      <c r="D193" s="747" t="s">
        <v>260</v>
      </c>
      <c r="E193" s="783">
        <f t="shared" si="41"/>
        <v>1148.7603305785124</v>
      </c>
      <c r="F193" s="860">
        <v>1390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0.43591366906474821</v>
      </c>
      <c r="I193" s="732" t="str">
        <f>IFERROR((E193-_xlfn.XLOOKUP(C193,'Lista Consumo Interno'!$A:$A,'Lista Consumo Interno'!$E:$E))/E193,"")</f>
        <v/>
      </c>
      <c r="J193" s="727">
        <f>IFERROR(($E193-_xlfn.XLOOKUP($C193,Competencias!$A:$A,Competencias!R:R))/$E193,"")</f>
        <v>1</v>
      </c>
      <c r="K193" s="727">
        <f>IFERROR(($E193-_xlfn.XLOOKUP($C193,Competencias!$A:$A,Competencias!S:S))/$E193,"")</f>
        <v>1</v>
      </c>
      <c r="L193" s="727">
        <f>IFERROR(($E193-_xlfn.XLOOKUP($C193,Competencias!$A:$A,Competencias!T:T))/$E193,"")</f>
        <v>0.21654676258992803</v>
      </c>
      <c r="M193" s="727">
        <f>IFERROR(($E193-_xlfn.XLOOKUP($C193,Competencias!$A:$A,Competencias!U:U))/$E193,"")</f>
        <v>1</v>
      </c>
      <c r="N193" s="727">
        <f>IFERROR(($E193-_xlfn.XLOOKUP($C193,Competencias!$A:$A,Competencias!V:V))/$E193,"")</f>
        <v>1</v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8"/>
        <v>Mayonesa chico</v>
      </c>
      <c r="S193" s="135">
        <f t="shared" si="42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39"/>
        <v>Mayonesa chico</v>
      </c>
      <c r="AD193" s="139">
        <f t="shared" si="43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5"/>
        <v>Mayonesa chico</v>
      </c>
      <c r="AT193" s="291" t="e">
        <f t="shared" si="40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6"/>
        <v>Mayonesa chico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7"/>
        <v>#N/A</v>
      </c>
      <c r="BI193" s="892" t="str">
        <f>IFERROR((BE193-_xlfn.XLOOKUP(C193,'Lista Consumo Interno'!A:A,'Lista Consumo Interno'!E:E))/BE193,"")</f>
        <v/>
      </c>
    </row>
    <row r="194" spans="1:61" ht="15.75" thickBot="1" x14ac:dyDescent="0.3">
      <c r="A194" s="246" t="str">
        <f>_xlfn.XLOOKUP(C194,'[1]Listas anteriores R'!$A:$A,'[1]Listas anteriores R'!$D:$D,"")</f>
        <v>Dira</v>
      </c>
      <c r="B194" s="1204" t="s">
        <v>242</v>
      </c>
      <c r="C194" s="267">
        <v>1161</v>
      </c>
      <c r="D194" s="747" t="s">
        <v>261</v>
      </c>
      <c r="E194" s="783">
        <f t="shared" si="41"/>
        <v>1809.9173553719008</v>
      </c>
      <c r="F194" s="879">
        <v>2190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0.42649315068493149</v>
      </c>
      <c r="I194" s="732" t="str">
        <f>IFERROR((E194-_xlfn.XLOOKUP(C194,'Lista Consumo Interno'!$A:$A,'Lista Consumo Interno'!$E:$E))/E194,"")</f>
        <v/>
      </c>
      <c r="J194" s="727">
        <f>IFERROR(($E194-_xlfn.XLOOKUP($C194,Competencias!$A:$A,Competencias!R:R))/$E194,"")</f>
        <v>1</v>
      </c>
      <c r="K194" s="727">
        <f>IFERROR(($E194-_xlfn.XLOOKUP($C194,Competencias!$A:$A,Competencias!S:S))/$E194,"")</f>
        <v>1</v>
      </c>
      <c r="L194" s="727">
        <f>IFERROR(($E194-_xlfn.XLOOKUP($C194,Competencias!$A:$A,Competencias!T:T))/$E194,"")</f>
        <v>0.23200913242009133</v>
      </c>
      <c r="M194" s="727">
        <f>IFERROR(($E194-_xlfn.XLOOKUP($C194,Competencias!$A:$A,Competencias!U:U))/$E194,"")</f>
        <v>1</v>
      </c>
      <c r="N194" s="727">
        <f>IFERROR(($E194-_xlfn.XLOOKUP($C194,Competencias!$A:$A,Competencias!V:V))/$E194,"")</f>
        <v>1</v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8"/>
        <v>Ketchup chico</v>
      </c>
      <c r="S194" s="135">
        <f t="shared" si="42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0.56496655518394645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39"/>
        <v>Ketchup chico</v>
      </c>
      <c r="AD194" s="139">
        <f t="shared" si="43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0.56496655518394645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5"/>
        <v>Ketchup chico</v>
      </c>
      <c r="AT194" s="291" t="e">
        <f t="shared" si="40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6"/>
        <v>Ketchup chico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7"/>
        <v>#N/A</v>
      </c>
      <c r="BI194" s="892" t="str">
        <f>IFERROR((BE194-_xlfn.XLOOKUP(C194,'Lista Consumo Interno'!A:A,'Lista Consumo Interno'!E:E))/BE194,"")</f>
        <v/>
      </c>
    </row>
    <row r="195" spans="1:61" ht="15.75" thickBot="1" x14ac:dyDescent="0.3">
      <c r="A195" s="246" t="str">
        <f>_xlfn.XLOOKUP(C195,'[1]Listas anteriores R'!$A:$A,'[1]Listas anteriores R'!$D:$D,"")</f>
        <v>Dira</v>
      </c>
      <c r="B195" s="1204" t="s">
        <v>242</v>
      </c>
      <c r="C195" s="267">
        <v>1259</v>
      </c>
      <c r="D195" s="747" t="s">
        <v>262</v>
      </c>
      <c r="E195" s="783">
        <f t="shared" si="41"/>
        <v>1809.9173553719008</v>
      </c>
      <c r="F195" s="860">
        <v>2190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0.38781735159817354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0.33698630136986302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253</v>
      </c>
      <c r="S195" s="135">
        <f t="shared" si="42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0.27278757515030067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39"/>
        <v>Sal parrillera 500gr</v>
      </c>
      <c r="AD195" s="139">
        <f t="shared" si="43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0.3941919866444073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5"/>
        <v>Sal parrillera 500gr</v>
      </c>
      <c r="AT195" s="291" t="e">
        <f t="shared" si="40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6"/>
        <v>Sal parrillera 500gr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7"/>
        <v>#N/A</v>
      </c>
      <c r="BI195" s="892" t="str">
        <f>IFERROR((BE195-_xlfn.XLOOKUP(C195,'Lista Consumo Interno'!A:A,'Lista Consumo Interno'!E:E))/BE195,"")</f>
        <v/>
      </c>
    </row>
    <row r="196" spans="1:61" ht="15.75" thickBot="1" x14ac:dyDescent="0.3">
      <c r="A196" s="246" t="str">
        <f>_xlfn.XLOOKUP(C196,'[1]Listas anteriores R'!$A:$A,'[1]Listas anteriores R'!$D:$D,"")</f>
        <v>Dira</v>
      </c>
      <c r="B196" s="1204" t="s">
        <v>242</v>
      </c>
      <c r="C196" s="267">
        <v>1274</v>
      </c>
      <c r="D196" s="747" t="s">
        <v>264</v>
      </c>
      <c r="E196" s="783">
        <f t="shared" si="41"/>
        <v>1975.206611570248</v>
      </c>
      <c r="F196" s="860">
        <v>2390</v>
      </c>
      <c r="G196" s="1197">
        <f>ROUND(IFERROR((E196-_xlfn.XLOOKUP(C196,'Listas anteriores R'!A:A,'Listas anteriores R'!E:E))/_xlfn.XLOOKUP(C196,'Listas anteriores R'!A:A,'Listas anteriores R'!E:E),""),3)</f>
        <v>0</v>
      </c>
      <c r="H196" s="732" t="str">
        <f>IFERROR((E196-(_xlfn.XLOOKUP(C196,'Costos Unitarios'!$A:$A,'Costos Unitarios'!$E:$E)+_xlfn.XLOOKUP(C196,'Costos Comerciales'!$A:$A,'Costos Comerciales'!$E:$E)))/E196,"")</f>
        <v/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0.16970711297071134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4">D196</f>
        <v>Mayonesa grande</v>
      </c>
      <c r="S196" s="135">
        <f t="shared" si="42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0.39482689556509298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255</v>
      </c>
      <c r="AD196" s="139">
        <f t="shared" si="43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0.39482689556509298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5"/>
        <v>Mayonesa grande</v>
      </c>
      <c r="AT196" s="291" t="e">
        <f t="shared" si="40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6"/>
        <v>Mayonesa grande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7"/>
        <v>#N/A</v>
      </c>
      <c r="BI196" s="892" t="str">
        <f>IFERROR((BE196-_xlfn.XLOOKUP(C196,'Lista Consumo Interno'!A:A,'Lista Consumo Interno'!E:E))/BE196,"")</f>
        <v/>
      </c>
    </row>
    <row r="197" spans="1:61" ht="15.75" thickBot="1" x14ac:dyDescent="0.3">
      <c r="A197" s="246" t="str">
        <f>_xlfn.XLOOKUP(C197,'[1]Listas anteriores R'!$A:$A,'[1]Listas anteriores R'!$D:$D,"")</f>
        <v>Dira</v>
      </c>
      <c r="B197" s="1204" t="s">
        <v>242</v>
      </c>
      <c r="C197" s="267">
        <v>1174</v>
      </c>
      <c r="D197" s="748" t="s">
        <v>265</v>
      </c>
      <c r="E197" s="783">
        <f t="shared" si="41"/>
        <v>2471.0743801652893</v>
      </c>
      <c r="F197" s="860">
        <v>2990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0.42211371237458195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1</v>
      </c>
      <c r="L197" s="727">
        <f>IFERROR(($E197-_xlfn.XLOOKUP($C197,Competencias!$A:$A,Competencias!T:T))/$E197,"")</f>
        <v>0.15421404682274251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4"/>
        <v>Chimichurri</v>
      </c>
      <c r="S197" s="135">
        <f t="shared" si="42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0.41589862327909893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257</v>
      </c>
      <c r="AD197" s="139">
        <f t="shared" si="43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0.41589862327909893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5"/>
        <v>Chimichurri</v>
      </c>
      <c r="AT197" s="291" t="e">
        <f t="shared" si="40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6"/>
        <v>Chimichurri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3523</v>
      </c>
      <c r="BH197" s="1052" t="e">
        <f t="shared" si="37"/>
        <v>#N/A</v>
      </c>
      <c r="BI197" s="892" t="str">
        <f>IFERROR((BE197-_xlfn.XLOOKUP(C197,'Lista Consumo Interno'!A:A,'Lista Consumo Interno'!E:E))/BE197,"")</f>
        <v/>
      </c>
    </row>
    <row r="198" spans="1:61" ht="15.75" thickBot="1" x14ac:dyDescent="0.3">
      <c r="A198" s="246" t="str">
        <f>_xlfn.XLOOKUP(C198,'[1]Listas anteriores R'!$A:$A,'[1]Listas anteriores R'!$D:$D,"")</f>
        <v>Dira</v>
      </c>
      <c r="B198" s="1204" t="s">
        <v>242</v>
      </c>
      <c r="C198" s="246">
        <v>1340</v>
      </c>
      <c r="D198" s="737" t="s">
        <v>266</v>
      </c>
      <c r="E198" s="783">
        <f t="shared" si="41"/>
        <v>1809.9173553719008</v>
      </c>
      <c r="F198" s="879">
        <v>2190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0.33422374429223745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-0.26525114155251139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4"/>
        <v>Salsa criolla</v>
      </c>
      <c r="S198" s="135">
        <f t="shared" si="42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0.32652713178294568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259</v>
      </c>
      <c r="AD198" s="139">
        <f t="shared" si="43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0.32652713178294568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5"/>
        <v>Salsa criolla</v>
      </c>
      <c r="AT198" s="291" t="e">
        <f t="shared" si="40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6"/>
        <v>Salsa criolla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7"/>
        <v>#N/A</v>
      </c>
      <c r="BI198" s="892" t="str">
        <f>IFERROR((BE198-_xlfn.XLOOKUP(C198,'Lista Consumo Interno'!A:A,'Lista Consumo Interno'!E:E))/BE198,"")</f>
        <v/>
      </c>
    </row>
    <row r="199" spans="1:61" ht="15.75" thickBot="1" x14ac:dyDescent="0.3">
      <c r="A199" s="246" t="str">
        <f>_xlfn.XLOOKUP(C199,'[1]Listas anteriores R'!$A:$A,'[1]Listas anteriores R'!$D:$D,"")</f>
        <v>Dira</v>
      </c>
      <c r="B199" s="1204" t="s">
        <v>242</v>
      </c>
      <c r="C199" s="855">
        <v>1183</v>
      </c>
      <c r="D199" s="394" t="s">
        <v>267</v>
      </c>
      <c r="E199" s="783">
        <f t="shared" si="41"/>
        <v>1396.6942148760331</v>
      </c>
      <c r="F199" s="860">
        <v>1690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0.3642130177514793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1.9112426035503009E-2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4"/>
        <v>Coca cola lata 354 cc</v>
      </c>
      <c r="S199" s="135">
        <f t="shared" si="42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5">D199</f>
        <v>Coca cola lata 354 cc</v>
      </c>
      <c r="AD199" s="139">
        <f t="shared" si="43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5"/>
        <v>Coca cola lata 354 cc</v>
      </c>
      <c r="AT199" s="291" t="e">
        <f t="shared" si="40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6"/>
        <v>Coca cola lata 354 cc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7"/>
        <v>#N/A</v>
      </c>
      <c r="BI199" s="892" t="str">
        <f>IFERROR((BE199-_xlfn.XLOOKUP(C199,'Lista Consumo Interno'!A:A,'Lista Consumo Interno'!E:E))/BE199,"")</f>
        <v/>
      </c>
    </row>
    <row r="200" spans="1:61" ht="15.75" thickBot="1" x14ac:dyDescent="0.3">
      <c r="A200" s="246" t="str">
        <f>_xlfn.XLOOKUP(C200,'[1]Listas anteriores R'!$A:$A,'[1]Listas anteriores R'!$D:$D,"")</f>
        <v>Dira</v>
      </c>
      <c r="B200" s="1204" t="s">
        <v>242</v>
      </c>
      <c r="C200" s="855">
        <v>1184</v>
      </c>
      <c r="D200" s="394" t="s">
        <v>268</v>
      </c>
      <c r="E200" s="783">
        <f t="shared" si="41"/>
        <v>1727.2727272727273</v>
      </c>
      <c r="F200" s="860">
        <v>2090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0.41873684210526313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8.5263157894736832E-2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4"/>
        <v>Coca cola botella 500 cc</v>
      </c>
      <c r="S200" s="135">
        <f t="shared" si="42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0.33546031746031751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5"/>
        <v>Coca cola botella 500 cc</v>
      </c>
      <c r="AD200" s="139">
        <f t="shared" si="43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0.33546031746031751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5"/>
        <v>Coca cola botella 500 cc</v>
      </c>
      <c r="AT200" s="291" t="e">
        <f t="shared" si="40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6"/>
        <v>Coca cola botella 500 cc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7"/>
        <v>#N/A</v>
      </c>
      <c r="BI200" s="892" t="str">
        <f>IFERROR((BE200-_xlfn.XLOOKUP(C200,'Lista Consumo Interno'!A:A,'Lista Consumo Interno'!E:E))/BE200,"")</f>
        <v/>
      </c>
    </row>
    <row r="201" spans="1:61" ht="15.75" thickBot="1" x14ac:dyDescent="0.3">
      <c r="A201" s="246" t="str">
        <f>_xlfn.XLOOKUP(C201,'[1]Listas anteriores R'!$A:$A,'[1]Listas anteriores R'!$D:$D,"")</f>
        <v>Dira</v>
      </c>
      <c r="B201" s="1204" t="s">
        <v>242</v>
      </c>
      <c r="C201" s="855">
        <v>1185</v>
      </c>
      <c r="D201" s="394" t="s">
        <v>269</v>
      </c>
      <c r="E201" s="783">
        <f t="shared" si="41"/>
        <v>3793.3884297520663</v>
      </c>
      <c r="F201" s="860">
        <v>4590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0.40422657952069718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0.14324618736383446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4"/>
        <v>Coca cola 1.5 lt</v>
      </c>
      <c r="S201" s="135">
        <f t="shared" si="42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0.38781735159817354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5"/>
        <v>Coca cola 1.5 lt</v>
      </c>
      <c r="AD201" s="139">
        <f t="shared" si="43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0.38781735159817354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6">D201</f>
        <v>Coca cola 1.5 lt</v>
      </c>
      <c r="AT201" s="291" t="e">
        <f t="shared" si="40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7">D201</f>
        <v>Coca cola 1.5 lt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7"/>
        <v>#N/A</v>
      </c>
      <c r="BI201" s="892" t="str">
        <f>IFERROR((BE201-_xlfn.XLOOKUP(C201,'Lista Consumo Interno'!A:A,'Lista Consumo Interno'!E:E))/BE201,"")</f>
        <v/>
      </c>
    </row>
    <row r="202" spans="1:61" ht="15.75" thickBot="1" x14ac:dyDescent="0.3">
      <c r="A202" s="246" t="str">
        <f>_xlfn.XLOOKUP(C202,'[1]Listas anteriores R'!$A:$A,'[1]Listas anteriores R'!$D:$D,"")</f>
        <v>Dira</v>
      </c>
      <c r="B202" s="1204" t="s">
        <v>242</v>
      </c>
      <c r="C202" s="855">
        <v>1186</v>
      </c>
      <c r="D202" s="394" t="s">
        <v>270</v>
      </c>
      <c r="E202" s="783">
        <f t="shared" si="41"/>
        <v>4950.4132231404956</v>
      </c>
      <c r="F202" s="860">
        <v>5990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>
        <f>IFERROR((E202-(_xlfn.XLOOKUP(C202,'Costos Unitarios'!$A:$A,'Costos Unitarios'!$E:$E)+_xlfn.XLOOKUP(C202,'Costos Comerciales'!$A:$A,'Costos Comerciales'!$E:$E)))/E202,"")</f>
        <v>0.38691986644407345</v>
      </c>
      <c r="I202" s="732" t="str">
        <f>IFERROR((E202-_xlfn.XLOOKUP(C202,'Lista Consumo Interno'!$A:$A,'Lista Consumo Interno'!$E:$E))/E202,"")</f>
        <v/>
      </c>
      <c r="J202" s="727" t="str">
        <f>IFERROR(($E202-_xlfn.XLOOKUP($C202,Competencias!$A:$A,Competencias!R:R))/$E202,"")</f>
        <v/>
      </c>
      <c r="K202" s="727" t="str">
        <f>IFERROR(($E202-_xlfn.XLOOKUP($C202,Competencias!$A:$A,Competencias!S:S))/$E202,"")</f>
        <v/>
      </c>
      <c r="L202" s="727" t="str">
        <f>IFERROR(($E202-_xlfn.XLOOKUP($C202,Competencias!$A:$A,Competencias!T:T))/$E202,"")</f>
        <v/>
      </c>
      <c r="M202" s="727" t="str">
        <f>IFERROR(($E202-_xlfn.XLOOKUP($C202,Competencias!$A:$A,Competencias!U:U))/$E202,"")</f>
        <v/>
      </c>
      <c r="N202" s="727" t="str">
        <f>IFERROR(($E202-_xlfn.XLOOKUP($C202,Competencias!$A:$A,Competencias!V:V))/$E202,"")</f>
        <v/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4"/>
        <v>Coca cola 2.25 lt</v>
      </c>
      <c r="S202" s="135">
        <f t="shared" si="42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5"/>
        <v>Coca cola 2.25 lt</v>
      </c>
      <c r="AD202" s="139">
        <f t="shared" si="43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6"/>
        <v>Coca cola 2.25 lt</v>
      </c>
      <c r="AT202" s="291" t="e">
        <f t="shared" si="40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7"/>
        <v>Coca cola 2.25 lt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>
        <f>_xlfn.XLOOKUP($BC202,'Costos Unitarios'!A:A,'Costos Unitarios'!E:E,"")</f>
        <v>1519</v>
      </c>
      <c r="BH202" s="1052" t="e">
        <f t="shared" ref="BH202:BH265" si="48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.75" thickBot="1" x14ac:dyDescent="0.3">
      <c r="A203" s="246" t="str">
        <f>_xlfn.XLOOKUP(C203,'[1]Listas anteriores R'!$A:$A,'[1]Listas anteriores R'!$D:$D,"")</f>
        <v>Dira</v>
      </c>
      <c r="B203" s="1204" t="s">
        <v>242</v>
      </c>
      <c r="C203" s="855">
        <v>1206</v>
      </c>
      <c r="D203" s="394" t="s">
        <v>271</v>
      </c>
      <c r="E203" s="783">
        <f t="shared" si="41"/>
        <v>1396.6942148760331</v>
      </c>
      <c r="F203" s="860">
        <v>1690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0.3642130177514793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1.9112426035503009E-2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4"/>
        <v>Coca cola sin azucar lata 354 cc</v>
      </c>
      <c r="S203" s="135">
        <f t="shared" si="42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 t="str">
        <f>IFERROR((S203-(_xlfn.XLOOKUP(Q203,'Costos Unitarios'!$A:$A,'Costos Unitarios'!$E:$E)+_xlfn.XLOOKUP(Q203,'Costos Comerciales'!$A:$A,'Costos Comerciales'!$E:$E)))/S203,"")</f>
        <v/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5"/>
        <v>Coca cola sin azucar lata 354 cc</v>
      </c>
      <c r="AD203" s="139">
        <f t="shared" si="43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 t="str">
        <f>IFERROR((AD203-(_xlfn.XLOOKUP(AB203,'Costos Unitarios'!$A:$A,'Costos Unitarios'!$E:$E)+_xlfn.XLOOKUP(AB203,'Costos Comerciales'!$A:$A,'Costos Comerciales'!$E:$E)))/AD203,"")</f>
        <v/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6"/>
        <v>Coca cola sin azucar lata 354 cc</v>
      </c>
      <c r="AT203" s="291" t="e">
        <f t="shared" si="40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7"/>
        <v>Coca cola sin azucar lata 354 cc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8"/>
        <v>#N/A</v>
      </c>
      <c r="BI203" s="892" t="str">
        <f>IFERROR((BE203-_xlfn.XLOOKUP(C203,'Lista Consumo Interno'!A:A,'Lista Consumo Interno'!E:E))/BE203,"")</f>
        <v/>
      </c>
    </row>
    <row r="204" spans="1:61" ht="15.75" thickBot="1" x14ac:dyDescent="0.3">
      <c r="A204" s="246" t="str">
        <f>_xlfn.XLOOKUP(C204,'[1]Listas anteriores R'!$A:$A,'[1]Listas anteriores R'!$D:$D,"")</f>
        <v>Dira</v>
      </c>
      <c r="B204" s="1204" t="s">
        <v>242</v>
      </c>
      <c r="C204" s="855">
        <v>1207</v>
      </c>
      <c r="D204" s="394" t="s">
        <v>272</v>
      </c>
      <c r="E204" s="783">
        <f t="shared" si="41"/>
        <v>1727.2727272727273</v>
      </c>
      <c r="F204" s="860">
        <v>2090</v>
      </c>
      <c r="G204" s="1197">
        <f>ROUND(IFERROR((E204-_xlfn.XLOOKUP(C204,'Listas anteriores R'!A:A,'Listas anteriores R'!E:E))/_xlfn.XLOOKUP(C204,'Listas anteriores R'!A:A,'Listas anteriores R'!E:E),""),3)</f>
        <v>0</v>
      </c>
      <c r="H204" s="732" t="str">
        <f>IFERROR((E204-(_xlfn.XLOOKUP(C204,'Costos Unitarios'!$A:$A,'Costos Unitarios'!$E:$E)+_xlfn.XLOOKUP(C204,'Costos Comerciales'!$A:$A,'Costos Comerciales'!$E:$E)))/E204,"")</f>
        <v/>
      </c>
      <c r="I204" s="732" t="str">
        <f>IFERROR((E204-_xlfn.XLOOKUP(C204,'Lista Consumo Interno'!$A:$A,'Lista Consumo Interno'!$E:$E))/E204,"")</f>
        <v/>
      </c>
      <c r="J204" s="727" t="str">
        <f>IFERROR(($E204-_xlfn.XLOOKUP($C204,Competencias!$A:$A,Competencias!R:R))/$E204,"")</f>
        <v/>
      </c>
      <c r="K204" s="727" t="str">
        <f>IFERROR(($E204-_xlfn.XLOOKUP($C204,Competencias!$A:$A,Competencias!S:S))/$E204,"")</f>
        <v/>
      </c>
      <c r="L204" s="727" t="str">
        <f>IFERROR(($E204-_xlfn.XLOOKUP($C204,Competencias!$A:$A,Competencias!T:T))/$E204,"")</f>
        <v/>
      </c>
      <c r="M204" s="727" t="str">
        <f>IFERROR(($E204-_xlfn.XLOOKUP($C204,Competencias!$A:$A,Competencias!U:U))/$E204,"")</f>
        <v/>
      </c>
      <c r="N204" s="727" t="str">
        <f>IFERROR(($E204-_xlfn.XLOOKUP($C204,Competencias!$A:$A,Competencias!V:V))/$E204,"")</f>
        <v/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4"/>
        <v>Coca cola zero botella 500 cc</v>
      </c>
      <c r="S204" s="135">
        <f t="shared" si="42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0.42211371237458195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5"/>
        <v>Coca cola zero botella 500 cc</v>
      </c>
      <c r="AD204" s="139">
        <f t="shared" si="43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0.42211371237458195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6"/>
        <v>Coca cola zero botella 500 cc</v>
      </c>
      <c r="AT204" s="291" t="e">
        <f t="shared" si="40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7"/>
        <v>Coca cola zero botella 500 cc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8"/>
        <v>#N/A</v>
      </c>
      <c r="BI204" s="892" t="str">
        <f>IFERROR((BE204-_xlfn.XLOOKUP(C204,'Lista Consumo Interno'!A:A,'Lista Consumo Interno'!E:E))/BE204,"")</f>
        <v/>
      </c>
    </row>
    <row r="205" spans="1:61" ht="15.75" thickBot="1" x14ac:dyDescent="0.3">
      <c r="A205" s="246" t="str">
        <f>_xlfn.XLOOKUP(C205,'[1]Listas anteriores R'!$A:$A,'[1]Listas anteriores R'!$D:$D,"")</f>
        <v>Dira</v>
      </c>
      <c r="B205" s="1204" t="s">
        <v>242</v>
      </c>
      <c r="C205" s="855">
        <v>1208</v>
      </c>
      <c r="D205" s="394" t="s">
        <v>273</v>
      </c>
      <c r="E205" s="783">
        <f t="shared" si="41"/>
        <v>3793.3884297520663</v>
      </c>
      <c r="F205" s="860">
        <v>4590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 t="str">
        <f>IFERROR((E205-(_xlfn.XLOOKUP(C205,'Costos Unitarios'!$A:$A,'Costos Unitarios'!$E:$E)+_xlfn.XLOOKUP(C205,'Costos Comerciales'!$A:$A,'Costos Comerciales'!$E:$E)))/E205,"")</f>
        <v/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1.1437908496732064E-2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4"/>
        <v>Coca cola zero 1.5 lt</v>
      </c>
      <c r="S205" s="135">
        <f t="shared" si="42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5"/>
        <v>Coca cola zero 1.5 lt</v>
      </c>
      <c r="AD205" s="139">
        <f t="shared" si="43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6"/>
        <v>Coca cola zero 1.5 lt</v>
      </c>
      <c r="AT205" s="291" t="e">
        <f t="shared" si="40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7"/>
        <v>Coca cola zero 1.5 lt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8"/>
        <v>#N/A</v>
      </c>
      <c r="BI205" s="892" t="str">
        <f>IFERROR((BE205-_xlfn.XLOOKUP(C205,'Lista Consumo Interno'!A:A,'Lista Consumo Interno'!E:E))/BE205,"")</f>
        <v/>
      </c>
    </row>
    <row r="206" spans="1:61" ht="15.75" thickBot="1" x14ac:dyDescent="0.3">
      <c r="A206" s="246" t="str">
        <f>_xlfn.XLOOKUP(C206,'[1]Listas anteriores R'!$A:$A,'[1]Listas anteriores R'!$D:$D,"")</f>
        <v>Dira</v>
      </c>
      <c r="B206" s="1204" t="s">
        <v>242</v>
      </c>
      <c r="C206" s="855">
        <v>1210</v>
      </c>
      <c r="D206" s="394" t="s">
        <v>274</v>
      </c>
      <c r="E206" s="783">
        <f t="shared" si="41"/>
        <v>4950.4132231404956</v>
      </c>
      <c r="F206" s="860">
        <v>5990</v>
      </c>
      <c r="G206" s="1197">
        <f>ROUND(IFERROR((E206-_xlfn.XLOOKUP(C206,'Listas anteriores R'!A:A,'Listas anteriores R'!E:E))/_xlfn.XLOOKUP(C206,'Listas anteriores R'!A:A,'Listas anteriores R'!E:E),""),3)</f>
        <v>0</v>
      </c>
      <c r="H206" s="732" t="str">
        <f>IFERROR((E206-(_xlfn.XLOOKUP(C206,'Costos Unitarios'!$A:$A,'Costos Unitarios'!$E:$E)+_xlfn.XLOOKUP(C206,'Costos Comerciales'!$A:$A,'Costos Comerciales'!$E:$E)))/E206,"")</f>
        <v/>
      </c>
      <c r="I206" s="732" t="str">
        <f>IFERROR((E206-_xlfn.XLOOKUP(C206,'Lista Consumo Interno'!$A:$A,'Lista Consumo Interno'!$E:$E))/E206,"")</f>
        <v/>
      </c>
      <c r="J206" s="727" t="str">
        <f>IFERROR(($E206-_xlfn.XLOOKUP($C206,Competencias!$A:$A,Competencias!R:R))/$E206,"")</f>
        <v/>
      </c>
      <c r="K206" s="727" t="str">
        <f>IFERROR(($E206-_xlfn.XLOOKUP($C206,Competencias!$A:$A,Competencias!S:S))/$E206,"")</f>
        <v/>
      </c>
      <c r="L206" s="727" t="str">
        <f>IFERROR(($E206-_xlfn.XLOOKUP($C206,Competencias!$A:$A,Competencias!T:T))/$E206,"")</f>
        <v/>
      </c>
      <c r="M206" s="727" t="str">
        <f>IFERROR(($E206-_xlfn.XLOOKUP($C206,Competencias!$A:$A,Competencias!U:U))/$E206,"")</f>
        <v/>
      </c>
      <c r="N206" s="727" t="str">
        <f>IFERROR(($E206-_xlfn.XLOOKUP($C206,Competencias!$A:$A,Competencias!V:V))/$E206,"")</f>
        <v/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4"/>
        <v>Coca cola zero 2.25 lt</v>
      </c>
      <c r="S206" s="135">
        <f t="shared" si="42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0.3642130177514793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5"/>
        <v>Coca cola zero 2.25 lt</v>
      </c>
      <c r="AD206" s="139">
        <f t="shared" si="43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0.3642130177514793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6"/>
        <v>Coca cola zero 2.25 lt</v>
      </c>
      <c r="AT206" s="291" t="e">
        <f t="shared" si="40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7"/>
        <v>Coca cola zero 2.25 lt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8"/>
        <v>#N/A</v>
      </c>
      <c r="BI206" s="892" t="str">
        <f>IFERROR((BE206-_xlfn.XLOOKUP(C206,'Lista Consumo Interno'!A:A,'Lista Consumo Interno'!E:E))/BE206,"")</f>
        <v/>
      </c>
    </row>
    <row r="207" spans="1:61" ht="15.75" thickBot="1" x14ac:dyDescent="0.3">
      <c r="A207" s="246" t="str">
        <f>_xlfn.XLOOKUP(C207,'[1]Listas anteriores R'!$A:$A,'[1]Listas anteriores R'!$D:$D,"")</f>
        <v>Dira</v>
      </c>
      <c r="B207" s="1204" t="s">
        <v>242</v>
      </c>
      <c r="C207" s="855">
        <v>1211</v>
      </c>
      <c r="D207" s="394" t="s">
        <v>275</v>
      </c>
      <c r="E207" s="783">
        <f t="shared" si="41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</v>
      </c>
      <c r="H207" s="732">
        <f>IFERROR((E207-(_xlfn.XLOOKUP(C207,'Costos Unitarios'!$A:$A,'Costos Unitarios'!$E:$E)+_xlfn.XLOOKUP(C207,'Costos Comerciales'!$A:$A,'Costos Comerciales'!$E:$E)))/E207,"")</f>
        <v>0.44884210526315788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4"/>
        <v>Sprite botella 500 cc</v>
      </c>
      <c r="S207" s="135">
        <f t="shared" si="42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0.41873684210526313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5"/>
        <v>Sprite botella 500 cc</v>
      </c>
      <c r="AD207" s="139">
        <f t="shared" si="43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0.41873684210526313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6"/>
        <v>Sprite botella 500 cc</v>
      </c>
      <c r="AT207" s="291" t="e">
        <f t="shared" si="40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7"/>
        <v>Sprite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8"/>
        <v>#N/A</v>
      </c>
      <c r="BI207" s="892" t="str">
        <f>IFERROR((BE207-_xlfn.XLOOKUP(C207,'Lista Consumo Interno'!A:A,'Lista Consumo Interno'!E:E))/BE207,"")</f>
        <v/>
      </c>
    </row>
    <row r="208" spans="1:61" ht="15.75" thickBot="1" x14ac:dyDescent="0.3">
      <c r="A208" s="246" t="str">
        <f>_xlfn.XLOOKUP(C208,'[1]Listas anteriores R'!$A:$A,'[1]Listas anteriores R'!$D:$D,"")</f>
        <v>Dira</v>
      </c>
      <c r="B208" s="1204" t="s">
        <v>242</v>
      </c>
      <c r="C208" s="855">
        <v>1212</v>
      </c>
      <c r="D208" s="394" t="s">
        <v>276</v>
      </c>
      <c r="E208" s="783">
        <f t="shared" si="41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0</v>
      </c>
      <c r="H208" s="732">
        <f>IFERROR((E208-(_xlfn.XLOOKUP(C208,'Costos Unitarios'!$A:$A,'Costos Unitarios'!$E:$E)+_xlfn.XLOOKUP(C208,'Costos Comerciales'!$A:$A,'Costos Comerciales'!$E:$E)))/E208,"")</f>
        <v>0.3330501089324619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1.407407407407411E-2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4"/>
        <v>Sprite 1.5 lt</v>
      </c>
      <c r="S208" s="135">
        <f t="shared" si="42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0.40422657952069718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5"/>
        <v>Sprite 1.5 lt</v>
      </c>
      <c r="AD208" s="139">
        <f t="shared" si="43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0.40422657952069718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6"/>
        <v>Sprite 1.5 lt</v>
      </c>
      <c r="AT208" s="291" t="e">
        <f t="shared" si="40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7"/>
        <v>Sprite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2260</v>
      </c>
      <c r="BH208" s="1052" t="e">
        <f t="shared" si="48"/>
        <v>#N/A</v>
      </c>
      <c r="BI208" s="892" t="str">
        <f>IFERROR((BE208-_xlfn.XLOOKUP(C208,'Lista Consumo Interno'!A:A,'Lista Consumo Interno'!E:E))/BE208,"")</f>
        <v/>
      </c>
    </row>
    <row r="209" spans="1:61" ht="15.75" thickBot="1" x14ac:dyDescent="0.3">
      <c r="A209" s="246" t="str">
        <f>_xlfn.XLOOKUP(C209,'[1]Listas anteriores R'!$A:$A,'[1]Listas anteriores R'!$D:$D,"")</f>
        <v>Dira</v>
      </c>
      <c r="B209" s="1204" t="s">
        <v>242</v>
      </c>
      <c r="C209" s="855">
        <v>1213</v>
      </c>
      <c r="D209" s="394" t="s">
        <v>277</v>
      </c>
      <c r="E209" s="783">
        <f t="shared" si="41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</v>
      </c>
      <c r="H209" s="732">
        <f>IFERROR((E209-(_xlfn.XLOOKUP(C209,'Costos Unitarios'!$A:$A,'Costos Unitarios'!$E:$E)+_xlfn.XLOOKUP(C209,'Costos Comerciales'!$A:$A,'Costos Comerciales'!$E:$E)))/E209,"")</f>
        <v>0.3782337228714524</v>
      </c>
      <c r="I209" s="732" t="str">
        <f>IFERROR((E209-_xlfn.XLOOKUP(C209,'Lista Consumo Interno'!$A:$A,'Lista Consumo Interno'!$E:$E))/E209,"")</f>
        <v/>
      </c>
      <c r="J209" s="727">
        <f>IFERROR(($E209-_xlfn.XLOOKUP($C209,Competencias!$A:$A,Competencias!R:R))/$E209,"")</f>
        <v>1</v>
      </c>
      <c r="K209" s="727">
        <f>IFERROR(($E209-_xlfn.XLOOKUP($C209,Competencias!$A:$A,Competencias!S:S))/$E209,"")</f>
        <v>1</v>
      </c>
      <c r="L209" s="727">
        <f>IFERROR(($E209-_xlfn.XLOOKUP($C209,Competencias!$A:$A,Competencias!T:T))/$E209,"")</f>
        <v>1.6243739565943181E-2</v>
      </c>
      <c r="M209" s="727">
        <f>IFERROR(($E209-_xlfn.XLOOKUP($C209,Competencias!$A:$A,Competencias!U:U))/$E209,"")</f>
        <v>1</v>
      </c>
      <c r="N209" s="727">
        <f>IFERROR(($E209-_xlfn.XLOOKUP($C209,Competencias!$A:$A,Competencias!V:V))/$E209,"")</f>
        <v>1</v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4"/>
        <v>Sprite 2.25 lt</v>
      </c>
      <c r="S209" s="135">
        <f t="shared" si="42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0.38691986644407345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5"/>
        <v>Sprite 2.25 lt</v>
      </c>
      <c r="AD209" s="139">
        <f t="shared" si="43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0.38691986644407345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6"/>
        <v>Sprite 2.25 lt</v>
      </c>
      <c r="AT209" s="291" t="e">
        <f t="shared" si="40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7"/>
        <v>Sprite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3035</v>
      </c>
      <c r="BH209" s="1052" t="e">
        <f t="shared" si="48"/>
        <v>#N/A</v>
      </c>
      <c r="BI209" s="892" t="str">
        <f>IFERROR((BE209-_xlfn.XLOOKUP(C209,'Lista Consumo Interno'!A:A,'Lista Consumo Interno'!E:E))/BE209,"")</f>
        <v/>
      </c>
    </row>
    <row r="210" spans="1:61" ht="15.75" thickBot="1" x14ac:dyDescent="0.3">
      <c r="A210" s="246" t="str">
        <f>_xlfn.XLOOKUP(C210,'[1]Listas anteriores R'!$A:$A,'[1]Listas anteriores R'!$D:$D,"")</f>
        <v>Dira</v>
      </c>
      <c r="B210" s="1204" t="s">
        <v>242</v>
      </c>
      <c r="C210" s="855">
        <v>1214</v>
      </c>
      <c r="D210" s="394" t="s">
        <v>278</v>
      </c>
      <c r="E210" s="783">
        <f t="shared" si="41"/>
        <v>2388.4297520661157</v>
      </c>
      <c r="F210" s="860">
        <v>2890</v>
      </c>
      <c r="G210" s="1197">
        <f>ROUND(IFERROR((E210-_xlfn.XLOOKUP(C210,'Listas anteriores R'!A:A,'Listas anteriores R'!E:E))/_xlfn.XLOOKUP(C210,'Listas anteriores R'!A:A,'Listas anteriores R'!E:E),""),3)</f>
        <v>0</v>
      </c>
      <c r="H210" s="732">
        <f>IFERROR((E210-(_xlfn.XLOOKUP(C210,'Costos Unitarios'!$A:$A,'Costos Unitarios'!$E:$E)+_xlfn.XLOOKUP(C210,'Costos Comerciales'!$A:$A,'Costos Comerciales'!$E:$E)))/E210,"")</f>
        <v>0.43979930795847749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0.30582006920415228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4"/>
        <v>Cerveza Santa Fe lata 473 cc</v>
      </c>
      <c r="S210" s="135">
        <f t="shared" si="42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0.3642130177514793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5"/>
        <v>Cerveza Santa Fe lata 473 cc</v>
      </c>
      <c r="AD210" s="139">
        <f t="shared" si="43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0.3642130177514793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6"/>
        <v>Cerveza Santa Fe lata 473 cc</v>
      </c>
      <c r="AT210" s="291" t="e">
        <f t="shared" si="40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7"/>
        <v>Cerveza Santa Fe lata 473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8"/>
        <v>#N/A</v>
      </c>
      <c r="BI210" s="892" t="str">
        <f>IFERROR((BE210-_xlfn.XLOOKUP(C210,'Lista Consumo Interno'!A:A,'Lista Consumo Interno'!E:E))/BE210,"")</f>
        <v/>
      </c>
    </row>
    <row r="211" spans="1:61" ht="15.75" thickBot="1" x14ac:dyDescent="0.3">
      <c r="A211" s="246" t="str">
        <f>_xlfn.XLOOKUP(C211,'[1]Listas anteriores R'!$A:$A,'[1]Listas anteriores R'!$D:$D,"")</f>
        <v>Dira</v>
      </c>
      <c r="B211" s="1204" t="s">
        <v>242</v>
      </c>
      <c r="C211" s="855">
        <v>1216</v>
      </c>
      <c r="D211" s="394" t="s">
        <v>279</v>
      </c>
      <c r="E211" s="783">
        <f t="shared" si="41"/>
        <v>2388.4297520661157</v>
      </c>
      <c r="F211" s="860">
        <v>2890</v>
      </c>
      <c r="G211" s="1197">
        <f>ROUND(IFERROR((E211-_xlfn.XLOOKUP(C211,'Listas anteriores R'!A:A,'Listas anteriores R'!E:E))/_xlfn.XLOOKUP(C211,'Listas anteriores R'!A:A,'Listas anteriores R'!E:E),""),3)</f>
        <v>0</v>
      </c>
      <c r="H211" s="732">
        <f>IFERROR((E211-(_xlfn.XLOOKUP(C211,'Costos Unitarios'!$A:$A,'Costos Unitarios'!$E:$E)+_xlfn.XLOOKUP(C211,'Costos Comerciales'!$A:$A,'Costos Comerciales'!$E:$E)))/E211,"")</f>
        <v>0.36443598615916956</v>
      </c>
      <c r="I211" s="732" t="str">
        <f>IFERROR((E211-_xlfn.XLOOKUP(C211,'Lista Consumo Interno'!$A:$A,'Lista Consumo Interno'!$E:$E))/E211,"")</f>
        <v/>
      </c>
      <c r="J211" s="727">
        <f>IFERROR(($E211-_xlfn.XLOOKUP($C211,Competencias!$A:$A,Competencias!R:R))/$E211,"")</f>
        <v>1</v>
      </c>
      <c r="K211" s="727">
        <f>IFERROR(($E211-_xlfn.XLOOKUP($C211,Competencias!$A:$A,Competencias!S:S))/$E211,"")</f>
        <v>1</v>
      </c>
      <c r="L211" s="727">
        <f>IFERROR(($E211-_xlfn.XLOOKUP($C211,Competencias!$A:$A,Competencias!T:T))/$E211,"")</f>
        <v>0.23380622837370243</v>
      </c>
      <c r="M211" s="727">
        <f>IFERROR(($E211-_xlfn.XLOOKUP($C211,Competencias!$A:$A,Competencias!U:U))/$E211,"")</f>
        <v>1</v>
      </c>
      <c r="N211" s="727">
        <f>IFERROR(($E211-_xlfn.XLOOKUP($C211,Competencias!$A:$A,Competencias!V:V))/$E211,"")</f>
        <v>1</v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4"/>
        <v>Cerveza Schneider lata 473 cc</v>
      </c>
      <c r="S211" s="135">
        <f t="shared" si="42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 t="str">
        <f>IFERROR((S211-(_xlfn.XLOOKUP(Q211,'Costos Unitarios'!$A:$A,'Costos Unitarios'!$E:$E)+_xlfn.XLOOKUP(Q211,'Costos Comerciales'!$A:$A,'Costos Comerciales'!$E:$E)))/S211,"")</f>
        <v/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5"/>
        <v>Cerveza Schneider lata 473 cc</v>
      </c>
      <c r="AD211" s="139">
        <f t="shared" si="43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 t="str">
        <f>IFERROR((AD211-(_xlfn.XLOOKUP(AB211,'Costos Unitarios'!$A:$A,'Costos Unitarios'!$E:$E)+_xlfn.XLOOKUP(AB211,'Costos Comerciales'!$A:$A,'Costos Comerciales'!$E:$E)))/AD211,"")</f>
        <v/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6"/>
        <v>Cerveza Schneider lata 473 cc</v>
      </c>
      <c r="AT211" s="291" t="e">
        <f t="shared" si="40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7"/>
        <v>Cerveza Schneider lata 473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8"/>
        <v>#N/A</v>
      </c>
      <c r="BI211" s="892" t="str">
        <f>IFERROR((BE211-_xlfn.XLOOKUP(C211,'Lista Consumo Interno'!A:A,'Lista Consumo Interno'!E:E))/BE211,"")</f>
        <v/>
      </c>
    </row>
    <row r="212" spans="1:61" ht="15.75" thickBot="1" x14ac:dyDescent="0.3">
      <c r="A212" s="246" t="str">
        <f>_xlfn.XLOOKUP(C212,'[1]Listas anteriores R'!$A:$A,'[1]Listas anteriores R'!$D:$D,"")</f>
        <v>Dira</v>
      </c>
      <c r="B212" s="1204" t="s">
        <v>242</v>
      </c>
      <c r="C212" s="855">
        <v>1217</v>
      </c>
      <c r="D212" s="394" t="s">
        <v>280</v>
      </c>
      <c r="E212" s="783">
        <f t="shared" si="41"/>
        <v>3710.7438016528927</v>
      </c>
      <c r="F212" s="860">
        <v>4490</v>
      </c>
      <c r="G212" s="1197">
        <f>ROUND(IFERROR((E212-_xlfn.XLOOKUP(C212,'Listas anteriores R'!A:A,'Listas anteriores R'!E:E))/_xlfn.XLOOKUP(C212,'Listas anteriores R'!A:A,'Listas anteriores R'!E:E),""),3)</f>
        <v>0</v>
      </c>
      <c r="H212" s="732">
        <f>IFERROR((E212-(_xlfn.XLOOKUP(C212,'Costos Unitarios'!$A:$A,'Costos Unitarios'!$E:$E)+_xlfn.XLOOKUP(C212,'Costos Comerciales'!$A:$A,'Costos Comerciales'!$E:$E)))/E212,"")</f>
        <v>0.45913808463251671</v>
      </c>
      <c r="I212" s="732" t="str">
        <f>IFERROR((E212-_xlfn.XLOOKUP(C212,'Lista Consumo Interno'!$A:$A,'Lista Consumo Interno'!$E:$E))/E212,"")</f>
        <v/>
      </c>
      <c r="J212" s="727" t="str">
        <f>IFERROR(($E212-_xlfn.XLOOKUP($C212,Competencias!$A:$A,Competencias!R:R))/$E212,"")</f>
        <v/>
      </c>
      <c r="K212" s="727" t="str">
        <f>IFERROR(($E212-_xlfn.XLOOKUP($C212,Competencias!$A:$A,Competencias!S:S))/$E212,"")</f>
        <v/>
      </c>
      <c r="L212" s="727" t="str">
        <f>IFERROR(($E212-_xlfn.XLOOKUP($C212,Competencias!$A:$A,Competencias!T:T))/$E212,"")</f>
        <v/>
      </c>
      <c r="M212" s="727" t="str">
        <f>IFERROR(($E212-_xlfn.XLOOKUP($C212,Competencias!$A:$A,Competencias!U:U))/$E212,"")</f>
        <v/>
      </c>
      <c r="N212" s="727" t="str">
        <f>IFERROR(($E212-_xlfn.XLOOKUP($C212,Competencias!$A:$A,Competencias!V:V))/$E212,"")</f>
        <v/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4"/>
        <v>Cerveza Schneider lata 710 cc</v>
      </c>
      <c r="S212" s="135">
        <f t="shared" si="42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 t="str">
        <f>IFERROR((S212-(_xlfn.XLOOKUP(Q212,'Costos Unitarios'!$A:$A,'Costos Unitarios'!$E:$E)+_xlfn.XLOOKUP(Q212,'Costos Comerciales'!$A:$A,'Costos Comerciales'!$E:$E)))/S212,"")</f>
        <v/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5"/>
        <v>Cerveza Schneider lata 710 cc</v>
      </c>
      <c r="AD212" s="139">
        <f t="shared" si="43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 t="str">
        <f>IFERROR((AD212-(_xlfn.XLOOKUP(AB212,'Costos Unitarios'!$A:$A,'Costos Unitarios'!$E:$E)+_xlfn.XLOOKUP(AB212,'Costos Comerciales'!$A:$A,'Costos Comerciales'!$E:$E)))/AD212,"")</f>
        <v/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6"/>
        <v>Cerveza Schneider lata 710 cc</v>
      </c>
      <c r="AT212" s="291" t="e">
        <f t="shared" si="40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7"/>
        <v>Cerveza Schneider lata 710 cc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8"/>
        <v>#N/A</v>
      </c>
      <c r="BI212" s="892" t="str">
        <f>IFERROR((BE212-_xlfn.XLOOKUP(C212,'Lista Consumo Interno'!A:A,'Lista Consumo Interno'!E:E))/BE212,"")</f>
        <v/>
      </c>
    </row>
    <row r="213" spans="1:61" ht="15.75" thickBot="1" x14ac:dyDescent="0.3">
      <c r="A213" s="246" t="str">
        <f>_xlfn.XLOOKUP(C213,'[1]Listas anteriores R'!$A:$A,'[1]Listas anteriores R'!$D:$D,"")</f>
        <v>Dira</v>
      </c>
      <c r="B213" s="1204" t="s">
        <v>242</v>
      </c>
      <c r="C213" s="855">
        <v>1218</v>
      </c>
      <c r="D213" s="394" t="s">
        <v>281</v>
      </c>
      <c r="E213" s="783">
        <f t="shared" si="41"/>
        <v>3710.7438016528927</v>
      </c>
      <c r="F213" s="860">
        <v>4490</v>
      </c>
      <c r="G213" s="1197">
        <f>ROUND(IFERROR((E213-_xlfn.XLOOKUP(C213,'Listas anteriores R'!A:A,'Listas anteriores R'!E:E))/_xlfn.XLOOKUP(C213,'Listas anteriores R'!A:A,'Listas anteriores R'!E:E),""),3)</f>
        <v>0</v>
      </c>
      <c r="H213" s="732">
        <f>IFERROR((E213-(_xlfn.XLOOKUP(C213,'Costos Unitarios'!$A:$A,'Costos Unitarios'!$E:$E)+_xlfn.XLOOKUP(C213,'Costos Comerciales'!$A:$A,'Costos Comerciales'!$E:$E)))/E213,"")</f>
        <v>0.39365256124721604</v>
      </c>
      <c r="I213" s="732" t="str">
        <f>IFERROR((E213-_xlfn.XLOOKUP(C213,'Lista Consumo Interno'!$A:$A,'Lista Consumo Interno'!$E:$E))/E213,"")</f>
        <v/>
      </c>
      <c r="J213" s="727">
        <f>IFERROR(($E213-_xlfn.XLOOKUP($C213,Competencias!$A:$A,Competencias!R:R))/$E213,"")</f>
        <v>1</v>
      </c>
      <c r="K213" s="727">
        <f>IFERROR(($E213-_xlfn.XLOOKUP($C213,Competencias!$A:$A,Competencias!S:S))/$E213,"")</f>
        <v>1</v>
      </c>
      <c r="L213" s="727">
        <f>IFERROR(($E213-_xlfn.XLOOKUP($C213,Competencias!$A:$A,Competencias!T:T))/$E213,"")</f>
        <v>0.13763919821826284</v>
      </c>
      <c r="M213" s="727">
        <f>IFERROR(($E213-_xlfn.XLOOKUP($C213,Competencias!$A:$A,Competencias!U:U))/$E213,"")</f>
        <v>1</v>
      </c>
      <c r="N213" s="727">
        <f>IFERROR(($E213-_xlfn.XLOOKUP($C213,Competencias!$A:$A,Competencias!V:V))/$E213,"")</f>
        <v>1</v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4"/>
        <v>Cerveza Heineken lata 473 cc</v>
      </c>
      <c r="S213" s="135">
        <f t="shared" si="42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 t="str">
        <f>IFERROR((S213-(_xlfn.XLOOKUP(Q213,'Costos Unitarios'!$A:$A,'Costos Unitarios'!$E:$E)+_xlfn.XLOOKUP(Q213,'Costos Comerciales'!$A:$A,'Costos Comerciales'!$E:$E)))/S213,"")</f>
        <v/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5"/>
        <v>Cerveza Heineken lata 473 cc</v>
      </c>
      <c r="AD213" s="139">
        <f t="shared" si="43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 t="str">
        <f>IFERROR((AD213-(_xlfn.XLOOKUP(AB213,'Costos Unitarios'!$A:$A,'Costos Unitarios'!$E:$E)+_xlfn.XLOOKUP(AB213,'Costos Comerciales'!$A:$A,'Costos Comerciales'!$E:$E)))/AD213,"")</f>
        <v/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6"/>
        <v>Cerveza Heineken lata 473 cc</v>
      </c>
      <c r="AT213" s="291" t="e">
        <f t="shared" si="40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7"/>
        <v>Cerveza Heineken lata 473 cc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8"/>
        <v>#N/A</v>
      </c>
      <c r="BI213" s="892" t="str">
        <f>IFERROR((BE213-_xlfn.XLOOKUP(C213,'Lista Consumo Interno'!A:A,'Lista Consumo Interno'!E:E))/BE213,"")</f>
        <v/>
      </c>
    </row>
    <row r="214" spans="1:61" ht="15.75" thickBot="1" x14ac:dyDescent="0.3">
      <c r="A214" s="246" t="str">
        <f>_xlfn.XLOOKUP(C214,'[1]Listas anteriores R'!$A:$A,'[1]Listas anteriores R'!$D:$D,"")</f>
        <v>Dira</v>
      </c>
      <c r="B214" s="1204" t="s">
        <v>242</v>
      </c>
      <c r="C214" s="855">
        <v>1201</v>
      </c>
      <c r="D214" s="394" t="s">
        <v>282</v>
      </c>
      <c r="E214" s="783">
        <f t="shared" si="41"/>
        <v>1652.0661157024795</v>
      </c>
      <c r="F214" s="860">
        <v>1999</v>
      </c>
      <c r="G214" s="1197">
        <f>ROUND(IFERROR((E214-_xlfn.XLOOKUP(C214,'Listas anteriores R'!A:A,'Listas anteriores R'!E:E))/_xlfn.XLOOKUP(C214,'Listas anteriores R'!A:A,'Listas anteriores R'!E:E),""),3)</f>
        <v>0</v>
      </c>
      <c r="H214" s="732">
        <f>IFERROR((E214-(_xlfn.XLOOKUP(C214,'Costos Unitarios'!$A:$A,'Costos Unitarios'!$E:$E)+_xlfn.XLOOKUP(C214,'Costos Comerciales'!$A:$A,'Costos Comerciales'!$E:$E)))/E214,"")</f>
        <v>-5.2016008004001919E-2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-0.56773386693346661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4"/>
        <v>Pan Dulce</v>
      </c>
      <c r="S214" s="135">
        <f t="shared" si="42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0.44884210526315788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5"/>
        <v>Pan Dulce</v>
      </c>
      <c r="AD214" s="139">
        <f t="shared" si="43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0.44884210526315788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6"/>
        <v>Pan Dulce</v>
      </c>
      <c r="AT214" s="291" t="e">
        <f t="shared" si="40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7"/>
        <v>Pan Dulce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8"/>
        <v>#N/A</v>
      </c>
      <c r="BI214" s="892" t="str">
        <f>IFERROR((BE214-_xlfn.XLOOKUP(C214,'Lista Consumo Interno'!A:A,'Lista Consumo Interno'!E:E))/BE214,"")</f>
        <v/>
      </c>
    </row>
    <row r="215" spans="1:61" ht="15.75" thickBot="1" x14ac:dyDescent="0.3">
      <c r="A215" s="246" t="str">
        <f>_xlfn.XLOOKUP(C215,'[1]Listas anteriores R'!$A:$A,'[1]Listas anteriores R'!$D:$D,"")</f>
        <v>Dira</v>
      </c>
      <c r="B215" s="1204" t="s">
        <v>242</v>
      </c>
      <c r="C215" s="855">
        <v>1310</v>
      </c>
      <c r="D215" s="178" t="s">
        <v>283</v>
      </c>
      <c r="E215" s="783">
        <f t="shared" si="41"/>
        <v>5115.7024793388427</v>
      </c>
      <c r="F215" s="860">
        <v>6190</v>
      </c>
      <c r="G215" s="1197">
        <f>ROUND(IFERROR((E215-_xlfn.XLOOKUP(C215,'Listas anteriores R'!A:A,'Listas anteriores R'!E:E))/_xlfn.XLOOKUP(C215,'Listas anteriores R'!A:A,'Listas anteriores R'!E:E),""),3)</f>
        <v>0</v>
      </c>
      <c r="H215" s="732" t="str">
        <f>IFERROR((E215-(_xlfn.XLOOKUP(C215,'Costos Unitarios'!$A:$A,'Costos Unitarios'!$E:$E)+_xlfn.XLOOKUP(C215,'Costos Comerciales'!$A:$A,'Costos Comerciales'!$E:$E)))/E215,"")</f>
        <v/>
      </c>
      <c r="I215" s="732" t="str">
        <f>IFERROR((E215-_xlfn.XLOOKUP(C215,'Lista Consumo Interno'!$A:$A,'Lista Consumo Interno'!$E:$E))/E215,"")</f>
        <v/>
      </c>
      <c r="J215" s="727" t="str">
        <f>IFERROR(($E215-_xlfn.XLOOKUP($C215,Competencias!$A:$A,Competencias!R:R))/$E215,"")</f>
        <v/>
      </c>
      <c r="K215" s="727" t="str">
        <f>IFERROR(($E215-_xlfn.XLOOKUP($C215,Competencias!$A:$A,Competencias!S:S))/$E215,"")</f>
        <v/>
      </c>
      <c r="L215" s="727" t="str">
        <f>IFERROR(($E215-_xlfn.XLOOKUP($C215,Competencias!$A:$A,Competencias!T:T))/$E215,"")</f>
        <v/>
      </c>
      <c r="M215" s="727" t="str">
        <f>IFERROR(($E215-_xlfn.XLOOKUP($C215,Competencias!$A:$A,Competencias!U:U))/$E215,"")</f>
        <v/>
      </c>
      <c r="N215" s="727" t="str">
        <f>IFERROR(($E215-_xlfn.XLOOKUP($C215,Competencias!$A:$A,Competencias!V:V))/$E215,"")</f>
        <v/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4"/>
        <v>Doy pack bon o bon 150 g</v>
      </c>
      <c r="S215" s="135">
        <f t="shared" si="42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0.3330501089324619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5"/>
        <v>Doy pack bon o bon 150 g</v>
      </c>
      <c r="AD215" s="139">
        <f t="shared" si="43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0.3330501089324619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6"/>
        <v>Doy pack bon o bon 150 g</v>
      </c>
      <c r="AT215" s="291" t="e">
        <f t="shared" si="40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7"/>
        <v>Doy pack bon o bon 150 g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2342</v>
      </c>
      <c r="BH215" s="1052" t="e">
        <f t="shared" si="48"/>
        <v>#N/A</v>
      </c>
      <c r="BI215" s="892" t="str">
        <f>IFERROR((BE215-_xlfn.XLOOKUP(C215,'Lista Consumo Interno'!A:A,'Lista Consumo Interno'!E:E))/BE215,"")</f>
        <v/>
      </c>
    </row>
    <row r="216" spans="1:61" ht="15.75" thickBot="1" x14ac:dyDescent="0.3">
      <c r="A216" s="246" t="str">
        <f>_xlfn.XLOOKUP(C216,'[1]Listas anteriores R'!$A:$A,'[1]Listas anteriores R'!$D:$D,"")</f>
        <v>Dira</v>
      </c>
      <c r="B216" s="1204" t="s">
        <v>242</v>
      </c>
      <c r="C216" s="855">
        <v>1311</v>
      </c>
      <c r="D216" s="178" t="s">
        <v>284</v>
      </c>
      <c r="E216" s="783">
        <f t="shared" si="41"/>
        <v>983.47107438016531</v>
      </c>
      <c r="F216" s="860">
        <v>1190</v>
      </c>
      <c r="G216" s="1197">
        <f>ROUND(IFERROR((E216-_xlfn.XLOOKUP(C216,'Listas anteriores R'!A:A,'Listas anteriores R'!E:E))/_xlfn.XLOOKUP(C216,'Listas anteriores R'!A:A,'Listas anteriores R'!E:E),""),3)</f>
        <v>0</v>
      </c>
      <c r="H216" s="732" t="str">
        <f>IFERROR((E216-(_xlfn.XLOOKUP(C216,'Costos Unitarios'!$A:$A,'Costos Unitarios'!$E:$E)+_xlfn.XLOOKUP(C216,'Costos Comerciales'!$A:$A,'Costos Comerciales'!$E:$E)))/E216,"")</f>
        <v/>
      </c>
      <c r="I216" s="732" t="str">
        <f>IFERROR((E216-_xlfn.XLOOKUP(C216,'Lista Consumo Interno'!$A:$A,'Lista Consumo Interno'!$E:$E))/E216,"")</f>
        <v/>
      </c>
      <c r="J216" s="727" t="str">
        <f>IFERROR(($E216-_xlfn.XLOOKUP($C216,Competencias!$A:$A,Competencias!R:R))/$E216,"")</f>
        <v/>
      </c>
      <c r="K216" s="727" t="str">
        <f>IFERROR(($E216-_xlfn.XLOOKUP($C216,Competencias!$A:$A,Competencias!S:S))/$E216,"")</f>
        <v/>
      </c>
      <c r="L216" s="727" t="str">
        <f>IFERROR(($E216-_xlfn.XLOOKUP($C216,Competencias!$A:$A,Competencias!T:T))/$E216,"")</f>
        <v/>
      </c>
      <c r="M216" s="727" t="str">
        <f>IFERROR(($E216-_xlfn.XLOOKUP($C216,Competencias!$A:$A,Competencias!U:U))/$E216,"")</f>
        <v/>
      </c>
      <c r="N216" s="727" t="str">
        <f>IFERROR(($E216-_xlfn.XLOOKUP($C216,Competencias!$A:$A,Competencias!V:V))/$E216,"")</f>
        <v/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4"/>
        <v>Turrón Mani Arcor 80 g</v>
      </c>
      <c r="S216" s="135">
        <f t="shared" si="42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0.3782337228714524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5"/>
        <v>Turrón Mani Arcor 80 g</v>
      </c>
      <c r="AD216" s="139">
        <f t="shared" si="43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0.3782337228714524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6"/>
        <v>Turrón Mani Arcor 80 g</v>
      </c>
      <c r="AT216" s="291" t="e">
        <f t="shared" si="40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7"/>
        <v>Turrón Mani Arcor 80 g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8"/>
        <v>#N/A</v>
      </c>
      <c r="BI216" s="892" t="str">
        <f>IFERROR((BE216-_xlfn.XLOOKUP(C216,'Lista Consumo Interno'!A:A,'Lista Consumo Interno'!E:E))/BE216,"")</f>
        <v/>
      </c>
    </row>
    <row r="217" spans="1:61" ht="15.75" thickBot="1" x14ac:dyDescent="0.3">
      <c r="A217" s="246" t="str">
        <f>_xlfn.XLOOKUP(C217,'[1]Listas anteriores R'!$A:$A,'[1]Listas anteriores R'!$D:$D,"")</f>
        <v>Dira</v>
      </c>
      <c r="B217" s="1204" t="s">
        <v>242</v>
      </c>
      <c r="C217" s="855">
        <v>1200</v>
      </c>
      <c r="D217" s="178" t="s">
        <v>285</v>
      </c>
      <c r="E217" s="783">
        <f t="shared" si="41"/>
        <v>2636.3636363636365</v>
      </c>
      <c r="F217" s="860">
        <v>3190</v>
      </c>
      <c r="G217" s="1197">
        <f>ROUND(IFERROR((E217-_xlfn.XLOOKUP(C217,'Listas anteriores R'!A:A,'Listas anteriores R'!E:E))/_xlfn.XLOOKUP(C217,'Listas anteriores R'!A:A,'Listas anteriores R'!E:E),""),3)</f>
        <v>0</v>
      </c>
      <c r="H217" s="732" t="str">
        <f>IFERROR((E217-(_xlfn.XLOOKUP(C217,'Costos Unitarios'!$A:$A,'Costos Unitarios'!$E:$E)+_xlfn.XLOOKUP(C217,'Costos Comerciales'!$A:$A,'Costos Comerciales'!$E:$E)))/E217,"")</f>
        <v/>
      </c>
      <c r="I217" s="732" t="str">
        <f>IFERROR((E217-_xlfn.XLOOKUP(C217,'Lista Consumo Interno'!$A:$A,'Lista Consumo Interno'!$E:$E))/E217,"")</f>
        <v/>
      </c>
      <c r="J217" s="727" t="str">
        <f>IFERROR(($E217-_xlfn.XLOOKUP($C217,Competencias!$A:$A,Competencias!R:R))/$E217,"")</f>
        <v/>
      </c>
      <c r="K217" s="727" t="str">
        <f>IFERROR(($E217-_xlfn.XLOOKUP($C217,Competencias!$A:$A,Competencias!S:S))/$E217,"")</f>
        <v/>
      </c>
      <c r="L217" s="727" t="str">
        <f>IFERROR(($E217-_xlfn.XLOOKUP($C217,Competencias!$A:$A,Competencias!T:T))/$E217,"")</f>
        <v/>
      </c>
      <c r="M217" s="727" t="str">
        <f>IFERROR(($E217-_xlfn.XLOOKUP($C217,Competencias!$A:$A,Competencias!U:U))/$E217,"")</f>
        <v/>
      </c>
      <c r="N217" s="727" t="str">
        <f>IFERROR(($E217-_xlfn.XLOOKUP($C217,Competencias!$A:$A,Competencias!V:V))/$E217,"")</f>
        <v/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4"/>
        <v>Budín arcor sin fruta 215 g</v>
      </c>
      <c r="S217" s="135">
        <f t="shared" si="42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0.43979930795847749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5"/>
        <v>Budín arcor sin fruta 215 g</v>
      </c>
      <c r="AD217" s="139">
        <f t="shared" si="43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0.43979930795847749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6"/>
        <v>Budín arcor sin fruta 215 g</v>
      </c>
      <c r="AT217" s="291" t="e">
        <f t="shared" si="40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7"/>
        <v>Budín arcor sin fruta 215 g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8"/>
        <v>#N/A</v>
      </c>
      <c r="BI217" s="892" t="str">
        <f>IFERROR((BE217-_xlfn.XLOOKUP(C217,'Lista Consumo Interno'!A:A,'Lista Consumo Interno'!E:E))/BE217,"")</f>
        <v/>
      </c>
    </row>
    <row r="218" spans="1:61" ht="15.75" thickBot="1" x14ac:dyDescent="0.3">
      <c r="A218" s="246" t="str">
        <f>_xlfn.XLOOKUP(C218,'[1]Listas anteriores R'!$A:$A,'[1]Listas anteriores R'!$D:$D,"")</f>
        <v>Dira</v>
      </c>
      <c r="B218" s="1204" t="s">
        <v>242</v>
      </c>
      <c r="C218" s="855">
        <v>1272</v>
      </c>
      <c r="D218" s="178" t="s">
        <v>286</v>
      </c>
      <c r="E218" s="783">
        <f t="shared" si="41"/>
        <v>3297.5206611570247</v>
      </c>
      <c r="F218" s="860">
        <v>3990</v>
      </c>
      <c r="G218" s="1197">
        <f>ROUND(IFERROR((E218-_xlfn.XLOOKUP(C218,'Listas anteriores R'!A:A,'Listas anteriores R'!E:E))/_xlfn.XLOOKUP(C218,'Listas anteriores R'!A:A,'Listas anteriores R'!E:E),""),3)</f>
        <v>0</v>
      </c>
      <c r="H218" s="732" t="str">
        <f>IFERROR((E218-(_xlfn.XLOOKUP(C218,'Costos Unitarios'!$A:$A,'Costos Unitarios'!$E:$E)+_xlfn.XLOOKUP(C218,'Costos Comerciales'!$A:$A,'Costos Comerciales'!$E:$E)))/E218,"")</f>
        <v/>
      </c>
      <c r="I218" s="732" t="str">
        <f>IFERROR((E218-_xlfn.XLOOKUP(C218,'Lista Consumo Interno'!$A:$A,'Lista Consumo Interno'!$E:$E))/E218,"")</f>
        <v/>
      </c>
      <c r="J218" s="727" t="str">
        <f>IFERROR(($E218-_xlfn.XLOOKUP($C218,Competencias!$A:$A,Competencias!R:R))/$E218,"")</f>
        <v/>
      </c>
      <c r="K218" s="727" t="str">
        <f>IFERROR(($E218-_xlfn.XLOOKUP($C218,Competencias!$A:$A,Competencias!S:S))/$E218,"")</f>
        <v/>
      </c>
      <c r="L218" s="727" t="str">
        <f>IFERROR(($E218-_xlfn.XLOOKUP($C218,Competencias!$A:$A,Competencias!T:T))/$E218,"")</f>
        <v/>
      </c>
      <c r="M218" s="727" t="str">
        <f>IFERROR(($E218-_xlfn.XLOOKUP($C218,Competencias!$A:$A,Competencias!U:U))/$E218,"")</f>
        <v/>
      </c>
      <c r="N218" s="727" t="str">
        <f>IFERROR(($E218-_xlfn.XLOOKUP($C218,Competencias!$A:$A,Competencias!V:V))/$E218,"")</f>
        <v/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4"/>
        <v>Budín con ddl 300 g</v>
      </c>
      <c r="S218" s="135">
        <f t="shared" si="42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0.36443598615916956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5"/>
        <v>Budín con ddl 300 g</v>
      </c>
      <c r="AD218" s="139">
        <f t="shared" si="43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0.36443598615916956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6"/>
        <v>Budín con ddl 300 g</v>
      </c>
      <c r="AT218" s="291" t="e">
        <f t="shared" si="40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7"/>
        <v>Budín con ddl 300 g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8"/>
        <v>#N/A</v>
      </c>
      <c r="BI218" s="892" t="str">
        <f>IFERROR((BE218-_xlfn.XLOOKUP(C218,'Lista Consumo Interno'!A:A,'Lista Consumo Interno'!E:E))/BE218,"")</f>
        <v/>
      </c>
    </row>
    <row r="219" spans="1:61" ht="15.75" thickBot="1" x14ac:dyDescent="0.3">
      <c r="A219" s="246" t="str">
        <f>_xlfn.XLOOKUP(C219,'[1]Listas anteriores R'!$A:$A,'[1]Listas anteriores R'!$D:$D,"")</f>
        <v>Dira</v>
      </c>
      <c r="B219" s="1204" t="s">
        <v>242</v>
      </c>
      <c r="C219" s="855">
        <v>1302</v>
      </c>
      <c r="D219" s="178" t="s">
        <v>287</v>
      </c>
      <c r="E219" s="783">
        <f t="shared" si="41"/>
        <v>5776.8595041322315</v>
      </c>
      <c r="F219" s="860">
        <v>6990</v>
      </c>
      <c r="G219" s="1197">
        <f>ROUND(IFERROR((E219-_xlfn.XLOOKUP(C219,'Listas anteriores R'!A:A,'Listas anteriores R'!E:E))/_xlfn.XLOOKUP(C219,'Listas anteriores R'!A:A,'Listas anteriores R'!E:E),""),3)</f>
        <v>0</v>
      </c>
      <c r="H219" s="732" t="str">
        <f>IFERROR((E219-(_xlfn.XLOOKUP(C219,'Costos Unitarios'!$A:$A,'Costos Unitarios'!$E:$E)+_xlfn.XLOOKUP(C219,'Costos Comerciales'!$A:$A,'Costos Comerciales'!$E:$E)))/E219,"")</f>
        <v/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4"/>
        <v>Pan dulce con fruta 400 g Arcor</v>
      </c>
      <c r="S219" s="135">
        <f t="shared" si="42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0.45913808463251671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5"/>
        <v>Pan dulce con fruta 400 g Arcor</v>
      </c>
      <c r="AD219" s="139">
        <f t="shared" si="43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0.45913808463251671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6"/>
        <v>Pan dulce con fruta 400 g Arcor</v>
      </c>
      <c r="AT219" s="291" t="e">
        <f t="shared" si="40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7"/>
        <v>Pan dulce con fruta 400 g Arcor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8"/>
        <v>#N/A</v>
      </c>
      <c r="BI219" s="892" t="str">
        <f>IFERROR((BE219-_xlfn.XLOOKUP(C219,'Lista Consumo Interno'!A:A,'Lista Consumo Interno'!E:E))/BE219,"")</f>
        <v/>
      </c>
    </row>
    <row r="220" spans="1:61" ht="15.75" thickBot="1" x14ac:dyDescent="0.3">
      <c r="A220" s="246" t="str">
        <f>_xlfn.XLOOKUP(C220,'[1]Listas anteriores R'!$A:$A,'[1]Listas anteriores R'!$D:$D,"")</f>
        <v>Dira</v>
      </c>
      <c r="B220" s="1204" t="s">
        <v>242</v>
      </c>
      <c r="C220" s="855">
        <v>1303</v>
      </c>
      <c r="D220" s="178" t="s">
        <v>288</v>
      </c>
      <c r="E220" s="783">
        <f t="shared" si="41"/>
        <v>1809.9173553719008</v>
      </c>
      <c r="F220" s="879">
        <v>2190</v>
      </c>
      <c r="G220" s="1197">
        <f>ROUND(IFERROR((E220-_xlfn.XLOOKUP(C220,'Listas anteriores R'!A:A,'Listas anteriores R'!E:E))/_xlfn.XLOOKUP(C220,'Listas anteriores R'!A:A,'Listas anteriores R'!E:E),""),3)</f>
        <v>0</v>
      </c>
      <c r="H220" s="732">
        <f>IFERROR((E220-(_xlfn.XLOOKUP(C220,'Costos Unitarios'!$A:$A,'Costos Unitarios'!$E:$E)+_xlfn.XLOOKUP(C220,'Costos Comerciales'!$A:$A,'Costos Comerciales'!$E:$E)))/E220,"")</f>
        <v>0.39278995433789954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5.4794520547945275E-3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4"/>
        <v>Salsa Barbacoa 250 g</v>
      </c>
      <c r="S220" s="135">
        <f t="shared" si="42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0.39365256124721604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5"/>
        <v>Salsa Barbacoa 250 g</v>
      </c>
      <c r="AD220" s="139">
        <f t="shared" si="43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0.39365256124721604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6"/>
        <v>Salsa Barbacoa 250 g</v>
      </c>
      <c r="AT220" s="291" t="e">
        <f t="shared" si="40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7"/>
        <v>Salsa Barbacoa 250 g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8"/>
        <v>#N/A</v>
      </c>
      <c r="BI220" s="892" t="str">
        <f>IFERROR((BE220-_xlfn.XLOOKUP(C220,'Lista Consumo Interno'!A:A,'Lista Consumo Interno'!E:E))/BE220,"")</f>
        <v/>
      </c>
    </row>
    <row r="221" spans="1:61" ht="15.75" thickBot="1" x14ac:dyDescent="0.3">
      <c r="A221" s="246" t="str">
        <f>_xlfn.XLOOKUP(C221,'[1]Listas anteriores R'!$A:$A,'[1]Listas anteriores R'!$D:$D,"")</f>
        <v>Dira</v>
      </c>
      <c r="B221" s="1204" t="s">
        <v>242</v>
      </c>
      <c r="C221" s="855">
        <v>1304</v>
      </c>
      <c r="D221" s="178" t="s">
        <v>289</v>
      </c>
      <c r="E221" s="783">
        <f t="shared" si="41"/>
        <v>1396.6942148760331</v>
      </c>
      <c r="F221" s="860">
        <v>1690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0.42865088757396452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-0.13840236686390528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4"/>
        <v>Esp. Pimentón 23g</v>
      </c>
      <c r="S221" s="135">
        <f t="shared" si="42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-5.2016008004001919E-2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5"/>
        <v>Esp. Pimentón 23g</v>
      </c>
      <c r="AD221" s="139">
        <f t="shared" si="43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-5.2016008004001919E-2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6"/>
        <v>Esp. Pimentón 23g</v>
      </c>
      <c r="AT221" s="291" t="e">
        <f t="shared" si="40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7"/>
        <v>Esp. Pimentón 23g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8"/>
        <v>#N/A</v>
      </c>
      <c r="BI221" s="892" t="str">
        <f>IFERROR((BE221-_xlfn.XLOOKUP(C221,'Lista Consumo Interno'!A:A,'Lista Consumo Interno'!E:E))/BE221,"")</f>
        <v/>
      </c>
    </row>
    <row r="222" spans="1:61" ht="15.75" thickBot="1" x14ac:dyDescent="0.3">
      <c r="A222" s="246" t="str">
        <f>_xlfn.XLOOKUP(C222,'[1]Listas anteriores R'!$A:$A,'[1]Listas anteriores R'!$D:$D,"")</f>
        <v>Dira</v>
      </c>
      <c r="B222" s="1204" t="s">
        <v>242</v>
      </c>
      <c r="C222" s="855">
        <v>1305</v>
      </c>
      <c r="D222" s="178" t="s">
        <v>290</v>
      </c>
      <c r="E222" s="783">
        <f t="shared" si="41"/>
        <v>1396.6942148760331</v>
      </c>
      <c r="F222" s="860">
        <v>1690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0.36779289940828408</v>
      </c>
      <c r="I222" s="732" t="str">
        <f>IFERROR((E222-_xlfn.XLOOKUP(C222,'Lista Consumo Interno'!$A:$A,'Lista Consumo Interno'!$E:$E))/E222,"")</f>
        <v/>
      </c>
      <c r="J222" s="727">
        <f>IFERROR(($E222-_xlfn.XLOOKUP($C222,Competencias!$A:$A,Competencias!R:R))/$E222,"")</f>
        <v>1</v>
      </c>
      <c r="K222" s="727">
        <f>IFERROR(($E222-_xlfn.XLOOKUP($C222,Competencias!$A:$A,Competencias!S:S))/$E222,"")</f>
        <v>1</v>
      </c>
      <c r="L222" s="727">
        <f>IFERROR(($E222-_xlfn.XLOOKUP($C222,Competencias!$A:$A,Competencias!T:T))/$E222,"")</f>
        <v>-0.20999999999999994</v>
      </c>
      <c r="M222" s="727">
        <f>IFERROR(($E222-_xlfn.XLOOKUP($C222,Competencias!$A:$A,Competencias!U:U))/$E222,"")</f>
        <v>1</v>
      </c>
      <c r="N222" s="727">
        <f>IFERROR(($E222-_xlfn.XLOOKUP($C222,Competencias!$A:$A,Competencias!V:V))/$E222,"")</f>
        <v>1</v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4"/>
        <v>Esp. Orégano 23 g</v>
      </c>
      <c r="S222" s="135">
        <f t="shared" si="42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 t="str">
        <f>IFERROR((S222-(_xlfn.XLOOKUP(Q222,'Costos Unitarios'!$A:$A,'Costos Unitarios'!$E:$E)+_xlfn.XLOOKUP(Q222,'Costos Comerciales'!$A:$A,'Costos Comerciales'!$E:$E)))/S222,"")</f>
        <v/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5"/>
        <v>Esp. Orégano 23 g</v>
      </c>
      <c r="AD222" s="139">
        <f t="shared" si="43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 t="str">
        <f>IFERROR((AD222-(_xlfn.XLOOKUP(AB222,'Costos Unitarios'!$A:$A,'Costos Unitarios'!$E:$E)+_xlfn.XLOOKUP(AB222,'Costos Comerciales'!$A:$A,'Costos Comerciales'!$E:$E)))/AD222,"")</f>
        <v/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6"/>
        <v>Esp. Orégano 23 g</v>
      </c>
      <c r="AT222" s="291" t="e">
        <f t="shared" si="40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7"/>
        <v>Esp. Orégano 23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 t="str">
        <f>_xlfn.XLOOKUP($BC222,'Costos Unitarios'!A:A,'Costos Unitarios'!E:E,"")</f>
        <v/>
      </c>
      <c r="BH222" s="1052" t="e">
        <f t="shared" si="48"/>
        <v>#N/A</v>
      </c>
      <c r="BI222" s="892" t="str">
        <f>IFERROR((BE222-_xlfn.XLOOKUP(C222,'Lista Consumo Interno'!A:A,'Lista Consumo Interno'!E:E))/BE222,"")</f>
        <v/>
      </c>
    </row>
    <row r="223" spans="1:61" ht="15.75" thickBot="1" x14ac:dyDescent="0.3">
      <c r="A223" s="246" t="str">
        <f>_xlfn.XLOOKUP(C223,'[1]Listas anteriores R'!$A:$A,'[1]Listas anteriores R'!$D:$D,"")</f>
        <v>Dira</v>
      </c>
      <c r="B223" s="1204" t="s">
        <v>242</v>
      </c>
      <c r="C223" s="855">
        <v>1306</v>
      </c>
      <c r="D223" s="178" t="s">
        <v>291</v>
      </c>
      <c r="E223" s="783">
        <f t="shared" si="41"/>
        <v>1148.7603305785124</v>
      </c>
      <c r="F223" s="860">
        <v>1390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0.41241007194244605</v>
      </c>
      <c r="I223" s="732" t="str">
        <f>IFERROR((E223-_xlfn.XLOOKUP(C223,'Lista Consumo Interno'!$A:$A,'Lista Consumo Interno'!$E:$E))/E223,"")</f>
        <v/>
      </c>
      <c r="J223" s="727">
        <f>IFERROR(($E223-_xlfn.XLOOKUP($C223,Competencias!$A:$A,Competencias!R:R))/$E223,"")</f>
        <v>1</v>
      </c>
      <c r="K223" s="727">
        <f>IFERROR(($E223-_xlfn.XLOOKUP($C223,Competencias!$A:$A,Competencias!S:S))/$E223,"")</f>
        <v>1</v>
      </c>
      <c r="L223" s="727">
        <f>IFERROR(($E223-_xlfn.XLOOKUP($C223,Competencias!$A:$A,Competencias!T:T))/$E223,"")</f>
        <v>-0.14035971223021584</v>
      </c>
      <c r="M223" s="727">
        <f>IFERROR(($E223-_xlfn.XLOOKUP($C223,Competencias!$A:$A,Competencias!U:U))/$E223,"")</f>
        <v>1</v>
      </c>
      <c r="N223" s="727">
        <f>IFERROR(($E223-_xlfn.XLOOKUP($C223,Competencias!$A:$A,Competencias!V:V))/$E223,"")</f>
        <v>1</v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4"/>
        <v>Esp .Adobo para pizza 23 g</v>
      </c>
      <c r="S223" s="135">
        <f t="shared" si="42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 t="str">
        <f>IFERROR((S223-(_xlfn.XLOOKUP(Q223,'Costos Unitarios'!$A:$A,'Costos Unitarios'!$E:$E)+_xlfn.XLOOKUP(Q223,'Costos Comerciales'!$A:$A,'Costos Comerciales'!$E:$E)))/S223,"")</f>
        <v/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5"/>
        <v>Esp .Adobo para pizza 23 g</v>
      </c>
      <c r="AD223" s="139">
        <f t="shared" si="43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 t="str">
        <f>IFERROR((AD223-(_xlfn.XLOOKUP(AB223,'Costos Unitarios'!$A:$A,'Costos Unitarios'!$E:$E)+_xlfn.XLOOKUP(AB223,'Costos Comerciales'!$A:$A,'Costos Comerciales'!$E:$E)))/AD223,"")</f>
        <v/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6"/>
        <v>Esp .Adobo para pizza 23 g</v>
      </c>
      <c r="AT223" s="291" t="e">
        <f t="shared" si="40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7"/>
        <v>Esp .Adobo para pizza 23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609</v>
      </c>
      <c r="BH223" s="1052" t="e">
        <f t="shared" si="48"/>
        <v>#N/A</v>
      </c>
      <c r="BI223" s="892" t="str">
        <f>IFERROR((BE223-_xlfn.XLOOKUP(C223,'Lista Consumo Interno'!A:A,'Lista Consumo Interno'!E:E))/BE223,"")</f>
        <v/>
      </c>
    </row>
    <row r="224" spans="1:61" ht="15.75" thickBot="1" x14ac:dyDescent="0.3">
      <c r="A224" s="246" t="str">
        <f>_xlfn.XLOOKUP(C224,'[1]Listas anteriores R'!$A:$A,'[1]Listas anteriores R'!$D:$D,"")</f>
        <v>Dira</v>
      </c>
      <c r="B224" s="1204" t="s">
        <v>242</v>
      </c>
      <c r="C224" s="855">
        <v>1307</v>
      </c>
      <c r="D224" s="178" t="s">
        <v>292</v>
      </c>
      <c r="E224" s="783">
        <f t="shared" si="41"/>
        <v>1396.6942148760331</v>
      </c>
      <c r="F224" s="860">
        <v>1690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>
        <f>IFERROR((E224-(_xlfn.XLOOKUP(C224,'Costos Unitarios'!$A:$A,'Costos Unitarios'!$E:$E)+_xlfn.XLOOKUP(C224,'Costos Comerciales'!$A:$A,'Costos Comerciales'!$E:$E)))/E224,"")</f>
        <v>0.36779289940828408</v>
      </c>
      <c r="I224" s="732" t="str">
        <f>IFERROR((E224-_xlfn.XLOOKUP(C224,'Lista Consumo Interno'!$A:$A,'Lista Consumo Interno'!$E:$E))/E224,"")</f>
        <v/>
      </c>
      <c r="J224" s="727">
        <f>IFERROR(($E224-_xlfn.XLOOKUP($C224,Competencias!$A:$A,Competencias!R:R))/$E224,"")</f>
        <v>1</v>
      </c>
      <c r="K224" s="727">
        <f>IFERROR(($E224-_xlfn.XLOOKUP($C224,Competencias!$A:$A,Competencias!S:S))/$E224,"")</f>
        <v>1</v>
      </c>
      <c r="L224" s="727">
        <f>IFERROR(($E224-_xlfn.XLOOKUP($C224,Competencias!$A:$A,Competencias!T:T))/$E224,"")</f>
        <v>-0.20999999999999994</v>
      </c>
      <c r="M224" s="727">
        <f>IFERROR(($E224-_xlfn.XLOOKUP($C224,Competencias!$A:$A,Competencias!U:U))/$E224,"")</f>
        <v>1</v>
      </c>
      <c r="N224" s="727">
        <f>IFERROR(($E224-_xlfn.XLOOKUP($C224,Competencias!$A:$A,Competencias!V:V))/$E224,"")</f>
        <v>1</v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4"/>
        <v>Esp. Provenzal 23 g</v>
      </c>
      <c r="S224" s="135">
        <f t="shared" si="42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5"/>
        <v>Esp. Provenzal 23 g</v>
      </c>
      <c r="AD224" s="139">
        <f t="shared" si="43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6"/>
        <v>Esp. Provenzal 23 g</v>
      </c>
      <c r="AT224" s="291" t="e">
        <f t="shared" si="40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7"/>
        <v>Esp. Provenzal 23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8"/>
        <v>#N/A</v>
      </c>
      <c r="BI224" s="892" t="str">
        <f>IFERROR((BE224-_xlfn.XLOOKUP(C224,'Lista Consumo Interno'!A:A,'Lista Consumo Interno'!E:E))/BE224,"")</f>
        <v/>
      </c>
    </row>
    <row r="225" spans="1:61" ht="15.75" thickBot="1" x14ac:dyDescent="0.3">
      <c r="A225" s="246" t="str">
        <f>_xlfn.XLOOKUP(C225,'[1]Listas anteriores R'!$A:$A,'[1]Listas anteriores R'!$D:$D,"")</f>
        <v>Dira</v>
      </c>
      <c r="B225" s="1204" t="s">
        <v>242</v>
      </c>
      <c r="C225" s="855">
        <v>1243</v>
      </c>
      <c r="D225" s="178" t="s">
        <v>293</v>
      </c>
      <c r="E225" s="783">
        <f t="shared" si="41"/>
        <v>1892.5619834710744</v>
      </c>
      <c r="F225" s="860">
        <v>2290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>
        <f>IFERROR((E225-(_xlfn.XLOOKUP(C225,'Costos Unitarios'!$A:$A,'Costos Unitarios'!$E:$E)+_xlfn.XLOOKUP(C225,'Costos Comerciales'!$A:$A,'Costos Comerciales'!$E:$E)))/E225,"")</f>
        <v>0.36012663755458518</v>
      </c>
      <c r="I225" s="732" t="str">
        <f>IFERROR((E225-_xlfn.XLOOKUP(C225,'Lista Consumo Interno'!$A:$A,'Lista Consumo Interno'!$E:$E))/E225,"")</f>
        <v/>
      </c>
      <c r="J225" s="727">
        <f>IFERROR(($E225-_xlfn.XLOOKUP($C225,Competencias!$A:$A,Competencias!R:R))/$E225,"")</f>
        <v>1</v>
      </c>
      <c r="K225" s="727">
        <f>IFERROR(($E225-_xlfn.XLOOKUP($C225,Competencias!$A:$A,Competencias!S:S))/$E225,"")</f>
        <v>1</v>
      </c>
      <c r="L225" s="727">
        <f>IFERROR(($E225-_xlfn.XLOOKUP($C225,Competencias!$A:$A,Competencias!T:T))/$E225,"")</f>
        <v>-0.17301310043668119</v>
      </c>
      <c r="M225" s="727">
        <f>IFERROR(($E225-_xlfn.XLOOKUP($C225,Competencias!$A:$A,Competencias!U:U))/$E225,"")</f>
        <v>1</v>
      </c>
      <c r="N225" s="727">
        <f>IFERROR(($E225-_xlfn.XLOOKUP($C225,Competencias!$A:$A,Competencias!V:V))/$E225,"")</f>
        <v>1</v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4"/>
        <v>Galletitas Rex 125g</v>
      </c>
      <c r="S225" s="135">
        <f t="shared" si="42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5"/>
        <v>Galletitas Rex 125g</v>
      </c>
      <c r="AD225" s="139">
        <f t="shared" si="43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6"/>
        <v>Galletitas Rex 125g</v>
      </c>
      <c r="AT225" s="291" t="e">
        <f t="shared" si="40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7"/>
        <v>Galletitas Rex 125g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8"/>
        <v>#N/A</v>
      </c>
      <c r="BI225" s="892" t="str">
        <f>IFERROR((BE225-_xlfn.XLOOKUP(C225,'Lista Consumo Interno'!A:A,'Lista Consumo Interno'!E:E))/BE225,"")</f>
        <v/>
      </c>
    </row>
    <row r="226" spans="1:61" ht="15.75" thickBot="1" x14ac:dyDescent="0.3">
      <c r="A226" s="246" t="str">
        <f>_xlfn.XLOOKUP(C226,'[1]Listas anteriores R'!$A:$A,'[1]Listas anteriores R'!$D:$D,"")</f>
        <v>Dira</v>
      </c>
      <c r="B226" s="1204" t="s">
        <v>242</v>
      </c>
      <c r="C226" s="855">
        <v>1244</v>
      </c>
      <c r="D226" s="178" t="s">
        <v>294</v>
      </c>
      <c r="E226" s="783">
        <f t="shared" si="41"/>
        <v>1892.5619834710744</v>
      </c>
      <c r="F226" s="860">
        <v>2290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0.31045851528384283</v>
      </c>
      <c r="I226" s="732" t="str">
        <f>IFERROR((E226-_xlfn.XLOOKUP(C226,'Lista Consumo Interno'!$A:$A,'Lista Consumo Interno'!$E:$E))/E226,"")</f>
        <v/>
      </c>
      <c r="J226" s="727">
        <f>IFERROR(($E226-_xlfn.XLOOKUP($C226,Competencias!$A:$A,Competencias!R:R))/$E226,"")</f>
        <v>1</v>
      </c>
      <c r="K226" s="727">
        <f>IFERROR(($E226-_xlfn.XLOOKUP($C226,Competencias!$A:$A,Competencias!S:S))/$E226,"")</f>
        <v>1</v>
      </c>
      <c r="L226" s="727">
        <f>IFERROR(($E226-_xlfn.XLOOKUP($C226,Competencias!$A:$A,Competencias!T:T))/$E226,"")</f>
        <v>-0.17301310043668119</v>
      </c>
      <c r="M226" s="727">
        <f>IFERROR(($E226-_xlfn.XLOOKUP($C226,Competencias!$A:$A,Competencias!U:U))/$E226,"")</f>
        <v>1</v>
      </c>
      <c r="N226" s="727">
        <f>IFERROR(($E226-_xlfn.XLOOKUP($C226,Competencias!$A:$A,Competencias!V:V))/$E226,"")</f>
        <v>1</v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4"/>
        <v>Galletitas Quesitas 125g</v>
      </c>
      <c r="S226" s="135">
        <f t="shared" si="42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 t="str">
        <f>IFERROR((S226-(_xlfn.XLOOKUP(Q226,'Costos Unitarios'!$A:$A,'Costos Unitarios'!$E:$E)+_xlfn.XLOOKUP(Q226,'Costos Comerciales'!$A:$A,'Costos Comerciales'!$E:$E)))/S226,"")</f>
        <v/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5"/>
        <v>Galletitas Quesitas 125g</v>
      </c>
      <c r="AD226" s="139">
        <f t="shared" si="43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 t="str">
        <f>IFERROR((AD226-(_xlfn.XLOOKUP(AB226,'Costos Unitarios'!$A:$A,'Costos Unitarios'!$E:$E)+_xlfn.XLOOKUP(AB226,'Costos Comerciales'!$A:$A,'Costos Comerciales'!$E:$E)))/AD226,"")</f>
        <v/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6"/>
        <v>Galletitas Quesitas 125g</v>
      </c>
      <c r="AT226" s="291" t="e">
        <f t="shared" si="40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7"/>
        <v>Galletitas Quesitas 125g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3522</v>
      </c>
      <c r="BH226" s="1052" t="e">
        <f t="shared" si="48"/>
        <v>#N/A</v>
      </c>
      <c r="BI226" s="892" t="str">
        <f>IFERROR((BE226-_xlfn.XLOOKUP(C226,'Lista Consumo Interno'!A:A,'Lista Consumo Interno'!E:E))/BE226,"")</f>
        <v/>
      </c>
    </row>
    <row r="227" spans="1:61" ht="15.75" thickBot="1" x14ac:dyDescent="0.3">
      <c r="A227" s="246" t="str">
        <f>_xlfn.XLOOKUP(C227,'[1]Listas anteriores R'!$A:$A,'[1]Listas anteriores R'!$D:$D,"")</f>
        <v>Dira</v>
      </c>
      <c r="B227" s="1204" t="s">
        <v>242</v>
      </c>
      <c r="C227" s="855">
        <v>1245</v>
      </c>
      <c r="D227" s="178" t="s">
        <v>295</v>
      </c>
      <c r="E227" s="783">
        <f t="shared" si="41"/>
        <v>1396.6942148760331</v>
      </c>
      <c r="F227" s="860">
        <v>1690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0.29046745562130183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-0.18852071005917154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4"/>
        <v>Galletitas Saladix Jamon 100g</v>
      </c>
      <c r="S227" s="135">
        <f t="shared" si="42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0.29640740740740745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5"/>
        <v>Galletitas Saladix Jamon 100g</v>
      </c>
      <c r="AD227" s="139">
        <f t="shared" si="43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0.29640740740740745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6"/>
        <v>Galletitas Saladix Jamon 100g</v>
      </c>
      <c r="AT227" s="291" t="e">
        <f t="shared" si="40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7"/>
        <v>Galletitas Saladix Jamon 100g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1099</v>
      </c>
      <c r="BH227" s="1052" t="e">
        <f t="shared" si="48"/>
        <v>#N/A</v>
      </c>
      <c r="BI227" s="892" t="str">
        <f>IFERROR((BE227-_xlfn.XLOOKUP(C227,'Lista Consumo Interno'!A:A,'Lista Consumo Interno'!E:E))/BE227,"")</f>
        <v/>
      </c>
    </row>
    <row r="228" spans="1:61" ht="15.75" thickBot="1" x14ac:dyDescent="0.3">
      <c r="A228" s="246" t="str">
        <f>_xlfn.XLOOKUP(C228,'[1]Listas anteriores R'!$A:$A,'[1]Listas anteriores R'!$D:$D,"")</f>
        <v>Dira</v>
      </c>
      <c r="B228" s="1204" t="s">
        <v>242</v>
      </c>
      <c r="C228" s="855">
        <v>1246</v>
      </c>
      <c r="D228" s="178" t="s">
        <v>296</v>
      </c>
      <c r="E228" s="783">
        <f t="shared" si="41"/>
        <v>1148.7603305785124</v>
      </c>
      <c r="F228" s="860">
        <v>1390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0.33580575539568341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-0.21000000000000002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49">D228</f>
        <v>Salsa para Pizza 340g</v>
      </c>
      <c r="S228" s="135">
        <f t="shared" si="42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0.42865088757396452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5"/>
        <v>Salsa para Pizza 340g</v>
      </c>
      <c r="AD228" s="139">
        <f t="shared" si="43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0.42865088757396452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6"/>
        <v>Salsa para Pizza 340g</v>
      </c>
      <c r="AT228" s="291" t="e">
        <f t="shared" si="40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7"/>
        <v>Salsa para Pizza 340g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8"/>
        <v>#N/A</v>
      </c>
      <c r="BI228" s="892" t="str">
        <f>IFERROR((BE228-_xlfn.XLOOKUP(C228,'Lista Consumo Interno'!A:A,'Lista Consumo Interno'!E:E))/BE228,"")</f>
        <v/>
      </c>
    </row>
    <row r="229" spans="1:61" ht="15.75" thickBot="1" x14ac:dyDescent="0.3">
      <c r="A229" s="246" t="str">
        <f>_xlfn.XLOOKUP(C229,'[1]Listas anteriores R'!$A:$A,'[1]Listas anteriores R'!$D:$D,"")</f>
        <v>Dira</v>
      </c>
      <c r="B229" s="1204" t="s">
        <v>242</v>
      </c>
      <c r="C229" s="855">
        <v>1247</v>
      </c>
      <c r="D229" s="178" t="s">
        <v>297</v>
      </c>
      <c r="E229" s="783">
        <f t="shared" si="41"/>
        <v>1066.1157024793388</v>
      </c>
      <c r="F229" s="860">
        <v>1290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0.33778294573643408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-0.18186046511627915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49"/>
        <v>Salsa Pomarola 340g</v>
      </c>
      <c r="S229" s="135">
        <f t="shared" si="42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0.36779289940828408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5"/>
        <v>Salsa Pomarola 340g</v>
      </c>
      <c r="AD229" s="139">
        <f t="shared" si="43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0.36779289940828408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6"/>
        <v>Salsa Pomarola 340g</v>
      </c>
      <c r="AT229" s="291" t="e">
        <f t="shared" si="40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7"/>
        <v>Salsa Pomarola 340g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8"/>
        <v>#N/A</v>
      </c>
      <c r="BI229" s="892" t="str">
        <f>IFERROR((BE229-_xlfn.XLOOKUP(C229,'Lista Consumo Interno'!A:A,'Lista Consumo Interno'!E:E))/BE229,"")</f>
        <v/>
      </c>
    </row>
    <row r="230" spans="1:61" ht="15.75" thickBot="1" x14ac:dyDescent="0.3">
      <c r="A230" s="246" t="str">
        <f>_xlfn.XLOOKUP(C230,'[1]Listas anteriores R'!$A:$A,'[1]Listas anteriores R'!$D:$D,"")</f>
        <v>Dira</v>
      </c>
      <c r="B230" s="1204" t="s">
        <v>242</v>
      </c>
      <c r="C230" s="855">
        <v>1248</v>
      </c>
      <c r="D230" s="178" t="s">
        <v>298</v>
      </c>
      <c r="E230" s="783">
        <f t="shared" si="41"/>
        <v>1314.0495867768595</v>
      </c>
      <c r="F230" s="860">
        <v>1590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 t="str">
        <f>IFERROR((E230-(_xlfn.XLOOKUP(C230,'Costos Unitarios'!$A:$A,'Costos Unitarios'!$E:$E)+_xlfn.XLOOKUP(C230,'Costos Comerciales'!$A:$A,'Costos Comerciales'!$E:$E)))/E230,"")</f>
        <v/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3.0817610062893368E-3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49"/>
        <v>Condimento pimienta negra molida 23g</v>
      </c>
      <c r="S230" s="135">
        <f t="shared" si="42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5"/>
        <v>Condimento pimienta negra molida 23g</v>
      </c>
      <c r="AD230" s="139">
        <f t="shared" si="43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6"/>
        <v>Condimento pimienta negra molida 23g</v>
      </c>
      <c r="AT230" s="291" t="e">
        <f t="shared" si="40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7"/>
        <v>Condimento pimienta negra molida 23g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8"/>
        <v>#N/A</v>
      </c>
      <c r="BI230" s="892" t="str">
        <f>IFERROR((BE230-_xlfn.XLOOKUP(C230,'Lista Consumo Interno'!A:A,'Lista Consumo Interno'!E:E))/BE230,"")</f>
        <v/>
      </c>
    </row>
    <row r="231" spans="1:61" ht="15.75" thickBot="1" x14ac:dyDescent="0.3">
      <c r="A231" s="246" t="str">
        <f>_xlfn.XLOOKUP(C231,'[1]Listas anteriores R'!$A:$A,'[1]Listas anteriores R'!$D:$D,"")</f>
        <v>Dira</v>
      </c>
      <c r="B231" s="1204" t="s">
        <v>242</v>
      </c>
      <c r="C231" s="855">
        <v>1249</v>
      </c>
      <c r="D231" s="178" t="s">
        <v>299</v>
      </c>
      <c r="E231" s="783">
        <f t="shared" si="41"/>
        <v>1148.7603305785124</v>
      </c>
      <c r="F231" s="860">
        <v>1390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 t="str">
        <f>IFERROR((E231-(_xlfn.XLOOKUP(C231,'Costos Unitarios'!$A:$A,'Costos Unitarios'!$E:$E)+_xlfn.XLOOKUP(C231,'Costos Comerciales'!$A:$A,'Costos Comerciales'!$E:$E)))/E231,"")</f>
        <v/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-0.13948920863309355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49"/>
        <v>Condimento para carne 23g</v>
      </c>
      <c r="S231" s="135">
        <f t="shared" si="42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0.36779289940828408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0">D231</f>
        <v>Condimento para carne 23g</v>
      </c>
      <c r="AD231" s="139">
        <f t="shared" si="43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0.36779289940828408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6"/>
        <v>Condimento para carne 23g</v>
      </c>
      <c r="AT231" s="291" t="e">
        <f t="shared" si="40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7"/>
        <v>Condimento para carne 23g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8"/>
        <v>#N/A</v>
      </c>
      <c r="BI231" s="892" t="str">
        <f>IFERROR((BE231-_xlfn.XLOOKUP(C231,'Lista Consumo Interno'!A:A,'Lista Consumo Interno'!E:E))/BE231,"")</f>
        <v/>
      </c>
    </row>
    <row r="232" spans="1:61" ht="15.75" thickBot="1" x14ac:dyDescent="0.3">
      <c r="A232" s="246" t="str">
        <f>_xlfn.XLOOKUP(C232,'[1]Listas anteriores R'!$A:$A,'[1]Listas anteriores R'!$D:$D,"")</f>
        <v>Dira</v>
      </c>
      <c r="B232" s="1204" t="s">
        <v>242</v>
      </c>
      <c r="C232" s="249">
        <v>1178</v>
      </c>
      <c r="D232" s="34" t="s">
        <v>300</v>
      </c>
      <c r="E232" s="783">
        <f t="shared" si="41"/>
        <v>16520.661157024795</v>
      </c>
      <c r="F232" s="879">
        <v>19990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0.31261830915457733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3.1515757878939572E-2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49"/>
        <v>Fernet Branca 750ml</v>
      </c>
      <c r="S232" s="135">
        <f t="shared" si="42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0.36012663755458518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0"/>
        <v>Fernet Branca 750ml</v>
      </c>
      <c r="AD232" s="139">
        <f t="shared" si="43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0.36012663755458518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6"/>
        <v>Fernet Branca 750ml</v>
      </c>
      <c r="AT232" s="291" t="e">
        <f t="shared" si="40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7"/>
        <v>Fernet Branca 750ml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8"/>
        <v>#N/A</v>
      </c>
      <c r="BI232" s="892" t="str">
        <f>IFERROR((BE232-_xlfn.XLOOKUP(C232,'Lista Consumo Interno'!A:A,'Lista Consumo Interno'!E:E))/BE232,"")</f>
        <v/>
      </c>
    </row>
    <row r="233" spans="1:61" ht="15.75" thickBot="1" x14ac:dyDescent="0.3">
      <c r="A233" s="246" t="str">
        <f>_xlfn.XLOOKUP(C233,'[1]Listas anteriores R'!$A:$A,'[1]Listas anteriores R'!$D:$D,"")</f>
        <v>Dira</v>
      </c>
      <c r="B233" s="1204" t="s">
        <v>242</v>
      </c>
      <c r="C233" s="855">
        <v>1275</v>
      </c>
      <c r="D233" s="718" t="s">
        <v>301</v>
      </c>
      <c r="E233" s="783">
        <f t="shared" si="41"/>
        <v>16520.661157024795</v>
      </c>
      <c r="F233" s="860">
        <v>19990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 t="str">
        <f>IFERROR((E233-(_xlfn.XLOOKUP(C233,'Costos Unitarios'!$A:$A,'Costos Unitarios'!$E:$E)+_xlfn.XLOOKUP(C233,'Costos Comerciales'!$A:$A,'Costos Comerciales'!$E:$E)))/E233,"")</f>
        <v/>
      </c>
      <c r="I233" s="732" t="str">
        <f>IFERROR((E233-_xlfn.XLOOKUP(C233,'Lista Consumo Interno'!$A:$A,'Lista Consumo Interno'!$E:$E))/E233,"")</f>
        <v/>
      </c>
      <c r="J233" s="727" t="str">
        <f>IFERROR(($E233-_xlfn.XLOOKUP($C233,Competencias!$A:$A,Competencias!R:R))/$E233,"")</f>
        <v/>
      </c>
      <c r="K233" s="727" t="str">
        <f>IFERROR(($E233-_xlfn.XLOOKUP($C233,Competencias!$A:$A,Competencias!S:S))/$E233,"")</f>
        <v/>
      </c>
      <c r="L233" s="727" t="str">
        <f>IFERROR(($E233-_xlfn.XLOOKUP($C233,Competencias!$A:$A,Competencias!T:T))/$E233,"")</f>
        <v/>
      </c>
      <c r="M233" s="727" t="str">
        <f>IFERROR(($E233-_xlfn.XLOOKUP($C233,Competencias!$A:$A,Competencias!U:U))/$E233,"")</f>
        <v/>
      </c>
      <c r="N233" s="727" t="str">
        <f>IFERROR(($E233-_xlfn.XLOOKUP($C233,Competencias!$A:$A,Competencias!V:V))/$E233,"")</f>
        <v/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49"/>
        <v>Hvo Choc Lech Rell Bob 12X210G</v>
      </c>
      <c r="S233" s="135">
        <f t="shared" si="42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0"/>
        <v>Hvo Choc Lech Rell Bob 12X210G</v>
      </c>
      <c r="AD233" s="139">
        <f t="shared" si="43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6"/>
        <v>Hvo Choc Lech Rell Bob 12X210G</v>
      </c>
      <c r="AT233" s="291" t="e">
        <f t="shared" si="40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7"/>
        <v>Hvo Choc Lech Rell Bob 12X210G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8"/>
        <v>#N/A</v>
      </c>
      <c r="BI233" s="892" t="str">
        <f>IFERROR((BE233-_xlfn.XLOOKUP(C233,'Lista Consumo Interno'!A:A,'Lista Consumo Interno'!E:E))/BE233,"")</f>
        <v/>
      </c>
    </row>
    <row r="234" spans="1:61" ht="15.75" thickBot="1" x14ac:dyDescent="0.3">
      <c r="A234" s="246" t="str">
        <f>_xlfn.XLOOKUP(C234,'[1]Listas anteriores R'!$A:$A,'[1]Listas anteriores R'!$D:$D,"")</f>
        <v>Dira</v>
      </c>
      <c r="B234" s="1204" t="s">
        <v>242</v>
      </c>
      <c r="C234" s="855">
        <v>1276</v>
      </c>
      <c r="D234" s="718" t="s">
        <v>302</v>
      </c>
      <c r="E234" s="783">
        <f t="shared" si="41"/>
        <v>5611.5702479338843</v>
      </c>
      <c r="F234" s="860">
        <v>6790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 t="str">
        <f>IFERROR((E234-(_xlfn.XLOOKUP(C234,'Costos Unitarios'!$A:$A,'Costos Unitarios'!$E:$E)+_xlfn.XLOOKUP(C234,'Costos Comerciales'!$A:$A,'Costos Comerciales'!$E:$E)))/E234,"")</f>
        <v/>
      </c>
      <c r="I234" s="732" t="str">
        <f>IFERROR((E234-_xlfn.XLOOKUP(C234,'Lista Consumo Interno'!$A:$A,'Lista Consumo Interno'!$E:$E))/E234,"")</f>
        <v/>
      </c>
      <c r="J234" s="727" t="str">
        <f>IFERROR(($E234-_xlfn.XLOOKUP($C234,Competencias!$A:$A,Competencias!R:R))/$E234,"")</f>
        <v/>
      </c>
      <c r="K234" s="727" t="str">
        <f>IFERROR(($E234-_xlfn.XLOOKUP($C234,Competencias!$A:$A,Competencias!S:S))/$E234,"")</f>
        <v/>
      </c>
      <c r="L234" s="727" t="str">
        <f>IFERROR(($E234-_xlfn.XLOOKUP($C234,Competencias!$A:$A,Competencias!T:T))/$E234,"")</f>
        <v/>
      </c>
      <c r="M234" s="727" t="str">
        <f>IFERROR(($E234-_xlfn.XLOOKUP($C234,Competencias!$A:$A,Competencias!U:U))/$E234,"")</f>
        <v/>
      </c>
      <c r="N234" s="727" t="str">
        <f>IFERROR(($E234-_xlfn.XLOOKUP($C234,Competencias!$A:$A,Competencias!V:V))/$E234,"")</f>
        <v/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49"/>
        <v>Huevo Bon O Bon Leche 24X55 Gr</v>
      </c>
      <c r="S234" s="135">
        <f t="shared" si="42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0"/>
        <v>Huevo Bon O Bon Leche 24X55 Gr</v>
      </c>
      <c r="AD234" s="139">
        <f t="shared" si="43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6"/>
        <v>Huevo Bon O Bon Leche 24X55 Gr</v>
      </c>
      <c r="AT234" s="291" t="e">
        <f t="shared" si="40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7"/>
        <v>Huevo Bon O Bon Leche 24X55 Gr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8"/>
        <v>#N/A</v>
      </c>
      <c r="BI234" s="892" t="str">
        <f>IFERROR((BE234-_xlfn.XLOOKUP(C234,'Lista Consumo Interno'!A:A,'Lista Consumo Interno'!E:E))/BE234,"")</f>
        <v/>
      </c>
    </row>
    <row r="235" spans="1:61" ht="15.75" thickBot="1" x14ac:dyDescent="0.3">
      <c r="A235" s="246" t="str">
        <f>_xlfn.XLOOKUP(C235,'[1]Listas anteriores R'!$A:$A,'[1]Listas anteriores R'!$D:$D,"")</f>
        <v>Dira</v>
      </c>
      <c r="B235" s="1204" t="s">
        <v>242</v>
      </c>
      <c r="C235" s="855">
        <v>1277</v>
      </c>
      <c r="D235" s="718" t="s">
        <v>303</v>
      </c>
      <c r="E235" s="783">
        <f t="shared" si="41"/>
        <v>7429.7520661157023</v>
      </c>
      <c r="F235" s="860">
        <v>8990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 t="str">
        <f>IFERROR((E235-(_xlfn.XLOOKUP(C235,'Costos Unitarios'!$A:$A,'Costos Unitarios'!$E:$E)+_xlfn.XLOOKUP(C235,'Costos Comerciales'!$A:$A,'Costos Comerciales'!$E:$E)))/E235,"")</f>
        <v/>
      </c>
      <c r="I235" s="732" t="str">
        <f>IFERROR((E235-_xlfn.XLOOKUP(C235,'Lista Consumo Interno'!$A:$A,'Lista Consumo Interno'!$E:$E))/E235,"")</f>
        <v/>
      </c>
      <c r="J235" s="727" t="str">
        <f>IFERROR(($E235-_xlfn.XLOOKUP($C235,Competencias!$A:$A,Competencias!R:R))/$E235,"")</f>
        <v/>
      </c>
      <c r="K235" s="727" t="str">
        <f>IFERROR(($E235-_xlfn.XLOOKUP($C235,Competencias!$A:$A,Competencias!S:S))/$E235,"")</f>
        <v/>
      </c>
      <c r="L235" s="727" t="str">
        <f>IFERROR(($E235-_xlfn.XLOOKUP($C235,Competencias!$A:$A,Competencias!T:T))/$E235,"")</f>
        <v/>
      </c>
      <c r="M235" s="727" t="str">
        <f>IFERROR(($E235-_xlfn.XLOOKUP($C235,Competencias!$A:$A,Competencias!U:U))/$E235,"")</f>
        <v/>
      </c>
      <c r="N235" s="727" t="str">
        <f>IFERROR(($E235-_xlfn.XLOOKUP($C235,Competencias!$A:$A,Competencias!V:V))/$E235,"")</f>
        <v/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49"/>
        <v>Huevo Corazon Bob Leche 12X70G</v>
      </c>
      <c r="S235" s="135">
        <f t="shared" si="42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0"/>
        <v>Huevo Corazon Bob Leche 12X70G</v>
      </c>
      <c r="AD235" s="139">
        <f t="shared" si="43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6"/>
        <v>Huevo Corazon Bob Leche 12X70G</v>
      </c>
      <c r="AT235" s="291" t="e">
        <f t="shared" si="40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7"/>
        <v>Huevo Corazon Bob Leche 12X70G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8"/>
        <v>#N/A</v>
      </c>
      <c r="BI235" s="892" t="str">
        <f>IFERROR((BE235-_xlfn.XLOOKUP(C235,'Lista Consumo Interno'!A:A,'Lista Consumo Interno'!E:E))/BE235,"")</f>
        <v/>
      </c>
    </row>
    <row r="236" spans="1:61" ht="15.75" thickBot="1" x14ac:dyDescent="0.3">
      <c r="A236" s="246" t="str">
        <f>_xlfn.XLOOKUP(C236,'[1]Listas anteriores R'!$A:$A,'[1]Listas anteriores R'!$D:$D,"")</f>
        <v>Dira</v>
      </c>
      <c r="B236" s="1204" t="s">
        <v>242</v>
      </c>
      <c r="C236" s="855">
        <v>1278</v>
      </c>
      <c r="D236" s="718" t="s">
        <v>304</v>
      </c>
      <c r="E236" s="783">
        <f t="shared" si="41"/>
        <v>9495.8677685950424</v>
      </c>
      <c r="F236" s="860">
        <v>11490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 t="str">
        <f>IFERROR((E236-(_xlfn.XLOOKUP(C236,'Costos Unitarios'!$A:$A,'Costos Unitarios'!$E:$E)+_xlfn.XLOOKUP(C236,'Costos Comerciales'!$A:$A,'Costos Comerciales'!$E:$E)))/E236,"")</f>
        <v/>
      </c>
      <c r="I236" s="732" t="str">
        <f>IFERROR((E236-_xlfn.XLOOKUP(C236,'Lista Consumo Interno'!$A:$A,'Lista Consumo Interno'!$E:$E))/E236,"")</f>
        <v/>
      </c>
      <c r="J236" s="727" t="str">
        <f>IFERROR(($E236-_xlfn.XLOOKUP($C236,Competencias!$A:$A,Competencias!R:R))/$E236,"")</f>
        <v/>
      </c>
      <c r="K236" s="727" t="str">
        <f>IFERROR(($E236-_xlfn.XLOOKUP($C236,Competencias!$A:$A,Competencias!S:S))/$E236,"")</f>
        <v/>
      </c>
      <c r="L236" s="727" t="str">
        <f>IFERROR(($E236-_xlfn.XLOOKUP($C236,Competencias!$A:$A,Competencias!T:T))/$E236,"")</f>
        <v/>
      </c>
      <c r="M236" s="727" t="str">
        <f>IFERROR(($E236-_xlfn.XLOOKUP($C236,Competencias!$A:$A,Competencias!U:U))/$E236,"")</f>
        <v/>
      </c>
      <c r="N236" s="727" t="str">
        <f>IFERROR(($E236-_xlfn.XLOOKUP($C236,Competencias!$A:$A,Competencias!V:V))/$E236,"")</f>
        <v/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49"/>
        <v>Huevo Cofler Block 12X115G</v>
      </c>
      <c r="S236" s="135">
        <f t="shared" si="42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0.33778294573643408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0"/>
        <v>Huevo Cofler Block 12X115G</v>
      </c>
      <c r="AD236" s="139">
        <f t="shared" si="43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0.33778294573643408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6"/>
        <v>Huevo Cofler Block 12X115G</v>
      </c>
      <c r="AT236" s="291" t="e">
        <f t="shared" ref="AT236:AT299" si="51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7"/>
        <v>Huevo Cofler Block 12X115G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8"/>
        <v>#N/A</v>
      </c>
      <c r="BI236" s="892" t="str">
        <f>IFERROR((BE236-_xlfn.XLOOKUP(C236,'Lista Consumo Interno'!A:A,'Lista Consumo Interno'!E:E))/BE236,"")</f>
        <v/>
      </c>
    </row>
    <row r="237" spans="1:61" ht="15.75" thickBot="1" x14ac:dyDescent="0.3">
      <c r="A237" s="246" t="str">
        <f>_xlfn.XLOOKUP(C237,'[1]Listas anteriores R'!$A:$A,'[1]Listas anteriores R'!$D:$D,"")</f>
        <v>Dira</v>
      </c>
      <c r="B237" s="1204" t="s">
        <v>242</v>
      </c>
      <c r="C237" s="855">
        <v>1279</v>
      </c>
      <c r="D237" s="718" t="s">
        <v>305</v>
      </c>
      <c r="E237" s="783">
        <f t="shared" si="41"/>
        <v>3958.6776859504134</v>
      </c>
      <c r="F237" s="860">
        <v>4790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 t="str">
        <f>IFERROR((E237-(_xlfn.XLOOKUP(C237,'Costos Unitarios'!$A:$A,'Costos Unitarios'!$E:$E)+_xlfn.XLOOKUP(C237,'Costos Comerciales'!$A:$A,'Costos Comerciales'!$E:$E)))/E237,"")</f>
        <v/>
      </c>
      <c r="I237" s="732" t="str">
        <f>IFERROR((E237-_xlfn.XLOOKUP(C237,'Lista Consumo Interno'!$A:$A,'Lista Consumo Interno'!$E:$E))/E237,"")</f>
        <v/>
      </c>
      <c r="J237" s="727" t="str">
        <f>IFERROR(($E237-_xlfn.XLOOKUP($C237,Competencias!$A:$A,Competencias!R:R))/$E237,"")</f>
        <v/>
      </c>
      <c r="K237" s="727" t="str">
        <f>IFERROR(($E237-_xlfn.XLOOKUP($C237,Competencias!$A:$A,Competencias!S:S))/$E237,"")</f>
        <v/>
      </c>
      <c r="L237" s="727" t="str">
        <f>IFERROR(($E237-_xlfn.XLOOKUP($C237,Competencias!$A:$A,Competencias!T:T))/$E237,"")</f>
        <v/>
      </c>
      <c r="M237" s="727" t="str">
        <f>IFERROR(($E237-_xlfn.XLOOKUP($C237,Competencias!$A:$A,Competencias!U:U))/$E237,"")</f>
        <v/>
      </c>
      <c r="N237" s="727" t="str">
        <f>IFERROR(($E237-_xlfn.XLOOKUP($C237,Competencias!$A:$A,Competencias!V:V))/$E237,"")</f>
        <v/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49"/>
        <v>Huevo Cofler Rockl 2X12X54G Fp</v>
      </c>
      <c r="S237" s="135">
        <f t="shared" si="42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 t="str">
        <f>IFERROR((S237-(_xlfn.XLOOKUP(Q237,'Costos Unitarios'!$A:$A,'Costos Unitarios'!$E:$E)+_xlfn.XLOOKUP(Q237,'Costos Comerciales'!$A:$A,'Costos Comerciales'!$E:$E)))/S237,"")</f>
        <v/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0"/>
        <v>Huevo Cofler Rockl 2X12X54G Fp</v>
      </c>
      <c r="AD237" s="139">
        <f t="shared" si="43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 t="str">
        <f>IFERROR((AD237-(_xlfn.XLOOKUP(AB237,'Costos Unitarios'!$A:$A,'Costos Unitarios'!$E:$E)+_xlfn.XLOOKUP(AB237,'Costos Comerciales'!$A:$A,'Costos Comerciales'!$E:$E)))/AD237,"")</f>
        <v/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6"/>
        <v>Huevo Cofler Rockl 2X12X54G Fp</v>
      </c>
      <c r="AT237" s="291" t="e">
        <f t="shared" si="51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7"/>
        <v>Huevo Cofler Rockl 2X12X54G Fp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8"/>
        <v>#N/A</v>
      </c>
      <c r="BI237" s="892" t="str">
        <f>IFERROR((BE237-_xlfn.XLOOKUP(C237,'Lista Consumo Interno'!A:A,'Lista Consumo Interno'!E:E))/BE237,"")</f>
        <v/>
      </c>
    </row>
    <row r="238" spans="1:61" ht="15.75" thickBot="1" x14ac:dyDescent="0.3">
      <c r="A238" s="246" t="str">
        <f>_xlfn.XLOOKUP(C238,'[1]Listas anteriores R'!$A:$A,'[1]Listas anteriores R'!$D:$D,"")</f>
        <v>Dira</v>
      </c>
      <c r="B238" s="1204" t="s">
        <v>242</v>
      </c>
      <c r="C238" s="855">
        <v>1032</v>
      </c>
      <c r="D238" s="718" t="s">
        <v>306</v>
      </c>
      <c r="E238" s="768">
        <f t="shared" si="41"/>
        <v>2471.0743801652893</v>
      </c>
      <c r="F238" s="860">
        <v>2990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 t="str">
        <f>IFERROR((E238-(_xlfn.XLOOKUP(C238,'Costos Unitarios'!$A:$A,'Costos Unitarios'!$E:$E)+_xlfn.XLOOKUP(C238,'Costos Comerciales'!$A:$A,'Costos Comerciales'!$E:$E)))/E238,"")</f>
        <v/>
      </c>
      <c r="I238" s="732" t="str">
        <f>IFERROR((E238-_xlfn.XLOOKUP(C238,'Lista Consumo Interno'!$A:$A,'Lista Consumo Interno'!$E:$E))/E238,"")</f>
        <v/>
      </c>
      <c r="J238" s="727" t="str">
        <f>IFERROR(($E238-_xlfn.XLOOKUP($C238,Competencias!$A:$A,Competencias!R:R))/$E238,"")</f>
        <v/>
      </c>
      <c r="K238" s="727" t="str">
        <f>IFERROR(($E238-_xlfn.XLOOKUP($C238,Competencias!$A:$A,Competencias!S:S))/$E238,"")</f>
        <v/>
      </c>
      <c r="L238" s="727" t="str">
        <f>IFERROR(($E238-_xlfn.XLOOKUP($C238,Competencias!$A:$A,Competencias!T:T))/$E238,"")</f>
        <v/>
      </c>
      <c r="M238" s="727" t="str">
        <f>IFERROR(($E238-_xlfn.XLOOKUP($C238,Competencias!$A:$A,Competencias!U:U))/$E238,"")</f>
        <v/>
      </c>
      <c r="N238" s="727" t="str">
        <f>IFERROR(($E238-_xlfn.XLOOKUP($C238,Competencias!$A:$A,Competencias!V:V))/$E238,"")</f>
        <v/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49"/>
        <v xml:space="preserve">Pastillas de encendido x24 unidades </v>
      </c>
      <c r="S238" s="135">
        <f t="shared" si="42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 t="str">
        <f>IFERROR((S238-(_xlfn.XLOOKUP(Q238,'Costos Unitarios'!$A:$A,'Costos Unitarios'!$E:$E)+_xlfn.XLOOKUP(Q238,'Costos Comerciales'!$A:$A,'Costos Comerciales'!$E:$E)))/S238,"")</f>
        <v/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0"/>
        <v xml:space="preserve">Pastillas de encendido x24 unidades </v>
      </c>
      <c r="AD238" s="139">
        <f t="shared" si="43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 t="str">
        <f>IFERROR((AD238-(_xlfn.XLOOKUP(AB238,'Costos Unitarios'!$A:$A,'Costos Unitarios'!$E:$E)+_xlfn.XLOOKUP(AB238,'Costos Comerciales'!$A:$A,'Costos Comerciales'!$E:$E)))/AD238,"")</f>
        <v/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6"/>
        <v xml:space="preserve">Pastillas de encendido x24 unidades </v>
      </c>
      <c r="AT238" s="291" t="e">
        <f t="shared" si="51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7"/>
        <v xml:space="preserve">Pastillas de encendido x24 unidades 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658</v>
      </c>
      <c r="BH238" s="1052" t="e">
        <f t="shared" si="48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.75" thickBot="1" x14ac:dyDescent="0.3">
      <c r="A239" s="246" t="str">
        <f>_xlfn.XLOOKUP(C239,'[1]Listas anteriores R'!$A:$A,'[1]Listas anteriores R'!$D:$D,"")</f>
        <v>Dira</v>
      </c>
      <c r="B239" s="1204" t="s">
        <v>242</v>
      </c>
      <c r="C239" s="855">
        <v>1504</v>
      </c>
      <c r="D239" s="718" t="s">
        <v>307</v>
      </c>
      <c r="E239" s="768">
        <f t="shared" si="41"/>
        <v>1892.5619834710744</v>
      </c>
      <c r="F239" s="860">
        <v>2290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 t="str">
        <f>IFERROR((E239-(_xlfn.XLOOKUP(C239,'Costos Unitarios'!$A:$A,'Costos Unitarios'!$E:$E)+_xlfn.XLOOKUP(C239,'Costos Comerciales'!$A:$A,'Costos Comerciales'!$E:$E)))/E239,"")</f>
        <v/>
      </c>
      <c r="I239" s="732" t="str">
        <f>IFERROR((E239-_xlfn.XLOOKUP(C239,'Lista Consumo Interno'!$A:$A,'Lista Consumo Interno'!$E:$E))/E239,"")</f>
        <v/>
      </c>
      <c r="J239" s="727" t="str">
        <f>IFERROR(($E239-_xlfn.XLOOKUP($C239,Competencias!$A:$A,Competencias!R:R))/$E239,"")</f>
        <v/>
      </c>
      <c r="K239" s="727" t="str">
        <f>IFERROR(($E239-_xlfn.XLOOKUP($C239,Competencias!$A:$A,Competencias!S:S))/$E239,"")</f>
        <v/>
      </c>
      <c r="L239" s="727" t="str">
        <f>IFERROR(($E239-_xlfn.XLOOKUP($C239,Competencias!$A:$A,Competencias!T:T))/$E239,"")</f>
        <v/>
      </c>
      <c r="M239" s="727" t="str">
        <f>IFERROR(($E239-_xlfn.XLOOKUP($C239,Competencias!$A:$A,Competencias!U:U))/$E239,"")</f>
        <v/>
      </c>
      <c r="N239" s="727" t="str">
        <f>IFERROR(($E239-_xlfn.XLOOKUP($C239,Competencias!$A:$A,Competencias!V:V))/$E239,"")</f>
        <v/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49"/>
        <v xml:space="preserve">Pastillas de encendido x12 unidades </v>
      </c>
      <c r="S239" s="135">
        <f t="shared" si="42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0.27642127435492364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0"/>
        <v xml:space="preserve">Pastillas de encendido x12 unidades </v>
      </c>
      <c r="AD239" s="139">
        <f t="shared" si="43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0.27642127435492364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6"/>
        <v xml:space="preserve">Pastillas de encendido x12 unidades </v>
      </c>
      <c r="AT239" s="291" t="e">
        <f t="shared" si="51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7"/>
        <v xml:space="preserve">Pastillas de encendido x12 unidades 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8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.75" thickBot="1" x14ac:dyDescent="0.3">
      <c r="A240" s="246" t="str">
        <f>_xlfn.XLOOKUP(C240,'[1]Listas anteriores R'!$A:$A,'[1]Listas anteriores R'!$D:$D,"")</f>
        <v>Dira</v>
      </c>
      <c r="B240" s="1204" t="s">
        <v>242</v>
      </c>
      <c r="C240" s="855">
        <v>1033</v>
      </c>
      <c r="D240" s="718" t="s">
        <v>308</v>
      </c>
      <c r="E240" s="768">
        <f t="shared" si="41"/>
        <v>1644.6280991735537</v>
      </c>
      <c r="F240" s="860">
        <v>1990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0.27095979899497485</v>
      </c>
      <c r="I240" s="732" t="str">
        <f>IFERROR((E240-_xlfn.XLOOKUP(C240,'Lista Consumo Interno'!$A:$A,'Lista Consumo Interno'!$E:$E))/E240,"")</f>
        <v/>
      </c>
      <c r="J240" s="727">
        <f>IFERROR(($E240-_xlfn.XLOOKUP($C240,Competencias!$A:$A,Competencias!R:R))/$E240,"")</f>
        <v>1</v>
      </c>
      <c r="K240" s="727">
        <f>IFERROR(($E240-_xlfn.XLOOKUP($C240,Competencias!$A:$A,Competencias!S:S))/$E240,"")</f>
        <v>1</v>
      </c>
      <c r="L240" s="727">
        <f>IFERROR(($E240-_xlfn.XLOOKUP($C240,Competencias!$A:$A,Competencias!T:T))/$E240,"")</f>
        <v>-3.9748743718593001E-2</v>
      </c>
      <c r="M240" s="727">
        <f>IFERROR(($E240-_xlfn.XLOOKUP($C240,Competencias!$A:$A,Competencias!U:U))/$E240,"")</f>
        <v>1</v>
      </c>
      <c r="N240" s="727">
        <f>IFERROR(($E240-_xlfn.XLOOKUP($C240,Competencias!$A:$A,Competencias!V:V))/$E240,"")</f>
        <v>1</v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49"/>
        <v xml:space="preserve">Papas fritas Pay 90gr </v>
      </c>
      <c r="S240" s="135">
        <f t="shared" si="42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 t="str">
        <f>IFERROR((S240-(_xlfn.XLOOKUP(Q240,'Costos Unitarios'!$A:$A,'Costos Unitarios'!$E:$E)+_xlfn.XLOOKUP(Q240,'Costos Comerciales'!$A:$A,'Costos Comerciales'!$E:$E)))/S240,"")</f>
        <v/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0"/>
        <v xml:space="preserve">Papas fritas Pay 90gr </v>
      </c>
      <c r="AD240" s="139">
        <f t="shared" si="43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 t="str">
        <f>IFERROR((AD240-(_xlfn.XLOOKUP(AB240,'Costos Unitarios'!$A:$A,'Costos Unitarios'!$E:$E)+_xlfn.XLOOKUP(AB240,'Costos Comerciales'!$A:$A,'Costos Comerciales'!$E:$E)))/AD240,"")</f>
        <v/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6"/>
        <v xml:space="preserve">Papas fritas Pay 90gr </v>
      </c>
      <c r="AT240" s="291" t="e">
        <f t="shared" si="51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7"/>
        <v xml:space="preserve">Papas fritas Pay 90gr 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8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.75" thickBot="1" x14ac:dyDescent="0.3">
      <c r="A241" s="246" t="str">
        <f>_xlfn.XLOOKUP(C241,'[1]Listas anteriores R'!$A:$A,'[1]Listas anteriores R'!$D:$D,"")</f>
        <v>Dira</v>
      </c>
      <c r="B241" s="1204" t="s">
        <v>242</v>
      </c>
      <c r="C241" s="855">
        <v>1036</v>
      </c>
      <c r="D241" s="718" t="s">
        <v>309</v>
      </c>
      <c r="E241" s="768">
        <f t="shared" si="41"/>
        <v>818.18181818181824</v>
      </c>
      <c r="F241" s="860">
        <v>990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0.38277777777777783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49"/>
        <v>Palitos de maíz 80gr</v>
      </c>
      <c r="S241" s="135">
        <f t="shared" si="42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 t="str">
        <f>IFERROR((S241-(_xlfn.XLOOKUP(Q241,'Costos Unitarios'!$A:$A,'Costos Unitarios'!$E:$E)+_xlfn.XLOOKUP(Q241,'Costos Comerciales'!$A:$A,'Costos Comerciales'!$E:$E)))/S241,"")</f>
        <v/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0"/>
        <v>Palitos de maíz 80gr</v>
      </c>
      <c r="AD241" s="139">
        <f t="shared" si="43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 t="str">
        <f>IFERROR((AD241-(_xlfn.XLOOKUP(AB241,'Costos Unitarios'!$A:$A,'Costos Unitarios'!$E:$E)+_xlfn.XLOOKUP(AB241,'Costos Comerciales'!$A:$A,'Costos Comerciales'!$E:$E)))/AD241,"")</f>
        <v/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6"/>
        <v>Palitos de maíz 80gr</v>
      </c>
      <c r="AT241" s="291" t="e">
        <f t="shared" si="51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7"/>
        <v>Palitos de maíz 80gr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 t="str">
        <f>_xlfn.XLOOKUP($BC241,'Costos Unitarios'!A:A,'Costos Unitarios'!E:E,"")</f>
        <v/>
      </c>
      <c r="BH241" s="1052" t="e">
        <f t="shared" si="48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.75" thickBot="1" x14ac:dyDescent="0.3">
      <c r="A242" s="246" t="str">
        <f>_xlfn.XLOOKUP(C242,'[1]Listas anteriores R'!$A:$A,'[1]Listas anteriores R'!$D:$D,"")</f>
        <v>Dira</v>
      </c>
      <c r="B242" s="1204" t="s">
        <v>242</v>
      </c>
      <c r="C242" s="855">
        <v>1037</v>
      </c>
      <c r="D242" s="718" t="s">
        <v>310</v>
      </c>
      <c r="E242" s="768">
        <f t="shared" ref="E242:E305" si="52">F242/1.21</f>
        <v>818.18181818181824</v>
      </c>
      <c r="F242" s="860">
        <v>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>
        <f>IFERROR((E242-(_xlfn.XLOOKUP(C242,'Costos Unitarios'!$A:$A,'Costos Unitarios'!$E:$E)+_xlfn.XLOOKUP(C242,'Costos Comerciales'!$A:$A,'Costos Comerciales'!$E:$E)))/E242,"")</f>
        <v>0.43288888888888893</v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49"/>
        <v xml:space="preserve">Palitos salados 100gr </v>
      </c>
      <c r="S242" s="135">
        <f t="shared" si="42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0"/>
        <v xml:space="preserve">Palitos salados 100gr </v>
      </c>
      <c r="AD242" s="139">
        <f t="shared" si="43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6"/>
        <v xml:space="preserve">Palitos salados 100gr </v>
      </c>
      <c r="AT242" s="291" t="e">
        <f t="shared" si="51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7"/>
        <v xml:space="preserve">Palitos salados 100gr 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8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.75" thickBot="1" x14ac:dyDescent="0.3">
      <c r="A243" s="246" t="str">
        <f>_xlfn.XLOOKUP(C243,'[1]Listas anteriores R'!$A:$A,'[1]Listas anteriores R'!$D:$D,"")</f>
        <v>Dira</v>
      </c>
      <c r="B243" s="1204" t="s">
        <v>242</v>
      </c>
      <c r="C243" s="855">
        <v>1038</v>
      </c>
      <c r="D243" s="718" t="s">
        <v>311</v>
      </c>
      <c r="E243" s="768">
        <f t="shared" si="52"/>
        <v>1975.206611570248</v>
      </c>
      <c r="F243" s="860">
        <v>2390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>
        <f>IFERROR((E243-(_xlfn.XLOOKUP(C243,'Costos Unitarios'!$A:$A,'Costos Unitarios'!$E:$E)+_xlfn.XLOOKUP(C243,'Costos Comerciales'!$A:$A,'Costos Comerciales'!$E:$E)))/E243,"")</f>
        <v>0.35146025104602513</v>
      </c>
      <c r="I243" s="732" t="str">
        <f>IFERROR((E243-_xlfn.XLOOKUP(C243,'Lista Consumo Interno'!$A:$A,'Lista Consumo Interno'!$E:$E))/E243,"")</f>
        <v/>
      </c>
      <c r="J243" s="727">
        <f>IFERROR(($E243-_xlfn.XLOOKUP($C243,Competencias!$A:$A,Competencias!R:R))/$E243,"")</f>
        <v>1</v>
      </c>
      <c r="K243" s="727">
        <f>IFERROR(($E243-_xlfn.XLOOKUP($C243,Competencias!$A:$A,Competencias!S:S))/$E243,"")</f>
        <v>1</v>
      </c>
      <c r="L243" s="727">
        <f>IFERROR(($E243-_xlfn.XLOOKUP($C243,Competencias!$A:$A,Competencias!T:T))/$E243,"")</f>
        <v>-0.14418410041840998</v>
      </c>
      <c r="M243" s="727">
        <f>IFERROR(($E243-_xlfn.XLOOKUP($C243,Competencias!$A:$A,Competencias!U:U))/$E243,"")</f>
        <v>1</v>
      </c>
      <c r="N243" s="727">
        <f>IFERROR(($E243-_xlfn.XLOOKUP($C243,Competencias!$A:$A,Competencias!V:V))/$E243,"")</f>
        <v>1</v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49"/>
        <v xml:space="preserve">Maní pelado salado 240gr </v>
      </c>
      <c r="S243" s="135">
        <f t="shared" si="42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0"/>
        <v xml:space="preserve">Maní pelado salado 240gr </v>
      </c>
      <c r="AD243" s="139">
        <f t="shared" si="43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6"/>
        <v xml:space="preserve">Maní pelado salado 240gr </v>
      </c>
      <c r="AT243" s="291" t="e">
        <f t="shared" si="51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7"/>
        <v xml:space="preserve">Maní pelado salado 240gr 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8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.75" thickBot="1" x14ac:dyDescent="0.3">
      <c r="A244" s="246" t="str">
        <f>_xlfn.XLOOKUP(C244,'[1]Listas anteriores R'!$A:$A,'[1]Listas anteriores R'!$D:$D,"")</f>
        <v>Dira</v>
      </c>
      <c r="B244" s="1204" t="s">
        <v>242</v>
      </c>
      <c r="C244" s="855">
        <v>1097</v>
      </c>
      <c r="D244" s="718" t="s">
        <v>312</v>
      </c>
      <c r="E244" s="768">
        <f t="shared" si="52"/>
        <v>2140.495867768595</v>
      </c>
      <c r="F244" s="860">
        <v>2590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>
        <f>IFERROR((E244-(_xlfn.XLOOKUP(C244,'Costos Unitarios'!$A:$A,'Costos Unitarios'!$E:$E)+_xlfn.XLOOKUP(C244,'Costos Comerciales'!$A:$A,'Costos Comerciales'!$E:$E)))/E244,"")</f>
        <v>0.3744440154440154</v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49"/>
        <v xml:space="preserve">Maní saborizado queso 240gr </v>
      </c>
      <c r="S244" s="135">
        <f t="shared" si="42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0"/>
        <v xml:space="preserve">Maní saborizado queso 240gr </v>
      </c>
      <c r="AD244" s="139">
        <f t="shared" si="43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6"/>
        <v xml:space="preserve">Maní saborizado queso 240gr </v>
      </c>
      <c r="AT244" s="291" t="e">
        <f t="shared" si="51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7"/>
        <v xml:space="preserve">Maní saborizado queso 240gr 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8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.75" thickBot="1" x14ac:dyDescent="0.3">
      <c r="A245" s="246" t="str">
        <f>_xlfn.XLOOKUP(C245,'[1]Listas anteriores R'!$A:$A,'[1]Listas anteriores R'!$D:$D,"")</f>
        <v>Dira</v>
      </c>
      <c r="B245" s="1205" t="s">
        <v>242</v>
      </c>
      <c r="C245" s="1038">
        <v>1518</v>
      </c>
      <c r="D245" s="720" t="s">
        <v>313</v>
      </c>
      <c r="E245" s="770">
        <f t="shared" si="52"/>
        <v>4123.9669421487606</v>
      </c>
      <c r="F245" s="860">
        <v>4990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0.48471943887775554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49"/>
        <v>Pan flautita congelado (x5 unidades)</v>
      </c>
      <c r="S245" s="135">
        <f t="shared" si="42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 t="str">
        <f>IFERROR((S245-(_xlfn.XLOOKUP(Q245,'Costos Unitarios'!$A:$A,'Costos Unitarios'!$E:$E)+_xlfn.XLOOKUP(Q245,'Costos Comerciales'!$A:$A,'Costos Comerciales'!$E:$E)))/S245,"")</f>
        <v/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0"/>
        <v>Pan flautita congelado (x5 unidades)</v>
      </c>
      <c r="AD245" s="139">
        <f t="shared" si="43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 t="str">
        <f>IFERROR((AD245-(_xlfn.XLOOKUP(AB245,'Costos Unitarios'!$A:$A,'Costos Unitarios'!$E:$E)+_xlfn.XLOOKUP(AB245,'Costos Comerciales'!$A:$A,'Costos Comerciales'!$E:$E)))/AD245,"")</f>
        <v/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6"/>
        <v>Pan flautita congelado (x5 unidades)</v>
      </c>
      <c r="AT245" s="291" t="e">
        <f t="shared" si="51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7"/>
        <v>Pan flautita congelado (x5 unidades)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 t="str">
        <f>_xlfn.XLOOKUP($BC245,'Costos Unitarios'!A:A,'Costos Unitarios'!E:E,"")</f>
        <v/>
      </c>
      <c r="BH245" s="1052" t="e">
        <f t="shared" si="48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.75" thickBot="1" x14ac:dyDescent="0.3">
      <c r="A246" s="246" t="str">
        <f>_xlfn.XLOOKUP(C246,'[1]Listas anteriores R'!$A:$A,'[1]Listas anteriores R'!$D:$D,"")</f>
        <v>Fiambres</v>
      </c>
      <c r="B246" s="1205" t="str">
        <f>_xlfn.XLOOKUP(C246,'[1]Lista Fiambre'!C:C,'[1]Lista Fiambre'!B:B,"")</f>
        <v>MORTADELAS</v>
      </c>
      <c r="C246" s="217">
        <v>1</v>
      </c>
      <c r="D246" s="218" t="s">
        <v>314</v>
      </c>
      <c r="E246" s="770">
        <f t="shared" si="52"/>
        <v>9839.8469415644504</v>
      </c>
      <c r="F246" s="860">
        <v>11906.214799292984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0.69755627118252295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49"/>
        <v>MORT.BOLOG.VEJ.6K.</v>
      </c>
      <c r="S246" s="135">
        <f t="shared" si="42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 t="str">
        <f>IFERROR((S246-(_xlfn.XLOOKUP(Q246,'Costos Unitarios'!$A:$A,'Costos Unitarios'!$E:$E)+_xlfn.XLOOKUP(Q246,'Costos Comerciales'!$A:$A,'Costos Comerciales'!$E:$E)))/S246,"")</f>
        <v/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0"/>
        <v>MORT.BOLOG.VEJ.6K.</v>
      </c>
      <c r="AD246" s="139">
        <f t="shared" si="43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 t="str">
        <f>IFERROR((AD246-(_xlfn.XLOOKUP(AB246,'Costos Unitarios'!$A:$A,'Costos Unitarios'!$E:$E)+_xlfn.XLOOKUP(AB246,'Costos Comerciales'!$A:$A,'Costos Comerciales'!$E:$E)))/AD246,"")</f>
        <v/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6"/>
        <v>MORT.BOLOG.VEJ.6K.</v>
      </c>
      <c r="AT246" s="291" t="e">
        <f t="shared" si="51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7"/>
        <v>MORT.BOLOG.VEJ.6K.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 t="str">
        <f>_xlfn.XLOOKUP($BC246,'Costos Unitarios'!A:A,'Costos Unitarios'!E:E,"")</f>
        <v/>
      </c>
      <c r="BH246" s="1052" t="e">
        <f t="shared" si="48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.75" thickBot="1" x14ac:dyDescent="0.3">
      <c r="A247" s="246" t="str">
        <f>_xlfn.XLOOKUP(C247,'[1]Listas anteriores R'!$A:$A,'[1]Listas anteriores R'!$D:$D,"")</f>
        <v>Fiambres</v>
      </c>
      <c r="B247" s="1205" t="str">
        <f>_xlfn.XLOOKUP(C247,'[1]Lista Fiambre'!C:C,'[1]Lista Fiambre'!B:B,"")</f>
        <v>MORTADELAS</v>
      </c>
      <c r="C247" s="217">
        <v>3</v>
      </c>
      <c r="D247" s="218" t="s">
        <v>315</v>
      </c>
      <c r="E247" s="770">
        <f t="shared" si="52"/>
        <v>9839.8469415644504</v>
      </c>
      <c r="F247" s="860">
        <v>11906.214799292984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0.69471069846515421</v>
      </c>
      <c r="I247" s="732" t="str">
        <f>IFERROR((E247-_xlfn.XLOOKUP(C247,'Lista Consumo Interno'!$A:$A,'Lista Consumo Interno'!$E:$E))/E247,"")</f>
        <v/>
      </c>
      <c r="J247" s="727" t="str">
        <f>IFERROR(($E247-_xlfn.XLOOKUP($C247,Competencias!$A:$A,Competencias!R:R))/$E247,"")</f>
        <v/>
      </c>
      <c r="K247" s="727" t="str">
        <f>IFERROR(($E247-_xlfn.XLOOKUP($C247,Competencias!$A:$A,Competencias!S:S))/$E247,"")</f>
        <v/>
      </c>
      <c r="L247" s="727" t="str">
        <f>IFERROR(($E247-_xlfn.XLOOKUP($C247,Competencias!$A:$A,Competencias!T:T))/$E247,"")</f>
        <v/>
      </c>
      <c r="M247" s="727" t="str">
        <f>IFERROR(($E247-_xlfn.XLOOKUP($C247,Competencias!$A:$A,Competencias!U:U))/$E247,"")</f>
        <v/>
      </c>
      <c r="N247" s="727" t="str">
        <f>IFERROR(($E247-_xlfn.XLOOKUP($C247,Competencias!$A:$A,Competencias!V:V))/$E247,"")</f>
        <v/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49"/>
        <v>MORTADELA BOLOGNA VEJ. 4K</v>
      </c>
      <c r="S247" s="135">
        <f t="shared" si="42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0.27095979899497485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0"/>
        <v>MORTADELA BOLOGNA VEJ. 4K</v>
      </c>
      <c r="AD247" s="139">
        <f t="shared" si="43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0.27095979899497485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6"/>
        <v>MORTADELA BOLOGNA VEJ. 4K</v>
      </c>
      <c r="AT247" s="291" t="e">
        <f t="shared" si="51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7"/>
        <v>MORTADELA BOLOGNA VEJ. 4K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8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.75" thickBot="1" x14ac:dyDescent="0.3">
      <c r="A248" s="246" t="str">
        <f>_xlfn.XLOOKUP(C248,'[1]Listas anteriores R'!$A:$A,'[1]Listas anteriores R'!$D:$D,"")</f>
        <v>Fiambres</v>
      </c>
      <c r="B248" s="1205" t="str">
        <f>_xlfn.XLOOKUP(C248,'[1]Lista Fiambre'!C:C,'[1]Lista Fiambre'!B:B,"")</f>
        <v>MORTADELAS</v>
      </c>
      <c r="C248" s="217">
        <v>5</v>
      </c>
      <c r="D248" s="218" t="s">
        <v>316</v>
      </c>
      <c r="E248" s="770">
        <f t="shared" si="52"/>
        <v>9839.8469415644504</v>
      </c>
      <c r="F248" s="860">
        <v>11906.214799292984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0.68160073844584823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49"/>
        <v>MORTADELA  CAÑON 4,5 K CON PIMIENTA</v>
      </c>
      <c r="S248" s="135">
        <f t="shared" ref="S248:S311" si="53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0.38277777777777783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0"/>
        <v>MORTADELA  CAÑON 4,5 K CON PIMIENTA</v>
      </c>
      <c r="AD248" s="139">
        <f t="shared" ref="AD248:AD311" si="54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0.38277777777777783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6"/>
        <v>MORTADELA  CAÑON 4,5 K CON PIMIENTA</v>
      </c>
      <c r="AT248" s="291" t="e">
        <f t="shared" si="51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7"/>
        <v>MORTADELA  CAÑON 4,5 K CON PIMIENTA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8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.75" thickBot="1" x14ac:dyDescent="0.3">
      <c r="A249" s="246" t="str">
        <f>_xlfn.XLOOKUP(C249,'[1]Listas anteriores R'!$A:$A,'[1]Listas anteriores R'!$D:$D,"")</f>
        <v>Fiambres</v>
      </c>
      <c r="B249" s="1205" t="str">
        <f>_xlfn.XLOOKUP(C249,'[1]Lista Fiambre'!C:C,'[1]Lista Fiambre'!B:B,"")</f>
        <v>MORTADELAS</v>
      </c>
      <c r="C249" s="219">
        <v>687</v>
      </c>
      <c r="D249" s="220" t="s">
        <v>317</v>
      </c>
      <c r="E249" s="770">
        <f t="shared" si="52"/>
        <v>3460.6057729924974</v>
      </c>
      <c r="F249" s="860">
        <v>4187.3329853209216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0.71478981867775437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49"/>
        <v>MORT.BOLOG.BOCH. 12 x 300 GR</v>
      </c>
      <c r="S249" s="135">
        <f t="shared" si="53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0.43288888888888893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0"/>
        <v>MORT.BOLOG.BOCH. 12 x 300 GR</v>
      </c>
      <c r="AD249" s="139">
        <f t="shared" si="54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0.43288888888888893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6"/>
        <v>MORT.BOLOG.BOCH. 12 x 300 GR</v>
      </c>
      <c r="AT249" s="291" t="e">
        <f t="shared" si="51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7"/>
        <v>MORT.BOLOG.BOCH. 12 x 300 GR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8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.75" thickBot="1" x14ac:dyDescent="0.3">
      <c r="A250" s="246" t="str">
        <f>_xlfn.XLOOKUP(C250,'[1]Listas anteriores R'!$A:$A,'[1]Listas anteriores R'!$D:$D,"")</f>
        <v>Fiambres</v>
      </c>
      <c r="B250" s="1205" t="str">
        <f>_xlfn.XLOOKUP(C250,'[1]Lista Fiambre'!C:C,'[1]Lista Fiambre'!B:B,"")</f>
        <v>SALAMES Y SALAMINES</v>
      </c>
      <c r="C250" s="217">
        <v>27</v>
      </c>
      <c r="D250" s="218" t="s">
        <v>318</v>
      </c>
      <c r="E250" s="770">
        <f t="shared" si="52"/>
        <v>21583.235702181551</v>
      </c>
      <c r="F250" s="860">
        <v>26115.715199639675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0.72696401590034265</v>
      </c>
      <c r="I250" s="732" t="str">
        <f>IFERROR((E250-_xlfn.XLOOKUP(C250,'Lista Consumo Interno'!$A:$A,'Lista Consumo Interno'!$E:$E))/E250,"")</f>
        <v/>
      </c>
      <c r="J250" s="727" t="str">
        <f>IFERROR(($E250-_xlfn.XLOOKUP($C250,Competencias!$A:$A,Competencias!R:R))/$E250,"")</f>
        <v/>
      </c>
      <c r="K250" s="727" t="str">
        <f>IFERROR(($E250-_xlfn.XLOOKUP($C250,Competencias!$A:$A,Competencias!S:S))/$E250,"")</f>
        <v/>
      </c>
      <c r="L250" s="727" t="str">
        <f>IFERROR(($E250-_xlfn.XLOOKUP($C250,Competencias!$A:$A,Competencias!T:T))/$E250,"")</f>
        <v/>
      </c>
      <c r="M250" s="727" t="str">
        <f>IFERROR(($E250-_xlfn.XLOOKUP($C250,Competencias!$A:$A,Competencias!U:U))/$E250,"")</f>
        <v/>
      </c>
      <c r="N250" s="727" t="str">
        <f>IFERROR(($E250-_xlfn.XLOOKUP($C250,Competencias!$A:$A,Competencias!V:V))/$E250,"")</f>
        <v/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49"/>
        <v>SALAME LARIO T/MILAN 3 K.</v>
      </c>
      <c r="S250" s="135">
        <f t="shared" si="53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0.35146025104602513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0"/>
        <v>SALAME LARIO T/MILAN 3 K.</v>
      </c>
      <c r="AD250" s="139">
        <f t="shared" si="54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0.35146025104602513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6"/>
        <v>SALAME LARIO T/MILAN 3 K.</v>
      </c>
      <c r="AT250" s="291" t="e">
        <f t="shared" si="51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7"/>
        <v>SALAME LARIO T/MILAN 3 K.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8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.75" thickBot="1" x14ac:dyDescent="0.3">
      <c r="A251" s="246" t="str">
        <f>_xlfn.XLOOKUP(C251,'[1]Listas anteriores R'!$A:$A,'[1]Listas anteriores R'!$D:$D,"")</f>
        <v>Fiambres</v>
      </c>
      <c r="B251" s="1205" t="str">
        <f>_xlfn.XLOOKUP(C251,'[1]Lista Fiambre'!C:C,'[1]Lista Fiambre'!B:B,"")</f>
        <v>SALAMES Y SALAMINES</v>
      </c>
      <c r="C251" s="217">
        <v>1026</v>
      </c>
      <c r="D251" s="218" t="s">
        <v>319</v>
      </c>
      <c r="E251" s="770">
        <f t="shared" si="52"/>
        <v>21583.235702181551</v>
      </c>
      <c r="F251" s="860">
        <v>26115.715199639675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0.67752749884038432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49"/>
        <v xml:space="preserve">SALAME LARIO T/ MILAN 2 G </v>
      </c>
      <c r="S251" s="135">
        <f t="shared" si="53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0.3744440154440154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0"/>
        <v xml:space="preserve">SALAME LARIO T/ MILAN 2 G </v>
      </c>
      <c r="AD251" s="139">
        <f t="shared" si="54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0.3744440154440154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6"/>
        <v xml:space="preserve">SALAME LARIO T/ MILAN 2 G </v>
      </c>
      <c r="AT251" s="291" t="e">
        <f t="shared" si="51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7"/>
        <v xml:space="preserve">SALAME LARIO T/ MILAN 2 G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8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.75" thickBot="1" x14ac:dyDescent="0.3">
      <c r="A252" s="246" t="str">
        <f>_xlfn.XLOOKUP(C252,'[1]Listas anteriores R'!$A:$A,'[1]Listas anteriores R'!$D:$D,"")</f>
        <v>Fiambres</v>
      </c>
      <c r="B252" s="1205" t="str">
        <f>_xlfn.XLOOKUP(C252,'[1]Lista Fiambre'!C:C,'[1]Lista Fiambre'!B:B,"")</f>
        <v>SALAMES Y SALAMINES</v>
      </c>
      <c r="C252" s="217">
        <v>33</v>
      </c>
      <c r="D252" s="218" t="s">
        <v>320</v>
      </c>
      <c r="E252" s="770">
        <f t="shared" si="52"/>
        <v>26731.195237623946</v>
      </c>
      <c r="F252" s="860">
        <v>32344.746237524974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0.66522260151673451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49"/>
        <v>SALAME LARIO T/CRESP. 3 K</v>
      </c>
      <c r="S252" s="135">
        <f t="shared" si="53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0.48471943887775554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0"/>
        <v>SALAME LARIO T/CRESP. 3 K</v>
      </c>
      <c r="AD252" s="139">
        <f t="shared" si="54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0.48471943887775554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6"/>
        <v>SALAME LARIO T/CRESP. 3 K</v>
      </c>
      <c r="AT252" s="291" t="e">
        <f t="shared" si="51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7"/>
        <v>SALAME LARIO T/CRESP. 3 K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8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.75" thickBot="1" x14ac:dyDescent="0.3">
      <c r="A253" s="246" t="str">
        <f>_xlfn.XLOOKUP(C253,'[1]Listas anteriores R'!$A:$A,'[1]Listas anteriores R'!$D:$D,"")</f>
        <v>Fiambres</v>
      </c>
      <c r="B253" s="1205" t="str">
        <f>_xlfn.XLOOKUP(C253,'[1]Lista Fiambre'!C:C,'[1]Lista Fiambre'!B:B,"")</f>
        <v>SALAMES Y SALAMINES</v>
      </c>
      <c r="C253" s="217">
        <v>34</v>
      </c>
      <c r="D253" s="218" t="s">
        <v>321</v>
      </c>
      <c r="E253" s="770">
        <f t="shared" si="52"/>
        <v>23747.416324150639</v>
      </c>
      <c r="F253" s="860">
        <v>28734.373752222273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0.56146808318641495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49"/>
        <v>SALAMIN LARIO T/TAND. P/G</v>
      </c>
      <c r="S253" s="135">
        <f t="shared" si="53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0.69755627118252295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0"/>
        <v>SALAMIN LARIO T/TAND. P/G</v>
      </c>
      <c r="AD253" s="139">
        <f t="shared" si="54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0.69755627118252295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6"/>
        <v>SALAMIN LARIO T/TAND. P/G</v>
      </c>
      <c r="AT253" s="291" t="e">
        <f t="shared" si="51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7"/>
        <v>SALAMIN LARIO T/TAND. P/G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2677</v>
      </c>
      <c r="BH253" s="1052" t="e">
        <f t="shared" si="48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.75" thickBot="1" x14ac:dyDescent="0.3">
      <c r="A254" s="246" t="str">
        <f>_xlfn.XLOOKUP(C254,'[1]Listas anteriores R'!$A:$A,'[1]Listas anteriores R'!$D:$D,"")</f>
        <v>Fiambres</v>
      </c>
      <c r="B254" s="1205" t="str">
        <f>_xlfn.XLOOKUP(C254,'[1]Lista Fiambre'!C:C,'[1]Lista Fiambre'!B:B,"")</f>
        <v>SALAMES Y SALAMINES</v>
      </c>
      <c r="C254" s="217">
        <v>35</v>
      </c>
      <c r="D254" s="218" t="s">
        <v>322</v>
      </c>
      <c r="E254" s="770">
        <f t="shared" si="52"/>
        <v>23747.416324150639</v>
      </c>
      <c r="F254" s="860">
        <v>28734.373752222273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0.57287985094678384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49"/>
        <v>SALAMIN LARIO T/TAND. P/F</v>
      </c>
      <c r="S254" s="135">
        <f t="shared" si="53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0.69471069846515421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0"/>
        <v>SALAMIN LARIO T/TAND. P/F</v>
      </c>
      <c r="AD254" s="139">
        <f t="shared" si="54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0.69471069846515421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6"/>
        <v>SALAMIN LARIO T/TAND. P/F</v>
      </c>
      <c r="AT254" s="291" t="e">
        <f t="shared" si="51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7"/>
        <v>SALAMIN LARIO T/TAND. P/F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2592</v>
      </c>
      <c r="BH254" s="1052" t="e">
        <f t="shared" si="48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.75" thickBot="1" x14ac:dyDescent="0.3">
      <c r="A255" s="246" t="str">
        <f>_xlfn.XLOOKUP(C255,'[1]Listas anteriores R'!$A:$A,'[1]Listas anteriores R'!$D:$D,"")</f>
        <v>Fiambres</v>
      </c>
      <c r="B255" s="1205" t="str">
        <f>_xlfn.XLOOKUP(C255,'[1]Lista Fiambre'!C:C,'[1]Lista Fiambre'!B:B,"")</f>
        <v>SALAMES Y SALAMINES</v>
      </c>
      <c r="C255" s="217">
        <v>50</v>
      </c>
      <c r="D255" s="218" t="s">
        <v>323</v>
      </c>
      <c r="E255" s="770">
        <f t="shared" si="52"/>
        <v>26731.195237623946</v>
      </c>
      <c r="F255" s="860">
        <v>32344.746237524974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0.71774550546918781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49"/>
        <v>SALAMIN LARIO T/COLONO PG</v>
      </c>
      <c r="S255" s="135">
        <f t="shared" si="53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0.68160073844584823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0"/>
        <v>SALAMIN LARIO T/COLONO PG</v>
      </c>
      <c r="AD255" s="139">
        <f t="shared" si="54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0.68160073844584823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6"/>
        <v>SALAMIN LARIO T/COLONO PG</v>
      </c>
      <c r="AT255" s="291" t="e">
        <f t="shared" si="51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7"/>
        <v>SALAMIN LARIO T/COLONO PG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2641</v>
      </c>
      <c r="BH255" s="1052" t="e">
        <f t="shared" si="48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.75" thickBot="1" x14ac:dyDescent="0.3">
      <c r="A256" s="246" t="str">
        <f>_xlfn.XLOOKUP(C256,'[1]Listas anteriores R'!$A:$A,'[1]Listas anteriores R'!$D:$D,"")</f>
        <v>Fiambres</v>
      </c>
      <c r="B256" s="1205" t="str">
        <f>_xlfn.XLOOKUP(C256,'[1]Lista Fiambre'!C:C,'[1]Lista Fiambre'!B:B,"")</f>
        <v>SALAMES Y SALAMINES</v>
      </c>
      <c r="C256" s="217">
        <v>40</v>
      </c>
      <c r="D256" s="218" t="s">
        <v>324</v>
      </c>
      <c r="E256" s="770">
        <f t="shared" si="52"/>
        <v>23917.08899090072</v>
      </c>
      <c r="F256" s="860">
        <v>28939.677678989869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0.69168488678511642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49"/>
        <v>SALAME LARIO PG 1/2 METRO</v>
      </c>
      <c r="S256" s="135">
        <f t="shared" si="53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0.71478981867775437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0"/>
        <v>SALAME LARIO PG 1/2 METRO</v>
      </c>
      <c r="AD256" s="139">
        <f t="shared" si="54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0.71478981867775437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6"/>
        <v>SALAME LARIO PG 1/2 METRO</v>
      </c>
      <c r="AT256" s="291" t="e">
        <f t="shared" si="51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7"/>
        <v>SALAME LARIO PG 1/2 METRO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780</v>
      </c>
      <c r="BH256" s="1052" t="e">
        <f t="shared" si="48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.75" thickBot="1" x14ac:dyDescent="0.3">
      <c r="A257" s="246" t="str">
        <f>_xlfn.XLOOKUP(C257,'[1]Listas anteriores R'!$A:$A,'[1]Listas anteriores R'!$D:$D,"")</f>
        <v>Fiambres</v>
      </c>
      <c r="B257" s="1205" t="str">
        <f>_xlfn.XLOOKUP(C257,'[1]Lista Fiambre'!C:C,'[1]Lista Fiambre'!B:B,"")</f>
        <v>SALAMES Y SALAMINES</v>
      </c>
      <c r="C257" s="217">
        <v>38</v>
      </c>
      <c r="D257" s="218" t="s">
        <v>325</v>
      </c>
      <c r="E257" s="770">
        <f t="shared" si="52"/>
        <v>23917.08899090072</v>
      </c>
      <c r="F257" s="860">
        <v>28939.677678989869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0.70665326358616454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49"/>
        <v>SALAME LARIO P/F 1/2 METRO</v>
      </c>
      <c r="S257" s="135">
        <f t="shared" si="53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0.72696401590034265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0"/>
        <v>SALAME LARIO P/F 1/2 METRO</v>
      </c>
      <c r="AD257" s="139">
        <f t="shared" si="54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0.72696401590034265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6"/>
        <v>SALAME LARIO P/F 1/2 METRO</v>
      </c>
      <c r="AT257" s="291" t="e">
        <f t="shared" si="51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7"/>
        <v>SALAME LARIO P/F 1/2 METRO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5274</v>
      </c>
      <c r="BH257" s="1052" t="e">
        <f t="shared" si="48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.75" thickBot="1" x14ac:dyDescent="0.3">
      <c r="A258" s="246" t="str">
        <f>_xlfn.XLOOKUP(C258,'[1]Listas anteriores R'!$A:$A,'[1]Listas anteriores R'!$D:$D,"")</f>
        <v>Fiambres</v>
      </c>
      <c r="B258" s="1205" t="str">
        <f>_xlfn.XLOOKUP(C258,'[1]Lista Fiambre'!C:C,'[1]Lista Fiambre'!B:B,"")</f>
        <v>SALAMES Y SALAMINES</v>
      </c>
      <c r="C258" s="217">
        <v>41</v>
      </c>
      <c r="D258" s="218" t="s">
        <v>326</v>
      </c>
      <c r="E258" s="770">
        <f t="shared" si="52"/>
        <v>23917.08899090072</v>
      </c>
      <c r="F258" s="860">
        <v>28939.677678989869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0.71735690733216539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49"/>
        <v>SALAME LARIO P/G METRO</v>
      </c>
      <c r="S258" s="135">
        <f t="shared" si="53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0.67752749884038432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0"/>
        <v>SALAME LARIO P/G METRO</v>
      </c>
      <c r="AD258" s="139">
        <f t="shared" si="54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0.67752749884038432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6"/>
        <v>SALAME LARIO P/G METRO</v>
      </c>
      <c r="AT258" s="291" t="e">
        <f t="shared" si="51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7"/>
        <v>SALAME LARIO P/G METRO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5450</v>
      </c>
      <c r="BH258" s="1052" t="e">
        <f t="shared" si="48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.75" thickBot="1" x14ac:dyDescent="0.3">
      <c r="A259" s="246" t="str">
        <f>_xlfn.XLOOKUP(C259,'[1]Listas anteriores R'!$A:$A,'[1]Listas anteriores R'!$D:$D,"")</f>
        <v>Fiambres</v>
      </c>
      <c r="B259" s="1205" t="str">
        <f>_xlfn.XLOOKUP(C259,'[1]Lista Fiambre'!C:C,'[1]Lista Fiambre'!B:B,"")</f>
        <v>SALAMES Y SALAMINES</v>
      </c>
      <c r="C259" s="217">
        <v>39</v>
      </c>
      <c r="D259" s="218" t="s">
        <v>327</v>
      </c>
      <c r="E259" s="770">
        <f t="shared" si="52"/>
        <v>23917.08899090072</v>
      </c>
      <c r="F259" s="860">
        <v>28939.677678989869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0.72203975147104071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49"/>
        <v>SALAME LARIO P/F METRO</v>
      </c>
      <c r="S259" s="135">
        <f t="shared" si="53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0.66522260151673451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0"/>
        <v>SALAME LARIO P/F METRO</v>
      </c>
      <c r="AD259" s="139">
        <f t="shared" si="54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0.66522260151673451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6"/>
        <v>SALAME LARIO P/F METRO</v>
      </c>
      <c r="AT259" s="291" t="e">
        <f t="shared" si="51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7"/>
        <v>SALAME LARIO P/F METRO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8342</v>
      </c>
      <c r="BH259" s="1052" t="e">
        <f t="shared" si="48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.75" thickBot="1" x14ac:dyDescent="0.3">
      <c r="A260" s="246" t="str">
        <f>_xlfn.XLOOKUP(C260,'[1]Listas anteriores R'!$A:$A,'[1]Listas anteriores R'!$D:$D,"")</f>
        <v>Fiambres</v>
      </c>
      <c r="B260" s="1205" t="str">
        <f>_xlfn.XLOOKUP(C260,'[1]Lista Fiambre'!C:C,'[1]Lista Fiambre'!B:B,"")</f>
        <v>SALAMES Y SALAMINES</v>
      </c>
      <c r="C260" s="217">
        <v>59</v>
      </c>
      <c r="D260" s="218" t="s">
        <v>328</v>
      </c>
      <c r="E260" s="770">
        <f t="shared" si="52"/>
        <v>26731.195237623946</v>
      </c>
      <c r="F260" s="860">
        <v>32344.746237524974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0.68172018032231285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5">D260</f>
        <v>LONG. T/ESPAÑOLA</v>
      </c>
      <c r="S260" s="135">
        <f t="shared" si="53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0.56146808318641495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0"/>
        <v>LONG. T/ESPAÑOLA</v>
      </c>
      <c r="AD260" s="139">
        <f t="shared" si="54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0.56146808318641495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6"/>
        <v>LONG. T/ESPAÑOLA</v>
      </c>
      <c r="AT260" s="291" t="e">
        <f t="shared" si="51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7"/>
        <v>LONG. T/ESPAÑOLA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7054</v>
      </c>
      <c r="BH260" s="1052" t="e">
        <f t="shared" si="48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.75" thickBot="1" x14ac:dyDescent="0.3">
      <c r="A261" s="246" t="str">
        <f>_xlfn.XLOOKUP(C261,'[1]Listas anteriores R'!$A:$A,'[1]Listas anteriores R'!$D:$D,"")</f>
        <v>Fiambres</v>
      </c>
      <c r="B261" s="1205" t="str">
        <f>_xlfn.XLOOKUP(C261,'[1]Lista Fiambre'!C:C,'[1]Lista Fiambre'!B:B,"")</f>
        <v>SALAMES Y SALAMINES</v>
      </c>
      <c r="C261" s="217">
        <v>61</v>
      </c>
      <c r="D261" s="218" t="s">
        <v>329</v>
      </c>
      <c r="E261" s="770">
        <f t="shared" si="52"/>
        <v>26731.195237623946</v>
      </c>
      <c r="F261" s="860">
        <v>32344.746237524974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0.69773143594314613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5"/>
        <v>LONGANIZA T/CALABRESA</v>
      </c>
      <c r="S261" s="135">
        <f t="shared" si="53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0.57287985094678384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0"/>
        <v>LONGANIZA T/CALABRESA</v>
      </c>
      <c r="AD261" s="139">
        <f t="shared" si="54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0.57287985094678384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6"/>
        <v>LONGANIZA T/CALABRESA</v>
      </c>
      <c r="AT261" s="291" t="e">
        <f t="shared" si="51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7"/>
        <v>LONGANIZA T/CALABRESA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6255</v>
      </c>
      <c r="BH261" s="1052" t="e">
        <f t="shared" si="48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.75" thickBot="1" x14ac:dyDescent="0.3">
      <c r="A262" s="246" t="str">
        <f>_xlfn.XLOOKUP(C262,'[1]Listas anteriores R'!$A:$A,'[1]Listas anteriores R'!$D:$D,"")</f>
        <v>Fiambres</v>
      </c>
      <c r="B262" s="1205" t="str">
        <f>_xlfn.XLOOKUP(C262,'[1]Lista Fiambre'!C:C,'[1]Lista Fiambre'!B:B,"")</f>
        <v>SALAMES Y SALAMINES</v>
      </c>
      <c r="C262" s="217">
        <v>58</v>
      </c>
      <c r="D262" s="218" t="s">
        <v>330</v>
      </c>
      <c r="E262" s="770">
        <f t="shared" si="52"/>
        <v>26734.512717125555</v>
      </c>
      <c r="F262" s="860">
        <v>32348.760387721923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0.74804104075983169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5"/>
        <v xml:space="preserve">CANTIMPALO LARIO (MITAD) </v>
      </c>
      <c r="S262" s="135">
        <f t="shared" si="53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0.71774550546918781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0"/>
        <v xml:space="preserve">CANTIMPALO LARIO (MITAD) </v>
      </c>
      <c r="AD262" s="139">
        <f t="shared" si="54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0.71774550546918781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6"/>
        <v xml:space="preserve">CANTIMPALO LARIO (MITAD) </v>
      </c>
      <c r="AT262" s="291" t="e">
        <f t="shared" si="51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7"/>
        <v xml:space="preserve">CANTIMPALO LARIO (MITAD) 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6824</v>
      </c>
      <c r="BH262" s="1052" t="e">
        <f t="shared" si="48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.75" thickBot="1" x14ac:dyDescent="0.3">
      <c r="A263" s="246" t="str">
        <f>_xlfn.XLOOKUP(C263,'[1]Listas anteriores R'!$A:$A,'[1]Listas anteriores R'!$D:$D,"")</f>
        <v>Fiambres</v>
      </c>
      <c r="B263" s="1205" t="str">
        <f>_xlfn.XLOOKUP(C263,'[1]Lista Fiambre'!C:C,'[1]Lista Fiambre'!B:B,"")</f>
        <v>SALAMES Y SALAMINES</v>
      </c>
      <c r="C263" s="222">
        <v>587</v>
      </c>
      <c r="D263" s="223" t="s">
        <v>331</v>
      </c>
      <c r="E263" s="770">
        <f t="shared" si="52"/>
        <v>23747.416324150639</v>
      </c>
      <c r="F263" s="860">
        <v>28734.373752222273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0.5116100277315192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5"/>
        <v>SALAMIN TIPO ARTESANAL</v>
      </c>
      <c r="S263" s="135">
        <f t="shared" si="53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0.69168488678511642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6">D263</f>
        <v>SALAMIN TIPO ARTESANAL</v>
      </c>
      <c r="AD263" s="139">
        <f t="shared" si="54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0.69168488678511642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6"/>
        <v>SALAMIN TIPO ARTESANAL</v>
      </c>
      <c r="AT263" s="291" t="e">
        <f t="shared" si="51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7"/>
        <v>SALAMIN TIPO ARTESANAL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6552</v>
      </c>
      <c r="BH263" s="1052" t="e">
        <f t="shared" si="48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.75" thickBot="1" x14ac:dyDescent="0.3">
      <c r="A264" s="246" t="str">
        <f>_xlfn.XLOOKUP(C264,'[1]Listas anteriores R'!$A:$A,'[1]Listas anteriores R'!$D:$D,"")</f>
        <v>Fiambres</v>
      </c>
      <c r="B264" s="1205" t="str">
        <f>_xlfn.XLOOKUP(C264,'[1]Lista Fiambre'!C:C,'[1]Lista Fiambre'!B:B,"")</f>
        <v>BLANCOS Y SALCHICHONES</v>
      </c>
      <c r="C264" s="217">
        <v>66</v>
      </c>
      <c r="D264" s="218" t="s">
        <v>332</v>
      </c>
      <c r="E264" s="770">
        <f t="shared" si="52"/>
        <v>7661.0236902180359</v>
      </c>
      <c r="F264" s="860">
        <v>9269.838665163823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0.73671925821409445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5"/>
        <v>MORCILLON C/LENGUA 2,5 KG.</v>
      </c>
      <c r="S264" s="135">
        <f t="shared" si="53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0.70665326358616454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6"/>
        <v>MORCILLON C/LENGUA 2,5 KG.</v>
      </c>
      <c r="AD264" s="139">
        <f t="shared" si="54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0.70665326358616454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6"/>
        <v>MORCILLON C/LENGUA 2,5 KG.</v>
      </c>
      <c r="AT264" s="291" t="e">
        <f t="shared" si="51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7"/>
        <v>MORCILLON C/LENGUA 2,5 KG.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5954</v>
      </c>
      <c r="BH264" s="1052" t="e">
        <f t="shared" si="48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.75" thickBot="1" x14ac:dyDescent="0.3">
      <c r="A265" s="246" t="str">
        <f>_xlfn.XLOOKUP(C265,'[1]Listas anteriores R'!$A:$A,'[1]Listas anteriores R'!$D:$D,"")</f>
        <v>Fiambres</v>
      </c>
      <c r="B265" s="1205" t="str">
        <f>_xlfn.XLOOKUP(C265,'[1]Lista Fiambre'!C:C,'[1]Lista Fiambre'!B:B,"")</f>
        <v>BLANCOS Y SALCHICHONES</v>
      </c>
      <c r="C265" s="217">
        <v>87</v>
      </c>
      <c r="D265" s="218" t="s">
        <v>333</v>
      </c>
      <c r="E265" s="770">
        <f t="shared" si="52"/>
        <v>6300.149333043948</v>
      </c>
      <c r="F265" s="860">
        <v>7623.1806929831773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0.53207458360742388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5"/>
        <v xml:space="preserve">MORCILLA LARIO ENV VACIO </v>
      </c>
      <c r="S265" s="135">
        <f t="shared" si="53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0.71735690733216539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6"/>
        <v xml:space="preserve">MORCILLA LARIO ENV VACIO </v>
      </c>
      <c r="AD265" s="139">
        <f t="shared" si="54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0.71735690733216539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7">D265</f>
        <v xml:space="preserve">MORCILLA LARIO ENV VACIO </v>
      </c>
      <c r="AT265" s="291" t="e">
        <f t="shared" si="51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8">D265</f>
        <v xml:space="preserve">MORCILLA LARIO ENV VACIO 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5895</v>
      </c>
      <c r="BH265" s="1052" t="e">
        <f t="shared" si="48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.75" thickBot="1" x14ac:dyDescent="0.3">
      <c r="A266" s="246" t="str">
        <f>_xlfn.XLOOKUP(C266,'[1]Listas anteriores R'!$A:$A,'[1]Listas anteriores R'!$D:$D,"")</f>
        <v>Fiambres</v>
      </c>
      <c r="B266" s="1205" t="str">
        <f>_xlfn.XLOOKUP(C266,'[1]Lista Fiambre'!C:C,'[1]Lista Fiambre'!B:B,"")</f>
        <v>BLANCOS Y SALCHICHONES</v>
      </c>
      <c r="C266" s="217">
        <v>94</v>
      </c>
      <c r="D266" s="218" t="s">
        <v>334</v>
      </c>
      <c r="E266" s="770">
        <f t="shared" si="52"/>
        <v>6300.149333043948</v>
      </c>
      <c r="F266" s="860">
        <v>7623.1806929831773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0.50493236983431311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5"/>
        <v>MORCILLA LARIO ENV. VACIO X 4 UNID (vta al peso) 450gr</v>
      </c>
      <c r="S266" s="135">
        <f t="shared" si="53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0.72203975147104071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6"/>
        <v>MORCILLA LARIO ENV. VACIO X 4 UNID (vta al peso) 450gr</v>
      </c>
      <c r="AD266" s="139">
        <f t="shared" si="54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0.72203975147104071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7"/>
        <v>MORCILLA LARIO ENV. VACIO X 4 UNID (vta al peso) 450gr</v>
      </c>
      <c r="AT266" s="291" t="e">
        <f t="shared" si="51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8"/>
        <v>MORCILLA LARIO ENV. VACIO X 4 UNID (vta al peso) 450gr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5640</v>
      </c>
      <c r="BH266" s="1052" t="e">
        <f t="shared" ref="BH266:BH329" si="59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.75" thickBot="1" x14ac:dyDescent="0.3">
      <c r="A267" s="246" t="str">
        <f>_xlfn.XLOOKUP(C267,'[1]Listas anteriores R'!$A:$A,'[1]Listas anteriores R'!$D:$D,"")</f>
        <v>Fiambres</v>
      </c>
      <c r="B267" s="1205" t="str">
        <f>_xlfn.XLOOKUP(C267,'[1]Lista Fiambre'!C:C,'[1]Lista Fiambre'!B:B,"")</f>
        <v>BLANCOS Y SALCHICHONES</v>
      </c>
      <c r="C267" s="219">
        <v>92</v>
      </c>
      <c r="D267" s="221" t="s">
        <v>335</v>
      </c>
      <c r="E267" s="770">
        <f t="shared" si="52"/>
        <v>4793.3884297520663</v>
      </c>
      <c r="F267" s="860">
        <v>5800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-0.13656551724137928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5"/>
        <v>CHORIZO FRESCO DE CERDO X 4 UNID - 400gr</v>
      </c>
      <c r="S267" s="135">
        <f t="shared" si="53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0.68172018032231285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6"/>
        <v>CHORIZO FRESCO DE CERDO X 4 UNID - 400gr</v>
      </c>
      <c r="AD267" s="139">
        <f t="shared" si="54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0.68172018032231285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7"/>
        <v>CHORIZO FRESCO DE CERDO X 4 UNID - 400gr</v>
      </c>
      <c r="AT267" s="291" t="e">
        <f t="shared" si="51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8"/>
        <v>CHORIZO FRESCO DE CERDO X 4 UNID - 400gr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6878</v>
      </c>
      <c r="BH267" s="1052" t="e">
        <f t="shared" si="59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.75" thickBot="1" x14ac:dyDescent="0.3">
      <c r="A268" s="246" t="str">
        <f>_xlfn.XLOOKUP(C268,'[1]Listas anteriores R'!$A:$A,'[1]Listas anteriores R'!$D:$D,"")</f>
        <v>Fiambres</v>
      </c>
      <c r="B268" s="1205" t="str">
        <f>_xlfn.XLOOKUP(C268,'[1]Lista Fiambre'!C:C,'[1]Lista Fiambre'!B:B,"")</f>
        <v>BLANCOS Y SALCHICHONES</v>
      </c>
      <c r="C268" s="217">
        <v>93</v>
      </c>
      <c r="D268" s="218" t="s">
        <v>336</v>
      </c>
      <c r="E268" s="770">
        <f t="shared" si="52"/>
        <v>10578.512396694216</v>
      </c>
      <c r="F268" s="860">
        <v>12800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0.51278593750000001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5"/>
        <v>CHORIZO FRESCO DE CERDO LARIO ENV VACIO</v>
      </c>
      <c r="S268" s="135">
        <f t="shared" si="53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0.69773143594314613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6"/>
        <v>CHORIZO FRESCO DE CERDO LARIO ENV VACIO</v>
      </c>
      <c r="AD268" s="139">
        <f t="shared" si="54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0.69773143594314613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7"/>
        <v>CHORIZO FRESCO DE CERDO LARIO ENV VACIO</v>
      </c>
      <c r="AT268" s="291" t="e">
        <f t="shared" si="51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8"/>
        <v>CHORIZO FRESCO DE CERDO LARIO ENV VACIO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6314</v>
      </c>
      <c r="BH268" s="1052" t="e">
        <f t="shared" si="59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.75" thickBot="1" x14ac:dyDescent="0.3">
      <c r="A269" s="246" t="str">
        <f>_xlfn.XLOOKUP(C269,'[1]Listas anteriores R'!$A:$A,'[1]Listas anteriores R'!$D:$D,"")</f>
        <v>Fiambres</v>
      </c>
      <c r="B269" s="1205" t="str">
        <f>_xlfn.XLOOKUP(C269,'[1]Lista Fiambre'!C:C,'[1]Lista Fiambre'!B:B,"")</f>
        <v>BLANCOS Y SALCHICHONES</v>
      </c>
      <c r="C269" s="222">
        <v>81</v>
      </c>
      <c r="D269" s="223" t="s">
        <v>337</v>
      </c>
      <c r="E269" s="770">
        <f t="shared" si="52"/>
        <v>11074.380165289256</v>
      </c>
      <c r="F269" s="860">
        <v>13400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0.53911641791044773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5"/>
        <v>SALCHICHA PARRILLERA</v>
      </c>
      <c r="S269" s="135">
        <f t="shared" si="53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0.74804104075983169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6"/>
        <v>SALCHICHA PARRILLERA</v>
      </c>
      <c r="AD269" s="139">
        <f t="shared" si="54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0.74804104075983169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7"/>
        <v>SALCHICHA PARRILLERA</v>
      </c>
      <c r="AT269" s="291" t="e">
        <f t="shared" si="51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8"/>
        <v>SALCHICHA PARRILLERA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5872</v>
      </c>
      <c r="BH269" s="1052" t="e">
        <f t="shared" si="59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.75" thickBot="1" x14ac:dyDescent="0.3">
      <c r="A270" s="246" t="str">
        <f>_xlfn.XLOOKUP(C270,'[1]Listas anteriores R'!$A:$A,'[1]Listas anteriores R'!$D:$D,"")</f>
        <v>Fiambres</v>
      </c>
      <c r="B270" s="1205" t="str">
        <f>_xlfn.XLOOKUP(C270,'[1]Lista Fiambre'!C:C,'[1]Lista Fiambre'!B:B,"")</f>
        <v>BLANCOS Y SALCHICHONES</v>
      </c>
      <c r="C270" s="217">
        <v>73</v>
      </c>
      <c r="D270" s="218" t="s">
        <v>338</v>
      </c>
      <c r="E270" s="770">
        <f t="shared" si="52"/>
        <v>8561.0376952895476</v>
      </c>
      <c r="F270" s="860">
        <v>10358.855611300352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0.74197053223869869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5"/>
        <v>QUESO CERDO 2,5 KG.</v>
      </c>
      <c r="S270" s="135">
        <f t="shared" si="53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0.5116100277315192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6"/>
        <v>QUESO CERDO 2,5 KG.</v>
      </c>
      <c r="AD270" s="139">
        <f t="shared" si="54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0.5116100277315192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7"/>
        <v>QUESO CERDO 2,5 KG.</v>
      </c>
      <c r="AT270" s="291" t="e">
        <f t="shared" si="51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8"/>
        <v>QUESO CERDO 2,5 KG.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11598</v>
      </c>
      <c r="BH270" s="1052" t="e">
        <f t="shared" si="59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.75" thickBot="1" x14ac:dyDescent="0.3">
      <c r="A271" s="246" t="str">
        <f>_xlfn.XLOOKUP(C271,'[1]Listas anteriores R'!$A:$A,'[1]Listas anteriores R'!$D:$D,"")</f>
        <v>Fiambres</v>
      </c>
      <c r="B271" s="1205" t="str">
        <f>_xlfn.XLOOKUP(C271,'[1]Lista Fiambre'!C:C,'[1]Lista Fiambre'!B:B,"")</f>
        <v>BLANCOS Y SALCHICHONES</v>
      </c>
      <c r="C271" s="217">
        <v>78</v>
      </c>
      <c r="D271" s="218" t="s">
        <v>339</v>
      </c>
      <c r="E271" s="770">
        <f t="shared" si="52"/>
        <v>9542.6270100000038</v>
      </c>
      <c r="F271" s="860">
        <v>11546.578682100004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0.69107039425194938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5"/>
        <v>SALCHICHÓN CON JAMÓN 2,5KG</v>
      </c>
      <c r="S271" s="135">
        <f t="shared" si="53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0.73671925821409445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6"/>
        <v>SALCHICHÓN CON JAMÓN 2,5KG</v>
      </c>
      <c r="AD271" s="139">
        <f t="shared" si="54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0.73671925821409445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7"/>
        <v>SALCHICHÓN CON JAMÓN 2,5KG</v>
      </c>
      <c r="AT271" s="291" t="e">
        <f t="shared" si="51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8"/>
        <v>SALCHICHÓN CON JAMÓN 2,5KG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1393</v>
      </c>
      <c r="BH271" s="1052" t="e">
        <f t="shared" si="59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.75" thickBot="1" x14ac:dyDescent="0.3">
      <c r="A272" s="246" t="str">
        <f>_xlfn.XLOOKUP(C272,'[1]Listas anteriores R'!$A:$A,'[1]Listas anteriores R'!$D:$D,"")</f>
        <v>Fiambres</v>
      </c>
      <c r="B272" s="1205" t="str">
        <f>_xlfn.XLOOKUP(C272,'[1]Lista Fiambre'!C:C,'[1]Lista Fiambre'!B:B,"")</f>
        <v>BLANCOS Y SALCHICHONES</v>
      </c>
      <c r="C272" s="217">
        <v>84</v>
      </c>
      <c r="D272" s="218" t="s">
        <v>340</v>
      </c>
      <c r="E272" s="770">
        <f t="shared" si="52"/>
        <v>9542.6270100000038</v>
      </c>
      <c r="F272" s="860">
        <v>11546.578682100004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0.70940915985775299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5"/>
        <v>SALCHICHON PRIMAVERA 2,5KG</v>
      </c>
      <c r="S272" s="135">
        <f t="shared" si="53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0.53207458360742388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6"/>
        <v>SALCHICHON PRIMAVERA 2,5KG</v>
      </c>
      <c r="AD272" s="139">
        <f t="shared" si="54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0.53207458360742388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7"/>
        <v>SALCHICHON PRIMAVERA 2,5KG</v>
      </c>
      <c r="AT272" s="291" t="e">
        <f t="shared" si="51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8"/>
        <v>SALCHICHON PRIMAVERA 2,5KG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2590</v>
      </c>
      <c r="BH272" s="1052" t="e">
        <f t="shared" si="59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.75" thickBot="1" x14ac:dyDescent="0.3">
      <c r="A273" s="246" t="str">
        <f>_xlfn.XLOOKUP(C273,'[1]Listas anteriores R'!$A:$A,'[1]Listas anteriores R'!$D:$D,"")</f>
        <v>Fiambres</v>
      </c>
      <c r="B273" s="1205" t="str">
        <f>_xlfn.XLOOKUP(C273,'[1]Lista Fiambre'!C:C,'[1]Lista Fiambre'!B:B,"")</f>
        <v>BLANCOS Y SALCHICHONES</v>
      </c>
      <c r="C273" s="219">
        <v>689</v>
      </c>
      <c r="D273" s="221" t="s">
        <v>341</v>
      </c>
      <c r="E273" s="770">
        <f t="shared" si="52"/>
        <v>3053.1586923409095</v>
      </c>
      <c r="F273" s="860">
        <v>3694.3220177325006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0.69638001381144943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5"/>
        <v>SALCHIC.C/JAMON 12 X 300GR</v>
      </c>
      <c r="S273" s="135">
        <f t="shared" si="53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0.50493236983431311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6"/>
        <v>SALCHIC.C/JAMON 12 X 300GR</v>
      </c>
      <c r="AD273" s="139">
        <f t="shared" si="54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0.50493236983431311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7"/>
        <v>SALCHIC.C/JAMON 12 X 300GR</v>
      </c>
      <c r="AT273" s="291" t="e">
        <f t="shared" si="51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8"/>
        <v>SALCHIC.C/JAMON 12 X 300GR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2549</v>
      </c>
      <c r="BH273" s="1052" t="e">
        <f t="shared" si="59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.75" thickBot="1" x14ac:dyDescent="0.3">
      <c r="A274" s="246" t="str">
        <f>_xlfn.XLOOKUP(C274,'[1]Listas anteriores R'!$A:$A,'[1]Listas anteriores R'!$D:$D,"")</f>
        <v>Fiambres</v>
      </c>
      <c r="B274" s="1205" t="str">
        <f>_xlfn.XLOOKUP(C274,'[1]Lista Fiambre'!C:C,'[1]Lista Fiambre'!B:B,"")</f>
        <v>BLANCOS Y SALCHICHONES</v>
      </c>
      <c r="C274" s="219">
        <v>688</v>
      </c>
      <c r="D274" s="221" t="s">
        <v>342</v>
      </c>
      <c r="E274" s="770">
        <f t="shared" si="52"/>
        <v>3053.1586923409095</v>
      </c>
      <c r="F274" s="860">
        <v>3694.3220177325006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0.677383294071497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5"/>
        <v>SALCHIC. PRIMAV. 12 X 300GR</v>
      </c>
      <c r="S274" s="135">
        <f t="shared" si="53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-0.13656551724137928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6"/>
        <v>SALCHIC. PRIMAV. 12 X 300GR</v>
      </c>
      <c r="AD274" s="139">
        <f t="shared" si="54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-0.13656551724137928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7"/>
        <v>SALCHIC. PRIMAV. 12 X 300GR</v>
      </c>
      <c r="AT274" s="291" t="e">
        <f t="shared" si="51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8"/>
        <v>SALCHIC. PRIMAV. 12 X 300GR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5077</v>
      </c>
      <c r="BH274" s="1052" t="e">
        <f t="shared" si="59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.75" thickBot="1" x14ac:dyDescent="0.3">
      <c r="A275" s="246" t="str">
        <f>_xlfn.XLOOKUP(C275,'[1]Listas anteriores R'!$A:$A,'[1]Listas anteriores R'!$D:$D,"")</f>
        <v>Fiambres</v>
      </c>
      <c r="B275" s="1205" t="str">
        <f>_xlfn.XLOOKUP(C275,'[1]Lista Fiambre'!C:C,'[1]Lista Fiambre'!B:B,"")</f>
        <v>JAMONES CRUDOS</v>
      </c>
      <c r="C275" s="217">
        <v>99</v>
      </c>
      <c r="D275" s="218" t="s">
        <v>343</v>
      </c>
      <c r="E275" s="770">
        <f t="shared" si="52"/>
        <v>48906.382120275688</v>
      </c>
      <c r="F275" s="860">
        <v>59176.722365533577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0.80317497261754645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5"/>
        <v>JAMON CRUDO 1/4 x 1 K</v>
      </c>
      <c r="S275" s="135">
        <f t="shared" si="53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0.51278593750000001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6"/>
        <v>JAMON CRUDO 1/4 x 1 K</v>
      </c>
      <c r="AD275" s="139">
        <f t="shared" si="54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0.51278593750000001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7"/>
        <v>JAMON CRUDO 1/4 x 1 K</v>
      </c>
      <c r="AT275" s="291" t="e">
        <f t="shared" si="51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8"/>
        <v>JAMON CRUDO 1/4 x 1 K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4842</v>
      </c>
      <c r="BH275" s="1052" t="e">
        <f t="shared" si="59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.75" thickBot="1" x14ac:dyDescent="0.3">
      <c r="A276" s="246" t="str">
        <f>_xlfn.XLOOKUP(C276,'[1]Listas anteriores R'!$A:$A,'[1]Listas anteriores R'!$D:$D,"")</f>
        <v>Fiambres</v>
      </c>
      <c r="B276" s="1205" t="str">
        <f>_xlfn.XLOOKUP(C276,'[1]Lista Fiambre'!C:C,'[1]Lista Fiambre'!B:B,"")</f>
        <v>JAMONES CRUDOS</v>
      </c>
      <c r="C276" s="217">
        <v>98</v>
      </c>
      <c r="D276" s="218" t="s">
        <v>344</v>
      </c>
      <c r="E276" s="770">
        <f t="shared" si="52"/>
        <v>48906.382120275688</v>
      </c>
      <c r="F276" s="860">
        <v>59176.722365533577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0.77886321720951224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5"/>
        <v>JAMON CRUDO MITAD S/C X 2,5 K</v>
      </c>
      <c r="S276" s="135">
        <f t="shared" si="53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0.53911641791044773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6"/>
        <v>JAMON CRUDO MITAD S/C X 2,5 K</v>
      </c>
      <c r="AD276" s="139">
        <f t="shared" si="54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0.53911641791044773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7"/>
        <v>JAMON CRUDO MITAD S/C X 2,5 K</v>
      </c>
      <c r="AT276" s="291" t="e">
        <f t="shared" si="51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8"/>
        <v>JAMON CRUDO MITAD S/C X 2,5 K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4775</v>
      </c>
      <c r="BH276" s="1052" t="e">
        <f t="shared" si="59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.75" thickBot="1" x14ac:dyDescent="0.3">
      <c r="A277" s="246" t="str">
        <f>_xlfn.XLOOKUP(C277,'[1]Listas anteriores R'!$A:$A,'[1]Listas anteriores R'!$D:$D,"")</f>
        <v>Fiambres</v>
      </c>
      <c r="B277" s="1205" t="str">
        <f>_xlfn.XLOOKUP(C277,'[1]Lista Fiambre'!C:C,'[1]Lista Fiambre'!B:B,"")</f>
        <v>JAMONES CRUDOS</v>
      </c>
      <c r="C277" s="217">
        <v>100</v>
      </c>
      <c r="D277" s="218" t="s">
        <v>345</v>
      </c>
      <c r="E277" s="770">
        <f t="shared" si="52"/>
        <v>48906.382120275688</v>
      </c>
      <c r="F277" s="860">
        <v>59176.722365533577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0.66531975397922294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5"/>
        <v>JAMON CRUDO RECT.MOLDEADO</v>
      </c>
      <c r="S277" s="135">
        <f t="shared" si="53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0.74197053223869869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6"/>
        <v>JAMON CRUDO RECT.MOLDEADO</v>
      </c>
      <c r="AD277" s="139">
        <f t="shared" si="54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0.74197053223869869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7"/>
        <v>JAMON CRUDO RECT.MOLDEADO</v>
      </c>
      <c r="AT277" s="291" t="e">
        <f t="shared" si="51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8"/>
        <v>JAMON CRUDO RECT.MOLDEADO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1660</v>
      </c>
      <c r="BH277" s="1052" t="e">
        <f t="shared" si="59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.75" thickBot="1" x14ac:dyDescent="0.3">
      <c r="A278" s="246" t="str">
        <f>_xlfn.XLOOKUP(C278,'[1]Listas anteriores R'!$A:$A,'[1]Listas anteriores R'!$D:$D,"")</f>
        <v>Fiambres</v>
      </c>
      <c r="B278" s="1205" t="str">
        <f>_xlfn.XLOOKUP(C278,'[1]Lista Fiambre'!C:C,'[1]Lista Fiambre'!B:B,"")</f>
        <v>SALAZONES COCIDAS</v>
      </c>
      <c r="C278" s="217">
        <v>116</v>
      </c>
      <c r="D278" s="218" t="s">
        <v>346</v>
      </c>
      <c r="E278" s="770">
        <f t="shared" si="52"/>
        <v>14299.09090909091</v>
      </c>
      <c r="F278" s="860">
        <v>17301.900000000001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0.67606332252527179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5"/>
        <v>JAMON COCIDO CLASICO LARIO  OVAL.6Kg</v>
      </c>
      <c r="S278" s="135">
        <f t="shared" si="53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0.69107039425194938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6"/>
        <v>JAMON COCIDO CLASICO LARIO  OVAL.6Kg</v>
      </c>
      <c r="AD278" s="139">
        <f t="shared" si="54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0.69107039425194938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7"/>
        <v>JAMON COCIDO CLASICO LARIO  OVAL.6Kg</v>
      </c>
      <c r="AT278" s="291" t="e">
        <f t="shared" si="51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8"/>
        <v>JAMON COCIDO CLASICO LARIO  OVAL.6Kg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2126</v>
      </c>
      <c r="BH278" s="1052" t="e">
        <f t="shared" si="59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.75" thickBot="1" x14ac:dyDescent="0.3">
      <c r="A279" s="246" t="str">
        <f>_xlfn.XLOOKUP(C279,'[1]Listas anteriores R'!$A:$A,'[1]Listas anteriores R'!$D:$D,"")</f>
        <v>Fiambres</v>
      </c>
      <c r="B279" s="1205" t="str">
        <f>_xlfn.XLOOKUP(C279,'[1]Lista Fiambre'!C:C,'[1]Lista Fiambre'!B:B,"")</f>
        <v>SALAZONES COCIDAS</v>
      </c>
      <c r="C279" s="217">
        <v>119</v>
      </c>
      <c r="D279" s="218" t="s">
        <v>347</v>
      </c>
      <c r="E279" s="770">
        <f t="shared" si="52"/>
        <v>14299.09090909091</v>
      </c>
      <c r="F279" s="860">
        <v>17301.900000000001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0.67634306058872151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5"/>
        <v xml:space="preserve">JAMON COCIDO CLASICO LARIO RECT. 6kg </v>
      </c>
      <c r="S279" s="135">
        <f t="shared" si="53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0.70940915985775299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6"/>
        <v xml:space="preserve">JAMON COCIDO CLASICO LARIO RECT. 6kg </v>
      </c>
      <c r="AD279" s="139">
        <f t="shared" si="54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0.70940915985775299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7"/>
        <v xml:space="preserve">JAMON COCIDO CLASICO LARIO RECT. 6kg </v>
      </c>
      <c r="AT279" s="291" t="e">
        <f t="shared" si="51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8"/>
        <v xml:space="preserve">JAMON COCIDO CLASICO LARIO RECT. 6kg 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2338</v>
      </c>
      <c r="BH279" s="1052" t="e">
        <f t="shared" si="59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.75" thickBot="1" x14ac:dyDescent="0.3">
      <c r="A280" s="246" t="str">
        <f>_xlfn.XLOOKUP(C280,'[1]Listas anteriores R'!$A:$A,'[1]Listas anteriores R'!$D:$D,"")</f>
        <v>Fiambres</v>
      </c>
      <c r="B280" s="1205" t="str">
        <f>_xlfn.XLOOKUP(C280,'[1]Lista Fiambre'!C:C,'[1]Lista Fiambre'!B:B,"")</f>
        <v>SALAZONES COCIDAS</v>
      </c>
      <c r="C280" s="217">
        <v>118</v>
      </c>
      <c r="D280" s="218" t="s">
        <v>348</v>
      </c>
      <c r="E280" s="770">
        <f t="shared" si="52"/>
        <v>14299.09090909091</v>
      </c>
      <c r="F280" s="860">
        <v>17301.900000000001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0.67501430478733548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5"/>
        <v>JAMON COCIDO CLASICO LARIO CUAD. 4Kg</v>
      </c>
      <c r="S280" s="135">
        <f t="shared" si="53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0.69638001381144943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6"/>
        <v>JAMON COCIDO CLASICO LARIO CUAD. 4Kg</v>
      </c>
      <c r="AD280" s="139">
        <f t="shared" si="54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0.69638001381144943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7"/>
        <v>JAMON COCIDO CLASICO LARIO CUAD. 4Kg</v>
      </c>
      <c r="AT280" s="291" t="e">
        <f t="shared" si="51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8"/>
        <v>JAMON COCIDO CLASICO LARIO CUAD. 4Kg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689</v>
      </c>
      <c r="BH280" s="1052" t="e">
        <f t="shared" si="59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.75" thickBot="1" x14ac:dyDescent="0.3">
      <c r="A281" s="246" t="str">
        <f>_xlfn.XLOOKUP(C281,'[1]Listas anteriores R'!$A:$A,'[1]Listas anteriores R'!$D:$D,"")</f>
        <v>Fiambres</v>
      </c>
      <c r="B281" s="1205" t="str">
        <f>_xlfn.XLOOKUP(C281,'[1]Lista Fiambre'!C:C,'[1]Lista Fiambre'!B:B,"")</f>
        <v>SALAZONES COCIDAS</v>
      </c>
      <c r="C281" s="219">
        <v>699</v>
      </c>
      <c r="D281" s="221" t="s">
        <v>349</v>
      </c>
      <c r="E281" s="770">
        <f t="shared" si="52"/>
        <v>4881.5087133723</v>
      </c>
      <c r="F281" s="860">
        <v>5906.625543180483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0.61528287456387265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5"/>
        <v>JAMON COCIDO BOCHITA 12 X 300 GR.</v>
      </c>
      <c r="S281" s="135">
        <f t="shared" si="53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0.677383294071497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6"/>
        <v>JAMON COCIDO BOCHITA 12 X 300 GR.</v>
      </c>
      <c r="AD281" s="139">
        <f t="shared" si="54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0.677383294071497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7"/>
        <v>JAMON COCIDO BOCHITA 12 X 300 GR.</v>
      </c>
      <c r="AT281" s="291" t="e">
        <f t="shared" si="51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8"/>
        <v>JAMON COCIDO BOCHITA 12 X 300 GR.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767</v>
      </c>
      <c r="BH281" s="1052" t="e">
        <f t="shared" si="59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.75" thickBot="1" x14ac:dyDescent="0.3">
      <c r="A282" s="246" t="str">
        <f>_xlfn.XLOOKUP(C282,'[1]Listas anteriores R'!$A:$A,'[1]Listas anteriores R'!$D:$D,"")</f>
        <v>Fiambres</v>
      </c>
      <c r="B282" s="1205" t="str">
        <f>_xlfn.XLOOKUP(C282,'[1]Lista Fiambre'!C:C,'[1]Lista Fiambre'!B:B,"")</f>
        <v>SALAZONES COCIDAS</v>
      </c>
      <c r="C282" s="217">
        <v>107</v>
      </c>
      <c r="D282" s="218" t="s">
        <v>350</v>
      </c>
      <c r="E282" s="770">
        <f t="shared" si="52"/>
        <v>11596.962466843819</v>
      </c>
      <c r="F282" s="860">
        <v>14032.32458488102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>
        <f>IFERROR((E282-(_xlfn.XLOOKUP(C282,'Costos Unitarios'!$A:$A,'Costos Unitarios'!$E:$E)+_xlfn.XLOOKUP(C282,'Costos Comerciales'!$A:$A,'Costos Comerciales'!$E:$E)))/E282,"")</f>
        <v>0.70483650268020659</v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5"/>
        <v>FBRE. COCIDO PATA CERDO LARIO RECT. 6K</v>
      </c>
      <c r="S282" s="135">
        <f t="shared" si="53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>
        <f>IFERROR((S282-(_xlfn.XLOOKUP(Q282,'Costos Unitarios'!$A:$A,'Costos Unitarios'!$E:$E)+_xlfn.XLOOKUP(Q282,'Costos Comerciales'!$A:$A,'Costos Comerciales'!$E:$E)))/S282,"")</f>
        <v>0.80317497261754645</v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6"/>
        <v>FBRE. COCIDO PATA CERDO LARIO RECT. 6K</v>
      </c>
      <c r="AD282" s="139">
        <f t="shared" si="54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>
        <f>IFERROR((AD282-(_xlfn.XLOOKUP(AB282,'Costos Unitarios'!$A:$A,'Costos Unitarios'!$E:$E)+_xlfn.XLOOKUP(AB282,'Costos Comerciales'!$A:$A,'Costos Comerciales'!$E:$E)))/AD282,"")</f>
        <v>0.80317497261754645</v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7"/>
        <v>FBRE. COCIDO PATA CERDO LARIO RECT. 6K</v>
      </c>
      <c r="AT282" s="291" t="e">
        <f t="shared" si="51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8"/>
        <v>FBRE. COCIDO PATA CERDO LARIO RECT. 6K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>
        <f>_xlfn.XLOOKUP($BC282,'Costos Unitarios'!A:A,'Costos Unitarios'!E:E,"")</f>
        <v>8615</v>
      </c>
      <c r="BH282" s="1052" t="e">
        <f t="shared" si="59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.75" thickBot="1" x14ac:dyDescent="0.3">
      <c r="A283" s="246" t="str">
        <f>_xlfn.XLOOKUP(C283,'[1]Listas anteriores R'!$A:$A,'[1]Listas anteriores R'!$D:$D,"")</f>
        <v>Fiambres</v>
      </c>
      <c r="B283" s="1205" t="str">
        <f>_xlfn.XLOOKUP(C283,'[1]Lista Fiambre'!C:C,'[1]Lista Fiambre'!B:B,"")</f>
        <v>SALAZONES COCIDAS</v>
      </c>
      <c r="C283" s="217">
        <v>108</v>
      </c>
      <c r="D283" s="218" t="s">
        <v>351</v>
      </c>
      <c r="E283" s="770">
        <f t="shared" si="52"/>
        <v>11596.962466843819</v>
      </c>
      <c r="F283" s="860">
        <v>14032.32458488102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0.70069748781857932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5"/>
        <v>FBRE. COCIDO PATA CERDO LARIO OVAL 6K</v>
      </c>
      <c r="S283" s="135">
        <f t="shared" si="53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0.77886321720951224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6"/>
        <v>FBRE. COCIDO PATA CERDO LARIO OVAL 6K</v>
      </c>
      <c r="AD283" s="139">
        <f t="shared" si="54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0.77886321720951224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7"/>
        <v>FBRE. COCIDO PATA CERDO LARIO OVAL 6K</v>
      </c>
      <c r="AT283" s="291" t="e">
        <f t="shared" si="51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8"/>
        <v>FBRE. COCIDO PATA CERDO LARIO OVAL 6K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8807</v>
      </c>
      <c r="BH283" s="1052" t="e">
        <f t="shared" si="59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.75" thickBot="1" x14ac:dyDescent="0.3">
      <c r="A284" s="246" t="str">
        <f>_xlfn.XLOOKUP(C284,'[1]Listas anteriores R'!$A:$A,'[1]Listas anteriores R'!$D:$D,"")</f>
        <v>Fiambres</v>
      </c>
      <c r="B284" s="1205" t="str">
        <f>_xlfn.XLOOKUP(C284,'[1]Lista Fiambre'!C:C,'[1]Lista Fiambre'!B:B,"")</f>
        <v>SALAZONES COCIDAS</v>
      </c>
      <c r="C284" s="217">
        <v>110</v>
      </c>
      <c r="D284" s="218" t="s">
        <v>352</v>
      </c>
      <c r="E284" s="770">
        <f t="shared" si="52"/>
        <v>11596.962466843819</v>
      </c>
      <c r="F284" s="860">
        <v>14032.32458488102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0.69448896552613848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5"/>
        <v>FBRE. COCIDO PATA CERDO LARIO CUAD 4K</v>
      </c>
      <c r="S284" s="135">
        <f t="shared" si="53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0.66531975397922294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6"/>
        <v>FBRE. COCIDO PATA CERDO LARIO CUAD 4K</v>
      </c>
      <c r="AD284" s="139">
        <f t="shared" si="54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0.66531975397922294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7"/>
        <v>FBRE. COCIDO PATA CERDO LARIO CUAD 4K</v>
      </c>
      <c r="AT284" s="291" t="e">
        <f t="shared" si="51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8"/>
        <v>FBRE. COCIDO PATA CERDO LARIO CUAD 4K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15879</v>
      </c>
      <c r="BH284" s="1052" t="e">
        <f t="shared" si="59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.75" thickBot="1" x14ac:dyDescent="0.3">
      <c r="A285" s="246" t="str">
        <f>_xlfn.XLOOKUP(C285,'[1]Listas anteriores R'!$A:$A,'[1]Listas anteriores R'!$D:$D,"")</f>
        <v>Fiambres</v>
      </c>
      <c r="B285" s="1205" t="str">
        <f>_xlfn.XLOOKUP(C285,'[1]Lista Fiambre'!C:C,'[1]Lista Fiambre'!B:B,"")</f>
        <v>SALAZONES COCIDAS</v>
      </c>
      <c r="C285" s="217">
        <v>106</v>
      </c>
      <c r="D285" s="218" t="s">
        <v>353</v>
      </c>
      <c r="E285" s="770">
        <f t="shared" si="52"/>
        <v>11596.962466843819</v>
      </c>
      <c r="F285" s="860">
        <v>14032.32458488102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>
        <f>IFERROR((E285-(_xlfn.XLOOKUP(C285,'Costos Unitarios'!$A:$A,'Costos Unitarios'!$E:$E)+_xlfn.XLOOKUP(C285,'Costos Comerciales'!$A:$A,'Costos Comerciales'!$E:$E)))/E285,"")</f>
        <v>0.63602538060565361</v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5"/>
        <v xml:space="preserve">FBRE. COCIDO PALETA CERDO LARIO RECT. 4K </v>
      </c>
      <c r="S285" s="135">
        <f t="shared" si="53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>
        <f>IFERROR((S285-(_xlfn.XLOOKUP(Q285,'Costos Unitarios'!$A:$A,'Costos Unitarios'!$E:$E)+_xlfn.XLOOKUP(Q285,'Costos Comerciales'!$A:$A,'Costos Comerciales'!$E:$E)))/S285,"")</f>
        <v>0.67606332252527179</v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6"/>
        <v xml:space="preserve">FBRE. COCIDO PALETA CERDO LARIO RECT. 4K </v>
      </c>
      <c r="AD285" s="139">
        <f t="shared" si="54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>
        <f>IFERROR((AD285-(_xlfn.XLOOKUP(AB285,'Costos Unitarios'!$A:$A,'Costos Unitarios'!$E:$E)+_xlfn.XLOOKUP(AB285,'Costos Comerciales'!$A:$A,'Costos Comerciales'!$E:$E)))/AD285,"")</f>
        <v>0.67606332252527179</v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7"/>
        <v xml:space="preserve">FBRE. COCIDO PALETA CERDO LARIO RECT. 4K </v>
      </c>
      <c r="AT285" s="291" t="e">
        <f t="shared" si="51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8"/>
        <v xml:space="preserve">FBRE. COCIDO PALETA CERDO LARIO RECT. 4K 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>
        <f>_xlfn.XLOOKUP($BC285,'Costos Unitarios'!A:A,'Costos Unitarios'!E:E,"")</f>
        <v>4043</v>
      </c>
      <c r="BH285" s="1052" t="e">
        <f t="shared" si="59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.75" thickBot="1" x14ac:dyDescent="0.3">
      <c r="A286" s="246" t="str">
        <f>_xlfn.XLOOKUP(C286,'[1]Listas anteriores R'!$A:$A,'[1]Listas anteriores R'!$D:$D,"")</f>
        <v>Fiambres</v>
      </c>
      <c r="B286" s="1205" t="str">
        <f>_xlfn.XLOOKUP(C286,'[1]Lista Fiambre'!C:C,'[1]Lista Fiambre'!B:B,"")</f>
        <v>SALAZONES COCIDAS</v>
      </c>
      <c r="C286" s="217">
        <v>448</v>
      </c>
      <c r="D286" s="218" t="s">
        <v>354</v>
      </c>
      <c r="E286" s="770">
        <f t="shared" si="52"/>
        <v>11596.962466843819</v>
      </c>
      <c r="F286" s="860">
        <v>14032.32458488102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0.63240374260172971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5"/>
        <v xml:space="preserve">FBRE. COCIDO PALETA CERDO LARIO RECT. 6K </v>
      </c>
      <c r="S286" s="135">
        <f t="shared" si="53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0.67634306058872151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6"/>
        <v xml:space="preserve">FBRE. COCIDO PALETA CERDO LARIO RECT. 6K </v>
      </c>
      <c r="AD286" s="139">
        <f t="shared" si="54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0.67634306058872151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7"/>
        <v xml:space="preserve">FBRE. COCIDO PALETA CERDO LARIO RECT. 6K </v>
      </c>
      <c r="AT286" s="291" t="e">
        <f t="shared" si="51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8"/>
        <v xml:space="preserve">FBRE. COCIDO PALETA CERDO LARIO RECT. 6K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4053</v>
      </c>
      <c r="BH286" s="1052" t="e">
        <f t="shared" si="59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.75" thickBot="1" x14ac:dyDescent="0.3">
      <c r="A287" s="246" t="str">
        <f>_xlfn.XLOOKUP(C287,'[1]Listas anteriores R'!$A:$A,'[1]Listas anteriores R'!$D:$D,"")</f>
        <v>Fiambres</v>
      </c>
      <c r="B287" s="1205" t="str">
        <f>_xlfn.XLOOKUP(C287,'[1]Lista Fiambre'!C:C,'[1]Lista Fiambre'!B:B,"")</f>
        <v>SALAZONES COCIDAS</v>
      </c>
      <c r="C287" s="217">
        <v>121</v>
      </c>
      <c r="D287" s="218" t="s">
        <v>355</v>
      </c>
      <c r="E287" s="770">
        <f t="shared" si="52"/>
        <v>21085.386303352403</v>
      </c>
      <c r="F287" s="860">
        <v>25513.317427056409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>
        <f>IFERROR((E287-(_xlfn.XLOOKUP(C287,'Costos Unitarios'!$A:$A,'Costos Unitarios'!$E:$E)+_xlfn.XLOOKUP(C287,'Costos Comerciales'!$A:$A,'Costos Comerciales'!$E:$E)))/E287,"")</f>
        <v>0.66744740176350714</v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5"/>
        <v>LOMO COCIDO CLÁSICO LARIO</v>
      </c>
      <c r="S287" s="135">
        <f t="shared" si="53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>
        <f>IFERROR((S287-(_xlfn.XLOOKUP(Q287,'Costos Unitarios'!$A:$A,'Costos Unitarios'!$E:$E)+_xlfn.XLOOKUP(Q287,'Costos Comerciales'!$A:$A,'Costos Comerciales'!$E:$E)))/S287,"")</f>
        <v>0.67501430478733548</v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6"/>
        <v>LOMO COCIDO CLÁSICO LARIO</v>
      </c>
      <c r="AD287" s="139">
        <f t="shared" si="54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>
        <f>IFERROR((AD287-(_xlfn.XLOOKUP(AB287,'Costos Unitarios'!$A:$A,'Costos Unitarios'!$E:$E)+_xlfn.XLOOKUP(AB287,'Costos Comerciales'!$A:$A,'Costos Comerciales'!$E:$E)))/AD287,"")</f>
        <v>0.67501430478733548</v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7"/>
        <v>LOMO COCIDO CLÁSICO LARIO</v>
      </c>
      <c r="AT287" s="291" t="e">
        <f t="shared" si="51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8"/>
        <v>LOMO COCIDO CLÁSICO LARIO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>
        <f>_xlfn.XLOOKUP($BC287,'Costos Unitarios'!A:A,'Costos Unitarios'!E:E,"")</f>
        <v>4082</v>
      </c>
      <c r="BH287" s="1052" t="e">
        <f t="shared" si="59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.75" thickBot="1" x14ac:dyDescent="0.3">
      <c r="A288" s="246" t="str">
        <f>_xlfn.XLOOKUP(C288,'[1]Listas anteriores R'!$A:$A,'[1]Listas anteriores R'!$D:$D,"")</f>
        <v>Fiambres</v>
      </c>
      <c r="B288" s="1205" t="str">
        <f>_xlfn.XLOOKUP(C288,'[1]Lista Fiambre'!C:C,'[1]Lista Fiambre'!B:B,"")</f>
        <v>SALAZONES SECAS</v>
      </c>
      <c r="C288" s="217">
        <v>115</v>
      </c>
      <c r="D288" s="218" t="s">
        <v>356</v>
      </c>
      <c r="E288" s="770">
        <f t="shared" si="52"/>
        <v>26538.091363636369</v>
      </c>
      <c r="F288" s="860">
        <v>32111.090550000008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0.61564681271779487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5"/>
        <v>PANCETA AHUMADA 2 KG.</v>
      </c>
      <c r="S288" s="135">
        <f t="shared" si="53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0.61528287456387265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6"/>
        <v>PANCETA AHUMADA 2 KG.</v>
      </c>
      <c r="AD288" s="139">
        <f t="shared" si="54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0.61528287456387265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7"/>
        <v>PANCETA AHUMADA 2 KG.</v>
      </c>
      <c r="AT288" s="291" t="e">
        <f t="shared" si="51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8"/>
        <v>PANCETA AHUMADA 2 KG.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1388</v>
      </c>
      <c r="BH288" s="1052" t="e">
        <f t="shared" si="59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.75" thickBot="1" x14ac:dyDescent="0.3">
      <c r="A289" s="246" t="str">
        <f>_xlfn.XLOOKUP(C289,'[1]Listas anteriores R'!$A:$A,'[1]Listas anteriores R'!$D:$D,"")</f>
        <v>Fiambres</v>
      </c>
      <c r="B289" s="1205" t="str">
        <f>_xlfn.XLOOKUP(C289,'[1]Lista Fiambre'!C:C,'[1]Lista Fiambre'!B:B,"")</f>
        <v>SALAZONES SECAS</v>
      </c>
      <c r="C289" s="217">
        <v>450</v>
      </c>
      <c r="D289" s="218" t="s">
        <v>357</v>
      </c>
      <c r="E289" s="770">
        <f t="shared" si="52"/>
        <v>26538.091363636369</v>
      </c>
      <c r="F289" s="860">
        <v>32111.090550000008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0.64017758967080618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5"/>
        <v>PANCETA AHUMADA Maxi</v>
      </c>
      <c r="S289" s="135">
        <f t="shared" si="53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0.70483650268020659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6"/>
        <v>PANCETA AHUMADA Maxi</v>
      </c>
      <c r="AD289" s="139">
        <f t="shared" si="54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0.70483650268020659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7"/>
        <v>PANCETA AHUMADA Maxi</v>
      </c>
      <c r="AT289" s="291" t="e">
        <f t="shared" si="51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8"/>
        <v>PANCETA AHUMADA Maxi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2950</v>
      </c>
      <c r="BH289" s="1052" t="e">
        <f t="shared" si="59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.75" thickBot="1" x14ac:dyDescent="0.3">
      <c r="A290" s="246" t="str">
        <f>_xlfn.XLOOKUP(C290,'[1]Listas anteriores R'!$A:$A,'[1]Listas anteriores R'!$D:$D,"")</f>
        <v>Fiambres</v>
      </c>
      <c r="B290" s="1205" t="str">
        <f>_xlfn.XLOOKUP(C290,'[1]Lista Fiambre'!C:C,'[1]Lista Fiambre'!B:B,"")</f>
        <v>SALAZONES SECAS</v>
      </c>
      <c r="C290" s="217">
        <v>265</v>
      </c>
      <c r="D290" s="218" t="s">
        <v>358</v>
      </c>
      <c r="E290" s="770">
        <f t="shared" si="52"/>
        <v>24495.364090909097</v>
      </c>
      <c r="F290" s="860">
        <v>29639.390550000007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0.50406942493626961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5"/>
        <v>PANCETA SALADA E/V X 1 KG</v>
      </c>
      <c r="S290" s="135">
        <f t="shared" si="53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0.70069748781857932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6"/>
        <v>PANCETA SALADA E/V X 1 KG</v>
      </c>
      <c r="AD290" s="139">
        <f t="shared" si="54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0.70069748781857932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7"/>
        <v>PANCETA SALADA E/V X 1 KG</v>
      </c>
      <c r="AT290" s="291" t="e">
        <f t="shared" si="51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8"/>
        <v>PANCETA SALADA E/V X 1 KG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2950</v>
      </c>
      <c r="BH290" s="1052" t="e">
        <f t="shared" si="59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.75" thickBot="1" x14ac:dyDescent="0.3">
      <c r="A291" s="246" t="str">
        <f>_xlfn.XLOOKUP(C291,'[1]Listas anteriores R'!$A:$A,'[1]Listas anteriores R'!$D:$D,"")</f>
        <v>Fiambres</v>
      </c>
      <c r="B291" s="1205" t="str">
        <f>_xlfn.XLOOKUP(C291,'[1]Lista Fiambre'!C:C,'[1]Lista Fiambre'!B:B,"")</f>
        <v>SALAZONES SECAS</v>
      </c>
      <c r="C291" s="217">
        <v>122</v>
      </c>
      <c r="D291" s="218" t="s">
        <v>359</v>
      </c>
      <c r="E291" s="770">
        <f t="shared" si="52"/>
        <v>25771.027704097374</v>
      </c>
      <c r="F291" s="860">
        <v>31182.943521957823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0.66120869915436686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5"/>
        <v>BONDIOLA  E/V X 1,5 KG.</v>
      </c>
      <c r="S291" s="135">
        <f t="shared" si="53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0.69448896552613848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6"/>
        <v>BONDIOLA  E/V X 1,5 KG.</v>
      </c>
      <c r="AD291" s="139">
        <f t="shared" si="54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0.69448896552613848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7"/>
        <v>BONDIOLA  E/V X 1,5 KG.</v>
      </c>
      <c r="AT291" s="291" t="e">
        <f t="shared" si="51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8"/>
        <v>BONDIOLA  E/V X 1,5 KG.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2970</v>
      </c>
      <c r="BH291" s="1052" t="e">
        <f t="shared" si="59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.75" thickBot="1" x14ac:dyDescent="0.3">
      <c r="A292" s="246" t="str">
        <f>_xlfn.XLOOKUP(C292,'[1]Listas anteriores R'!$A:$A,'[1]Listas anteriores R'!$D:$D,"")</f>
        <v>Fiambres</v>
      </c>
      <c r="B292" s="1205" t="str">
        <f>_xlfn.XLOOKUP(C292,'[1]Lista Fiambre'!C:C,'[1]Lista Fiambre'!B:B,"")</f>
        <v>SALAZONES SECAS</v>
      </c>
      <c r="C292" s="217">
        <v>124</v>
      </c>
      <c r="D292" s="218" t="s">
        <v>360</v>
      </c>
      <c r="E292" s="770">
        <f t="shared" si="52"/>
        <v>25771.027704097374</v>
      </c>
      <c r="F292" s="860">
        <v>31182.943521957823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0.63540452837640948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0">D292</f>
        <v>BONDIOLA  E/V Mini</v>
      </c>
      <c r="S292" s="135">
        <f t="shared" si="53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0.63602538060565361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6"/>
        <v>BONDIOLA  E/V Mini</v>
      </c>
      <c r="AD292" s="139">
        <f t="shared" si="54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0.63602538060565361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7"/>
        <v>BONDIOLA  E/V Mini</v>
      </c>
      <c r="AT292" s="291" t="e">
        <f t="shared" si="51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8"/>
        <v>BONDIOLA  E/V Mini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3850</v>
      </c>
      <c r="BH292" s="1052" t="e">
        <f t="shared" si="59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.75" thickBot="1" x14ac:dyDescent="0.3">
      <c r="A293" s="246" t="str">
        <f>_xlfn.XLOOKUP(C293,'[1]Listas anteriores R'!$A:$A,'[1]Listas anteriores R'!$D:$D,"")</f>
        <v>Fiambres</v>
      </c>
      <c r="B293" s="1205" t="str">
        <f>_xlfn.XLOOKUP(C293,'[1]Lista Fiambre'!C:C,'[1]Lista Fiambre'!B:B,"")</f>
        <v>SALCHICHAS DE VIENA</v>
      </c>
      <c r="C293" s="219">
        <v>11</v>
      </c>
      <c r="D293" s="220" t="s">
        <v>361</v>
      </c>
      <c r="E293" s="770">
        <f t="shared" si="52"/>
        <v>3240.5082644628101</v>
      </c>
      <c r="F293" s="860">
        <v>3921.0150000000003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-0.43218273839809329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0"/>
        <v>SALCH.VIENA LARIO 12 SCH. (400gr)</v>
      </c>
      <c r="S293" s="135">
        <f t="shared" si="53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0.63240374260172971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6"/>
        <v>SALCH.VIENA LARIO 12 SCH. (400gr)</v>
      </c>
      <c r="AD293" s="139">
        <f t="shared" si="54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0.63240374260172971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7"/>
        <v>SALCH.VIENA LARIO 12 SCH. (400gr)</v>
      </c>
      <c r="AT293" s="291" t="e">
        <f t="shared" si="51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8"/>
        <v>SALCH.VIENA LARIO 12 SCH. (400gr)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3849</v>
      </c>
      <c r="BH293" s="1052" t="e">
        <f t="shared" si="59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.75" thickBot="1" x14ac:dyDescent="0.3">
      <c r="A294" s="246" t="str">
        <f>_xlfn.XLOOKUP(C294,'[1]Listas anteriores R'!$A:$A,'[1]Listas anteriores R'!$D:$D,"")</f>
        <v>Fiambres</v>
      </c>
      <c r="B294" s="1205" t="str">
        <f>_xlfn.XLOOKUP(C294,'[1]Lista Fiambre'!C:C,'[1]Lista Fiambre'!B:B,"")</f>
        <v>SALCHICHAS DE VIENA</v>
      </c>
      <c r="C294" s="219">
        <v>10</v>
      </c>
      <c r="D294" s="220" t="s">
        <v>362</v>
      </c>
      <c r="E294" s="770">
        <f t="shared" si="52"/>
        <v>1569.1859504132233</v>
      </c>
      <c r="F294" s="860">
        <v>1898.7150000000001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0.57748793262811959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0"/>
        <v>SALCH.VIENA LARIO 6 U. (200gr)</v>
      </c>
      <c r="S294" s="135">
        <f t="shared" si="53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0.66744740176350714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6"/>
        <v>SALCH.VIENA LARIO 6 U. (200gr)</v>
      </c>
      <c r="AD294" s="139">
        <f t="shared" si="54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0.66744740176350714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7"/>
        <v>SALCH.VIENA LARIO 6 U. (200gr)</v>
      </c>
      <c r="AT294" s="291" t="e">
        <f t="shared" si="51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8"/>
        <v>SALCH.VIENA LARIO 6 U. (200gr)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6098</v>
      </c>
      <c r="BH294" s="1052" t="e">
        <f t="shared" si="59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.75" thickBot="1" x14ac:dyDescent="0.3">
      <c r="A295" s="246" t="str">
        <f>_xlfn.XLOOKUP(C295,'[1]Listas anteriores R'!$A:$A,'[1]Listas anteriores R'!$D:$D,"")</f>
        <v>Fiambres</v>
      </c>
      <c r="B295" s="1205" t="str">
        <f>_xlfn.XLOOKUP(C295,'[1]Lista Fiambre'!C:C,'[1]Lista Fiambre'!B:B,"")</f>
        <v>SALCHICHAS DE VIENA</v>
      </c>
      <c r="C295" s="224">
        <v>140</v>
      </c>
      <c r="D295" s="228" t="s">
        <v>363</v>
      </c>
      <c r="E295" s="770">
        <f t="shared" si="52"/>
        <v>1150.4167006500002</v>
      </c>
      <c r="F295" s="860">
        <v>1392.0042077865003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 t="str">
        <f>IFERROR((E295-(_xlfn.XLOOKUP(C295,'Costos Unitarios'!$A:$A,'Costos Unitarios'!$E:$E)+_xlfn.XLOOKUP(C295,'Costos Comerciales'!$A:$A,'Costos Comerciales'!$E:$E)))/E295,"")</f>
        <v/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0"/>
        <v>SALCHICHA VIENA 66 6 U (200gr)</v>
      </c>
      <c r="S295" s="135">
        <f t="shared" si="53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0.61564681271779487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1">D295</f>
        <v>SALCHICHA VIENA 66 6 U (200gr)</v>
      </c>
      <c r="AD295" s="139">
        <f t="shared" si="54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0.61564681271779487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7"/>
        <v>SALCHICHA VIENA 66 6 U (200gr)</v>
      </c>
      <c r="AT295" s="291" t="e">
        <f t="shared" si="51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8"/>
        <v>SALCHICHA VIENA 66 6 U (200gr)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9360</v>
      </c>
      <c r="BH295" s="1052" t="e">
        <f t="shared" si="59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.75" thickBot="1" x14ac:dyDescent="0.3">
      <c r="A296" s="246" t="str">
        <f>_xlfn.XLOOKUP(C296,'[1]Listas anteriores R'!$A:$A,'[1]Listas anteriores R'!$D:$D,"")</f>
        <v>Fiambres</v>
      </c>
      <c r="B296" s="1205" t="str">
        <f>_xlfn.XLOOKUP(C296,'[1]Lista Fiambre'!C:C,'[1]Lista Fiambre'!B:B,"")</f>
        <v>SALCHICHAS DE VIENA</v>
      </c>
      <c r="C296" s="219">
        <v>1040</v>
      </c>
      <c r="D296" s="220" t="s">
        <v>364</v>
      </c>
      <c r="E296" s="770">
        <f t="shared" si="52"/>
        <v>1150.4167006500002</v>
      </c>
      <c r="F296" s="860">
        <v>1392.0042077865003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>
        <f>IFERROR((E296-(_xlfn.XLOOKUP(C296,'Costos Unitarios'!$A:$A,'Costos Unitarios'!$E:$E)+_xlfn.XLOOKUP(C296,'Costos Comerciales'!$A:$A,'Costos Comerciales'!$E:$E)))/E296,"")</f>
        <v>0.64708440013900637</v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0"/>
        <v>SALCHICHA VIENA 66 6 U. (190gr)</v>
      </c>
      <c r="S296" s="135">
        <f t="shared" si="53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>
        <f>IFERROR((S296-(_xlfn.XLOOKUP(Q296,'Costos Unitarios'!$A:$A,'Costos Unitarios'!$E:$E)+_xlfn.XLOOKUP(Q296,'Costos Comerciales'!$A:$A,'Costos Comerciales'!$E:$E)))/S296,"")</f>
        <v>0.64017758967080618</v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1"/>
        <v>SALCHICHA VIENA 66 6 U. (190gr)</v>
      </c>
      <c r="AD296" s="139">
        <f t="shared" si="54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>
        <f>IFERROR((AD296-(_xlfn.XLOOKUP(AB296,'Costos Unitarios'!$A:$A,'Costos Unitarios'!$E:$E)+_xlfn.XLOOKUP(AB296,'Costos Comerciales'!$A:$A,'Costos Comerciales'!$E:$E)))/AD296,"")</f>
        <v>0.64017758967080618</v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7"/>
        <v>SALCHICHA VIENA 66 6 U. (190gr)</v>
      </c>
      <c r="AT296" s="291" t="e">
        <f t="shared" si="51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8"/>
        <v>SALCHICHA VIENA 66 6 U. (190gr)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>
        <f>_xlfn.XLOOKUP($BC296,'Costos Unitarios'!A:A,'Costos Unitarios'!E:E,"")</f>
        <v>8912</v>
      </c>
      <c r="BH296" s="1052" t="e">
        <f t="shared" si="59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.75" thickBot="1" x14ac:dyDescent="0.3">
      <c r="A297" s="246" t="str">
        <f>_xlfn.XLOOKUP(C297,'[1]Listas anteriores R'!$A:$A,'[1]Listas anteriores R'!$D:$D,"")</f>
        <v>Fiambres</v>
      </c>
      <c r="B297" s="1205" t="str">
        <f>_xlfn.XLOOKUP(C297,'[1]Lista Fiambre'!C:C,'[1]Lista Fiambre'!B:B,"")</f>
        <v>GRASAS</v>
      </c>
      <c r="C297" s="224">
        <v>298</v>
      </c>
      <c r="D297" s="225" t="s">
        <v>365</v>
      </c>
      <c r="E297" s="770">
        <f t="shared" si="52"/>
        <v>5516.5356511363643</v>
      </c>
      <c r="F297" s="860">
        <v>6675.008137875001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0.60192408082278215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0"/>
        <v>GRASA VACA 12/ 1kg</v>
      </c>
      <c r="S297" s="135">
        <f t="shared" si="53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0.50406942493626961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1"/>
        <v>GRASA VACA 12/ 1kg</v>
      </c>
      <c r="AD297" s="139">
        <f t="shared" si="54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0.50406942493626961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7"/>
        <v>GRASA VACA 12/ 1kg</v>
      </c>
      <c r="AT297" s="291" t="e">
        <f t="shared" si="51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8"/>
        <v>GRASA VACA 12/ 1kg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11263</v>
      </c>
      <c r="BH297" s="1052" t="e">
        <f t="shared" si="59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.75" thickBot="1" x14ac:dyDescent="0.3">
      <c r="A298" s="246" t="str">
        <f>_xlfn.XLOOKUP(C298,'[1]Listas anteriores R'!$A:$A,'[1]Listas anteriores R'!$D:$D,"")</f>
        <v>Fiambres</v>
      </c>
      <c r="B298" s="1205" t="str">
        <f>_xlfn.XLOOKUP(C298,'[1]Lista Fiambre'!C:C,'[1]Lista Fiambre'!B:B,"")</f>
        <v>GRASAS</v>
      </c>
      <c r="C298" s="224">
        <v>301</v>
      </c>
      <c r="D298" s="225" t="s">
        <v>366</v>
      </c>
      <c r="E298" s="770">
        <f t="shared" si="52"/>
        <v>2802.7469352272738</v>
      </c>
      <c r="F298" s="860">
        <v>3391.3237916250009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0.60110562036549264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0"/>
        <v>GRASA VACA 20/ 0,5 kg</v>
      </c>
      <c r="S298" s="135">
        <f t="shared" si="53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0.66120869915436686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1"/>
        <v>GRASA VACA 20/ 0,5 kg</v>
      </c>
      <c r="AD298" s="139">
        <f t="shared" si="54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0.66120869915436686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7"/>
        <v>GRASA VACA 20/ 0,5 kg</v>
      </c>
      <c r="AT298" s="291" t="e">
        <f t="shared" si="51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8"/>
        <v>GRASA VACA 20/ 0,5 kg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8175</v>
      </c>
      <c r="BH298" s="1052" t="e">
        <f t="shared" si="59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.75" thickBot="1" x14ac:dyDescent="0.3">
      <c r="A299" s="246" t="str">
        <f>_xlfn.XLOOKUP(C299,'[1]Listas anteriores R'!$A:$A,'[1]Listas anteriores R'!$D:$D,"")</f>
        <v>Fiambres</v>
      </c>
      <c r="B299" s="1205" t="str">
        <f>_xlfn.XLOOKUP(C299,'[1]Lista Fiambre'!C:C,'[1]Lista Fiambre'!B:B,"")</f>
        <v>Lario Centenario</v>
      </c>
      <c r="C299" s="224">
        <v>64</v>
      </c>
      <c r="D299" s="225" t="s">
        <v>367</v>
      </c>
      <c r="E299" s="770">
        <f t="shared" si="52"/>
        <v>1633.160454545455</v>
      </c>
      <c r="F299" s="860">
        <v>1976.1241500000003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0.54872774567326665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0"/>
        <v>LEBER-WURST 10 X 200 GRS</v>
      </c>
      <c r="S299" s="135">
        <f t="shared" si="53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0.63540452837640948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1"/>
        <v>LEBER-WURST 10 X 200 GRS</v>
      </c>
      <c r="AD299" s="139">
        <f t="shared" si="54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0.63540452837640948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7"/>
        <v>LEBER-WURST 10 X 200 GRS</v>
      </c>
      <c r="AT299" s="291" t="e">
        <f t="shared" si="51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8"/>
        <v>LEBER-WURST 10 X 200 GRS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8411</v>
      </c>
      <c r="BH299" s="1052" t="e">
        <f t="shared" si="59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.75" thickBot="1" x14ac:dyDescent="0.3">
      <c r="A300" s="246" t="str">
        <f>_xlfn.XLOOKUP(C300,'[1]Listas anteriores R'!$A:$A,'[1]Listas anteriores R'!$D:$D,"")</f>
        <v>Fiambres</v>
      </c>
      <c r="B300" s="1205" t="str">
        <f>_xlfn.XLOOKUP(C300,'[1]Lista Fiambre'!C:C,'[1]Lista Fiambre'!B:B,"")</f>
        <v>Lario Centenario</v>
      </c>
      <c r="C300" s="222">
        <v>684</v>
      </c>
      <c r="D300" s="226" t="s">
        <v>368</v>
      </c>
      <c r="E300" s="770">
        <f t="shared" si="52"/>
        <v>19037.072443571102</v>
      </c>
      <c r="F300" s="860">
        <v>23034.857656721033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0.69906087099360137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0"/>
        <v>MORTADELA CON PISTACHOS 3KG LARIO CENTENARIO</v>
      </c>
      <c r="S300" s="135">
        <f t="shared" si="53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-0.43218273839809329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1"/>
        <v>MORTADELA CON PISTACHOS 3KG LARIO CENTENARIO</v>
      </c>
      <c r="AD300" s="139">
        <f t="shared" si="54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-0.43218273839809329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7"/>
        <v>MORTADELA CON PISTACHOS 3KG LARIO CENTENARIO</v>
      </c>
      <c r="AT300" s="291" t="e">
        <f t="shared" ref="AT300:AT360" si="62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8"/>
        <v>MORTADELA CON PISTACHOS 3KG LARIO CENTENARIO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1164</v>
      </c>
      <c r="BH300" s="1052" t="e">
        <f t="shared" si="59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.75" thickBot="1" x14ac:dyDescent="0.3">
      <c r="A301" s="246" t="str">
        <f>_xlfn.XLOOKUP(C301,'[1]Listas anteriores R'!$A:$A,'[1]Listas anteriores R'!$D:$D,"")</f>
        <v>Fiambres</v>
      </c>
      <c r="B301" s="1205" t="str">
        <f>_xlfn.XLOOKUP(C301,'[1]Lista Fiambre'!C:C,'[1]Lista Fiambre'!B:B,"")</f>
        <v>Lario Centenario</v>
      </c>
      <c r="C301" s="227">
        <v>521</v>
      </c>
      <c r="D301" s="223" t="s">
        <v>369</v>
      </c>
      <c r="E301" s="770">
        <f t="shared" si="52"/>
        <v>28655.625691431</v>
      </c>
      <c r="F301" s="860">
        <v>34673.30708663151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0.58022204332473959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0"/>
        <v>SALAME TIPO CHACRA LARIO</v>
      </c>
      <c r="S301" s="135">
        <f t="shared" si="53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0.57748793262811959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1"/>
        <v>SALAME TIPO CHACRA LARIO</v>
      </c>
      <c r="AD301" s="139">
        <f t="shared" si="54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0.57748793262811959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7"/>
        <v>SALAME TIPO CHACRA LARIO</v>
      </c>
      <c r="AT301" s="291" t="e">
        <f t="shared" si="62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8"/>
        <v>SALAME TIPO CHACRA LARIO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584</v>
      </c>
      <c r="BH301" s="1052" t="e">
        <f t="shared" si="59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.75" thickBot="1" x14ac:dyDescent="0.3">
      <c r="A302" s="246" t="str">
        <f>_xlfn.XLOOKUP(C302,'[1]Listas anteriores R'!$A:$A,'[1]Listas anteriores R'!$D:$D,"")</f>
        <v>Fiambres</v>
      </c>
      <c r="B302" s="1205" t="str">
        <f>_xlfn.XLOOKUP(C302,'[1]Lista Fiambre'!C:C,'[1]Lista Fiambre'!B:B,"")</f>
        <v>Lario Centenario</v>
      </c>
      <c r="C302" s="227">
        <v>522</v>
      </c>
      <c r="D302" s="223" t="s">
        <v>370</v>
      </c>
      <c r="E302" s="770">
        <f t="shared" si="52"/>
        <v>32953.969545145657</v>
      </c>
      <c r="F302" s="860">
        <v>39874.303149626241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0.64769039480676971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0"/>
        <v>SALAME TIPO CHACRA LARIO EN GRASA</v>
      </c>
      <c r="S302" s="135">
        <f t="shared" si="53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 t="str">
        <f>IFERROR((S302-(_xlfn.XLOOKUP(Q302,'Costos Unitarios'!$A:$A,'Costos Unitarios'!$E:$E)+_xlfn.XLOOKUP(Q302,'Costos Comerciales'!$A:$A,'Costos Comerciales'!$E:$E)))/S302,"")</f>
        <v/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1"/>
        <v>SALAME TIPO CHACRA LARIO EN GRASA</v>
      </c>
      <c r="AD302" s="139">
        <f t="shared" si="54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 t="str">
        <f>IFERROR((AD302-(_xlfn.XLOOKUP(AB302,'Costos Unitarios'!$A:$A,'Costos Unitarios'!$E:$E)+_xlfn.XLOOKUP(AB302,'Costos Comerciales'!$A:$A,'Costos Comerciales'!$E:$E)))/AD302,"")</f>
        <v/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7"/>
        <v>SALAME TIPO CHACRA LARIO EN GRASA</v>
      </c>
      <c r="AT302" s="291" t="e">
        <f t="shared" si="62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8"/>
        <v>SALAME TIPO CHACRA LARIO EN GRASA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318</v>
      </c>
      <c r="BH302" s="1052" t="e">
        <f t="shared" si="59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.75" thickBot="1" x14ac:dyDescent="0.3">
      <c r="A303" s="246" t="str">
        <f>_xlfn.XLOOKUP(C303,'[1]Listas anteriores R'!$A:$A,'[1]Listas anteriores R'!$D:$D,"")</f>
        <v>Fiambres</v>
      </c>
      <c r="B303" s="1205" t="str">
        <f>_xlfn.XLOOKUP(C303,'[1]Lista Fiambre'!C:C,'[1]Lista Fiambre'!B:B,"")</f>
        <v>Lario Centenario</v>
      </c>
      <c r="C303" s="224">
        <v>528</v>
      </c>
      <c r="D303" s="228" t="s">
        <v>371</v>
      </c>
      <c r="E303" s="770">
        <f t="shared" si="52"/>
        <v>4790.1954545454555</v>
      </c>
      <c r="F303" s="860">
        <v>5796.1365000000005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0.65784277164625093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0"/>
        <v>SALAME TIPO FUET E/V 150 GRS</v>
      </c>
      <c r="S303" s="135">
        <f t="shared" si="53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0.64708440013900637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1"/>
        <v>SALAME TIPO FUET E/V 150 GRS</v>
      </c>
      <c r="AD303" s="139">
        <f t="shared" si="54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0.64708440013900637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7"/>
        <v>SALAME TIPO FUET E/V 150 GRS</v>
      </c>
      <c r="AT303" s="291" t="e">
        <f t="shared" si="62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8"/>
        <v>SALAME TIPO FUET E/V 150 GRS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312</v>
      </c>
      <c r="BH303" s="1052" t="e">
        <f t="shared" si="59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.75" thickBot="1" x14ac:dyDescent="0.3">
      <c r="A304" s="246" t="str">
        <f>_xlfn.XLOOKUP(C304,'[1]Listas anteriores R'!$A:$A,'[1]Listas anteriores R'!$D:$D,"")</f>
        <v>Fiambres</v>
      </c>
      <c r="B304" s="1205" t="str">
        <f>_xlfn.XLOOKUP(C304,'[1]Lista Fiambre'!C:C,'[1]Lista Fiambre'!B:B,"")</f>
        <v>Lario Centenario</v>
      </c>
      <c r="C304" s="224">
        <v>529</v>
      </c>
      <c r="D304" s="228" t="s">
        <v>372</v>
      </c>
      <c r="E304" s="770">
        <f t="shared" si="52"/>
        <v>5913.6954545454564</v>
      </c>
      <c r="F304" s="860">
        <v>7155.5715000000018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0.67177883695243634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0"/>
        <v>SALAME TIPO FUET ATM MOD. 150 GRS</v>
      </c>
      <c r="S304" s="135">
        <f t="shared" si="53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0.60192408082278215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1"/>
        <v>SALAME TIPO FUET ATM MOD. 150 GRS</v>
      </c>
      <c r="AD304" s="139">
        <f t="shared" si="54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0.60192408082278215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7"/>
        <v>SALAME TIPO FUET ATM MOD. 150 GRS</v>
      </c>
      <c r="AT304" s="291" t="e">
        <f t="shared" si="62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8"/>
        <v>SALAME TIPO FUET ATM MOD. 150 GRS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59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.75" thickBot="1" x14ac:dyDescent="0.3">
      <c r="A305" s="246" t="str">
        <f>_xlfn.XLOOKUP(C305,'[1]Listas anteriores R'!$A:$A,'[1]Listas anteriores R'!$D:$D,"")</f>
        <v>Fiambres</v>
      </c>
      <c r="B305" s="1205" t="str">
        <f>_xlfn.XLOOKUP(C305,'[1]Lista Fiambre'!C:C,'[1]Lista Fiambre'!B:B,"")</f>
        <v>Lario Centenario</v>
      </c>
      <c r="C305" s="224">
        <v>686</v>
      </c>
      <c r="D305" s="228" t="s">
        <v>373</v>
      </c>
      <c r="E305" s="770">
        <f t="shared" si="52"/>
        <v>5913.6954545454564</v>
      </c>
      <c r="F305" s="860">
        <v>7155.5715000000018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0.61969634431016463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0"/>
        <v>SALAME TIPO FUET AL PIMENTON A/M 150 GRS</v>
      </c>
      <c r="S305" s="135">
        <f t="shared" si="53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0.60110562036549264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1"/>
        <v>SALAME TIPO FUET AL PIMENTON A/M 150 GRS</v>
      </c>
      <c r="AD305" s="139">
        <f t="shared" si="54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0.60110562036549264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7"/>
        <v>SALAME TIPO FUET AL PIMENTON A/M 150 GRS</v>
      </c>
      <c r="AT305" s="291" t="e">
        <f t="shared" si="62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8"/>
        <v>SALAME TIPO FUET AL PIMENTON A/M 150 GRS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59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.75" thickBot="1" x14ac:dyDescent="0.3">
      <c r="A306" s="246" t="str">
        <f>_xlfn.XLOOKUP(C306,'[1]Listas anteriores R'!$A:$A,'[1]Listas anteriores R'!$D:$D,"")</f>
        <v>Fiambres</v>
      </c>
      <c r="B306" s="1205" t="str">
        <f>_xlfn.XLOOKUP(C306,'[1]Lista Fiambre'!C:C,'[1]Lista Fiambre'!B:B,"")</f>
        <v>Lario Centenario</v>
      </c>
      <c r="C306" s="224">
        <v>995</v>
      </c>
      <c r="D306" s="225" t="s">
        <v>374</v>
      </c>
      <c r="E306" s="770">
        <f t="shared" ref="E306:E353" si="63">F306/1.21</f>
        <v>5096.6045454545456</v>
      </c>
      <c r="F306" s="860">
        <v>6166.8914999999997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0.64309571524000386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0"/>
        <v>SALAMIN PF ATM. CON.130 GRS</v>
      </c>
      <c r="S306" s="135">
        <f t="shared" si="53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0.54872774567326665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1"/>
        <v>SALAMIN PF ATM. CON.130 GRS</v>
      </c>
      <c r="AD306" s="139">
        <f t="shared" si="54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0.54872774567326665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7"/>
        <v>SALAMIN PF ATM. CON.130 GRS</v>
      </c>
      <c r="AT306" s="291" t="e">
        <f t="shared" si="62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8"/>
        <v>SALAMIN PF ATM. CON.130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551</v>
      </c>
      <c r="BH306" s="1052" t="e">
        <f t="shared" si="59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.75" thickBot="1" x14ac:dyDescent="0.3">
      <c r="A307" s="246" t="str">
        <f>_xlfn.XLOOKUP(C307,'[1]Listas anteriores R'!$A:$A,'[1]Listas anteriores R'!$D:$D,"")</f>
        <v>Fiambres</v>
      </c>
      <c r="B307" s="1205" t="str">
        <f>_xlfn.XLOOKUP(C307,'[1]Lista Fiambre'!C:C,'[1]Lista Fiambre'!B:B,"")</f>
        <v>Lario Centenario</v>
      </c>
      <c r="C307" s="224">
        <v>996</v>
      </c>
      <c r="D307" s="225" t="s">
        <v>375</v>
      </c>
      <c r="E307" s="770">
        <f t="shared" si="63"/>
        <v>5096.6045454545456</v>
      </c>
      <c r="F307" s="860">
        <v>6166.8914999999997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0.66271662149398936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0"/>
        <v>SALAMIN PG ATM. CON.130 GRS</v>
      </c>
      <c r="S307" s="135">
        <f t="shared" si="53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0.69906087099360137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1"/>
        <v>SALAMIN PG ATM. CON.130 GRS</v>
      </c>
      <c r="AD307" s="139">
        <f t="shared" si="54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0.69906087099360137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7"/>
        <v>SALAMIN PG ATM. CON.130 GRS</v>
      </c>
      <c r="AT307" s="291" t="e">
        <f t="shared" si="62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8"/>
        <v>SALAMIN PG ATM. CON.130 GRS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5210</v>
      </c>
      <c r="BH307" s="1052" t="e">
        <f t="shared" si="59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.75" thickBot="1" x14ac:dyDescent="0.3">
      <c r="A308" s="246" t="str">
        <f>_xlfn.XLOOKUP(C308,'[1]Listas anteriores R'!$A:$A,'[1]Listas anteriores R'!$D:$D,"")</f>
        <v>Fiambres</v>
      </c>
      <c r="B308" s="1205" t="str">
        <f>_xlfn.XLOOKUP(C308,'[1]Lista Fiambre'!C:C,'[1]Lista Fiambre'!B:B,"")</f>
        <v>Lario Centenario</v>
      </c>
      <c r="C308" s="222">
        <v>541</v>
      </c>
      <c r="D308" s="223" t="s">
        <v>376</v>
      </c>
      <c r="E308" s="770">
        <f t="shared" si="63"/>
        <v>26902.375820307243</v>
      </c>
      <c r="F308" s="860">
        <v>32551.874742571763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0.75083984980463159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0"/>
        <v>JAMON COCIDO PREMIUN LARIO X 3 KG</v>
      </c>
      <c r="S308" s="135">
        <f t="shared" si="53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0.58022204332473959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1"/>
        <v>JAMON COCIDO PREMIUN LARIO X 3 KG</v>
      </c>
      <c r="AD308" s="139">
        <f t="shared" si="54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0.58022204332473959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7"/>
        <v>JAMON COCIDO PREMIUN LARIO X 3 KG</v>
      </c>
      <c r="AT308" s="291" t="e">
        <f t="shared" si="62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8"/>
        <v>JAMON COCIDO PREMIUN LARIO X 3 KG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10610</v>
      </c>
      <c r="BH308" s="1052" t="e">
        <f t="shared" si="59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.75" thickBot="1" x14ac:dyDescent="0.3">
      <c r="A309" s="246" t="str">
        <f>_xlfn.XLOOKUP(C309,'[1]Listas anteriores R'!$A:$A,'[1]Listas anteriores R'!$D:$D,"")</f>
        <v>Fiambres</v>
      </c>
      <c r="B309" s="1205" t="str">
        <f>_xlfn.XLOOKUP(C309,'[1]Lista Fiambre'!C:C,'[1]Lista Fiambre'!B:B,"")</f>
        <v>Lario Centenario</v>
      </c>
      <c r="C309" s="222">
        <v>998</v>
      </c>
      <c r="D309" s="223" t="s">
        <v>377</v>
      </c>
      <c r="E309" s="770">
        <f t="shared" si="63"/>
        <v>26196.249661214977</v>
      </c>
      <c r="F309" s="860">
        <v>31697.462090070119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0.67258672096492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0"/>
        <v>LOMO A LA PIMIENTA 900GR LARIO CENTENARIO</v>
      </c>
      <c r="S309" s="135">
        <f t="shared" si="53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0.64769039480676971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1"/>
        <v>LOMO A LA PIMIENTA 900GR LARIO CENTENARIO</v>
      </c>
      <c r="AD309" s="139">
        <f t="shared" si="54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0.64769039480676971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7"/>
        <v>LOMO A LA PIMIENTA 900GR LARIO CENTENARIO</v>
      </c>
      <c r="AT309" s="291" t="e">
        <f t="shared" si="62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8"/>
        <v>LOMO A LA PIMIENTA 900GR LARIO CENTENARIO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11610</v>
      </c>
      <c r="BH309" s="1052" t="e">
        <f t="shared" si="59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.75" thickBot="1" x14ac:dyDescent="0.3">
      <c r="A310" s="246" t="str">
        <f>_xlfn.XLOOKUP(C310,'[1]Listas anteriores R'!$A:$A,'[1]Listas anteriores R'!$D:$D,"")</f>
        <v>Fiambres</v>
      </c>
      <c r="B310" s="1205" t="str">
        <f>_xlfn.XLOOKUP(C310,'[1]Lista Fiambre'!C:C,'[1]Lista Fiambre'!B:B,"")</f>
        <v>Lario Centenario</v>
      </c>
      <c r="C310" s="227">
        <v>545</v>
      </c>
      <c r="D310" s="223" t="s">
        <v>378</v>
      </c>
      <c r="E310" s="770">
        <f t="shared" si="63"/>
        <v>24482.476318892499</v>
      </c>
      <c r="F310" s="860">
        <v>29623.796345859922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0.72012635034338879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0"/>
        <v>LOMO A LAS FINAS HIERBAS LARIO</v>
      </c>
      <c r="S310" s="135">
        <f t="shared" si="53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0.65784277164625093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1"/>
        <v>LOMO A LAS FINAS HIERBAS LARIO</v>
      </c>
      <c r="AD310" s="139">
        <f t="shared" si="54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0.65784277164625093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7"/>
        <v>LOMO A LAS FINAS HIERBAS LARIO</v>
      </c>
      <c r="AT310" s="291" t="e">
        <f t="shared" si="62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8"/>
        <v>LOMO A LAS FINAS HIERBAS LARIO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1341</v>
      </c>
      <c r="BH310" s="1052" t="e">
        <f t="shared" si="59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.75" thickBot="1" x14ac:dyDescent="0.3">
      <c r="A311" s="246" t="str">
        <f>_xlfn.XLOOKUP(C311,'[1]Listas anteriores R'!$A:$A,'[1]Listas anteriores R'!$D:$D,"")</f>
        <v>Fiambres</v>
      </c>
      <c r="B311" s="1205" t="str">
        <f>_xlfn.XLOOKUP(C311,'[1]Lista Fiambre'!C:C,'[1]Lista Fiambre'!B:B,"")</f>
        <v>Lario Centenario</v>
      </c>
      <c r="C311" s="227">
        <v>547</v>
      </c>
      <c r="D311" s="223" t="s">
        <v>379</v>
      </c>
      <c r="E311" s="770">
        <f t="shared" si="63"/>
        <v>24482.476318892499</v>
      </c>
      <c r="F311" s="860">
        <v>29623.796345859922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0.70125571021768029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0"/>
        <v>LOMO A LAS FINAS HIERBAS GRILLADO LARIO</v>
      </c>
      <c r="S311" s="135">
        <f t="shared" si="53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0.67177883695243634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1"/>
        <v>LOMO A LAS FINAS HIERBAS GRILLADO LARIO</v>
      </c>
      <c r="AD311" s="139">
        <f t="shared" si="54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0.67177883695243634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7"/>
        <v>LOMO A LAS FINAS HIERBAS GRILLADO LARIO</v>
      </c>
      <c r="AT311" s="291" t="e">
        <f t="shared" si="62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8"/>
        <v>LOMO A LAS FINAS HIERBAS GRILLADO LARIO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1635</v>
      </c>
      <c r="BH311" s="1052" t="e">
        <f t="shared" si="59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.75" thickBot="1" x14ac:dyDescent="0.3">
      <c r="A312" s="246" t="str">
        <f>_xlfn.XLOOKUP(C312,'[1]Listas anteriores R'!$A:$A,'[1]Listas anteriores R'!$D:$D,"")</f>
        <v>Fiambres</v>
      </c>
      <c r="B312" s="1205" t="str">
        <f>_xlfn.XLOOKUP(C312,'[1]Lista Fiambre'!C:C,'[1]Lista Fiambre'!B:B,"")</f>
        <v>Lario Centenario</v>
      </c>
      <c r="C312" s="227">
        <v>566</v>
      </c>
      <c r="D312" s="223" t="s">
        <v>380</v>
      </c>
      <c r="E312" s="770">
        <f t="shared" si="63"/>
        <v>55641.991633846599</v>
      </c>
      <c r="F312" s="860">
        <v>67326.809876954387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0.50763804106294386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0"/>
        <v xml:space="preserve">JAMON CRUDO LARIO CENTENARIO  5 K </v>
      </c>
      <c r="S312" s="135">
        <f t="shared" ref="S312:S360" si="64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0.61969634431016463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1"/>
        <v xml:space="preserve">JAMON CRUDO LARIO CENTENARIO  5 K </v>
      </c>
      <c r="AD312" s="139">
        <f t="shared" ref="AD312:AD360" si="65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0.61969634431016463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7"/>
        <v xml:space="preserve">JAMON CRUDO LARIO CENTENARIO  5 K </v>
      </c>
      <c r="AT312" s="291" t="e">
        <f t="shared" si="62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8"/>
        <v xml:space="preserve">JAMON CRUDO LARIO CENTENARIO  5 K 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1871</v>
      </c>
      <c r="BH312" s="1052" t="e">
        <f t="shared" si="59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.75" thickBot="1" x14ac:dyDescent="0.3">
      <c r="A313" s="246" t="str">
        <f>_xlfn.XLOOKUP(C313,'[1]Listas anteriores R'!$A:$A,'[1]Listas anteriores R'!$D:$D,"")</f>
        <v>Fiambres</v>
      </c>
      <c r="B313" s="1205" t="str">
        <f>_xlfn.XLOOKUP(C313,'[1]Lista Fiambre'!C:C,'[1]Lista Fiambre'!B:B,"")</f>
        <v>Lario Centenario</v>
      </c>
      <c r="C313" s="227">
        <v>568</v>
      </c>
      <c r="D313" s="223" t="s">
        <v>381</v>
      </c>
      <c r="E313" s="770">
        <f t="shared" si="63"/>
        <v>55641.991633846599</v>
      </c>
      <c r="F313" s="860">
        <v>67326.809876954387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0.55089673704635367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0"/>
        <v xml:space="preserve">JAMON CRUDO LARIO CENTENARIO  2,5 K </v>
      </c>
      <c r="S313" s="135">
        <f t="shared" si="64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0.64309571524000386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1"/>
        <v xml:space="preserve">JAMON CRUDO LARIO CENTENARIO  2,5 K </v>
      </c>
      <c r="AD313" s="139">
        <f t="shared" si="65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0.64309571524000386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7"/>
        <v xml:space="preserve">JAMON CRUDO LARIO CENTENARIO  2,5 K </v>
      </c>
      <c r="AT313" s="291" t="e">
        <f t="shared" si="62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8"/>
        <v xml:space="preserve">JAMON CRUDO LARIO CENTENARIO  2,5 K 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1735</v>
      </c>
      <c r="BH313" s="1052" t="e">
        <f t="shared" si="59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.75" thickBot="1" x14ac:dyDescent="0.3">
      <c r="A314" s="246" t="str">
        <f>_xlfn.XLOOKUP(C314,'[1]Listas anteriores R'!$A:$A,'[1]Listas anteriores R'!$D:$D,"")</f>
        <v>Fiambres</v>
      </c>
      <c r="B314" s="1205" t="str">
        <f>_xlfn.XLOOKUP(C314,'[1]Lista Fiambre'!C:C,'[1]Lista Fiambre'!B:B,"")</f>
        <v>Feteados e/v Lario</v>
      </c>
      <c r="C314" s="224">
        <v>30</v>
      </c>
      <c r="D314" s="228" t="s">
        <v>382</v>
      </c>
      <c r="E314" s="770">
        <f t="shared" si="63"/>
        <v>4075.2409090909096</v>
      </c>
      <c r="F314" s="860">
        <v>4931.0415000000003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0.71069195016914788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0"/>
        <v>SAL.MILAN REB.LARIO (150gr)</v>
      </c>
      <c r="S314" s="135">
        <f t="shared" si="64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0.66271662149398936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1"/>
        <v>SAL.MILAN REB.LARIO (150gr)</v>
      </c>
      <c r="AD314" s="139">
        <f t="shared" si="65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0.66271662149398936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7"/>
        <v>SAL.MILAN REB.LARIO (150gr)</v>
      </c>
      <c r="AT314" s="291" t="e">
        <f t="shared" si="62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8"/>
        <v>SAL.MILAN REB.LARIO (150gr)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1622</v>
      </c>
      <c r="BH314" s="1052" t="e">
        <f t="shared" si="59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.75" thickBot="1" x14ac:dyDescent="0.3">
      <c r="A315" s="246" t="str">
        <f>_xlfn.XLOOKUP(C315,'[1]Listas anteriores R'!$A:$A,'[1]Listas anteriores R'!$D:$D,"")</f>
        <v>Fiambres</v>
      </c>
      <c r="B315" s="1205" t="str">
        <f>_xlfn.XLOOKUP(C315,'[1]Lista Fiambre'!C:C,'[1]Lista Fiambre'!B:B,"")</f>
        <v>Feteados e/v Lario</v>
      </c>
      <c r="C315" s="224">
        <v>102</v>
      </c>
      <c r="D315" s="228" t="s">
        <v>383</v>
      </c>
      <c r="E315" s="770">
        <f t="shared" si="63"/>
        <v>6117.9681818181834</v>
      </c>
      <c r="F315" s="860">
        <v>7402.7415000000019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0.72899499462462669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0"/>
        <v>JAMON CRUDO REB. LARIO (120gr)</v>
      </c>
      <c r="S315" s="135">
        <f t="shared" si="64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0.75083984980463159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1"/>
        <v>JAMON CRUDO REB. LARIO (120gr)</v>
      </c>
      <c r="AD315" s="139">
        <f t="shared" si="65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0.75083984980463159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7"/>
        <v>JAMON CRUDO REB. LARIO (120gr)</v>
      </c>
      <c r="AT315" s="291" t="e">
        <f t="shared" si="62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8"/>
        <v>JAMON CRUDO REB. LARIO (120gr)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5741</v>
      </c>
      <c r="BH315" s="1052" t="e">
        <f t="shared" si="59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.75" thickBot="1" x14ac:dyDescent="0.3">
      <c r="A316" s="246" t="str">
        <f>_xlfn.XLOOKUP(C316,'[1]Listas anteriores R'!$A:$A,'[1]Listas anteriores R'!$D:$D,"")</f>
        <v>Fiambres</v>
      </c>
      <c r="B316" s="1205" t="str">
        <f>_xlfn.XLOOKUP(C316,'[1]Lista Fiambre'!C:C,'[1]Lista Fiambre'!B:B,"")</f>
        <v>Feteados e/v Lario</v>
      </c>
      <c r="C316" s="224">
        <v>117</v>
      </c>
      <c r="D316" s="228" t="s">
        <v>384</v>
      </c>
      <c r="E316" s="770">
        <f t="shared" si="63"/>
        <v>3462.422727272728</v>
      </c>
      <c r="F316" s="860">
        <v>4189.531500000001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0.69905465563392954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0"/>
        <v>JAMON COC.REB.LARIO (150gr)</v>
      </c>
      <c r="S316" s="135">
        <f t="shared" si="64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0.67258672096492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1"/>
        <v>JAMON COC.REB.LARIO (150gr)</v>
      </c>
      <c r="AD316" s="139">
        <f t="shared" si="65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0.67258672096492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7"/>
        <v>JAMON COC.REB.LARIO (150gr)</v>
      </c>
      <c r="AT316" s="291" t="e">
        <f t="shared" si="62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8"/>
        <v>JAMON COC.REB.LARIO (150gr)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6888</v>
      </c>
      <c r="BH316" s="1052" t="e">
        <f t="shared" si="59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.75" thickBot="1" x14ac:dyDescent="0.3">
      <c r="A317" s="246" t="str">
        <f>_xlfn.XLOOKUP(C317,'[1]Listas anteriores R'!$A:$A,'[1]Listas anteriores R'!$D:$D,"")</f>
        <v>Fiambres</v>
      </c>
      <c r="B317" s="1205" t="str">
        <f>_xlfn.XLOOKUP(C317,'[1]Lista Fiambre'!C:C,'[1]Lista Fiambre'!B:B,"")</f>
        <v>Feteados e/v Lario</v>
      </c>
      <c r="C317" s="224">
        <v>530</v>
      </c>
      <c r="D317" s="228" t="s">
        <v>385</v>
      </c>
      <c r="E317" s="770">
        <f t="shared" si="63"/>
        <v>1590.8512396694216</v>
      </c>
      <c r="F317" s="860">
        <v>1924.93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0.43426514210906375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0"/>
        <v>FBRE  COC CERDO REB LARIO (150gr)</v>
      </c>
      <c r="S317" s="135">
        <f t="shared" si="64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0.72012635034338879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1"/>
        <v>FBRE  COC CERDO REB LARIO (150gr)</v>
      </c>
      <c r="AD317" s="139">
        <f t="shared" si="65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0.72012635034338879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7"/>
        <v>FBRE  COC CERDO REB LARIO (150gr)</v>
      </c>
      <c r="AT317" s="291" t="e">
        <f t="shared" si="62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8"/>
        <v>FBRE  COC CERDO REB LARIO (150gr)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6103</v>
      </c>
      <c r="BH317" s="1052" t="e">
        <f t="shared" si="59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.75" thickBot="1" x14ac:dyDescent="0.3">
      <c r="A318" s="246" t="str">
        <f>_xlfn.XLOOKUP(C318,'[1]Listas anteriores R'!$A:$A,'[1]Listas anteriores R'!$D:$D,"")</f>
        <v>Fiambres</v>
      </c>
      <c r="B318" s="1205" t="str">
        <f>_xlfn.XLOOKUP(C318,'[1]Lista Fiambre'!C:C,'[1]Lista Fiambre'!B:B,"")</f>
        <v>Feteados e/v Lario</v>
      </c>
      <c r="C318" s="224">
        <v>531</v>
      </c>
      <c r="D318" s="228" t="s">
        <v>386</v>
      </c>
      <c r="E318" s="770">
        <f t="shared" si="63"/>
        <v>2543.195454545455</v>
      </c>
      <c r="F318" s="860">
        <v>3077.2665000000006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0.68661472771370313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0"/>
        <v>MORTADELA REB "LARIO" (150gr)</v>
      </c>
      <c r="S318" s="135">
        <f t="shared" si="64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0.70125571021768029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1"/>
        <v>MORTADELA REB "LARIO" (150gr)</v>
      </c>
      <c r="AD318" s="139">
        <f t="shared" si="65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0.70125571021768029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7"/>
        <v>MORTADELA REB "LARIO" (150gr)</v>
      </c>
      <c r="AT318" s="291" t="e">
        <f t="shared" si="62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8"/>
        <v>MORTADELA REB "LARIO" (150gr)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6158</v>
      </c>
      <c r="BH318" s="1052" t="e">
        <f t="shared" si="59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.75" thickBot="1" x14ac:dyDescent="0.3">
      <c r="A319" s="246" t="str">
        <f>_xlfn.XLOOKUP(C319,'[1]Listas anteriores R'!$A:$A,'[1]Listas anteriores R'!$D:$D,"")</f>
        <v>Fiambres</v>
      </c>
      <c r="B319" s="1205" t="str">
        <f>_xlfn.XLOOKUP(C319,'[1]Lista Fiambre'!C:C,'[1]Lista Fiambre'!B:B,"")</f>
        <v>Feteados e/v Lario</v>
      </c>
      <c r="C319" s="224">
        <v>533</v>
      </c>
      <c r="D319" s="228" t="s">
        <v>387</v>
      </c>
      <c r="E319" s="770">
        <f t="shared" si="63"/>
        <v>4075.2409090909096</v>
      </c>
      <c r="F319" s="860">
        <v>4931.0415000000003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0.59904210905546018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0"/>
        <v>BONDIOLA REB "LARIO" (120gr)</v>
      </c>
      <c r="S319" s="135">
        <f t="shared" si="64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0.50763804106294386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1"/>
        <v>BONDIOLA REB "LARIO" (120gr)</v>
      </c>
      <c r="AD319" s="139">
        <f t="shared" si="65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0.50763804106294386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7"/>
        <v>BONDIOLA REB "LARIO" (120gr)</v>
      </c>
      <c r="AT319" s="291" t="e">
        <f t="shared" si="62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8"/>
        <v>BONDIOLA REB "LARIO" (120gr)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23541</v>
      </c>
      <c r="BH319" s="1052" t="e">
        <f t="shared" si="59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.75" thickBot="1" x14ac:dyDescent="0.3">
      <c r="A320" s="246" t="str">
        <f>_xlfn.XLOOKUP(C320,'[1]Listas anteriores R'!$A:$A,'[1]Listas anteriores R'!$D:$D,"")</f>
        <v>Fiambres</v>
      </c>
      <c r="B320" s="1205" t="str">
        <f>_xlfn.XLOOKUP(C320,'[1]Lista Fiambre'!C:C,'[1]Lista Fiambre'!B:B,"")</f>
        <v>Feteados e/v Lario</v>
      </c>
      <c r="C320" s="224">
        <v>534</v>
      </c>
      <c r="D320" s="228" t="s">
        <v>388</v>
      </c>
      <c r="E320" s="770">
        <f t="shared" si="63"/>
        <v>4075.2409090909096</v>
      </c>
      <c r="F320" s="860">
        <v>4931.0415000000003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0.73743883518319608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0"/>
        <v>LOMO FINAS H. REB "LARIO" (120gr)</v>
      </c>
      <c r="S320" s="135">
        <f t="shared" si="64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0.55089673704635367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1"/>
        <v>LOMO FINAS H. REB "LARIO" (120gr)</v>
      </c>
      <c r="AD320" s="139">
        <f t="shared" si="65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0.55089673704635367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7"/>
        <v>LOMO FINAS H. REB "LARIO" (120gr)</v>
      </c>
      <c r="AT320" s="291" t="e">
        <f t="shared" si="62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8"/>
        <v>LOMO FINAS H. REB "LARIO" (120gr)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23774</v>
      </c>
      <c r="BH320" s="1052" t="e">
        <f t="shared" si="59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.75" thickBot="1" x14ac:dyDescent="0.3">
      <c r="A321" s="246" t="str">
        <f>_xlfn.XLOOKUP(C321,'[1]Listas anteriores R'!$A:$A,'[1]Listas anteriores R'!$D:$D,"")</f>
        <v>Fiambres</v>
      </c>
      <c r="B321" s="1205" t="str">
        <f>_xlfn.XLOOKUP(C321,'[1]Lista Fiambre'!C:C,'[1]Lista Fiambre'!B:B,"")</f>
        <v>Feteados e/v Lario</v>
      </c>
      <c r="C321" s="224">
        <v>535</v>
      </c>
      <c r="D321" s="228" t="s">
        <v>389</v>
      </c>
      <c r="E321" s="770">
        <f t="shared" si="63"/>
        <v>5607.2863636363654</v>
      </c>
      <c r="F321" s="860">
        <v>6784.8165000000017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0.54969305359990217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0"/>
        <v>PANCETA AHUMADA REB LARIO (150gr)</v>
      </c>
      <c r="S321" s="135">
        <f t="shared" si="64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0.71069195016914788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1"/>
        <v>PANCETA AHUMADA REB LARIO (150gr)</v>
      </c>
      <c r="AD321" s="139">
        <f t="shared" si="65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0.71069195016914788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7"/>
        <v>PANCETA AHUMADA REB LARIO (150gr)</v>
      </c>
      <c r="AT321" s="291" t="e">
        <f t="shared" si="62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8"/>
        <v>PANCETA AHUMADA REB 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1024</v>
      </c>
      <c r="BH321" s="1052" t="e">
        <f t="shared" si="59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.75" thickBot="1" x14ac:dyDescent="0.3">
      <c r="A322" s="246" t="str">
        <f>_xlfn.XLOOKUP(C322,'[1]Listas anteriores R'!$A:$A,'[1]Listas anteriores R'!$D:$D,"")</f>
        <v>Fiambres</v>
      </c>
      <c r="B322" s="1205" t="str">
        <f>_xlfn.XLOOKUP(C322,'[1]Lista Fiambre'!C:C,'[1]Lista Fiambre'!B:B,"")</f>
        <v>Feteados e/v Lario</v>
      </c>
      <c r="C322" s="224">
        <v>1027</v>
      </c>
      <c r="D322" s="228" t="s">
        <v>390</v>
      </c>
      <c r="E322" s="770">
        <f t="shared" si="63"/>
        <v>2543.195454545455</v>
      </c>
      <c r="F322" s="860">
        <v>3077.2665000000006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0.65594465087765397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0"/>
        <v>MORTADELA CENT. C/PISTACHO REB (100GR)</v>
      </c>
      <c r="S322" s="135">
        <f t="shared" si="64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0.72899499462462669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1"/>
        <v>MORTADELA CENT. C/PISTACHO REB (100GR)</v>
      </c>
      <c r="AD322" s="139">
        <f t="shared" si="65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0.72899499462462669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7"/>
        <v>MORTADELA CENT. C/PISTACHO REB (100GR)</v>
      </c>
      <c r="AT322" s="291" t="e">
        <f t="shared" si="62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8"/>
        <v>MORTADELA CENT. C/PISTACHO REB (100GR)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1326</v>
      </c>
      <c r="BH322" s="1052" t="e">
        <f t="shared" si="59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.75" thickBot="1" x14ac:dyDescent="0.3">
      <c r="A323" s="246" t="str">
        <f>_xlfn.XLOOKUP(C323,'[1]Listas anteriores R'!$A:$A,'[1]Listas anteriores R'!$D:$D,"")</f>
        <v>Fiambres</v>
      </c>
      <c r="B323" s="1205" t="str">
        <f>_xlfn.XLOOKUP(C323,'[1]Lista Fiambre'!C:C,'[1]Lista Fiambre'!B:B,"")</f>
        <v>Feteados e/v Lario</v>
      </c>
      <c r="C323" s="224">
        <v>1028</v>
      </c>
      <c r="D323" s="228" t="s">
        <v>391</v>
      </c>
      <c r="E323" s="770">
        <f t="shared" si="63"/>
        <v>4075.2409090909096</v>
      </c>
      <c r="F323" s="860">
        <v>4931.0415000000003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0.64836434655842989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0"/>
        <v>JAMON HORNEADO REB.(120GR)</v>
      </c>
      <c r="S323" s="135">
        <f t="shared" si="64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0.69905465563392954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1"/>
        <v>JAMON HORNEADO REB.(120GR)</v>
      </c>
      <c r="AD323" s="139">
        <f t="shared" si="65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0.69905465563392954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7"/>
        <v>JAMON HORNEADO REB.(120GR)</v>
      </c>
      <c r="AT323" s="291" t="e">
        <f t="shared" si="62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8"/>
        <v>JAMON HORNEADO REB.(120GR)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871</v>
      </c>
      <c r="BH323" s="1052" t="e">
        <f t="shared" si="59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.75" thickBot="1" x14ac:dyDescent="0.3">
      <c r="A324" s="246" t="str">
        <f>_xlfn.XLOOKUP(C324,'[1]Listas anteriores R'!$A:$A,'[1]Listas anteriores R'!$D:$D,"")</f>
        <v>Fiambres</v>
      </c>
      <c r="B324" s="1205" t="str">
        <f>_xlfn.XLOOKUP(C324,'[1]Lista Fiambre'!C:C,'[1]Lista Fiambre'!B:B,"")</f>
        <v>Feteados e/v Lario</v>
      </c>
      <c r="C324" s="224">
        <v>1029</v>
      </c>
      <c r="D324" s="228" t="s">
        <v>392</v>
      </c>
      <c r="E324" s="770">
        <f t="shared" si="63"/>
        <v>4075.2409090909096</v>
      </c>
      <c r="F324" s="860">
        <v>4931.0415000000003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0.75854188207501405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6">D324</f>
        <v>LOMO A LAS F HIERBAS REB (100GR)</v>
      </c>
      <c r="S324" s="135">
        <f t="shared" si="64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0.43426514210906375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1"/>
        <v>LOMO A LAS F HIERBAS REB (100GR)</v>
      </c>
      <c r="AD324" s="139">
        <f t="shared" si="65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0.43426514210906375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7"/>
        <v>LOMO A LAS F HIERBAS REB (100GR)</v>
      </c>
      <c r="AT324" s="291" t="e">
        <f t="shared" si="62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8"/>
        <v>LOMO A LAS F HIERBAS REB (100GR)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751</v>
      </c>
      <c r="BH324" s="1052" t="e">
        <f t="shared" si="59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.75" thickBot="1" x14ac:dyDescent="0.3">
      <c r="A325" s="246" t="str">
        <f>_xlfn.XLOOKUP(C325,'[1]Listas anteriores R'!$A:$A,'[1]Listas anteriores R'!$D:$D,"")</f>
        <v>Fiambres</v>
      </c>
      <c r="B325" s="1205" t="str">
        <f>_xlfn.XLOOKUP(C325,'[1]Lista Fiambre'!C:C,'[1]Lista Fiambre'!B:B,"")</f>
        <v>Feteados e/v Lario</v>
      </c>
      <c r="C325" s="224">
        <v>1030</v>
      </c>
      <c r="D325" s="228" t="s">
        <v>393</v>
      </c>
      <c r="E325" s="770">
        <f t="shared" si="63"/>
        <v>4075.2409090909096</v>
      </c>
      <c r="F325" s="860">
        <v>4931.0415000000003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0.55953524219984774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6"/>
        <v>LOMO A LA PIMIENTA REB (100GR)</v>
      </c>
      <c r="S325" s="135">
        <f t="shared" si="64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0.68661472771370313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1"/>
        <v>LOMO A LA PIMIENTA REB (100GR)</v>
      </c>
      <c r="AD325" s="139">
        <f t="shared" si="65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0.68661472771370313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7"/>
        <v>LOMO A LA PIMIENTA REB (100GR)</v>
      </c>
      <c r="AT325" s="291" t="e">
        <f t="shared" si="62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8"/>
        <v>LOMO A LA PIMIENTA REB (100GR)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673</v>
      </c>
      <c r="BH325" s="1052" t="e">
        <f t="shared" si="59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.75" thickBot="1" x14ac:dyDescent="0.3">
      <c r="A326" s="246" t="str">
        <f>_xlfn.XLOOKUP(C326,'[1]Listas anteriores R'!$A:$A,'[1]Listas anteriores R'!$D:$D,"")</f>
        <v>Fiambres</v>
      </c>
      <c r="B326" s="1205" t="str">
        <f>_xlfn.XLOOKUP(C326,'[1]Lista Fiambre'!C:C,'[1]Lista Fiambre'!B:B,"")</f>
        <v>Feteados e/v Lario</v>
      </c>
      <c r="C326" s="224">
        <v>567</v>
      </c>
      <c r="D326" s="228" t="s">
        <v>394</v>
      </c>
      <c r="E326" s="770">
        <f t="shared" si="63"/>
        <v>8263.636363636364</v>
      </c>
      <c r="F326" s="860">
        <v>9999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0.52297029702970299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6"/>
        <v>JAMON CRUDO REB."CENTENARIO" 12 MESES (120gr)</v>
      </c>
      <c r="S326" s="135">
        <f t="shared" si="64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0.59904210905546018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1"/>
        <v>JAMON CRUDO REB."CENTENARIO" 12 MESES (120gr)</v>
      </c>
      <c r="AD326" s="139">
        <f t="shared" si="65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0.59904210905546018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7"/>
        <v>JAMON CRUDO REB."CENTENARIO" 12 MESES (120gr)</v>
      </c>
      <c r="AT326" s="291" t="e">
        <f t="shared" si="62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8"/>
        <v>JAMON CRUDO REB."CENTENARIO" 12 MESES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1391</v>
      </c>
      <c r="BH326" s="1052" t="e">
        <f t="shared" si="59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.75" thickBot="1" x14ac:dyDescent="0.3">
      <c r="A327" s="246" t="str">
        <f>_xlfn.XLOOKUP(C327,'[1]Listas anteriores R'!$A:$A,'[1]Listas anteriores R'!$D:$D,"")</f>
        <v>Fiambres</v>
      </c>
      <c r="B327" s="1205" t="str">
        <f>_xlfn.XLOOKUP(C327,'[1]Lista Fiambre'!C:C,'[1]Lista Fiambre'!B:B,"")</f>
        <v>Feteados e/v Lario</v>
      </c>
      <c r="C327" s="224">
        <v>1103</v>
      </c>
      <c r="D327" s="228" t="s">
        <v>395</v>
      </c>
      <c r="E327" s="770">
        <f t="shared" si="63"/>
        <v>1705.7898139451347</v>
      </c>
      <c r="F327" s="860">
        <v>2064.0056748736129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 t="str">
        <f>IFERROR((E327-(_xlfn.XLOOKUP(C327,'Costos Unitarios'!$A:$A,'Costos Unitarios'!$E:$E)+_xlfn.XLOOKUP(C327,'Costos Comerciales'!$A:$A,'Costos Comerciales'!$E:$E)))/E327,"")</f>
        <v/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6"/>
        <v>SAL.MILAN REB. "66" (120gr)</v>
      </c>
      <c r="S327" s="135">
        <f t="shared" si="64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0.73743883518319608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7">D327</f>
        <v>SAL.MILAN REB. "66" (120gr)</v>
      </c>
      <c r="AD327" s="139">
        <f t="shared" si="65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0.73743883518319608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7"/>
        <v>SAL.MILAN REB. "66" (120gr)</v>
      </c>
      <c r="AT327" s="291" t="e">
        <f t="shared" si="62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8"/>
        <v>SAL.MILAN REB. "66"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1070</v>
      </c>
      <c r="BH327" s="1052" t="e">
        <f t="shared" si="59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.75" thickBot="1" x14ac:dyDescent="0.3">
      <c r="A328" s="246" t="str">
        <f>_xlfn.XLOOKUP(C328,'[1]Listas anteriores R'!$A:$A,'[1]Listas anteriores R'!$D:$D,"")</f>
        <v>Fiambres</v>
      </c>
      <c r="B328" s="1205" t="str">
        <f>_xlfn.XLOOKUP(C328,'[1]Lista Fiambre'!C:C,'[1]Lista Fiambre'!B:B,"")</f>
        <v>Feteados e/v Lario</v>
      </c>
      <c r="C328" s="224">
        <v>1104</v>
      </c>
      <c r="D328" s="228" t="s">
        <v>396</v>
      </c>
      <c r="E328" s="770">
        <f t="shared" si="63"/>
        <v>2604.0452084640206</v>
      </c>
      <c r="F328" s="860">
        <v>3150.8947022414645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0.78533398798797249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6"/>
        <v>FBRE  DE PALETA DE CERDO REB "66" (150gr)</v>
      </c>
      <c r="S328" s="135">
        <f t="shared" si="64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0.54969305359990217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7"/>
        <v>FBRE  DE PALETA DE CERDO REB "66" (150gr)</v>
      </c>
      <c r="AD328" s="139">
        <f t="shared" si="65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0.54969305359990217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7"/>
        <v>FBRE  DE PALETA DE CERDO REB "66" (150gr)</v>
      </c>
      <c r="AT328" s="291" t="e">
        <f t="shared" si="62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8"/>
        <v>FBRE  DE PALETA DE CERDO REB "66"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2179</v>
      </c>
      <c r="BH328" s="1052" t="e">
        <f t="shared" si="59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.75" thickBot="1" x14ac:dyDescent="0.3">
      <c r="A329" s="246" t="str">
        <f>_xlfn.XLOOKUP(C329,'[1]Listas anteriores R'!$A:$A,'[1]Listas anteriores R'!$D:$D,"")</f>
        <v>Fiambres</v>
      </c>
      <c r="B329" s="1205" t="str">
        <f>_xlfn.XLOOKUP(C329,'[1]Lista Fiambre'!C:C,'[1]Lista Fiambre'!B:B,"")</f>
        <v>Fiambres 66</v>
      </c>
      <c r="C329" s="222">
        <v>18</v>
      </c>
      <c r="D329" s="223" t="s">
        <v>397</v>
      </c>
      <c r="E329" s="770">
        <f t="shared" si="63"/>
        <v>6208.4748559870941</v>
      </c>
      <c r="F329" s="860">
        <v>7512.2545757443841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0.66368551883777804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6"/>
        <v>MORT.ESP.CAÑON 4 KG.</v>
      </c>
      <c r="S329" s="135">
        <f t="shared" si="64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0.65594465087765397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7"/>
        <v>MORT.ESP.CAÑON 4 KG.</v>
      </c>
      <c r="AD329" s="139">
        <f t="shared" si="65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0.65594465087765397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8">D329</f>
        <v>MORT.ESP.CAÑON 4 KG.</v>
      </c>
      <c r="AT329" s="291" t="e">
        <f t="shared" si="62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69">D329</f>
        <v>MORT.ESP.CAÑON 4 KG.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683</v>
      </c>
      <c r="BH329" s="1052" t="e">
        <f t="shared" si="59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.75" thickBot="1" x14ac:dyDescent="0.3">
      <c r="A330" s="246" t="str">
        <f>_xlfn.XLOOKUP(C330,'[1]Listas anteriores R'!$A:$A,'[1]Listas anteriores R'!$D:$D,"")</f>
        <v>Fiambres</v>
      </c>
      <c r="B330" s="1205" t="str">
        <f>_xlfn.XLOOKUP(C330,'[1]Lista Fiambre'!C:C,'[1]Lista Fiambre'!B:B,"")</f>
        <v>Fiambres 66</v>
      </c>
      <c r="C330" s="222">
        <v>20</v>
      </c>
      <c r="D330" s="223" t="s">
        <v>398</v>
      </c>
      <c r="E330" s="770">
        <f t="shared" si="63"/>
        <v>6206.2078451018651</v>
      </c>
      <c r="F330" s="860">
        <v>7509.5114925732569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0.64599960961121505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6"/>
        <v>MORT.NUEVA 66 X 2,5 KG</v>
      </c>
      <c r="S330" s="135">
        <f t="shared" si="64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0.64836434655842989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7"/>
        <v>MORT.NUEVA 66 X 2,5 KG</v>
      </c>
      <c r="AD330" s="139">
        <f t="shared" si="65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0.64836434655842989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8"/>
        <v>MORT.NUEVA 66 X 2,5 KG</v>
      </c>
      <c r="AT330" s="291" t="e">
        <f t="shared" si="62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69"/>
        <v>MORT.NUEVA 66 X 2,5 KG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996</v>
      </c>
      <c r="BH330" s="1052" t="e">
        <f t="shared" ref="BH330:BH360" si="70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.75" thickBot="1" x14ac:dyDescent="0.3">
      <c r="A331" s="246" t="str">
        <f>_xlfn.XLOOKUP(C331,'[1]Listas anteriores R'!$A:$A,'[1]Listas anteriores R'!$D:$D,"")</f>
        <v>Fiambres</v>
      </c>
      <c r="B331" s="1205" t="str">
        <f>_xlfn.XLOOKUP(C331,'[1]Lista Fiambre'!C:C,'[1]Lista Fiambre'!B:B,"")</f>
        <v>Fiambres 66</v>
      </c>
      <c r="C331" s="222">
        <v>42</v>
      </c>
      <c r="D331" s="223" t="s">
        <v>399</v>
      </c>
      <c r="E331" s="770">
        <f t="shared" si="63"/>
        <v>11128.39832676932</v>
      </c>
      <c r="F331" s="860">
        <v>13465.361975390877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0.64361448219733453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6"/>
        <v>SALAME 66 E/V P/F X 2,5K</v>
      </c>
      <c r="S331" s="135">
        <f t="shared" si="64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0.75854188207501405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7"/>
        <v>SALAME 66 E/V P/F X 2,5K</v>
      </c>
      <c r="AD331" s="139">
        <f t="shared" si="65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0.75854188207501405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8"/>
        <v>SALAME 66 E/V P/F X 2,5K</v>
      </c>
      <c r="AT331" s="291" t="e">
        <f t="shared" si="62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69"/>
        <v>SALAME 66 E/V P/F X 2,5K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903</v>
      </c>
      <c r="BH331" s="1052" t="e">
        <f t="shared" si="70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.75" thickBot="1" x14ac:dyDescent="0.3">
      <c r="A332" s="246" t="str">
        <f>_xlfn.XLOOKUP(C332,'[1]Listas anteriores R'!$A:$A,'[1]Listas anteriores R'!$D:$D,"")</f>
        <v>Fiambres</v>
      </c>
      <c r="B332" s="1205" t="str">
        <f>_xlfn.XLOOKUP(C332,'[1]Lista Fiambre'!C:C,'[1]Lista Fiambre'!B:B,"")</f>
        <v>Fiambres 66</v>
      </c>
      <c r="C332" s="222">
        <v>43</v>
      </c>
      <c r="D332" s="223" t="s">
        <v>400</v>
      </c>
      <c r="E332" s="770">
        <f t="shared" si="63"/>
        <v>11128.39832676932</v>
      </c>
      <c r="F332" s="860">
        <v>13465.361975390877</v>
      </c>
      <c r="G332" s="1197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0.65116273824761794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6"/>
        <v>SALAME 66 E/V P/F ENTERO 3,5 K</v>
      </c>
      <c r="S332" s="135">
        <f t="shared" si="64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0.55953524219984774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7"/>
        <v>SALAME 66 E/V P/F ENTERO 3,5 K</v>
      </c>
      <c r="AD332" s="139">
        <f t="shared" si="65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0.55953524219984774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8"/>
        <v>SALAME 66 E/V P/F ENTERO 3,5 K</v>
      </c>
      <c r="AT332" s="291" t="e">
        <f t="shared" si="62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69"/>
        <v>SALAME 66 E/V P/F ENTERO 3,5 K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955</v>
      </c>
      <c r="BH332" s="1052" t="e">
        <f t="shared" si="70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.75" thickBot="1" x14ac:dyDescent="0.3">
      <c r="A333" s="246" t="str">
        <f>_xlfn.XLOOKUP(C333,'[1]Listas anteriores R'!$A:$A,'[1]Listas anteriores R'!$D:$D,"")</f>
        <v>Fiambres</v>
      </c>
      <c r="B333" s="1205" t="str">
        <f>_xlfn.XLOOKUP(C333,'[1]Lista Fiambre'!C:C,'[1]Lista Fiambre'!B:B,"")</f>
        <v>Fiambres 66</v>
      </c>
      <c r="C333" s="222">
        <v>44</v>
      </c>
      <c r="D333" s="223" t="s">
        <v>401</v>
      </c>
      <c r="E333" s="770">
        <f t="shared" si="63"/>
        <v>11128.39832676932</v>
      </c>
      <c r="F333" s="860">
        <v>13465.361975390877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0.63489804366307878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6"/>
        <v>SALAME 66 P/F 3,5 K</v>
      </c>
      <c r="S333" s="135">
        <f t="shared" si="64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0.52297029702970299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7"/>
        <v>SALAME 66 P/F 3,5 K</v>
      </c>
      <c r="AD333" s="139">
        <f t="shared" si="65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0.52297029702970299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8"/>
        <v>SALAME 66 P/F 3,5 K</v>
      </c>
      <c r="AT333" s="291" t="e">
        <f t="shared" si="62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69"/>
        <v>SALAME 66 P/F 3,5 K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3473</v>
      </c>
      <c r="BH333" s="1052" t="e">
        <f t="shared" si="70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.75" thickBot="1" x14ac:dyDescent="0.3">
      <c r="A334" s="246" t="str">
        <f>_xlfn.XLOOKUP(C334,'[1]Listas anteriores R'!$A:$A,'[1]Listas anteriores R'!$D:$D,"")</f>
        <v>Fiambres</v>
      </c>
      <c r="B334" s="1205" t="str">
        <f>_xlfn.XLOOKUP(C334,'[1]Lista Fiambre'!C:C,'[1]Lista Fiambre'!B:B,"")</f>
        <v>Fiambres 66</v>
      </c>
      <c r="C334" s="222">
        <v>2044</v>
      </c>
      <c r="D334" s="223" t="s">
        <v>402</v>
      </c>
      <c r="E334" s="770">
        <f t="shared" si="63"/>
        <v>11128.39832676932</v>
      </c>
      <c r="F334" s="860">
        <v>13465.361975390877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0.64541168601883059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6"/>
        <v>SALAME 66 PF EN BOLSA</v>
      </c>
      <c r="S334" s="135">
        <f t="shared" si="64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 t="str">
        <f>IFERROR((S334-(_xlfn.XLOOKUP(Q334,'Costos Unitarios'!$A:$A,'Costos Unitarios'!$E:$E)+_xlfn.XLOOKUP(Q334,'Costos Comerciales'!$A:$A,'Costos Comerciales'!$E:$E)))/S334,"")</f>
        <v/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7"/>
        <v>SALAME 66 PF EN BOLSA</v>
      </c>
      <c r="AD334" s="139">
        <f t="shared" si="65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 t="str">
        <f>IFERROR((AD334-(_xlfn.XLOOKUP(AB334,'Costos Unitarios'!$A:$A,'Costos Unitarios'!$E:$E)+_xlfn.XLOOKUP(AB334,'Costos Comerciales'!$A:$A,'Costos Comerciales'!$E:$E)))/AD334,"")</f>
        <v/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8"/>
        <v>SALAME 66 PF EN BOLSA</v>
      </c>
      <c r="AT334" s="291" t="e">
        <f t="shared" si="62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69"/>
        <v>SALAME 66 PF EN BOLSA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644</v>
      </c>
      <c r="BH334" s="1052" t="e">
        <f t="shared" si="70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.75" thickBot="1" x14ac:dyDescent="0.3">
      <c r="A335" s="246" t="str">
        <f>_xlfn.XLOOKUP(C335,'[1]Listas anteriores R'!$A:$A,'[1]Listas anteriores R'!$D:$D,"")</f>
        <v>Fiambres</v>
      </c>
      <c r="B335" s="1205" t="str">
        <f>_xlfn.XLOOKUP(C335,'[1]Lista Fiambre'!C:C,'[1]Lista Fiambre'!B:B,"")</f>
        <v>Fiambres 66</v>
      </c>
      <c r="C335" s="222">
        <v>68</v>
      </c>
      <c r="D335" s="223" t="s">
        <v>403</v>
      </c>
      <c r="E335" s="770">
        <f t="shared" si="63"/>
        <v>17571.155252793666</v>
      </c>
      <c r="F335" s="860">
        <v>21261.097855880333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0.68368613673729139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6"/>
        <v>SALAME 66 PG 1/2 METRO</v>
      </c>
      <c r="S335" s="135">
        <f t="shared" si="64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0.78533398798797249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7"/>
        <v>SALAME 66 PG 1/2 METRO</v>
      </c>
      <c r="AD335" s="139">
        <f t="shared" si="65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0.78533398798797249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8"/>
        <v>SALAME 66 PG 1/2 METRO</v>
      </c>
      <c r="AT335" s="291" t="e">
        <f t="shared" si="62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69"/>
        <v>SALAME 66 PG 1/2 METRO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559</v>
      </c>
      <c r="BH335" s="1052" t="e">
        <f t="shared" si="70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.75" thickBot="1" x14ac:dyDescent="0.3">
      <c r="A336" s="246" t="str">
        <f>_xlfn.XLOOKUP(C336,'[1]Listas anteriores R'!$A:$A,'[1]Listas anteriores R'!$D:$D,"")</f>
        <v>Fiambres</v>
      </c>
      <c r="B336" s="1205" t="str">
        <f>_xlfn.XLOOKUP(C336,'[1]Lista Fiambre'!C:C,'[1]Lista Fiambre'!B:B,"")</f>
        <v>Fiambres 66</v>
      </c>
      <c r="C336" s="222">
        <v>69</v>
      </c>
      <c r="D336" s="223" t="s">
        <v>404</v>
      </c>
      <c r="E336" s="770">
        <f t="shared" si="63"/>
        <v>16692.597490153981</v>
      </c>
      <c r="F336" s="860">
        <v>20198.042963086315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0.71550263505717626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6"/>
        <v>SALAME 66 PF 1/2 METRO</v>
      </c>
      <c r="S336" s="135">
        <f t="shared" si="64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0.66368551883777804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7"/>
        <v>SALAME 66 PF 1/2 METRO</v>
      </c>
      <c r="AD336" s="139">
        <f t="shared" si="65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0.66368551883777804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8"/>
        <v>SALAME 66 PF 1/2 METRO</v>
      </c>
      <c r="AT336" s="291" t="e">
        <f t="shared" si="62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69"/>
        <v>SALAME 66 PF 1/2 METRO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1748</v>
      </c>
      <c r="BH336" s="1052" t="e">
        <f t="shared" si="70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.75" thickBot="1" x14ac:dyDescent="0.3">
      <c r="A337" s="246" t="str">
        <f>_xlfn.XLOOKUP(C337,'[1]Listas anteriores R'!$A:$A,'[1]Listas anteriores R'!$D:$D,"")</f>
        <v>Fiambres</v>
      </c>
      <c r="B337" s="1205" t="str">
        <f>_xlfn.XLOOKUP(C337,'[1]Lista Fiambre'!C:C,'[1]Lista Fiambre'!B:B,"")</f>
        <v>Fiambres 66</v>
      </c>
      <c r="C337" s="222">
        <v>48</v>
      </c>
      <c r="D337" s="223" t="s">
        <v>405</v>
      </c>
      <c r="E337" s="770">
        <f t="shared" si="63"/>
        <v>14056.92420223493</v>
      </c>
      <c r="F337" s="860">
        <v>17008.878284704264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0.51049035329464321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6"/>
        <v>SALAMIN 66 PG</v>
      </c>
      <c r="S337" s="135">
        <f t="shared" si="64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0.64599960961121505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7"/>
        <v>SALAMIN 66 PG</v>
      </c>
      <c r="AD337" s="139">
        <f t="shared" si="65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0.64599960961121505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8"/>
        <v>SALAMIN 66 PG</v>
      </c>
      <c r="AT337" s="291" t="e">
        <f t="shared" si="62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69"/>
        <v>SALAMIN 66 PG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1777</v>
      </c>
      <c r="BH337" s="1052" t="e">
        <f t="shared" si="70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.75" thickBot="1" x14ac:dyDescent="0.3">
      <c r="A338" s="246" t="str">
        <f>_xlfn.XLOOKUP(C338,'[1]Listas anteriores R'!$A:$A,'[1]Listas anteriores R'!$D:$D,"")</f>
        <v>Fiambres</v>
      </c>
      <c r="B338" s="1205" t="str">
        <f>_xlfn.XLOOKUP(C338,'[1]Lista Fiambre'!C:C,'[1]Lista Fiambre'!B:B,"")</f>
        <v>Fiambres 66</v>
      </c>
      <c r="C338" s="222">
        <v>49</v>
      </c>
      <c r="D338" s="223" t="s">
        <v>406</v>
      </c>
      <c r="E338" s="770">
        <f t="shared" si="63"/>
        <v>14056.92420223493</v>
      </c>
      <c r="F338" s="860">
        <v>17008.878284704264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>
        <f>IFERROR((E338-(_xlfn.XLOOKUP(C338,'Costos Unitarios'!$A:$A,'Costos Unitarios'!$E:$E)+_xlfn.XLOOKUP(C338,'Costos Comerciales'!$A:$A,'Costos Comerciales'!$E:$E)))/E338,"")</f>
        <v>0.50366097877295823</v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6"/>
        <v>SALAMIN 66 PF</v>
      </c>
      <c r="S338" s="135">
        <f t="shared" si="64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>
        <f>IFERROR((S338-(_xlfn.XLOOKUP(Q338,'Costos Unitarios'!$A:$A,'Costos Unitarios'!$E:$E)+_xlfn.XLOOKUP(Q338,'Costos Comerciales'!$A:$A,'Costos Comerciales'!$E:$E)))/S338,"")</f>
        <v>0.64361448219733453</v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7"/>
        <v>SALAMIN 66 PF</v>
      </c>
      <c r="AD338" s="139">
        <f t="shared" si="65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>
        <f>IFERROR((AD338-(_xlfn.XLOOKUP(AB338,'Costos Unitarios'!$A:$A,'Costos Unitarios'!$E:$E)+_xlfn.XLOOKUP(AB338,'Costos Comerciales'!$A:$A,'Costos Comerciales'!$E:$E)))/AD338,"")</f>
        <v>0.64361448219733453</v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8"/>
        <v>SALAMIN 66 PF</v>
      </c>
      <c r="AT338" s="291" t="e">
        <f t="shared" si="62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69"/>
        <v>SALAMIN 66 PF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>
        <f>_xlfn.XLOOKUP($BC338,'Costos Unitarios'!A:A,'Costos Unitarios'!E:E,"")</f>
        <v>3490</v>
      </c>
      <c r="BH338" s="1052" t="e">
        <f t="shared" si="70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.75" thickBot="1" x14ac:dyDescent="0.3">
      <c r="A339" s="246" t="str">
        <f>_xlfn.XLOOKUP(C339,'[1]Listas anteriores R'!$A:$A,'[1]Listas anteriores R'!$D:$D,"")</f>
        <v>Fiambres</v>
      </c>
      <c r="B339" s="1205" t="str">
        <f>_xlfn.XLOOKUP(C339,'[1]Lista Fiambre'!C:C,'[1]Lista Fiambre'!B:B,"")</f>
        <v>Fiambres 66</v>
      </c>
      <c r="C339" s="222">
        <v>112</v>
      </c>
      <c r="D339" s="223" t="s">
        <v>407</v>
      </c>
      <c r="E339" s="770">
        <f t="shared" si="63"/>
        <v>7570.239388078604</v>
      </c>
      <c r="F339" s="860">
        <v>9159.9896595751106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>
        <f>IFERROR((E339-(_xlfn.XLOOKUP(C339,'Costos Unitarios'!$A:$A,'Costos Unitarios'!$E:$E)+_xlfn.XLOOKUP(C339,'Costos Comerciales'!$A:$A,'Costos Comerciales'!$E:$E)))/E339,"")</f>
        <v>0.64281182385616742</v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6"/>
        <v>FBRE. COC. DE PALETA DE CERDO 66 4KG</v>
      </c>
      <c r="S339" s="135">
        <f t="shared" si="64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>
        <f>IFERROR((S339-(_xlfn.XLOOKUP(Q339,'Costos Unitarios'!$A:$A,'Costos Unitarios'!$E:$E)+_xlfn.XLOOKUP(Q339,'Costos Comerciales'!$A:$A,'Costos Comerciales'!$E:$E)))/S339,"")</f>
        <v>0.65116273824761794</v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7"/>
        <v>FBRE. COC. DE PALETA DE CERDO 66 4KG</v>
      </c>
      <c r="AD339" s="139">
        <f t="shared" si="65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>
        <f>IFERROR((AD339-(_xlfn.XLOOKUP(AB339,'Costos Unitarios'!$A:$A,'Costos Unitarios'!$E:$E)+_xlfn.XLOOKUP(AB339,'Costos Comerciales'!$A:$A,'Costos Comerciales'!$E:$E)))/AD339,"")</f>
        <v>0.65116273824761794</v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8"/>
        <v>FBRE. COC. DE PALETA DE CERDO 66 4KG</v>
      </c>
      <c r="AT339" s="291" t="e">
        <f t="shared" si="62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69"/>
        <v>FBRE. COC. DE PALETA DE CERDO 66 4KG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>
        <f>_xlfn.XLOOKUP($BC339,'Costos Unitarios'!A:A,'Costos Unitarios'!E:E,"")</f>
        <v>3376</v>
      </c>
      <c r="BH339" s="1052" t="e">
        <f t="shared" si="70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.75" thickBot="1" x14ac:dyDescent="0.3">
      <c r="A340" s="246" t="str">
        <f>_xlfn.XLOOKUP(C340,'[1]Listas anteriores R'!$A:$A,'[1]Listas anteriores R'!$D:$D,"")</f>
        <v>Fiambres</v>
      </c>
      <c r="B340" s="1205" t="str">
        <f>_xlfn.XLOOKUP(C340,'[1]Lista Fiambre'!C:C,'[1]Lista Fiambre'!B:B,"")</f>
        <v>Fiambres 66</v>
      </c>
      <c r="C340" s="222">
        <v>109</v>
      </c>
      <c r="D340" s="223" t="s">
        <v>408</v>
      </c>
      <c r="E340" s="770">
        <f t="shared" si="63"/>
        <v>7174.8883948907433</v>
      </c>
      <c r="F340" s="860">
        <v>8681.6149578177992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6"/>
        <v>FBRE. CERDO ESPECIAL. 66 OVAL  6K</v>
      </c>
      <c r="S340" s="135">
        <f t="shared" si="64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>
        <f>IFERROR((S340-(_xlfn.XLOOKUP(Q340,'Costos Unitarios'!$A:$A,'Costos Unitarios'!$E:$E)+_xlfn.XLOOKUP(Q340,'Costos Comerciales'!$A:$A,'Costos Comerciales'!$E:$E)))/S340,"")</f>
        <v>0.63489804366307878</v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7"/>
        <v>FBRE. CERDO ESPECIAL. 66 OVAL  6K</v>
      </c>
      <c r="AD340" s="139">
        <f t="shared" si="65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>
        <f>IFERROR((AD340-(_xlfn.XLOOKUP(AB340,'Costos Unitarios'!$A:$A,'Costos Unitarios'!$E:$E)+_xlfn.XLOOKUP(AB340,'Costos Comerciales'!$A:$A,'Costos Comerciales'!$E:$E)))/AD340,"")</f>
        <v>0.63489804366307878</v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8"/>
        <v>FBRE. CERDO ESPECIAL. 66 OVAL  6K</v>
      </c>
      <c r="AT340" s="291" t="e">
        <f t="shared" si="62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69"/>
        <v>FBRE. CERDO ESPECIAL. 66 OVAL  6K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>
        <f>_xlfn.XLOOKUP($BC340,'Costos Unitarios'!A:A,'Costos Unitarios'!E:E,"")</f>
        <v>3279</v>
      </c>
      <c r="BH340" s="1052" t="e">
        <f t="shared" si="70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.75" thickBot="1" x14ac:dyDescent="0.3">
      <c r="A341" s="246" t="str">
        <f>_xlfn.XLOOKUP(C341,'[1]Listas anteriores R'!$A:$A,'[1]Listas anteriores R'!$D:$D,"")</f>
        <v>Fiambres</v>
      </c>
      <c r="B341" s="1205" t="str">
        <f>_xlfn.XLOOKUP(C341,'[1]Lista Fiambre'!C:C,'[1]Lista Fiambre'!B:B,"")</f>
        <v>Fiambres 66</v>
      </c>
      <c r="C341" s="222">
        <v>111</v>
      </c>
      <c r="D341" s="223" t="s">
        <v>409</v>
      </c>
      <c r="E341" s="770">
        <f t="shared" si="63"/>
        <v>7174.8883948907433</v>
      </c>
      <c r="F341" s="860">
        <v>8681.6149578177992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6"/>
        <v>FIAMBRE EMPAREDADOS "66" 3,5</v>
      </c>
      <c r="S341" s="135">
        <f t="shared" si="64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>
        <f>IFERROR((S341-(_xlfn.XLOOKUP(Q341,'Costos Unitarios'!$A:$A,'Costos Unitarios'!$E:$E)+_xlfn.XLOOKUP(Q341,'Costos Comerciales'!$A:$A,'Costos Comerciales'!$E:$E)))/S341,"")</f>
        <v>0.64541168601883059</v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7"/>
        <v>FIAMBRE EMPAREDADOS "66" 3,5</v>
      </c>
      <c r="AD341" s="139">
        <f t="shared" si="65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>
        <f>IFERROR((AD341-(_xlfn.XLOOKUP(AB341,'Costos Unitarios'!$A:$A,'Costos Unitarios'!$E:$E)+_xlfn.XLOOKUP(AB341,'Costos Comerciales'!$A:$A,'Costos Comerciales'!$E:$E)))/AD341,"")</f>
        <v>0.64541168601883059</v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8"/>
        <v>FIAMBRE EMPAREDADOS "66" 3,5</v>
      </c>
      <c r="AT341" s="291" t="e">
        <f t="shared" si="62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69"/>
        <v>FIAMBRE EMPAREDADOS "66" 3,5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>
        <f>_xlfn.XLOOKUP($BC341,'Costos Unitarios'!A:A,'Costos Unitarios'!E:E,"")</f>
        <v>3437</v>
      </c>
      <c r="BH341" s="1052" t="e">
        <f t="shared" si="70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.75" thickBot="1" x14ac:dyDescent="0.3">
      <c r="A342" s="246" t="str">
        <f>_xlfn.XLOOKUP(C342,'[1]Listas anteriores R'!$A:$A,'[1]Listas anteriores R'!$D:$D,"")</f>
        <v>Fiambres</v>
      </c>
      <c r="B342" s="1205" t="str">
        <f>_xlfn.XLOOKUP(C342,'[1]Lista Fiambre'!C:C,'[1]Lista Fiambre'!B:B,"")</f>
        <v>Fiambres 66</v>
      </c>
      <c r="C342" s="222">
        <v>441</v>
      </c>
      <c r="D342" s="223" t="s">
        <v>410</v>
      </c>
      <c r="E342" s="770">
        <f t="shared" si="63"/>
        <v>7174.8883948907433</v>
      </c>
      <c r="F342" s="860">
        <v>8681.6149578177992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0.68668502194392222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6"/>
        <v>FBRE CERDO 66 MAX 4 KG</v>
      </c>
      <c r="S342" s="135">
        <f t="shared" si="64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0.68368613673729139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7"/>
        <v>FBRE CERDO 66 MAX 4 KG</v>
      </c>
      <c r="AD342" s="139">
        <f t="shared" si="65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0.68368613673729139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8"/>
        <v>FBRE CERDO 66 MAX 4 KG</v>
      </c>
      <c r="AT342" s="291" t="e">
        <f t="shared" si="62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69"/>
        <v>FBRE CERDO 66 MAX 4 KG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4994</v>
      </c>
      <c r="BH342" s="1052" t="e">
        <f t="shared" si="70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.75" thickBot="1" x14ac:dyDescent="0.3">
      <c r="A343" s="246" t="str">
        <f>_xlfn.XLOOKUP(C343,'[1]Listas anteriores R'!$A:$A,'[1]Listas anteriores R'!$D:$D,"")</f>
        <v>Fiambres</v>
      </c>
      <c r="B343" s="1205" t="str">
        <f>_xlfn.XLOOKUP(C343,'[1]Lista Fiambre'!C:C,'[1]Lista Fiambre'!B:B,"")</f>
        <v/>
      </c>
      <c r="C343" s="229">
        <v>1428</v>
      </c>
      <c r="D343" s="230" t="s">
        <v>1613</v>
      </c>
      <c r="E343" s="770">
        <f t="shared" si="63"/>
        <v>15330.578512396694</v>
      </c>
      <c r="F343" s="860">
        <v>18550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>
        <f>IFERROR((E343-(_xlfn.XLOOKUP(C343,'Costos Unitarios'!$A:$A,'Costos Unitarios'!$E:$E)+_xlfn.XLOOKUP(C343,'Costos Comerciales'!$A:$A,'Costos Comerciales'!$E:$E)))/E343,"")</f>
        <v>-0.25585606469002692</v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6"/>
        <v>Caja Especialidades Chica</v>
      </c>
      <c r="S343" s="135">
        <f t="shared" si="64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>
        <f>IFERROR((S343-(_xlfn.XLOOKUP(Q343,'Costos Unitarios'!$A:$A,'Costos Unitarios'!$E:$E)+_xlfn.XLOOKUP(Q343,'Costos Comerciales'!$A:$A,'Costos Comerciales'!$E:$E)))/S343,"")</f>
        <v>0.71550263505717626</v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7"/>
        <v>Caja Especialidades Chica</v>
      </c>
      <c r="AD343" s="139">
        <f t="shared" si="65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>
        <f>IFERROR((AD343-(_xlfn.XLOOKUP(AB343,'Costos Unitarios'!$A:$A,'Costos Unitarios'!$E:$E)+_xlfn.XLOOKUP(AB343,'Costos Comerciales'!$A:$A,'Costos Comerciales'!$E:$E)))/AD343,"")</f>
        <v>0.71550263505717626</v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8"/>
        <v>Caja Especialidades Chica</v>
      </c>
      <c r="AT343" s="291" t="e">
        <f t="shared" si="62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69"/>
        <v>Caja Especialidades Chica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>
        <f>_xlfn.XLOOKUP($BC343,'Costos Unitarios'!A:A,'Costos Unitarios'!E:E,"")</f>
        <v>4315</v>
      </c>
      <c r="BH343" s="1052" t="e">
        <f t="shared" si="70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.75" thickBot="1" x14ac:dyDescent="0.3">
      <c r="A344" s="246" t="str">
        <f>_xlfn.XLOOKUP(C344,'[1]Listas anteriores R'!$A:$A,'[1]Listas anteriores R'!$D:$D,"")</f>
        <v>Fiambres</v>
      </c>
      <c r="B344" s="1205" t="str">
        <f>_xlfn.XLOOKUP(C344,'[1]Lista Fiambre'!C:C,'[1]Lista Fiambre'!B:B,"")</f>
        <v/>
      </c>
      <c r="C344" s="229">
        <v>1429</v>
      </c>
      <c r="D344" s="230" t="s">
        <v>1614</v>
      </c>
      <c r="E344" s="770">
        <f t="shared" si="63"/>
        <v>29752.066115702481</v>
      </c>
      <c r="F344" s="860">
        <v>36000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0.1181116666666667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6"/>
        <v>Caja especialidades Grande</v>
      </c>
      <c r="S344" s="135">
        <f t="shared" si="64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0.51049035329464321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7"/>
        <v>Caja especialidades Grande</v>
      </c>
      <c r="AD344" s="139">
        <f t="shared" si="65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0.51049035329464321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8"/>
        <v>Caja especialidades Grande</v>
      </c>
      <c r="AT344" s="291" t="e">
        <f t="shared" si="62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69"/>
        <v>Caja especialidades Grande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5540</v>
      </c>
      <c r="BH344" s="1052" t="e">
        <f t="shared" si="70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.75" thickBot="1" x14ac:dyDescent="0.3">
      <c r="A345" s="246" t="str">
        <f>_xlfn.XLOOKUP(C345,'[1]Listas anteriores R'!$A:$A,'[1]Listas anteriores R'!$D:$D,"")</f>
        <v>Fiambres</v>
      </c>
      <c r="B345" s="1205" t="str">
        <f>_xlfn.XLOOKUP(C345,'[1]Lista Fiambre'!C:C,'[1]Lista Fiambre'!B:B,"")</f>
        <v>Recortes</v>
      </c>
      <c r="C345" s="231">
        <v>481</v>
      </c>
      <c r="D345" s="232" t="s">
        <v>413</v>
      </c>
      <c r="E345" s="770">
        <f t="shared" si="63"/>
        <v>5903.908164938669</v>
      </c>
      <c r="F345" s="860">
        <v>7143.7288795757895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0.5855287833689703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6"/>
        <v>rec. Mortadela</v>
      </c>
      <c r="S345" s="135">
        <f t="shared" si="64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0.50366097877295823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7"/>
        <v>rec. Mortadela</v>
      </c>
      <c r="AD345" s="139">
        <f t="shared" si="65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0.50366097877295823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8"/>
        <v>rec. Mortadela</v>
      </c>
      <c r="AT345" s="291" t="e">
        <f t="shared" si="62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69"/>
        <v>rec. Mortadela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4900</v>
      </c>
      <c r="BH345" s="1052" t="e">
        <f t="shared" si="70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.75" thickBot="1" x14ac:dyDescent="0.3">
      <c r="A346" s="246" t="str">
        <f>_xlfn.XLOOKUP(C346,'[1]Listas anteriores R'!$A:$A,'[1]Listas anteriores R'!$D:$D,"")</f>
        <v>Fiambres</v>
      </c>
      <c r="B346" s="1205" t="str">
        <f>_xlfn.XLOOKUP(C346,'[1]Lista Fiambre'!C:C,'[1]Lista Fiambre'!B:B,"")</f>
        <v>Recortes</v>
      </c>
      <c r="C346" s="231">
        <v>483</v>
      </c>
      <c r="D346" s="232" t="s">
        <v>414</v>
      </c>
      <c r="E346" s="770">
        <f t="shared" si="63"/>
        <v>14689.485791335501</v>
      </c>
      <c r="F346" s="860">
        <v>17774.277807515955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 t="str">
        <f>IFERROR((E346-(_xlfn.XLOOKUP(C346,'Costos Unitarios'!$A:$A,'Costos Unitarios'!$E:$E)+_xlfn.XLOOKUP(C346,'Costos Comerciales'!$A:$A,'Costos Comerciales'!$E:$E)))/E346,"")</f>
        <v/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6"/>
        <v>Recorte Lomito F.H</v>
      </c>
      <c r="S346" s="135">
        <f t="shared" si="64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0.64281182385616742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7"/>
        <v>Recorte Lomito F.H</v>
      </c>
      <c r="AD346" s="139">
        <f t="shared" si="65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0.64281182385616742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8"/>
        <v>Recorte Lomito F.H</v>
      </c>
      <c r="AT346" s="291" t="e">
        <f t="shared" si="62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69"/>
        <v>Recorte Lomito F.H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2079</v>
      </c>
      <c r="BH346" s="1052" t="e">
        <f t="shared" si="70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.75" thickBot="1" x14ac:dyDescent="0.3">
      <c r="A347" s="246" t="str">
        <f>_xlfn.XLOOKUP(C347,'[1]Listas anteriores R'!$A:$A,'[1]Listas anteriores R'!$D:$D,"")</f>
        <v>Fiambres</v>
      </c>
      <c r="B347" s="1205" t="str">
        <f>_xlfn.XLOOKUP(C347,'[1]Lista Fiambre'!C:C,'[1]Lista Fiambre'!B:B,"")</f>
        <v>Recortes</v>
      </c>
      <c r="C347" s="231">
        <v>485</v>
      </c>
      <c r="D347" s="232" t="s">
        <v>415</v>
      </c>
      <c r="E347" s="770">
        <f t="shared" si="63"/>
        <v>6958.1774801062893</v>
      </c>
      <c r="F347" s="860">
        <v>8419.3947509286099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0.54284005990151762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6"/>
        <v>rec. Paleta Lario</v>
      </c>
      <c r="S347" s="135">
        <f t="shared" si="64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 t="str">
        <f>IFERROR((S347-(_xlfn.XLOOKUP(Q347,'Costos Unitarios'!$A:$A,'Costos Unitarios'!$E:$E)+_xlfn.XLOOKUP(Q347,'Costos Comerciales'!$A:$A,'Costos Comerciales'!$E:$E)))/S347,"")</f>
        <v/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7"/>
        <v>rec. Paleta Lario</v>
      </c>
      <c r="AD347" s="139">
        <f t="shared" si="65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 t="str">
        <f>IFERROR((AD347-(_xlfn.XLOOKUP(AB347,'Costos Unitarios'!$A:$A,'Costos Unitarios'!$E:$E)+_xlfn.XLOOKUP(AB347,'Costos Comerciales'!$A:$A,'Costos Comerciales'!$E:$E)))/AD347,"")</f>
        <v/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8"/>
        <v>rec. Paleta Lario</v>
      </c>
      <c r="AT347" s="291" t="e">
        <f t="shared" si="62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69"/>
        <v>rec. Paleta Lario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1929</v>
      </c>
      <c r="BH347" s="1052" t="e">
        <f t="shared" si="70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.75" thickBot="1" x14ac:dyDescent="0.3">
      <c r="A348" s="246" t="str">
        <f>_xlfn.XLOOKUP(C348,'[1]Listas anteriores R'!$A:$A,'[1]Listas anteriores R'!$D:$D,"")</f>
        <v>Fiambres</v>
      </c>
      <c r="B348" s="1205" t="str">
        <f>_xlfn.XLOOKUP(C348,'[1]Lista Fiambre'!C:C,'[1]Lista Fiambre'!B:B,"")</f>
        <v/>
      </c>
      <c r="C348" s="231">
        <v>1424</v>
      </c>
      <c r="D348" s="232" t="s">
        <v>416</v>
      </c>
      <c r="E348" s="770">
        <f t="shared" si="63"/>
        <v>12949.586776859505</v>
      </c>
      <c r="F348" s="860">
        <v>15669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0.52268747207862665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6"/>
        <v>rec. Salame</v>
      </c>
      <c r="S348" s="135">
        <f t="shared" si="64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 t="str">
        <f>IFERROR((S348-(_xlfn.XLOOKUP(Q348,'Costos Unitarios'!$A:$A,'Costos Unitarios'!$E:$E)+_xlfn.XLOOKUP(Q348,'Costos Comerciales'!$A:$A,'Costos Comerciales'!$E:$E)))/S348,"")</f>
        <v/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7"/>
        <v>rec. Salame</v>
      </c>
      <c r="AD348" s="139">
        <f t="shared" si="65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 t="str">
        <f>IFERROR((AD348-(_xlfn.XLOOKUP(AB348,'Costos Unitarios'!$A:$A,'Costos Unitarios'!$E:$E)+_xlfn.XLOOKUP(AB348,'Costos Comerciales'!$A:$A,'Costos Comerciales'!$E:$E)))/AD348,"")</f>
        <v/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8"/>
        <v>rec. Salame</v>
      </c>
      <c r="AT348" s="291" t="e">
        <f t="shared" si="62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69"/>
        <v>rec. Salame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1781</v>
      </c>
      <c r="BH348" s="1052" t="e">
        <f t="shared" si="70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.75" thickBot="1" x14ac:dyDescent="0.3">
      <c r="A349" s="246" t="str">
        <f>_xlfn.XLOOKUP(C349,'[1]Listas anteriores R'!$A:$A,'[1]Listas anteriores R'!$D:$D,"")</f>
        <v>Fiambres</v>
      </c>
      <c r="B349" s="1205" t="str">
        <f>_xlfn.XLOOKUP(C349,'[1]Lista Fiambre'!C:C,'[1]Lista Fiambre'!B:B,"")</f>
        <v>Recortes</v>
      </c>
      <c r="C349" s="231">
        <v>487</v>
      </c>
      <c r="D349" s="232" t="s">
        <v>417</v>
      </c>
      <c r="E349" s="770">
        <f t="shared" si="63"/>
        <v>8867.2933884297527</v>
      </c>
      <c r="F349" s="860">
        <v>10729.425000000001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0.63528893673239717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6"/>
        <v>rec. Jamon Cocido</v>
      </c>
      <c r="S349" s="135">
        <f t="shared" si="64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0.68668502194392222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7"/>
        <v>rec. Jamon Cocido</v>
      </c>
      <c r="AD349" s="139">
        <f t="shared" si="65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0.68668502194392222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8"/>
        <v>rec. Jamon Cocido</v>
      </c>
      <c r="AT349" s="291" t="e">
        <f t="shared" si="62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69"/>
        <v>rec. Jamon Cocido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1981</v>
      </c>
      <c r="BH349" s="1052" t="e">
        <f t="shared" si="70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.75" thickBot="1" x14ac:dyDescent="0.3">
      <c r="A350" s="246" t="str">
        <f>_xlfn.XLOOKUP(C350,'[1]Listas anteriores R'!$A:$A,'[1]Listas anteriores R'!$D:$D,"")</f>
        <v>Fiambres</v>
      </c>
      <c r="B350" s="1205" t="str">
        <f>_xlfn.XLOOKUP(C350,'[1]Lista Fiambre'!C:C,'[1]Lista Fiambre'!B:B,"")</f>
        <v>Recortes</v>
      </c>
      <c r="C350" s="231">
        <v>494</v>
      </c>
      <c r="D350" s="232" t="s">
        <v>418</v>
      </c>
      <c r="E350" s="770">
        <f t="shared" si="63"/>
        <v>15462.616622458425</v>
      </c>
      <c r="F350" s="860">
        <v>18709.766113174694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 t="str">
        <f>IFERROR((E350-(_xlfn.XLOOKUP(C350,'Costos Unitarios'!$A:$A,'Costos Unitarios'!$E:$E)+_xlfn.XLOOKUP(C350,'Costos Comerciales'!$A:$A,'Costos Comerciales'!$E:$E)))/E350,"")</f>
        <v/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6"/>
        <v>Recorte Bondiola</v>
      </c>
      <c r="S350" s="135">
        <f t="shared" si="64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 t="str">
        <f>IFERROR((S350-(_xlfn.XLOOKUP(Q350,'Costos Unitarios'!$A:$A,'Costos Unitarios'!$E:$E)+_xlfn.XLOOKUP(Q350,'Costos Comerciales'!$A:$A,'Costos Comerciales'!$E:$E)))/S350,"")</f>
        <v/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7"/>
        <v>Recorte Bondiola</v>
      </c>
      <c r="AD350" s="139">
        <f t="shared" si="65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 t="str">
        <f>IFERROR((AD350-(_xlfn.XLOOKUP(AB350,'Costos Unitarios'!$A:$A,'Costos Unitarios'!$E:$E)+_xlfn.XLOOKUP(AB350,'Costos Comerciales'!$A:$A,'Costos Comerciales'!$E:$E)))/AD350,"")</f>
        <v/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8"/>
        <v>Recorte Bondiola</v>
      </c>
      <c r="AT350" s="291" t="e">
        <f t="shared" si="62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69"/>
        <v>Recorte Bondiola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14906</v>
      </c>
      <c r="BH350" s="1052" t="e">
        <f t="shared" si="70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.75" thickBot="1" x14ac:dyDescent="0.3">
      <c r="A351" s="246" t="str">
        <f>_xlfn.XLOOKUP(C351,'[1]Listas anteriores R'!$A:$A,'[1]Listas anteriores R'!$D:$D,"")</f>
        <v>Fiambres</v>
      </c>
      <c r="B351" s="1205" t="str">
        <f>_xlfn.XLOOKUP(C351,'[1]Lista Fiambre'!C:C,'[1]Lista Fiambre'!B:B,"")</f>
        <v>Recortes</v>
      </c>
      <c r="C351" s="231">
        <v>495</v>
      </c>
      <c r="D351" s="232" t="s">
        <v>419</v>
      </c>
      <c r="E351" s="770">
        <f t="shared" si="63"/>
        <v>29343.829272165414</v>
      </c>
      <c r="F351" s="860">
        <v>35506.033419320149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 t="str">
        <f>IFERROR((E351-(_xlfn.XLOOKUP(C351,'Costos Unitarios'!$A:$A,'Costos Unitarios'!$E:$E)+_xlfn.XLOOKUP(C351,'Costos Comerciales'!$A:$A,'Costos Comerciales'!$E:$E)))/E351,"")</f>
        <v/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6"/>
        <v>Recorte Jamon Crudo</v>
      </c>
      <c r="S351" s="135">
        <f t="shared" si="64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0.43216744666605456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7"/>
        <v>Recorte Jamon Crudo</v>
      </c>
      <c r="AD351" s="139">
        <f t="shared" si="65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0.43216744666605456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8"/>
        <v>Recorte Jamon Crudo</v>
      </c>
      <c r="AT351" s="291" t="e">
        <f t="shared" si="62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69"/>
        <v>Recorte Jamon Crudo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28330</v>
      </c>
      <c r="BH351" s="1052" t="e">
        <f t="shared" si="70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.75" thickBot="1" x14ac:dyDescent="0.3">
      <c r="A352" s="246" t="str">
        <f>_xlfn.XLOOKUP(C352,'[1]Listas anteriores R'!$A:$A,'[1]Listas anteriores R'!$D:$D,"")</f>
        <v>Fiambres</v>
      </c>
      <c r="B352" s="1205" t="str">
        <f>_xlfn.XLOOKUP(C352,'[1]Lista Fiambre'!C:C,'[1]Lista Fiambre'!B:B,"")</f>
        <v>Recortes</v>
      </c>
      <c r="C352" s="231">
        <v>502</v>
      </c>
      <c r="D352" s="232" t="s">
        <v>420</v>
      </c>
      <c r="E352" s="770">
        <f t="shared" si="63"/>
        <v>15922.854818181822</v>
      </c>
      <c r="F352" s="860">
        <v>19266.654330000005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 t="str">
        <f>IFERROR((E352-(_xlfn.XLOOKUP(C352,'Costos Unitarios'!$A:$A,'Costos Unitarios'!$E:$E)+_xlfn.XLOOKUP(C352,'Costos Comerciales'!$A:$A,'Costos Comerciales'!$E:$E)))/E352,"")</f>
        <v/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6"/>
        <v>Recorte Panceta Ahumada</v>
      </c>
      <c r="S352" s="135">
        <f t="shared" si="64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0.5855287833689703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7"/>
        <v>Recorte Panceta Ahumada</v>
      </c>
      <c r="AD352" s="139">
        <f t="shared" si="65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0.5855287833689703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8"/>
        <v>Recorte Panceta Ahumada</v>
      </c>
      <c r="AT352" s="291" t="e">
        <f t="shared" si="62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69"/>
        <v>Recorte Panceta Ahumada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2074</v>
      </c>
      <c r="BH352" s="1052" t="e">
        <f t="shared" si="70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.75" thickBot="1" x14ac:dyDescent="0.3">
      <c r="A353" s="246" t="str">
        <f>_xlfn.XLOOKUP(C353,'[1]Listas anteriores R'!$A:$A,'[1]Listas anteriores R'!$D:$D,"")</f>
        <v>Fiambres</v>
      </c>
      <c r="B353" s="1205" t="str">
        <f>_xlfn.XLOOKUP(C353,'[1]Lista Fiambre'!C:C,'[1]Lista Fiambre'!B:B,"")</f>
        <v>Recortes</v>
      </c>
      <c r="C353" s="231">
        <v>1519</v>
      </c>
      <c r="D353" s="232" t="s">
        <v>421</v>
      </c>
      <c r="E353" s="770">
        <f t="shared" si="63"/>
        <v>14563.716942148762</v>
      </c>
      <c r="F353" s="860">
        <v>17622.0975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0.72548216805632815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6"/>
        <v>Tabla de Fiambres</v>
      </c>
      <c r="S353" s="135">
        <f t="shared" si="64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 t="str">
        <f>IFERROR((S353-(_xlfn.XLOOKUP(Q353,'Costos Unitarios'!$A:$A,'Costos Unitarios'!$E:$E)+_xlfn.XLOOKUP(Q353,'Costos Comerciales'!$A:$A,'Costos Comerciales'!$E:$E)))/S353,"")</f>
        <v/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7"/>
        <v>Tabla de Fiambres</v>
      </c>
      <c r="AD353" s="139">
        <f t="shared" si="65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 t="str">
        <f>IFERROR((AD353-(_xlfn.XLOOKUP(AB353,'Costos Unitarios'!$A:$A,'Costos Unitarios'!$E:$E)+_xlfn.XLOOKUP(AB353,'Costos Comerciales'!$A:$A,'Costos Comerciales'!$E:$E)))/AD353,"")</f>
        <v/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8"/>
        <v>Tabla de Fiambres</v>
      </c>
      <c r="AT353" s="291" t="e">
        <f t="shared" si="62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69"/>
        <v>Tabla de Fiambres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4882</v>
      </c>
      <c r="BH353" s="1052" t="e">
        <f t="shared" si="70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.75" thickBot="1" x14ac:dyDescent="0.3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415</v>
      </c>
      <c r="E354" s="770">
        <f t="shared" ref="E307:E360" si="71">F354/1.21</f>
        <v>6958.1774801062893</v>
      </c>
      <c r="F354" s="860"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0.54284005990151762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6"/>
        <v>rec. Paleta Lario</v>
      </c>
      <c r="S354" s="135">
        <f t="shared" si="64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0.54284005990151762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7"/>
        <v>rec. Paleta Lario</v>
      </c>
      <c r="AD354" s="139">
        <f t="shared" si="65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0.54284005990151762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8"/>
        <v>rec. Paleta Lario</v>
      </c>
      <c r="AT354" s="291" t="e">
        <f t="shared" si="62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69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2360</v>
      </c>
      <c r="BH354" s="1052" t="e">
        <f t="shared" si="70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.75" thickBot="1" x14ac:dyDescent="0.3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416</v>
      </c>
      <c r="E355" s="770" t="e">
        <f t="shared" si="71"/>
        <v>#VALUE!</v>
      </c>
      <c r="F355" s="860" t="s">
        <v>150</v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6"/>
        <v>rec. Salame</v>
      </c>
      <c r="S355" s="135" t="e">
        <f t="shared" si="64"/>
        <v>#VALUE!</v>
      </c>
      <c r="T355" s="749" t="s">
        <v>150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7"/>
        <v>rec. Salame</v>
      </c>
      <c r="AD355" s="139" t="e">
        <f t="shared" si="65"/>
        <v>#VALUE!</v>
      </c>
      <c r="AE355" s="749" t="s">
        <v>150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8"/>
        <v>rec. Salame</v>
      </c>
      <c r="AT355" s="291" t="e">
        <f t="shared" si="62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69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5503</v>
      </c>
      <c r="BH355" s="1052" t="e">
        <f t="shared" si="70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.75" thickBot="1" x14ac:dyDescent="0.3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417</v>
      </c>
      <c r="E356" s="770">
        <f t="shared" si="71"/>
        <v>8867.2933884297527</v>
      </c>
      <c r="F356" s="860"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0.63528893673239717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6"/>
        <v>rec. Jamon Cocido</v>
      </c>
      <c r="S356" s="135">
        <f t="shared" si="64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0.63528893673239717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7"/>
        <v>rec. Jamon Cocido</v>
      </c>
      <c r="AD356" s="139">
        <f t="shared" si="65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0.63528893673239717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8"/>
        <v>rec. Jamon Cocido</v>
      </c>
      <c r="AT356" s="291" t="e">
        <f t="shared" si="62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69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3234</v>
      </c>
      <c r="BH356" s="1052" t="e">
        <f t="shared" si="70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.75" thickBot="1" x14ac:dyDescent="0.3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418</v>
      </c>
      <c r="E357" s="770">
        <f t="shared" si="71"/>
        <v>15462.616622458425</v>
      </c>
      <c r="F357" s="860"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 t="str">
        <f>IFERROR((E357-(_xlfn.XLOOKUP(C357,'Costos Unitarios'!$A:$A,'Costos Unitarios'!$E:$E)+_xlfn.XLOOKUP(C357,'Costos Comerciales'!$A:$A,'Costos Comerciales'!$E:$E)))/E357,"")</f>
        <v/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6"/>
        <v>Recorte Bondiola</v>
      </c>
      <c r="S357" s="135">
        <f t="shared" si="64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 t="str">
        <f>IFERROR((S357-(_xlfn.XLOOKUP(Q357,'Costos Unitarios'!$A:$A,'Costos Unitarios'!$E:$E)+_xlfn.XLOOKUP(Q357,'Costos Comerciales'!$A:$A,'Costos Comerciales'!$E:$E)))/S357,"")</f>
        <v/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7"/>
        <v>Recorte Bondiola</v>
      </c>
      <c r="AD357" s="139">
        <f t="shared" si="65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 t="str">
        <f>IFERROR((AD357-(_xlfn.XLOOKUP(AB357,'Costos Unitarios'!$A:$A,'Costos Unitarios'!$E:$E)+_xlfn.XLOOKUP(AB357,'Costos Comerciales'!$A:$A,'Costos Comerciales'!$E:$E)))/AD357,"")</f>
        <v/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8"/>
        <v>Recorte Bondiola</v>
      </c>
      <c r="AT357" s="291" t="e">
        <f t="shared" si="62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69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6540</v>
      </c>
      <c r="BH357" s="1052" t="e">
        <f t="shared" si="70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.75" thickBot="1" x14ac:dyDescent="0.3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419</v>
      </c>
      <c r="E358" s="770">
        <f t="shared" si="71"/>
        <v>29343.829272165414</v>
      </c>
      <c r="F358" s="860"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 t="str">
        <f>IFERROR((E358-(_xlfn.XLOOKUP(C358,'Costos Unitarios'!$A:$A,'Costos Unitarios'!$E:$E)+_xlfn.XLOOKUP(C358,'Costos Comerciales'!$A:$A,'Costos Comerciales'!$E:$E)))/E358,"")</f>
        <v/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6"/>
        <v>Recorte Jamon Crudo</v>
      </c>
      <c r="S358" s="135">
        <f t="shared" si="64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 t="str">
        <f>IFERROR((S358-(_xlfn.XLOOKUP(Q358,'Costos Unitarios'!$A:$A,'Costos Unitarios'!$E:$E)+_xlfn.XLOOKUP(Q358,'Costos Comerciales'!$A:$A,'Costos Comerciales'!$E:$E)))/S358,"")</f>
        <v/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7"/>
        <v>Recorte Jamon Crudo</v>
      </c>
      <c r="AD358" s="139">
        <f t="shared" si="65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 t="str">
        <f>IFERROR((AD358-(_xlfn.XLOOKUP(AB358,'Costos Unitarios'!$A:$A,'Costos Unitarios'!$E:$E)+_xlfn.XLOOKUP(AB358,'Costos Comerciales'!$A:$A,'Costos Comerciales'!$E:$E)))/AD358,"")</f>
        <v/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8"/>
        <v>Recorte Jamon Crudo</v>
      </c>
      <c r="AT358" s="291" t="e">
        <f t="shared" si="62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69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12703</v>
      </c>
      <c r="BH358" s="1052" t="e">
        <f t="shared" si="70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.75" thickBot="1" x14ac:dyDescent="0.3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420</v>
      </c>
      <c r="E359" s="770">
        <f t="shared" si="71"/>
        <v>15922.854818181822</v>
      </c>
      <c r="F359" s="860"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 t="str">
        <f>IFERROR((E359-(_xlfn.XLOOKUP(C359,'Costos Unitarios'!$A:$A,'Costos Unitarios'!$E:$E)+_xlfn.XLOOKUP(C359,'Costos Comerciales'!$A:$A,'Costos Comerciales'!$E:$E)))/E359,"")</f>
        <v/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6"/>
        <v>Recorte Panceta Ahumada</v>
      </c>
      <c r="S359" s="135">
        <f t="shared" si="64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 t="str">
        <f>IFERROR((S359-(_xlfn.XLOOKUP(Q359,'Costos Unitarios'!$A:$A,'Costos Unitarios'!$E:$E)+_xlfn.XLOOKUP(Q359,'Costos Comerciales'!$A:$A,'Costos Comerciales'!$E:$E)))/S359,"")</f>
        <v/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7"/>
        <v>Recorte Panceta Ahumada</v>
      </c>
      <c r="AD359" s="139">
        <f t="shared" si="65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 t="str">
        <f>IFERROR((AD359-(_xlfn.XLOOKUP(AB359,'Costos Unitarios'!$A:$A,'Costos Unitarios'!$E:$E)+_xlfn.XLOOKUP(AB359,'Costos Comerciales'!$A:$A,'Costos Comerciales'!$E:$E)))/AD359,"")</f>
        <v/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8"/>
        <v>Recorte Panceta Ahumada</v>
      </c>
      <c r="AT359" s="291" t="e">
        <f t="shared" si="62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69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7488</v>
      </c>
      <c r="BH359" s="1052" t="e">
        <f t="shared" si="70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.75" thickBot="1" x14ac:dyDescent="0.3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421</v>
      </c>
      <c r="E360" s="770">
        <f t="shared" si="71"/>
        <v>14563.716942148762</v>
      </c>
      <c r="F360" s="860"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0.72548216805632815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6"/>
        <v>Tabla de Fiambres</v>
      </c>
      <c r="S360" s="135">
        <f t="shared" si="64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0.72548216805632815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7"/>
        <v>Tabla de Fiambres</v>
      </c>
      <c r="AD360" s="139">
        <f t="shared" si="65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0.72548216805632815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8"/>
        <v>Tabla de Fiambres</v>
      </c>
      <c r="AT360" s="291" t="e">
        <f t="shared" si="62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69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3998</v>
      </c>
      <c r="BH360" s="1052" t="e">
        <f t="shared" si="70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25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25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25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25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25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25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25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25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25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25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25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25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25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25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25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25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25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25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25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25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25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25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25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25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25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25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25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25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25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25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25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25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25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25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25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25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25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25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25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25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25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25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25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25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25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25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25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25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25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25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25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25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25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25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25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25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25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25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25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25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25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25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25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25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25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25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25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25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25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25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25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25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25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25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25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25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25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25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25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25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25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25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25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25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25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25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25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25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25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25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25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25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25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25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25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25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25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25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25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25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25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25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25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25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25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25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25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25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25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25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25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25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25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25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25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25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25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25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25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25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25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25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25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25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25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25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25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25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25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25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25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25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25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25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25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25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25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25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25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25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25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25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25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25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25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25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25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25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25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25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25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25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25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25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25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25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25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25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25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25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25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25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25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25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25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25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25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25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25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25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25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25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25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25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25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25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25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25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25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25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25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25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25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25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25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25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25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25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25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25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25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25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25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25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25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25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25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25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25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25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25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25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25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25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25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25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25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25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25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25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8:N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8 AE9:AE360 F354:F1048576">
    <cfRule type="expression" dxfId="682" priority="126">
      <formula>IF(RIGHT(INT(F1),1)*1=9,TRUE,FALSE)</formula>
    </cfRule>
  </conditionalFormatting>
  <conditionalFormatting sqref="G4:N5">
    <cfRule type="cellIs" dxfId="681" priority="273" operator="lessThan">
      <formula>-0.3</formula>
    </cfRule>
    <cfRule type="cellIs" dxfId="680" priority="274" operator="lessThan">
      <formula>0</formula>
    </cfRule>
  </conditionalFormatting>
  <conditionalFormatting sqref="AH4:AO5 W4:Y5 G9:N360 U9:Y360 AF9:AO360 AU9:AU360">
    <cfRule type="cellIs" dxfId="679" priority="278" operator="lessThan">
      <formula>-0.3</formula>
    </cfRule>
  </conditionalFormatting>
  <conditionalFormatting sqref="H1 G4 H170:J183 H3:H5 BI9:BI360 W9:Y360 AH9:AO360 I9:N360 H7:H1048576 AV8:AW360">
    <cfRule type="cellIs" dxfId="678" priority="250" operator="equal">
      <formula>1</formula>
    </cfRule>
  </conditionalFormatting>
  <conditionalFormatting sqref="H4:I5 H9:I360">
    <cfRule type="colorScale" priority="26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7" priority="265" operator="greaterThan">
      <formula>0.7</formula>
    </cfRule>
  </conditionalFormatting>
  <conditionalFormatting sqref="H361:I1048576 H3 H253:H360">
    <cfRule type="colorScale" priority="26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6" priority="271" operator="greaterThanOrEqual">
      <formula>0</formula>
    </cfRule>
  </conditionalFormatting>
  <conditionalFormatting sqref="G9:G360 U9:U360 AF9:AF360">
    <cfRule type="cellIs" dxfId="675" priority="301" operator="greaterThan">
      <formula>0</formula>
    </cfRule>
  </conditionalFormatting>
  <conditionalFormatting sqref="AH4:AO5 W4:Y5">
    <cfRule type="cellIs" dxfId="674" priority="182" operator="lessThan">
      <formula>0</formula>
    </cfRule>
  </conditionalFormatting>
  <conditionalFormatting sqref="G4 H4:I5 AV1:AW1 BI9:BI360 AV3:AW3 AW4:AW5 G9:N360 U9:Y360 AF9:AO360 AV6:AW1048576">
    <cfRule type="cellIs" dxfId="673" priority="305" operator="equal">
      <formula>1</formula>
    </cfRule>
  </conditionalFormatting>
  <conditionalFormatting sqref="G9:N360 U9:Y360 AF9:AO360">
    <cfRule type="cellIs" dxfId="672" priority="279" operator="lessThan">
      <formula>0</formula>
    </cfRule>
    <cfRule type="beginsWith" priority="280" operator="beginsWith" text="#">
      <formula>LEFT(G9,LEN("#"))="#"</formula>
    </cfRule>
  </conditionalFormatting>
  <conditionalFormatting sqref="AU9:AU360">
    <cfRule type="cellIs" dxfId="671" priority="136" operator="lessThan">
      <formula>0</formula>
    </cfRule>
    <cfRule type="beginsWith" priority="137" operator="beginsWith" text="#">
      <formula>LEFT(AU9,LEN("#"))="#"</formula>
    </cfRule>
    <cfRule type="cellIs" dxfId="670" priority="142" operator="greaterThan">
      <formula>0</formula>
    </cfRule>
    <cfRule type="cellIs" dxfId="669" priority="143" operator="equal">
      <formula>1</formula>
    </cfRule>
  </conditionalFormatting>
  <conditionalFormatting sqref="AV3:AW3">
    <cfRule type="cellIs" dxfId="668" priority="185" operator="equal">
      <formula>1</formula>
    </cfRule>
    <cfRule type="colorScale" priority="18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20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7" priority="217" operator="equal">
      <formula>1</formula>
    </cfRule>
  </conditionalFormatting>
  <conditionalFormatting sqref="AV9:AW360">
    <cfRule type="cellIs" dxfId="666" priority="191" operator="lessThan">
      <formula>-0.3</formula>
    </cfRule>
    <cfRule type="cellIs" dxfId="665" priority="191" operator="lessThan">
      <formula>0</formula>
    </cfRule>
    <cfRule type="beginsWith" priority="191" operator="beginsWith" text="#">
      <formula>LEFT(AV9,LEN("#"))="#"</formula>
    </cfRule>
    <cfRule type="cellIs" dxfId="664" priority="192" operator="greaterThan">
      <formula>0.7</formula>
    </cfRule>
    <cfRule type="colorScale" priority="30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3" priority="165" operator="lessThan">
      <formula>0</formula>
    </cfRule>
    <cfRule type="cellIs" dxfId="662" priority="172" operator="lessThan">
      <formula>-0.3</formula>
    </cfRule>
  </conditionalFormatting>
  <conditionalFormatting sqref="AE3:AE7">
    <cfRule type="expression" dxfId="661" priority="106">
      <formula>IF(RIGHT(INT(AE3),1)*1=9,TRUE,FALSE)</formula>
    </cfRule>
  </conditionalFormatting>
  <conditionalFormatting sqref="A8:E8">
    <cfRule type="expression" dxfId="660" priority="104">
      <formula>IF(RIGHT(INT(A8),1)*1=9,TRUE,FALSE)</formula>
    </cfRule>
  </conditionalFormatting>
  <conditionalFormatting sqref="BI9:BI360">
    <cfRule type="cellIs" dxfId="659" priority="91" operator="lessThan">
      <formula>-0.3</formula>
    </cfRule>
    <cfRule type="cellIs" dxfId="658" priority="92" operator="greaterThan">
      <formula>0.7</formula>
    </cfRule>
    <cfRule type="colorScale" priority="9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2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7" priority="87" operator="lessThan">
      <formula>-0.3</formula>
    </cfRule>
  </conditionalFormatting>
  <conditionalFormatting sqref="AY9:AZ360">
    <cfRule type="cellIs" dxfId="656" priority="85" operator="equal">
      <formula>1</formula>
    </cfRule>
  </conditionalFormatting>
  <conditionalFormatting sqref="AY9:AZ360">
    <cfRule type="cellIs" dxfId="655" priority="86" operator="greaterThanOrEqual">
      <formula>0</formula>
    </cfRule>
  </conditionalFormatting>
  <conditionalFormatting sqref="AY9:AZ360">
    <cfRule type="cellIs" dxfId="654" priority="90" operator="equal">
      <formula>1</formula>
    </cfRule>
  </conditionalFormatting>
  <conditionalFormatting sqref="AY9:AZ360">
    <cfRule type="cellIs" dxfId="653" priority="88" operator="lessThan">
      <formula>0</formula>
    </cfRule>
    <cfRule type="beginsWith" priority="89" operator="beginsWith" text="#">
      <formula>LEFT(AY9,LEN("#"))="#"</formula>
    </cfRule>
  </conditionalFormatting>
  <conditionalFormatting sqref="BD3:BF3">
    <cfRule type="cellIs" dxfId="652" priority="84" operator="equal">
      <formula>1</formula>
    </cfRule>
  </conditionalFormatting>
  <conditionalFormatting sqref="BD3:BF3">
    <cfRule type="cellIs" dxfId="651" priority="82" operator="equal">
      <formula>1</formula>
    </cfRule>
    <cfRule type="colorScale" priority="8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50" priority="80" operator="lessThan">
      <formula>0</formula>
    </cfRule>
    <cfRule type="cellIs" dxfId="649" priority="81" operator="lessThan">
      <formula>-0.3</formula>
    </cfRule>
  </conditionalFormatting>
  <conditionalFormatting sqref="V8:V360">
    <cfRule type="cellIs" dxfId="648" priority="74" operator="equal">
      <formula>1</formula>
    </cfRule>
  </conditionalFormatting>
  <conditionalFormatting sqref="V9:V360">
    <cfRule type="colorScale" priority="7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7" priority="77" operator="greaterThan">
      <formula>0.7</formula>
    </cfRule>
  </conditionalFormatting>
  <conditionalFormatting sqref="V253:V360"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6" priority="73" operator="equal">
      <formula>1</formula>
    </cfRule>
  </conditionalFormatting>
  <conditionalFormatting sqref="AG8 AG10:AG360">
    <cfRule type="cellIs" dxfId="645" priority="69" operator="equal">
      <formula>1</formula>
    </cfRule>
  </conditionalFormatting>
  <conditionalFormatting sqref="AG10:AG360">
    <cfRule type="colorScale" priority="7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4" priority="72" operator="greaterThan">
      <formula>0.7</formula>
    </cfRule>
  </conditionalFormatting>
  <conditionalFormatting sqref="AG253:AG360">
    <cfRule type="colorScale" priority="7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3" priority="68" operator="equal">
      <formula>1</formula>
    </cfRule>
  </conditionalFormatting>
  <conditionalFormatting sqref="AV9:AV360">
    <cfRule type="cellIs" dxfId="642" priority="65" operator="lessThan">
      <formula>-0.3</formula>
    </cfRule>
  </conditionalFormatting>
  <conditionalFormatting sqref="AV9:AV360">
    <cfRule type="colorScale" priority="6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41" priority="64" operator="greaterThan">
      <formula>0.7</formula>
    </cfRule>
  </conditionalFormatting>
  <conditionalFormatting sqref="AV253:AV360">
    <cfRule type="colorScale" priority="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40" priority="66" operator="lessThan">
      <formula>0</formula>
    </cfRule>
    <cfRule type="beginsWith" priority="67" operator="beginsWith" text="#">
      <formula>LEFT(AV9,LEN("#"))="#"</formula>
    </cfRule>
  </conditionalFormatting>
  <conditionalFormatting sqref="AV122">
    <cfRule type="cellIs" dxfId="639" priority="61" operator="equal">
      <formula>1</formula>
    </cfRule>
  </conditionalFormatting>
  <conditionalFormatting sqref="V3">
    <cfRule type="cellIs" dxfId="638" priority="60" operator="equal">
      <formula>1</formula>
    </cfRule>
  </conditionalFormatting>
  <conditionalFormatting sqref="V4:V5">
    <cfRule type="cellIs" dxfId="637" priority="57" operator="lessThan">
      <formula>-0.3</formula>
    </cfRule>
    <cfRule type="cellIs" dxfId="636" priority="58" operator="lessThan">
      <formula>0</formula>
    </cfRule>
  </conditionalFormatting>
  <conditionalFormatting sqref="V4:V5">
    <cfRule type="cellIs" dxfId="635" priority="55" operator="equal">
      <formula>1</formula>
    </cfRule>
  </conditionalFormatting>
  <conditionalFormatting sqref="V4:V5">
    <cfRule type="colorScale" priority="5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4" priority="59" operator="equal">
      <formula>1</formula>
    </cfRule>
  </conditionalFormatting>
  <conditionalFormatting sqref="U4:U5">
    <cfRule type="cellIs" dxfId="633" priority="52" operator="lessThan">
      <formula>-0.3</formula>
    </cfRule>
    <cfRule type="cellIs" dxfId="632" priority="53" operator="lessThan">
      <formula>0</formula>
    </cfRule>
  </conditionalFormatting>
  <conditionalFormatting sqref="U4">
    <cfRule type="cellIs" dxfId="631" priority="51" operator="equal">
      <formula>1</formula>
    </cfRule>
  </conditionalFormatting>
  <conditionalFormatting sqref="U4">
    <cfRule type="cellIs" dxfId="630" priority="54" operator="equal">
      <formula>1</formula>
    </cfRule>
  </conditionalFormatting>
  <conditionalFormatting sqref="AG3">
    <cfRule type="cellIs" dxfId="629" priority="50" operator="equal">
      <formula>1</formula>
    </cfRule>
  </conditionalFormatting>
  <conditionalFormatting sqref="AG4:AG5">
    <cfRule type="cellIs" dxfId="628" priority="47" operator="lessThan">
      <formula>-0.3</formula>
    </cfRule>
    <cfRule type="cellIs" dxfId="627" priority="48" operator="lessThan">
      <formula>0</formula>
    </cfRule>
  </conditionalFormatting>
  <conditionalFormatting sqref="AG4:AG5">
    <cfRule type="cellIs" dxfId="626" priority="45" operator="equal">
      <formula>1</formula>
    </cfRule>
  </conditionalFormatting>
  <conditionalFormatting sqref="AG4:AG5">
    <cfRule type="colorScale" priority="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5" priority="49" operator="equal">
      <formula>1</formula>
    </cfRule>
  </conditionalFormatting>
  <conditionalFormatting sqref="AF4:AF5">
    <cfRule type="cellIs" dxfId="624" priority="42" operator="lessThan">
      <formula>-0.3</formula>
    </cfRule>
    <cfRule type="cellIs" dxfId="623" priority="43" operator="lessThan">
      <formula>0</formula>
    </cfRule>
  </conditionalFormatting>
  <conditionalFormatting sqref="AF4">
    <cfRule type="cellIs" dxfId="622" priority="41" operator="equal">
      <formula>1</formula>
    </cfRule>
  </conditionalFormatting>
  <conditionalFormatting sqref="AF4">
    <cfRule type="cellIs" dxfId="621" priority="44" operator="equal">
      <formula>1</formula>
    </cfRule>
  </conditionalFormatting>
  <conditionalFormatting sqref="AV4:AV5">
    <cfRule type="cellIs" dxfId="620" priority="38" operator="lessThan">
      <formula>-0.3</formula>
    </cfRule>
    <cfRule type="cellIs" dxfId="619" priority="39" operator="lessThan">
      <formula>0</formula>
    </cfRule>
  </conditionalFormatting>
  <conditionalFormatting sqref="AV4:AV5">
    <cfRule type="cellIs" dxfId="618" priority="36" operator="equal">
      <formula>1</formula>
    </cfRule>
  </conditionalFormatting>
  <conditionalFormatting sqref="AV4:AV5">
    <cfRule type="colorScale" priority="3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7" priority="40" operator="equal">
      <formula>1</formula>
    </cfRule>
  </conditionalFormatting>
  <conditionalFormatting sqref="AU4:AU5">
    <cfRule type="cellIs" dxfId="616" priority="33" operator="lessThan">
      <formula>-0.3</formula>
    </cfRule>
    <cfRule type="cellIs" dxfId="615" priority="34" operator="lessThan">
      <formula>0</formula>
    </cfRule>
  </conditionalFormatting>
  <conditionalFormatting sqref="AU4">
    <cfRule type="cellIs" dxfId="614" priority="32" operator="equal">
      <formula>1</formula>
    </cfRule>
  </conditionalFormatting>
  <conditionalFormatting sqref="AU4">
    <cfRule type="cellIs" dxfId="613" priority="35" operator="equal">
      <formula>1</formula>
    </cfRule>
  </conditionalFormatting>
  <conditionalFormatting sqref="BB3:BI7">
    <cfRule type="cellIs" dxfId="612" priority="29" operator="lessThan">
      <formula>-0.3</formula>
    </cfRule>
    <cfRule type="cellIs" dxfId="611" priority="30" operator="lessThan">
      <formula>0</formula>
    </cfRule>
  </conditionalFormatting>
  <conditionalFormatting sqref="BB3:BI7">
    <cfRule type="cellIs" dxfId="610" priority="27" operator="equal">
      <formula>1</formula>
    </cfRule>
  </conditionalFormatting>
  <conditionalFormatting sqref="BB3:BI7">
    <cfRule type="colorScale" priority="2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9" priority="31" operator="equal">
      <formula>1</formula>
    </cfRule>
  </conditionalFormatting>
  <conditionalFormatting sqref="BC4:BC5">
    <cfRule type="cellIs" dxfId="608" priority="24" operator="lessThan">
      <formula>-0.3</formula>
    </cfRule>
    <cfRule type="cellIs" dxfId="607" priority="25" operator="lessThan">
      <formula>0</formula>
    </cfRule>
  </conditionalFormatting>
  <conditionalFormatting sqref="BC4">
    <cfRule type="cellIs" dxfId="606" priority="23" operator="equal">
      <formula>1</formula>
    </cfRule>
  </conditionalFormatting>
  <conditionalFormatting sqref="BC4">
    <cfRule type="cellIs" dxfId="605" priority="26" operator="equal">
      <formula>1</formula>
    </cfRule>
  </conditionalFormatting>
  <conditionalFormatting sqref="AW4:AW5">
    <cfRule type="cellIs" dxfId="604" priority="21" operator="lessThan">
      <formula>-0.3</formula>
    </cfRule>
    <cfRule type="cellIs" dxfId="603" priority="22" operator="lessThan">
      <formula>0</formula>
    </cfRule>
  </conditionalFormatting>
  <conditionalFormatting sqref="AW4:AW5">
    <cfRule type="colorScale" priority="2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2" priority="17" operator="lessThan">
      <formula>-0.3</formula>
    </cfRule>
    <cfRule type="cellIs" dxfId="601" priority="18" operator="lessThan">
      <formula>0</formula>
    </cfRule>
  </conditionalFormatting>
  <conditionalFormatting sqref="BE4:BF5">
    <cfRule type="colorScale" priority="1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9" operator="equal">
      <formula>1</formula>
    </cfRule>
  </conditionalFormatting>
  <conditionalFormatting sqref="AG9:AG360">
    <cfRule type="cellIs" dxfId="599" priority="13" operator="equal">
      <formula>1</formula>
    </cfRule>
  </conditionalFormatting>
  <conditionalFormatting sqref="AG9:AG360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8" priority="15" operator="greaterThan">
      <formula>0.7</formula>
    </cfRule>
  </conditionalFormatting>
  <conditionalFormatting sqref="BF9:BF360">
    <cfRule type="cellIs" dxfId="597" priority="12" operator="lessThan">
      <formula>-0.3</formula>
    </cfRule>
  </conditionalFormatting>
  <conditionalFormatting sqref="BF9:BF360">
    <cfRule type="cellIs" dxfId="596" priority="8" operator="lessThan">
      <formula>0</formula>
    </cfRule>
    <cfRule type="beginsWith" priority="9" operator="beginsWith" text="#">
      <formula>LEFT(BF9,LEN("#"))="#"</formula>
    </cfRule>
    <cfRule type="cellIs" dxfId="595" priority="10" operator="greaterThan">
      <formula>0</formula>
    </cfRule>
    <cfRule type="cellIs" dxfId="594" priority="11" operator="equal">
      <formula>1</formula>
    </cfRule>
  </conditionalFormatting>
  <conditionalFormatting sqref="P8">
    <cfRule type="expression" dxfId="593" priority="7">
      <formula>IF(RIGHT(INT(P8),1)*1=9,TRUE,FALSE)</formula>
    </cfRule>
  </conditionalFormatting>
  <conditionalFormatting sqref="AA8">
    <cfRule type="expression" dxfId="592" priority="6">
      <formula>IF(RIGHT(INT(AA8),1)*1=9,TRUE,FALSE)</formula>
    </cfRule>
  </conditionalFormatting>
  <conditionalFormatting sqref="AQ8">
    <cfRule type="expression" dxfId="591" priority="5">
      <formula>IF(RIGHT(INT(AQ8),1)*1=9,TRUE,FALSE)</formula>
    </cfRule>
  </conditionalFormatting>
  <conditionalFormatting sqref="BB8">
    <cfRule type="expression" dxfId="590" priority="4">
      <formula>IF(RIGHT(INT(BB8),1)*1=9,TRUE,FALSE)</formula>
    </cfRule>
  </conditionalFormatting>
  <conditionalFormatting sqref="Q8">
    <cfRule type="expression" dxfId="589" priority="3">
      <formula>IF(RIGHT(INT(Q8),1)*1=9,TRUE,FALSE)</formula>
    </cfRule>
  </conditionalFormatting>
  <conditionalFormatting sqref="F9:F353">
    <cfRule type="expression" dxfId="0" priority="1">
      <formula>IF(RIGHT(INT(F9),1)*1=9,TRUE,FALSE)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A19" sqref="A19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11.28515625" style="1" bestFit="1" customWidth="1"/>
    <col min="5" max="5" width="14.42578125" style="1" customWidth="1"/>
    <col min="6" max="6" width="10.28515625" style="1" bestFit="1" customWidth="1"/>
    <col min="7" max="7" width="9.7109375" style="15" bestFit="1" customWidth="1"/>
    <col min="8" max="8" width="10.42578125" style="73" bestFit="1" customWidth="1"/>
    <col min="9" max="9" width="12.7109375" style="1" bestFit="1" customWidth="1"/>
    <col min="10" max="10" width="11" style="15" bestFit="1" customWidth="1"/>
    <col min="11" max="11" width="9.7109375" style="15" bestFit="1" customWidth="1"/>
    <col min="12" max="12" width="11.28515625" style="15" bestFit="1" customWidth="1"/>
    <col min="13" max="13" width="8.42578125" style="15" bestFit="1" customWidth="1"/>
    <col min="14" max="14" width="10.140625" style="15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713"/>
      <c r="G1" s="634" t="s">
        <v>29</v>
      </c>
      <c r="H1" s="958" t="s">
        <v>30</v>
      </c>
      <c r="I1" s="838" t="s">
        <v>466</v>
      </c>
      <c r="J1" s="696" t="s">
        <v>467</v>
      </c>
      <c r="K1" s="696" t="s">
        <v>468</v>
      </c>
      <c r="L1" s="696" t="s">
        <v>469</v>
      </c>
      <c r="M1" s="696" t="s">
        <v>470</v>
      </c>
      <c r="N1" s="696" t="s">
        <v>471</v>
      </c>
      <c r="O1" s="696" t="s">
        <v>472</v>
      </c>
      <c r="P1" s="696" t="s">
        <v>473</v>
      </c>
      <c r="Q1" s="696" t="s">
        <v>474</v>
      </c>
      <c r="R1" s="696" t="s">
        <v>475</v>
      </c>
      <c r="S1" s="696" t="s">
        <v>476</v>
      </c>
      <c r="T1" s="696" t="s">
        <v>477</v>
      </c>
      <c r="U1" s="696" t="s">
        <v>478</v>
      </c>
    </row>
    <row r="2" spans="1:21" ht="15.75" thickBot="1" x14ac:dyDescent="0.3">
      <c r="B2" s="16"/>
      <c r="E2" s="1" t="s">
        <v>41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0.19056510771908236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.75" thickBot="1" x14ac:dyDescent="0.3">
      <c r="B3" s="16"/>
      <c r="C3" s="809" t="s">
        <v>479</v>
      </c>
      <c r="D3" s="765"/>
      <c r="E3" s="12"/>
      <c r="F3" s="714" t="s">
        <v>480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25">
      <c r="B4" s="16"/>
      <c r="F4" s="713"/>
      <c r="G4" s="63"/>
      <c r="H4" s="63"/>
      <c r="J4" s="1236"/>
      <c r="K4" s="1236"/>
      <c r="L4" s="1236"/>
      <c r="M4" s="1236"/>
      <c r="N4" s="722"/>
      <c r="P4" s="57"/>
    </row>
    <row r="5" spans="1:21" ht="60.75" thickBot="1" x14ac:dyDescent="0.3">
      <c r="B5" s="16"/>
      <c r="D5" s="784" t="s">
        <v>46</v>
      </c>
      <c r="E5" s="715" t="s">
        <v>47</v>
      </c>
      <c r="F5" s="713"/>
      <c r="G5" s="634" t="s">
        <v>29</v>
      </c>
      <c r="H5" s="958" t="s">
        <v>30</v>
      </c>
      <c r="I5" s="838" t="s">
        <v>466</v>
      </c>
      <c r="J5" s="696" t="s">
        <v>467</v>
      </c>
      <c r="K5" s="696" t="s">
        <v>468</v>
      </c>
      <c r="L5" s="696" t="s">
        <v>469</v>
      </c>
      <c r="M5" s="696" t="s">
        <v>470</v>
      </c>
      <c r="N5" s="696" t="s">
        <v>471</v>
      </c>
      <c r="O5" s="696" t="s">
        <v>472</v>
      </c>
      <c r="P5" s="696" t="s">
        <v>473</v>
      </c>
      <c r="Q5" s="696" t="s">
        <v>474</v>
      </c>
      <c r="R5" s="696" t="s">
        <v>475</v>
      </c>
      <c r="S5" s="696" t="s">
        <v>476</v>
      </c>
      <c r="T5" s="696" t="s">
        <v>477</v>
      </c>
      <c r="U5" s="696" t="s">
        <v>478</v>
      </c>
    </row>
    <row r="6" spans="1:21" x14ac:dyDescent="0.25">
      <c r="A6" s="716" t="s">
        <v>158</v>
      </c>
      <c r="B6" s="273">
        <v>911</v>
      </c>
      <c r="C6" s="810" t="s">
        <v>159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5.476523312227613E-2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25">
      <c r="A7" s="717" t="s">
        <v>158</v>
      </c>
      <c r="B7" s="270">
        <v>912</v>
      </c>
      <c r="C7" s="811" t="s">
        <v>160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25">
      <c r="A8" s="717" t="s">
        <v>158</v>
      </c>
      <c r="B8" s="73">
        <v>913</v>
      </c>
      <c r="C8" s="812" t="s">
        <v>161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7.0967111013318304E-2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25">
      <c r="A9" s="717" t="s">
        <v>158</v>
      </c>
      <c r="B9" s="73">
        <v>914</v>
      </c>
      <c r="C9" s="812" t="s">
        <v>162</v>
      </c>
      <c r="D9" s="140">
        <f t="shared" si="1"/>
        <v>20603.140859728508</v>
      </c>
      <c r="E9" s="157">
        <v>22766.470650000003</v>
      </c>
      <c r="F9" s="1" t="s">
        <v>481</v>
      </c>
      <c r="G9" s="177"/>
      <c r="H9" s="820">
        <f>(D9-'L41.old'!AV105)/D9</f>
        <v>0.36085359491419883</v>
      </c>
      <c r="I9" s="732">
        <f>(E9-Clusters!F49)/E9</f>
        <v>0.11316952414844339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25">
      <c r="A10" s="717" t="s">
        <v>158</v>
      </c>
      <c r="B10" s="73">
        <v>915</v>
      </c>
      <c r="C10" s="963" t="s">
        <v>163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0.62586793545592168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25">
      <c r="A11" s="717" t="s">
        <v>158</v>
      </c>
      <c r="B11" s="73">
        <v>916</v>
      </c>
      <c r="C11" s="963" t="s">
        <v>164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0.1971197344986805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25">
      <c r="A12" s="717" t="s">
        <v>158</v>
      </c>
      <c r="B12" s="73">
        <v>917</v>
      </c>
      <c r="C12" s="963" t="s">
        <v>165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0.1971197344986805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25">
      <c r="A13" s="717" t="s">
        <v>158</v>
      </c>
      <c r="B13" s="73">
        <v>918</v>
      </c>
      <c r="C13" s="963" t="s">
        <v>166</v>
      </c>
      <c r="D13" s="140">
        <f t="shared" si="1"/>
        <v>14972.468823529416</v>
      </c>
      <c r="E13" s="157">
        <v>16544.578050000004</v>
      </c>
      <c r="F13" s="1" t="s">
        <v>481</v>
      </c>
      <c r="G13" s="177"/>
      <c r="H13" s="820">
        <f>(D13-'L41.old'!AV109)/D13</f>
        <v>0.41612835511389806</v>
      </c>
      <c r="I13" s="732">
        <f>(E13-Clusters!F70)/E13</f>
        <v>-2.7466517950876131E-2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25">
      <c r="A14" s="717" t="s">
        <v>158</v>
      </c>
      <c r="B14" s="73">
        <v>919</v>
      </c>
      <c r="C14" s="963" t="s">
        <v>167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0.30527569698004764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25">
      <c r="A15" s="717" t="s">
        <v>158</v>
      </c>
      <c r="B15" s="73">
        <v>920</v>
      </c>
      <c r="C15" s="963" t="s">
        <v>168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25">
      <c r="A16" s="717" t="s">
        <v>158</v>
      </c>
      <c r="B16" s="73">
        <v>921</v>
      </c>
      <c r="C16" s="963" t="s">
        <v>169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0.31691912105300779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25">
      <c r="A17" s="717" t="s">
        <v>158</v>
      </c>
      <c r="B17" s="73">
        <v>922</v>
      </c>
      <c r="C17" s="963" t="s">
        <v>170</v>
      </c>
      <c r="D17" s="140">
        <f t="shared" si="1"/>
        <v>19195.472850678736</v>
      </c>
      <c r="E17" s="157">
        <v>21210.997500000001</v>
      </c>
      <c r="F17" s="1" t="s">
        <v>481</v>
      </c>
      <c r="G17" s="177"/>
      <c r="H17" s="820">
        <f>(D17-'L41.old'!AV113)/D17</f>
        <v>0.31400491655331164</v>
      </c>
      <c r="I17" s="732">
        <f>(E17-Clusters!F50)/E17</f>
        <v>0.2084294951239328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25">
      <c r="A18" s="717" t="s">
        <v>158</v>
      </c>
      <c r="B18" s="73">
        <v>923</v>
      </c>
      <c r="C18" s="963" t="s">
        <v>171</v>
      </c>
      <c r="D18" s="140">
        <f t="shared" si="1"/>
        <v>22906.597601809961</v>
      </c>
      <c r="E18" s="157">
        <v>25311.790350000007</v>
      </c>
      <c r="F18" s="1" t="s">
        <v>481</v>
      </c>
      <c r="G18" s="177"/>
      <c r="H18" s="820">
        <f>(D18-'L41.old'!AV114)/D18</f>
        <v>0.37681709662232582</v>
      </c>
      <c r="I18" s="732">
        <f>(E18-Clusters!F59)/E18</f>
        <v>0.23395383211207757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25">
      <c r="A19" s="717" t="s">
        <v>158</v>
      </c>
      <c r="B19" s="73">
        <v>924</v>
      </c>
      <c r="C19" s="964" t="s">
        <v>172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0.10372581180034625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25">
      <c r="A20" s="717" t="s">
        <v>158</v>
      </c>
      <c r="B20" s="14">
        <v>2070</v>
      </c>
      <c r="C20" s="178" t="s">
        <v>173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25">
      <c r="A21" s="717" t="s">
        <v>158</v>
      </c>
      <c r="B21" s="274">
        <v>1065</v>
      </c>
      <c r="C21" s="965" t="s">
        <v>174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0.13159497368734038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25">
      <c r="A22" s="717" t="s">
        <v>158</v>
      </c>
      <c r="B22" s="73">
        <v>1066</v>
      </c>
      <c r="C22" s="965" t="s">
        <v>175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0.13159497368734038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25">
      <c r="A23" s="717" t="s">
        <v>158</v>
      </c>
      <c r="B23" s="73">
        <v>1067</v>
      </c>
      <c r="C23" s="965" t="s">
        <v>176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25">
      <c r="A24" s="717" t="s">
        <v>158</v>
      </c>
      <c r="B24" s="73">
        <v>1068</v>
      </c>
      <c r="C24" s="965" t="s">
        <v>177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25">
      <c r="A25" s="717" t="s">
        <v>158</v>
      </c>
      <c r="B25" s="73">
        <v>1069</v>
      </c>
      <c r="C25" s="965" t="s">
        <v>178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25">
      <c r="A26" s="717" t="s">
        <v>158</v>
      </c>
      <c r="B26" s="73">
        <v>1070</v>
      </c>
      <c r="C26" s="965" t="s">
        <v>179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25">
      <c r="A27" s="717" t="s">
        <v>158</v>
      </c>
      <c r="B27" s="73">
        <v>1071</v>
      </c>
      <c r="C27" s="965" t="s">
        <v>180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25">
      <c r="A28" s="717" t="s">
        <v>158</v>
      </c>
      <c r="B28" s="73">
        <v>1072</v>
      </c>
      <c r="C28" s="2" t="s">
        <v>181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25">
      <c r="A29" s="717" t="s">
        <v>158</v>
      </c>
      <c r="B29" s="73">
        <v>1073</v>
      </c>
      <c r="C29" s="2" t="s">
        <v>182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25">
      <c r="A30" s="717" t="s">
        <v>158</v>
      </c>
      <c r="B30" s="73">
        <v>1074</v>
      </c>
      <c r="C30" s="2" t="s">
        <v>183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25">
      <c r="A31" s="734" t="s">
        <v>158</v>
      </c>
      <c r="B31" s="16">
        <v>1408</v>
      </c>
      <c r="C31" s="178" t="s">
        <v>184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25">
      <c r="A32" s="734" t="s">
        <v>158</v>
      </c>
      <c r="B32" s="16">
        <v>1409</v>
      </c>
      <c r="C32" s="178" t="s">
        <v>185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25">
      <c r="A33" s="734" t="s">
        <v>158</v>
      </c>
      <c r="B33" s="16">
        <v>1410</v>
      </c>
      <c r="C33" s="178" t="s">
        <v>186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25">
      <c r="A34" s="734" t="s">
        <v>158</v>
      </c>
      <c r="B34" s="16">
        <v>1412</v>
      </c>
      <c r="C34" s="178" t="s">
        <v>187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25">
      <c r="A35" s="734" t="s">
        <v>158</v>
      </c>
      <c r="B35" s="16">
        <v>1413</v>
      </c>
      <c r="C35" s="178" t="s">
        <v>188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25">
      <c r="A36" s="734" t="s">
        <v>158</v>
      </c>
      <c r="B36" s="16">
        <v>1414</v>
      </c>
      <c r="C36" s="178" t="s">
        <v>189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25">
      <c r="A37" s="734" t="s">
        <v>158</v>
      </c>
      <c r="B37" s="16">
        <v>1415</v>
      </c>
      <c r="C37" s="178" t="s">
        <v>190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25">
      <c r="A38" s="734" t="s">
        <v>158</v>
      </c>
      <c r="B38" s="16">
        <v>1416</v>
      </c>
      <c r="C38" s="178" t="s">
        <v>191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25">
      <c r="A39" s="734" t="s">
        <v>158</v>
      </c>
      <c r="B39" s="16">
        <v>1417</v>
      </c>
      <c r="C39" s="178" t="s">
        <v>192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25">
      <c r="A40" s="734" t="s">
        <v>158</v>
      </c>
      <c r="B40" s="16">
        <v>1418</v>
      </c>
      <c r="C40" s="178" t="s">
        <v>193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25">
      <c r="A41" s="717" t="s">
        <v>158</v>
      </c>
      <c r="B41" s="274">
        <v>925</v>
      </c>
      <c r="C41" s="718" t="s">
        <v>194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0.88449310272022985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25">
      <c r="A42" s="717" t="s">
        <v>158</v>
      </c>
      <c r="B42" s="73">
        <v>926</v>
      </c>
      <c r="C42" s="718" t="s">
        <v>195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5.5883073641120301E-2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25">
      <c r="A43" s="717" t="s">
        <v>158</v>
      </c>
      <c r="B43" s="73">
        <v>927</v>
      </c>
      <c r="C43" s="718" t="s">
        <v>196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0.18393601008156274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25">
      <c r="A44" s="717" t="s">
        <v>158</v>
      </c>
      <c r="B44" s="73">
        <v>928</v>
      </c>
      <c r="C44" s="718" t="s">
        <v>197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0.27258048669041285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25">
      <c r="A45" s="957" t="s">
        <v>158</v>
      </c>
      <c r="B45" s="73">
        <v>929</v>
      </c>
      <c r="C45" s="718" t="s">
        <v>198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-0.44225551307484606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25">
      <c r="A46" s="717" t="s">
        <v>158</v>
      </c>
      <c r="B46" s="73">
        <v>1393</v>
      </c>
      <c r="C46" s="718" t="s">
        <v>199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0.48846153846153845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25">
      <c r="A47" s="717" t="s">
        <v>158</v>
      </c>
      <c r="B47" s="73">
        <v>1394</v>
      </c>
      <c r="C47" s="802" t="s">
        <v>200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0.50147058823529411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25">
      <c r="A48" s="717" t="s">
        <v>158</v>
      </c>
      <c r="B48" s="73">
        <v>1395</v>
      </c>
      <c r="C48" s="718" t="s">
        <v>201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0.15654008438818565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25">
      <c r="A49" s="717" t="s">
        <v>158</v>
      </c>
      <c r="B49" s="73">
        <v>1047</v>
      </c>
      <c r="C49" s="718" t="s">
        <v>202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0.79330000000000001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25">
      <c r="A50" s="717" t="s">
        <v>158</v>
      </c>
      <c r="B50" s="73">
        <v>1048</v>
      </c>
      <c r="C50" s="802" t="s">
        <v>203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0.65529999999999999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.75" thickBot="1" x14ac:dyDescent="0.3">
      <c r="A51" s="719" t="s">
        <v>158</v>
      </c>
      <c r="B51" s="287">
        <v>1046</v>
      </c>
      <c r="C51" s="720" t="s">
        <v>204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0.55004285714285717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25">
      <c r="A52" s="717" t="s">
        <v>158</v>
      </c>
      <c r="B52" s="73">
        <v>1376</v>
      </c>
      <c r="C52" s="718" t="s">
        <v>482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25">
      <c r="A53" s="1063" t="s">
        <v>158</v>
      </c>
      <c r="B53" s="73">
        <v>1377</v>
      </c>
      <c r="C53" s="718" t="s">
        <v>206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25">
      <c r="A54" s="717" t="s">
        <v>158</v>
      </c>
      <c r="B54" s="73"/>
      <c r="C54" s="2" t="s">
        <v>483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25">
      <c r="A55" s="717" t="s">
        <v>158</v>
      </c>
      <c r="B55" s="73"/>
      <c r="C55" s="2" t="s">
        <v>484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0.51015976499926519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25">
      <c r="A56" s="717" t="s">
        <v>158</v>
      </c>
      <c r="B56" s="73"/>
      <c r="C56" s="718" t="s">
        <v>485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25">
      <c r="A57" s="717" t="s">
        <v>158</v>
      </c>
      <c r="B57" s="73"/>
      <c r="C57" s="718" t="s">
        <v>486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0.87363636363636366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25">
      <c r="A58" s="1053"/>
      <c r="B58" s="73">
        <v>1376</v>
      </c>
      <c r="C58" s="725" t="s">
        <v>487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25">
      <c r="B59" s="73">
        <v>1377</v>
      </c>
      <c r="C59" s="1" t="s">
        <v>488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25">
      <c r="G60" s="73"/>
      <c r="H60" s="73"/>
      <c r="J60" s="73"/>
      <c r="K60" s="73"/>
      <c r="L60" s="73"/>
      <c r="M60" s="73"/>
      <c r="N60" s="73"/>
    </row>
    <row r="61" spans="1:21" s="1" customFormat="1" x14ac:dyDescent="0.25">
      <c r="G61" s="73"/>
      <c r="H61" s="73"/>
      <c r="J61" s="73"/>
      <c r="K61" s="73"/>
      <c r="L61" s="73"/>
      <c r="M61" s="73"/>
      <c r="N61" s="73"/>
    </row>
    <row r="62" spans="1:21" s="1" customFormat="1" x14ac:dyDescent="0.25">
      <c r="G62" s="73"/>
      <c r="H62" s="73"/>
      <c r="J62" s="73"/>
      <c r="K62" s="73"/>
      <c r="L62" s="73"/>
      <c r="M62" s="73"/>
      <c r="N62" s="73"/>
    </row>
    <row r="63" spans="1:21" s="1" customFormat="1" x14ac:dyDescent="0.25">
      <c r="G63" s="73"/>
      <c r="H63" s="73"/>
      <c r="J63" s="73"/>
      <c r="K63" s="73"/>
      <c r="L63" s="73"/>
      <c r="M63" s="73"/>
      <c r="N63" s="73"/>
    </row>
    <row r="64" spans="1:21" s="1" customFormat="1" x14ac:dyDescent="0.25">
      <c r="G64" s="73"/>
      <c r="H64" s="73"/>
      <c r="J64" s="73"/>
      <c r="K64" s="73"/>
      <c r="L64" s="73"/>
      <c r="M64" s="73"/>
      <c r="N64" s="73"/>
    </row>
    <row r="65" spans="7:14" s="1" customFormat="1" x14ac:dyDescent="0.25">
      <c r="G65" s="73"/>
      <c r="H65" s="73"/>
      <c r="J65" s="73"/>
      <c r="K65" s="73"/>
      <c r="L65" s="73"/>
      <c r="M65" s="73"/>
      <c r="N65" s="73"/>
    </row>
    <row r="66" spans="7:14" s="1" customFormat="1" x14ac:dyDescent="0.25">
      <c r="G66" s="73"/>
      <c r="H66" s="73"/>
      <c r="J66" s="73"/>
      <c r="K66" s="73"/>
      <c r="L66" s="73"/>
      <c r="M66" s="73"/>
      <c r="N66" s="73"/>
    </row>
    <row r="67" spans="7:14" s="1" customFormat="1" x14ac:dyDescent="0.25">
      <c r="G67" s="73"/>
      <c r="H67" s="73"/>
      <c r="J67" s="73"/>
      <c r="K67" s="73"/>
      <c r="L67" s="73"/>
      <c r="M67" s="73"/>
      <c r="N67" s="73"/>
    </row>
    <row r="68" spans="7:14" s="1" customFormat="1" x14ac:dyDescent="0.25">
      <c r="G68" s="73"/>
      <c r="H68" s="73"/>
      <c r="J68" s="73"/>
      <c r="K68" s="73"/>
      <c r="L68" s="73"/>
      <c r="M68" s="73"/>
      <c r="N68" s="73"/>
    </row>
    <row r="69" spans="7:14" s="1" customFormat="1" x14ac:dyDescent="0.25">
      <c r="G69" s="73"/>
      <c r="H69" s="73"/>
      <c r="J69" s="73"/>
      <c r="K69" s="73"/>
      <c r="L69" s="73"/>
      <c r="M69" s="73"/>
      <c r="N69" s="73"/>
    </row>
    <row r="70" spans="7:14" s="1" customFormat="1" x14ac:dyDescent="0.25">
      <c r="G70" s="73"/>
      <c r="H70" s="73"/>
      <c r="J70" s="73"/>
      <c r="K70" s="73"/>
      <c r="L70" s="73"/>
      <c r="M70" s="73"/>
      <c r="N70" s="73"/>
    </row>
    <row r="71" spans="7:14" s="1" customFormat="1" x14ac:dyDescent="0.25">
      <c r="G71" s="73"/>
      <c r="H71" s="73"/>
      <c r="J71" s="73"/>
      <c r="K71" s="73"/>
      <c r="L71" s="73"/>
      <c r="M71" s="73"/>
      <c r="N71" s="73"/>
    </row>
    <row r="72" spans="7:14" s="1" customFormat="1" x14ac:dyDescent="0.25">
      <c r="G72" s="73"/>
      <c r="H72" s="73"/>
      <c r="J72" s="73"/>
      <c r="K72" s="73"/>
      <c r="L72" s="73"/>
      <c r="M72" s="73"/>
      <c r="N72" s="73"/>
    </row>
    <row r="73" spans="7:14" s="1" customFormat="1" x14ac:dyDescent="0.25">
      <c r="G73" s="73"/>
      <c r="H73" s="73"/>
      <c r="J73" s="73"/>
      <c r="K73" s="73"/>
      <c r="L73" s="73"/>
      <c r="M73" s="73"/>
      <c r="N73" s="73"/>
    </row>
    <row r="74" spans="7:14" s="1" customFormat="1" x14ac:dyDescent="0.25">
      <c r="G74" s="73"/>
      <c r="H74" s="73"/>
      <c r="J74" s="73"/>
      <c r="K74" s="73"/>
      <c r="L74" s="73"/>
      <c r="M74" s="73"/>
      <c r="N74" s="73"/>
    </row>
    <row r="75" spans="7:14" s="1" customFormat="1" x14ac:dyDescent="0.25">
      <c r="G75" s="73"/>
      <c r="H75" s="73"/>
      <c r="J75" s="73"/>
      <c r="K75" s="73"/>
      <c r="L75" s="73"/>
      <c r="M75" s="73"/>
      <c r="N75" s="73"/>
    </row>
    <row r="76" spans="7:14" s="1" customFormat="1" x14ac:dyDescent="0.25">
      <c r="G76" s="73"/>
      <c r="H76" s="73"/>
      <c r="J76" s="73"/>
      <c r="K76" s="73"/>
      <c r="L76" s="73"/>
      <c r="M76" s="73"/>
      <c r="N76" s="73"/>
    </row>
    <row r="77" spans="7:14" s="1" customFormat="1" x14ac:dyDescent="0.25">
      <c r="G77" s="73"/>
      <c r="H77" s="73"/>
      <c r="J77" s="73"/>
      <c r="K77" s="73"/>
      <c r="L77" s="73"/>
      <c r="M77" s="73"/>
      <c r="N77" s="73"/>
    </row>
    <row r="78" spans="7:14" s="1" customFormat="1" x14ac:dyDescent="0.25">
      <c r="G78" s="73"/>
      <c r="H78" s="73"/>
      <c r="J78" s="73"/>
      <c r="K78" s="73"/>
      <c r="L78" s="73"/>
      <c r="M78" s="73"/>
      <c r="N78" s="73"/>
    </row>
    <row r="79" spans="7:14" s="1" customFormat="1" x14ac:dyDescent="0.25">
      <c r="G79" s="73"/>
      <c r="H79" s="73"/>
      <c r="J79" s="73"/>
      <c r="K79" s="73"/>
      <c r="L79" s="73"/>
      <c r="M79" s="73"/>
      <c r="N79" s="73"/>
    </row>
    <row r="80" spans="7:14" s="1" customFormat="1" x14ac:dyDescent="0.25">
      <c r="G80" s="73"/>
      <c r="H80" s="73"/>
      <c r="J80" s="73"/>
      <c r="K80" s="73"/>
      <c r="L80" s="73"/>
      <c r="M80" s="73"/>
      <c r="N80" s="73"/>
    </row>
    <row r="81" spans="7:14" s="1" customFormat="1" x14ac:dyDescent="0.25">
      <c r="G81" s="73"/>
      <c r="H81" s="73"/>
      <c r="J81" s="73"/>
      <c r="K81" s="73"/>
      <c r="L81" s="73"/>
      <c r="M81" s="73"/>
      <c r="N81" s="73"/>
    </row>
    <row r="82" spans="7:14" s="1" customFormat="1" x14ac:dyDescent="0.25">
      <c r="G82" s="73"/>
      <c r="H82" s="73"/>
      <c r="J82" s="73"/>
      <c r="K82" s="73"/>
      <c r="L82" s="73"/>
      <c r="M82" s="73"/>
      <c r="N82" s="73"/>
    </row>
    <row r="83" spans="7:14" s="1" customFormat="1" x14ac:dyDescent="0.25">
      <c r="G83" s="73"/>
      <c r="H83" s="73"/>
      <c r="J83" s="73"/>
      <c r="K83" s="73"/>
      <c r="L83" s="73"/>
      <c r="M83" s="73"/>
      <c r="N83" s="73"/>
    </row>
    <row r="84" spans="7:14" s="1" customFormat="1" x14ac:dyDescent="0.25">
      <c r="G84" s="73"/>
      <c r="H84" s="73"/>
      <c r="J84" s="73"/>
      <c r="K84" s="73"/>
      <c r="L84" s="73"/>
      <c r="M84" s="73"/>
      <c r="N84" s="73"/>
    </row>
    <row r="85" spans="7:14" s="1" customFormat="1" x14ac:dyDescent="0.25">
      <c r="G85" s="73"/>
      <c r="H85" s="73"/>
      <c r="J85" s="73"/>
      <c r="K85" s="73"/>
      <c r="L85" s="73"/>
      <c r="M85" s="73"/>
      <c r="N85" s="73"/>
    </row>
    <row r="86" spans="7:14" s="1" customFormat="1" x14ac:dyDescent="0.25">
      <c r="G86" s="73"/>
      <c r="H86" s="73"/>
      <c r="J86" s="73"/>
      <c r="K86" s="73"/>
      <c r="L86" s="73"/>
      <c r="M86" s="73"/>
      <c r="N86" s="73"/>
    </row>
    <row r="87" spans="7:14" s="1" customFormat="1" x14ac:dyDescent="0.25">
      <c r="G87" s="73"/>
      <c r="H87" s="73"/>
      <c r="J87" s="73"/>
      <c r="K87" s="73"/>
      <c r="L87" s="73"/>
      <c r="M87" s="73"/>
      <c r="N87" s="73"/>
    </row>
    <row r="88" spans="7:14" s="1" customFormat="1" x14ac:dyDescent="0.25">
      <c r="G88" s="73"/>
      <c r="H88" s="73"/>
      <c r="J88" s="73"/>
      <c r="K88" s="73"/>
      <c r="L88" s="73"/>
      <c r="M88" s="73"/>
      <c r="N88" s="73"/>
    </row>
    <row r="89" spans="7:14" s="1" customFormat="1" x14ac:dyDescent="0.25">
      <c r="G89" s="73"/>
      <c r="H89" s="73"/>
      <c r="J89" s="73"/>
      <c r="K89" s="73"/>
      <c r="L89" s="73"/>
      <c r="M89" s="73"/>
      <c r="N89" s="73"/>
    </row>
    <row r="90" spans="7:14" s="1" customFormat="1" x14ac:dyDescent="0.25">
      <c r="G90" s="73"/>
      <c r="H90" s="73"/>
      <c r="J90" s="73"/>
      <c r="K90" s="73"/>
      <c r="L90" s="73"/>
      <c r="M90" s="73"/>
      <c r="N90" s="73"/>
    </row>
    <row r="91" spans="7:14" s="1" customFormat="1" x14ac:dyDescent="0.25">
      <c r="G91" s="73"/>
      <c r="H91" s="73"/>
      <c r="J91" s="73"/>
      <c r="K91" s="73"/>
      <c r="L91" s="73"/>
      <c r="M91" s="73"/>
      <c r="N91" s="73"/>
    </row>
    <row r="92" spans="7:14" s="1" customFormat="1" x14ac:dyDescent="0.25">
      <c r="G92" s="73"/>
      <c r="H92" s="73"/>
      <c r="J92" s="73"/>
      <c r="K92" s="73"/>
      <c r="L92" s="73"/>
      <c r="M92" s="73"/>
      <c r="N92" s="73"/>
    </row>
    <row r="93" spans="7:14" s="1" customFormat="1" x14ac:dyDescent="0.25">
      <c r="G93" s="73"/>
      <c r="H93" s="73"/>
      <c r="J93" s="73"/>
      <c r="K93" s="73"/>
      <c r="L93" s="73"/>
      <c r="M93" s="73"/>
      <c r="N93" s="73"/>
    </row>
    <row r="94" spans="7:14" s="1" customFormat="1" x14ac:dyDescent="0.25">
      <c r="G94" s="73"/>
      <c r="H94" s="73"/>
      <c r="J94" s="73"/>
      <c r="K94" s="73"/>
      <c r="L94" s="73"/>
      <c r="M94" s="73"/>
      <c r="N94" s="73"/>
    </row>
    <row r="95" spans="7:14" s="1" customFormat="1" x14ac:dyDescent="0.25">
      <c r="G95" s="73"/>
      <c r="H95" s="73"/>
      <c r="J95" s="73"/>
      <c r="K95" s="73"/>
      <c r="L95" s="73"/>
      <c r="M95" s="73"/>
      <c r="N95" s="73"/>
    </row>
    <row r="96" spans="7:14" s="1" customFormat="1" x14ac:dyDescent="0.25">
      <c r="G96" s="73"/>
      <c r="H96" s="73"/>
      <c r="J96" s="73"/>
      <c r="K96" s="73"/>
      <c r="L96" s="73"/>
      <c r="M96" s="73"/>
      <c r="N96" s="73"/>
    </row>
    <row r="97" spans="7:14" s="1" customFormat="1" x14ac:dyDescent="0.25">
      <c r="G97" s="73"/>
      <c r="H97" s="73"/>
      <c r="J97" s="73"/>
      <c r="K97" s="73"/>
      <c r="L97" s="73"/>
      <c r="M97" s="73"/>
      <c r="N97" s="73"/>
    </row>
    <row r="98" spans="7:14" s="1" customFormat="1" x14ac:dyDescent="0.25">
      <c r="G98" s="73"/>
      <c r="H98" s="73"/>
      <c r="J98" s="73"/>
      <c r="K98" s="73"/>
      <c r="L98" s="73"/>
      <c r="M98" s="73"/>
      <c r="N98" s="73"/>
    </row>
    <row r="99" spans="7:14" s="1" customFormat="1" x14ac:dyDescent="0.25">
      <c r="G99" s="73"/>
      <c r="H99" s="73"/>
      <c r="J99" s="73"/>
      <c r="K99" s="73"/>
      <c r="L99" s="73"/>
      <c r="M99" s="73"/>
      <c r="N99" s="73"/>
    </row>
    <row r="100" spans="7:14" s="1" customFormat="1" x14ac:dyDescent="0.25">
      <c r="G100" s="73"/>
      <c r="H100" s="73"/>
      <c r="J100" s="73"/>
      <c r="K100" s="73"/>
      <c r="L100" s="73"/>
      <c r="M100" s="73"/>
      <c r="N100" s="73"/>
    </row>
    <row r="101" spans="7:14" s="1" customFormat="1" x14ac:dyDescent="0.25">
      <c r="G101" s="73"/>
      <c r="H101" s="73"/>
      <c r="J101" s="73"/>
      <c r="K101" s="73"/>
      <c r="L101" s="73"/>
      <c r="M101" s="73"/>
      <c r="N101" s="73"/>
    </row>
    <row r="102" spans="7:14" s="1" customFormat="1" x14ac:dyDescent="0.25">
      <c r="G102" s="73"/>
      <c r="H102" s="73"/>
      <c r="J102" s="73"/>
      <c r="K102" s="73"/>
      <c r="L102" s="73"/>
      <c r="M102" s="73"/>
      <c r="N102" s="73"/>
    </row>
    <row r="103" spans="7:14" s="1" customFormat="1" x14ac:dyDescent="0.25">
      <c r="G103" s="73"/>
      <c r="H103" s="73"/>
      <c r="J103" s="73"/>
      <c r="K103" s="73"/>
      <c r="L103" s="73"/>
      <c r="M103" s="73"/>
      <c r="N103" s="73"/>
    </row>
    <row r="104" spans="7:14" s="1" customFormat="1" x14ac:dyDescent="0.25">
      <c r="G104" s="73"/>
      <c r="H104" s="73"/>
      <c r="J104" s="73"/>
      <c r="K104" s="73"/>
      <c r="L104" s="73"/>
      <c r="M104" s="73"/>
      <c r="N104" s="73"/>
    </row>
    <row r="105" spans="7:14" s="1" customFormat="1" x14ac:dyDescent="0.25">
      <c r="G105" s="73"/>
      <c r="H105" s="73"/>
      <c r="J105" s="73"/>
      <c r="K105" s="73"/>
      <c r="L105" s="73"/>
      <c r="M105" s="73"/>
      <c r="N105" s="73"/>
    </row>
    <row r="106" spans="7:14" s="1" customFormat="1" x14ac:dyDescent="0.25">
      <c r="G106" s="73"/>
      <c r="H106" s="73"/>
      <c r="J106" s="73"/>
      <c r="K106" s="73"/>
      <c r="L106" s="73"/>
      <c r="M106" s="73"/>
      <c r="N106" s="73"/>
    </row>
    <row r="107" spans="7:14" s="1" customFormat="1" x14ac:dyDescent="0.25">
      <c r="G107" s="73"/>
      <c r="H107" s="73"/>
      <c r="J107" s="73"/>
      <c r="K107" s="73"/>
      <c r="L107" s="73"/>
      <c r="M107" s="73"/>
      <c r="N107" s="73"/>
    </row>
    <row r="108" spans="7:14" s="1" customFormat="1" x14ac:dyDescent="0.25">
      <c r="G108" s="73"/>
      <c r="H108" s="73"/>
      <c r="J108" s="73"/>
      <c r="K108" s="73"/>
      <c r="L108" s="73"/>
      <c r="M108" s="73"/>
      <c r="N108" s="73"/>
    </row>
    <row r="109" spans="7:14" s="1" customFormat="1" x14ac:dyDescent="0.25">
      <c r="G109" s="73"/>
      <c r="H109" s="73"/>
      <c r="J109" s="73"/>
      <c r="K109" s="73"/>
      <c r="L109" s="73"/>
      <c r="M109" s="73"/>
      <c r="N109" s="73"/>
    </row>
    <row r="110" spans="7:14" s="1" customFormat="1" x14ac:dyDescent="0.25">
      <c r="G110" s="73"/>
      <c r="H110" s="73"/>
      <c r="J110" s="73"/>
      <c r="K110" s="73"/>
      <c r="L110" s="73"/>
      <c r="M110" s="73"/>
      <c r="N110" s="73"/>
    </row>
    <row r="111" spans="7:14" s="1" customFormat="1" x14ac:dyDescent="0.25">
      <c r="G111" s="73"/>
      <c r="H111" s="73"/>
      <c r="J111" s="73"/>
      <c r="K111" s="73"/>
      <c r="L111" s="73"/>
      <c r="M111" s="73"/>
      <c r="N111" s="73"/>
    </row>
    <row r="112" spans="7:14" s="1" customFormat="1" x14ac:dyDescent="0.25">
      <c r="G112" s="73"/>
      <c r="H112" s="73"/>
      <c r="J112" s="73"/>
      <c r="K112" s="73"/>
      <c r="L112" s="73"/>
      <c r="M112" s="73"/>
      <c r="N112" s="73"/>
    </row>
    <row r="113" spans="7:14" s="1" customFormat="1" x14ac:dyDescent="0.25">
      <c r="G113" s="73"/>
      <c r="H113" s="73"/>
      <c r="J113" s="73"/>
      <c r="K113" s="73"/>
      <c r="L113" s="73"/>
      <c r="M113" s="73"/>
      <c r="N113" s="73"/>
    </row>
    <row r="114" spans="7:14" s="1" customFormat="1" x14ac:dyDescent="0.25">
      <c r="G114" s="73"/>
      <c r="H114" s="73"/>
      <c r="J114" s="73"/>
      <c r="K114" s="73"/>
      <c r="L114" s="73"/>
      <c r="M114" s="73"/>
      <c r="N114" s="73"/>
    </row>
    <row r="115" spans="7:14" s="1" customFormat="1" x14ac:dyDescent="0.25">
      <c r="G115" s="73"/>
      <c r="H115" s="73"/>
      <c r="J115" s="73"/>
      <c r="K115" s="73"/>
      <c r="L115" s="73"/>
      <c r="M115" s="73"/>
      <c r="N115" s="73"/>
    </row>
    <row r="116" spans="7:14" s="1" customFormat="1" x14ac:dyDescent="0.25">
      <c r="G116" s="73"/>
      <c r="H116" s="73"/>
      <c r="J116" s="73"/>
      <c r="K116" s="73"/>
      <c r="L116" s="73"/>
      <c r="M116" s="73"/>
      <c r="N116" s="73"/>
    </row>
    <row r="117" spans="7:14" s="1" customFormat="1" x14ac:dyDescent="0.25">
      <c r="G117" s="73"/>
      <c r="H117" s="73"/>
      <c r="J117" s="73"/>
      <c r="K117" s="73"/>
      <c r="L117" s="73"/>
      <c r="M117" s="73"/>
      <c r="N117" s="73"/>
    </row>
    <row r="118" spans="7:14" s="1" customFormat="1" x14ac:dyDescent="0.25">
      <c r="G118" s="73"/>
      <c r="H118" s="73"/>
      <c r="J118" s="73"/>
      <c r="K118" s="73"/>
      <c r="L118" s="73"/>
      <c r="M118" s="73"/>
      <c r="N118" s="73"/>
    </row>
    <row r="119" spans="7:14" s="1" customFormat="1" x14ac:dyDescent="0.25">
      <c r="G119" s="73"/>
      <c r="H119" s="73"/>
      <c r="J119" s="73"/>
      <c r="K119" s="73"/>
      <c r="L119" s="73"/>
      <c r="M119" s="73"/>
      <c r="N119" s="73"/>
    </row>
    <row r="120" spans="7:14" s="1" customFormat="1" x14ac:dyDescent="0.25">
      <c r="G120" s="73"/>
      <c r="H120" s="73"/>
      <c r="J120" s="73"/>
      <c r="K120" s="73"/>
      <c r="L120" s="73"/>
      <c r="M120" s="73"/>
      <c r="N120" s="73"/>
    </row>
    <row r="121" spans="7:14" s="1" customFormat="1" x14ac:dyDescent="0.25">
      <c r="G121" s="73"/>
      <c r="H121" s="73"/>
      <c r="J121" s="73"/>
      <c r="K121" s="73"/>
      <c r="L121" s="73"/>
      <c r="M121" s="73"/>
      <c r="N121" s="73"/>
    </row>
    <row r="122" spans="7:14" s="1" customFormat="1" x14ac:dyDescent="0.25">
      <c r="G122" s="73"/>
      <c r="H122" s="73"/>
      <c r="J122" s="73"/>
      <c r="K122" s="73"/>
      <c r="L122" s="73"/>
      <c r="M122" s="73"/>
      <c r="N122" s="73"/>
    </row>
    <row r="123" spans="7:14" s="1" customFormat="1" x14ac:dyDescent="0.25">
      <c r="G123" s="73"/>
      <c r="H123" s="73"/>
      <c r="J123" s="73"/>
      <c r="K123" s="73"/>
      <c r="L123" s="73"/>
      <c r="M123" s="73"/>
      <c r="N123" s="73"/>
    </row>
    <row r="124" spans="7:14" s="1" customFormat="1" x14ac:dyDescent="0.25">
      <c r="G124" s="73"/>
      <c r="H124" s="73"/>
      <c r="J124" s="73"/>
      <c r="K124" s="73"/>
      <c r="L124" s="73"/>
      <c r="M124" s="73"/>
      <c r="N124" s="73"/>
    </row>
    <row r="125" spans="7:14" s="1" customFormat="1" x14ac:dyDescent="0.25">
      <c r="G125" s="73"/>
      <c r="H125" s="73"/>
      <c r="J125" s="73"/>
      <c r="K125" s="73"/>
      <c r="L125" s="73"/>
      <c r="M125" s="73"/>
      <c r="N125" s="73"/>
    </row>
    <row r="126" spans="7:14" s="1" customFormat="1" x14ac:dyDescent="0.25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4" priority="2">
      <formula>IF(RIGHT(INT(E20),1)*1=9,TRUE,FALSE)</formula>
    </cfRule>
  </conditionalFormatting>
  <conditionalFormatting sqref="E31:E40">
    <cfRule type="expression" dxfId="583" priority="1">
      <formula>IF(RIGHT(INT(E31),1)*1=9,TRUE,FALSE)</formula>
    </cfRule>
  </conditionalFormatting>
  <conditionalFormatting sqref="G2:S2">
    <cfRule type="cellIs" dxfId="582" priority="79" operator="lessThan">
      <formula>-0.3</formula>
    </cfRule>
    <cfRule type="cellIs" dxfId="581" priority="80" operator="lessThan">
      <formula>0</formula>
    </cfRule>
  </conditionalFormatting>
  <conditionalFormatting sqref="H1 H3:H5">
    <cfRule type="cellIs" dxfId="580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9" priority="63" operator="equal">
      <formula>1</formula>
    </cfRule>
    <cfRule type="cellIs" dxfId="578" priority="67" operator="between">
      <formula>0.41</formula>
      <formula>0.99</formula>
    </cfRule>
    <cfRule type="cellIs" dxfId="577" priority="68" operator="between">
      <formula>0.21</formula>
      <formula>0.4</formula>
    </cfRule>
    <cfRule type="cellIs" dxfId="576" priority="69" operator="lessThan">
      <formula>0.2</formula>
    </cfRule>
  </conditionalFormatting>
  <conditionalFormatting sqref="I6:U58">
    <cfRule type="cellIs" dxfId="575" priority="52" operator="equal">
      <formula>1</formula>
    </cfRule>
    <cfRule type="cellIs" dxfId="574" priority="53" operator="greaterThanOrEqual">
      <formula>0</formula>
    </cfRule>
    <cfRule type="cellIs" dxfId="573" priority="54" operator="lessThan">
      <formula>-0.3</formula>
    </cfRule>
    <cfRule type="cellIs" dxfId="572" priority="55" operator="lessThan">
      <formula>0</formula>
    </cfRule>
    <cfRule type="beginsWith" priority="56" operator="beginsWith" text="#">
      <formula>LEFT(I6,LEN("#"))="#"</formula>
    </cfRule>
    <cfRule type="cellIs" dxfId="571" priority="57" operator="equal">
      <formula>1</formula>
    </cfRule>
  </conditionalFormatting>
  <conditionalFormatting sqref="V20:AB20">
    <cfRule type="cellIs" dxfId="570" priority="20" operator="equal">
      <formula>1</formula>
    </cfRule>
    <cfRule type="cellIs" dxfId="569" priority="24" operator="greaterThanOrEqual">
      <formula>0</formula>
    </cfRule>
    <cfRule type="cellIs" dxfId="568" priority="25" operator="lessThan">
      <formula>-0.3</formula>
    </cfRule>
    <cfRule type="cellIs" dxfId="567" priority="26" operator="lessThan">
      <formula>0</formula>
    </cfRule>
    <cfRule type="beginsWith" priority="27" operator="beginsWith" text="#">
      <formula>LEFT(V20,LEN("#"))="#"</formula>
    </cfRule>
    <cfRule type="cellIs" dxfId="566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5" priority="6" operator="lessThan">
      <formula>-0.3</formula>
    </cfRule>
    <cfRule type="cellIs" dxfId="564" priority="7" operator="greaterThan">
      <formula>0</formula>
    </cfRule>
    <cfRule type="cellIs" dxfId="563" priority="8" operator="equal">
      <formula>1</formula>
    </cfRule>
  </conditionalFormatting>
  <conditionalFormatting sqref="AG20:AI20">
    <cfRule type="cellIs" dxfId="562" priority="4" operator="lessThan">
      <formula>0</formula>
    </cfRule>
  </conditionalFormatting>
  <conditionalFormatting sqref="AH20:AI20">
    <cfRule type="cellIs" dxfId="561" priority="16" operator="greaterThan">
      <formula>0.7</formula>
    </cfRule>
    <cfRule type="cellIs" dxfId="560" priority="19" operator="equal">
      <formula>1</formula>
    </cfRule>
    <cfRule type="cellIs" dxfId="559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8" priority="9" operator="equal">
      <formula>1</formula>
    </cfRule>
    <cfRule type="cellIs" dxfId="557" priority="10" operator="greaterThanOrEqual">
      <formula>0</formula>
    </cfRule>
    <cfRule type="cellIs" dxfId="556" priority="11" operator="lessThan">
      <formula>0</formula>
    </cfRule>
    <cfRule type="beginsWith" priority="12" operator="beginsWith" text="#">
      <formula>LEFT(AK20,LEN("#"))="#"</formula>
    </cfRule>
    <cfRule type="cellIs" dxfId="555" priority="13" operator="equal">
      <formula>1</formula>
    </cfRule>
    <cfRule type="cellIs" dxfId="554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2578125" defaultRowHeight="15" x14ac:dyDescent="0.25"/>
  <cols>
    <col min="1" max="1" width="19.42578125" bestFit="1" customWidth="1"/>
    <col min="2" max="2" width="11.28515625" style="15"/>
    <col min="3" max="3" width="45.5703125" bestFit="1" customWidth="1"/>
    <col min="4" max="8" width="9.42578125" hidden="1" customWidth="1"/>
    <col min="9" max="9" width="9.42578125" style="8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50" hidden="1" customWidth="1"/>
    <col min="22" max="22" width="7.85546875" hidden="1" customWidth="1"/>
    <col min="23" max="23" width="9.42578125" style="15" hidden="1" customWidth="1"/>
    <col min="24" max="24" width="7.85546875" hidden="1" customWidth="1"/>
    <col min="25" max="25" width="9.42578125" style="15" bestFit="1" customWidth="1"/>
    <col min="26" max="26" width="7.85546875" bestFit="1" customWidth="1"/>
    <col min="27" max="27" width="9.42578125" style="15" bestFit="1" customWidth="1"/>
    <col min="28" max="28" width="7.85546875" bestFit="1" customWidth="1"/>
    <col min="29" max="29" width="9.42578125" style="15" bestFit="1" customWidth="1"/>
    <col min="30" max="30" width="7.85546875" bestFit="1" customWidth="1"/>
    <col min="31" max="31" width="9.42578125" style="15" bestFit="1" customWidth="1"/>
    <col min="32" max="32" width="7.85546875" bestFit="1" customWidth="1"/>
    <col min="33" max="33" width="9.42578125" style="15" bestFit="1" customWidth="1"/>
    <col min="34" max="34" width="4.140625" style="15" customWidth="1"/>
    <col min="36" max="36" width="18.42578125" bestFit="1" customWidth="1"/>
  </cols>
  <sheetData>
    <row r="1" spans="1:36" ht="19.5" x14ac:dyDescent="0.3">
      <c r="B1" s="14"/>
      <c r="C1" s="395" t="s">
        <v>489</v>
      </c>
    </row>
    <row r="2" spans="1:36" x14ac:dyDescent="0.25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427</v>
      </c>
      <c r="M2" s="555">
        <v>45782</v>
      </c>
      <c r="N2" s="856" t="s">
        <v>427</v>
      </c>
      <c r="O2" s="555">
        <v>45792</v>
      </c>
      <c r="P2" s="856" t="s">
        <v>427</v>
      </c>
      <c r="Q2" s="555">
        <v>45803</v>
      </c>
      <c r="R2" s="856" t="s">
        <v>427</v>
      </c>
      <c r="S2" s="555">
        <v>45803</v>
      </c>
      <c r="T2" s="856" t="s">
        <v>427</v>
      </c>
      <c r="U2" s="1003" t="s">
        <v>31</v>
      </c>
      <c r="V2" s="856" t="s">
        <v>427</v>
      </c>
      <c r="W2" s="856">
        <v>45848</v>
      </c>
      <c r="X2" s="856" t="s">
        <v>427</v>
      </c>
      <c r="Y2" s="856">
        <v>45883</v>
      </c>
      <c r="Z2" s="856" t="s">
        <v>427</v>
      </c>
      <c r="AA2" s="856">
        <v>45893</v>
      </c>
      <c r="AB2" s="856" t="s">
        <v>427</v>
      </c>
      <c r="AC2" s="856">
        <v>45901</v>
      </c>
      <c r="AD2" s="856" t="s">
        <v>427</v>
      </c>
      <c r="AE2" s="856">
        <v>45908</v>
      </c>
      <c r="AF2" s="856" t="s">
        <v>427</v>
      </c>
      <c r="AG2" s="856">
        <v>45919</v>
      </c>
      <c r="AH2" s="856"/>
      <c r="AI2" s="856" t="s">
        <v>490</v>
      </c>
      <c r="AJ2" t="s">
        <v>491</v>
      </c>
    </row>
    <row r="3" spans="1:36" hidden="1" x14ac:dyDescent="0.25">
      <c r="A3" s="244" t="s">
        <v>51</v>
      </c>
      <c r="B3" s="245">
        <v>88</v>
      </c>
      <c r="C3" s="2" t="s">
        <v>52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25">
      <c r="A4" s="244" t="s">
        <v>51</v>
      </c>
      <c r="B4" s="245">
        <v>1017</v>
      </c>
      <c r="C4" s="2" t="s">
        <v>53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25">
      <c r="A5" s="244" t="s">
        <v>51</v>
      </c>
      <c r="B5" s="245">
        <v>89</v>
      </c>
      <c r="C5" s="2" t="s">
        <v>54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25">
      <c r="A6" s="244" t="s">
        <v>51</v>
      </c>
      <c r="B6" s="245">
        <v>90</v>
      </c>
      <c r="C6" s="33" t="s">
        <v>55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25">
      <c r="A7" s="244" t="s">
        <v>51</v>
      </c>
      <c r="B7" s="245">
        <v>91</v>
      </c>
      <c r="C7" s="2" t="s">
        <v>56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25">
      <c r="A8" s="244" t="s">
        <v>57</v>
      </c>
      <c r="B8" s="246">
        <v>154</v>
      </c>
      <c r="C8" s="33" t="s">
        <v>58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25">
      <c r="A9" s="244" t="s">
        <v>57</v>
      </c>
      <c r="B9" s="246">
        <v>159</v>
      </c>
      <c r="C9" s="33" t="s">
        <v>59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25">
      <c r="A10" s="244" t="s">
        <v>57</v>
      </c>
      <c r="B10" s="246">
        <v>193</v>
      </c>
      <c r="C10" s="33" t="s">
        <v>60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25">
      <c r="A11" s="244" t="s">
        <v>57</v>
      </c>
      <c r="B11" s="246">
        <v>195</v>
      </c>
      <c r="C11" s="33" t="s">
        <v>61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25">
      <c r="A12" s="244" t="s">
        <v>57</v>
      </c>
      <c r="B12" s="246">
        <v>196</v>
      </c>
      <c r="C12" s="33" t="s">
        <v>62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25">
      <c r="A13" s="244" t="s">
        <v>57</v>
      </c>
      <c r="B13" s="246">
        <v>197</v>
      </c>
      <c r="C13" s="33" t="s">
        <v>63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25">
      <c r="A14" s="244" t="s">
        <v>57</v>
      </c>
      <c r="B14" s="246">
        <v>198</v>
      </c>
      <c r="C14" s="33" t="s">
        <v>64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25">
      <c r="A15" s="244" t="s">
        <v>57</v>
      </c>
      <c r="B15" s="246">
        <v>199</v>
      </c>
      <c r="C15" s="33" t="s">
        <v>65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25">
      <c r="A16" s="244" t="s">
        <v>57</v>
      </c>
      <c r="B16" s="246">
        <v>200</v>
      </c>
      <c r="C16" s="33" t="s">
        <v>66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25">
      <c r="A17" s="244" t="s">
        <v>57</v>
      </c>
      <c r="B17" s="246">
        <v>201</v>
      </c>
      <c r="C17" s="33" t="s">
        <v>67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25">
      <c r="A18" s="244" t="s">
        <v>57</v>
      </c>
      <c r="B18" s="246">
        <v>202</v>
      </c>
      <c r="C18" s="33" t="s">
        <v>68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25">
      <c r="A19" s="244" t="s">
        <v>57</v>
      </c>
      <c r="B19" s="246">
        <v>208</v>
      </c>
      <c r="C19" s="33" t="s">
        <v>69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25">
      <c r="A20" s="244" t="s">
        <v>57</v>
      </c>
      <c r="B20" s="246">
        <v>215</v>
      </c>
      <c r="C20" s="33" t="s">
        <v>70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25">
      <c r="A21" s="244" t="s">
        <v>57</v>
      </c>
      <c r="B21" s="246">
        <v>221</v>
      </c>
      <c r="C21" s="33" t="s">
        <v>71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25">
      <c r="A22" s="244" t="s">
        <v>57</v>
      </c>
      <c r="B22" s="246">
        <v>243</v>
      </c>
      <c r="C22" s="33" t="s">
        <v>72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25">
      <c r="A23" s="244" t="s">
        <v>57</v>
      </c>
      <c r="B23" s="246">
        <v>266</v>
      </c>
      <c r="C23" s="33" t="s">
        <v>73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25">
      <c r="A24" s="244" t="s">
        <v>57</v>
      </c>
      <c r="B24" s="246">
        <v>416</v>
      </c>
      <c r="C24" s="33" t="s">
        <v>74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25">
      <c r="A25" s="244" t="s">
        <v>57</v>
      </c>
      <c r="B25" s="246">
        <v>468</v>
      </c>
      <c r="C25" s="33" t="s">
        <v>75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25">
      <c r="A26" s="244" t="s">
        <v>57</v>
      </c>
      <c r="B26" s="246">
        <v>665</v>
      </c>
      <c r="C26" s="33" t="s">
        <v>76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25">
      <c r="A27" s="244" t="s">
        <v>57</v>
      </c>
      <c r="B27" s="246">
        <v>6071</v>
      </c>
      <c r="C27" s="33" t="s">
        <v>77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25">
      <c r="A28" s="244" t="s">
        <v>57</v>
      </c>
      <c r="B28" s="246">
        <v>6072</v>
      </c>
      <c r="C28" s="2" t="s">
        <v>78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25">
      <c r="A29" s="244" t="s">
        <v>57</v>
      </c>
      <c r="B29" s="246">
        <v>6073</v>
      </c>
      <c r="C29" s="2" t="s">
        <v>79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25">
      <c r="A30" s="244" t="s">
        <v>57</v>
      </c>
      <c r="B30" s="246">
        <v>6074</v>
      </c>
      <c r="C30" s="2" t="s">
        <v>80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25">
      <c r="A31" s="244" t="s">
        <v>57</v>
      </c>
      <c r="B31" s="246">
        <v>6075</v>
      </c>
      <c r="C31" s="2" t="s">
        <v>81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25">
      <c r="A32" s="244" t="s">
        <v>57</v>
      </c>
      <c r="B32" s="246">
        <v>6076</v>
      </c>
      <c r="C32" s="2" t="s">
        <v>82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25">
      <c r="A33" s="244" t="s">
        <v>57</v>
      </c>
      <c r="B33" s="246">
        <v>6077</v>
      </c>
      <c r="C33" s="2" t="s">
        <v>83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25">
      <c r="A34" s="244" t="s">
        <v>57</v>
      </c>
      <c r="B34" s="246">
        <v>6078</v>
      </c>
      <c r="C34" s="2" t="s">
        <v>84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25">
      <c r="A35" s="244" t="s">
        <v>57</v>
      </c>
      <c r="B35" s="246">
        <v>6079</v>
      </c>
      <c r="C35" s="2" t="s">
        <v>85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25">
      <c r="A36" s="244" t="s">
        <v>57</v>
      </c>
      <c r="B36" s="246">
        <v>6080</v>
      </c>
      <c r="C36" s="2" t="s">
        <v>86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25">
      <c r="A37" s="244" t="s">
        <v>57</v>
      </c>
      <c r="B37" s="246">
        <v>6081</v>
      </c>
      <c r="C37" s="2" t="s">
        <v>87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25">
      <c r="A38" s="244" t="s">
        <v>88</v>
      </c>
      <c r="B38" s="246">
        <v>9373</v>
      </c>
      <c r="C38" s="2" t="s">
        <v>89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25">
      <c r="A39" s="244" t="s">
        <v>88</v>
      </c>
      <c r="B39" s="246">
        <v>726</v>
      </c>
      <c r="C39" s="2" t="s">
        <v>90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25">
      <c r="A40" s="244" t="s">
        <v>88</v>
      </c>
      <c r="B40" s="246">
        <v>711</v>
      </c>
      <c r="C40" s="2" t="s">
        <v>91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25">
      <c r="A41" s="244" t="s">
        <v>88</v>
      </c>
      <c r="B41" s="246">
        <v>713</v>
      </c>
      <c r="C41" s="2" t="s">
        <v>92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25">
      <c r="A42" s="244" t="s">
        <v>88</v>
      </c>
      <c r="B42" s="246">
        <v>457</v>
      </c>
      <c r="C42" s="33" t="s">
        <v>93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25">
      <c r="A43" s="244" t="s">
        <v>88</v>
      </c>
      <c r="B43" s="246">
        <v>705</v>
      </c>
      <c r="C43" s="33" t="s">
        <v>94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25">
      <c r="A44" s="244" t="s">
        <v>88</v>
      </c>
      <c r="B44" s="246">
        <v>766</v>
      </c>
      <c r="C44" s="33" t="s">
        <v>95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25">
      <c r="A45" s="244" t="s">
        <v>88</v>
      </c>
      <c r="B45" s="246">
        <v>708</v>
      </c>
      <c r="C45" s="33" t="s">
        <v>96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25">
      <c r="A46" s="244" t="s">
        <v>88</v>
      </c>
      <c r="B46" s="246">
        <v>709</v>
      </c>
      <c r="C46" s="33" t="s">
        <v>97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25">
      <c r="A47" s="244" t="s">
        <v>88</v>
      </c>
      <c r="B47" s="246">
        <v>710</v>
      </c>
      <c r="C47" s="33" t="s">
        <v>98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25">
      <c r="A48" s="244" t="s">
        <v>88</v>
      </c>
      <c r="B48" s="246">
        <v>712</v>
      </c>
      <c r="C48" s="33" t="s">
        <v>99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25">
      <c r="A49" s="244" t="s">
        <v>88</v>
      </c>
      <c r="B49" s="246">
        <v>716</v>
      </c>
      <c r="C49" s="33" t="s">
        <v>100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25">
      <c r="A50" s="244" t="s">
        <v>88</v>
      </c>
      <c r="B50" s="246">
        <v>717</v>
      </c>
      <c r="C50" s="33" t="s">
        <v>101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25">
      <c r="A51" s="244" t="s">
        <v>88</v>
      </c>
      <c r="B51" s="246">
        <v>7217</v>
      </c>
      <c r="C51" s="33" t="s">
        <v>102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25">
      <c r="A52" s="244" t="s">
        <v>88</v>
      </c>
      <c r="B52" s="246">
        <v>794</v>
      </c>
      <c r="C52" s="33" t="s">
        <v>103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25">
      <c r="A53" s="244" t="s">
        <v>88</v>
      </c>
      <c r="B53" s="246">
        <v>706</v>
      </c>
      <c r="C53" s="33" t="s">
        <v>104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25">
      <c r="A54" s="244" t="s">
        <v>88</v>
      </c>
      <c r="B54" s="262">
        <v>7224</v>
      </c>
      <c r="C54" s="718" t="s">
        <v>106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25">
      <c r="A55" s="244" t="s">
        <v>88</v>
      </c>
      <c r="B55" s="246">
        <v>745</v>
      </c>
      <c r="C55" s="2" t="s">
        <v>106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25">
      <c r="A56" s="244" t="s">
        <v>88</v>
      </c>
      <c r="B56" s="246">
        <v>746</v>
      </c>
      <c r="C56" s="2" t="s">
        <v>107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25">
      <c r="A57" s="244" t="s">
        <v>88</v>
      </c>
      <c r="B57" s="246">
        <v>736</v>
      </c>
      <c r="C57" s="21" t="s">
        <v>108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25">
      <c r="A58" s="244" t="s">
        <v>88</v>
      </c>
      <c r="B58" s="246">
        <v>755</v>
      </c>
      <c r="C58" s="21" t="s">
        <v>109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25">
      <c r="A59" s="244" t="s">
        <v>88</v>
      </c>
      <c r="B59" s="246">
        <v>1095</v>
      </c>
      <c r="C59" s="21" t="s">
        <v>111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25">
      <c r="A60" s="244" t="s">
        <v>88</v>
      </c>
      <c r="B60" s="247">
        <v>181</v>
      </c>
      <c r="C60" s="21" t="s">
        <v>492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25">
      <c r="A61" s="244" t="s">
        <v>113</v>
      </c>
      <c r="B61" s="247">
        <v>1396</v>
      </c>
      <c r="C61" s="21" t="s">
        <v>493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25">
      <c r="A62" s="244" t="s">
        <v>113</v>
      </c>
      <c r="B62" s="247">
        <v>157</v>
      </c>
      <c r="C62" s="54" t="s">
        <v>115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25">
      <c r="A63" s="244" t="s">
        <v>113</v>
      </c>
      <c r="B63" s="247">
        <v>715</v>
      </c>
      <c r="C63" s="54" t="s">
        <v>116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25">
      <c r="A64" s="244" t="s">
        <v>113</v>
      </c>
      <c r="B64" s="247">
        <v>714</v>
      </c>
      <c r="C64" s="54" t="s">
        <v>117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25">
      <c r="A65" s="244" t="s">
        <v>113</v>
      </c>
      <c r="B65" s="247">
        <v>352</v>
      </c>
      <c r="C65" s="54" t="s">
        <v>118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25">
      <c r="A66" s="244" t="s">
        <v>113</v>
      </c>
      <c r="B66" s="247">
        <v>182</v>
      </c>
      <c r="C66" s="54" t="s">
        <v>119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25">
      <c r="A67" s="244" t="s">
        <v>113</v>
      </c>
      <c r="B67" s="247">
        <v>290</v>
      </c>
      <c r="C67" s="54" t="s">
        <v>120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25">
      <c r="A68" s="244" t="s">
        <v>113</v>
      </c>
      <c r="B68" s="248">
        <v>180</v>
      </c>
      <c r="C68" s="54" t="s">
        <v>121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25">
      <c r="A69" s="244" t="s">
        <v>113</v>
      </c>
      <c r="B69" s="249">
        <v>740</v>
      </c>
      <c r="C69" s="33" t="s">
        <v>122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25">
      <c r="A70" s="244" t="s">
        <v>113</v>
      </c>
      <c r="B70" s="249">
        <v>342</v>
      </c>
      <c r="C70" s="250" t="s">
        <v>123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25">
      <c r="A71" s="244" t="s">
        <v>124</v>
      </c>
      <c r="B71" s="247">
        <v>280</v>
      </c>
      <c r="C71" s="21" t="s">
        <v>125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25">
      <c r="A72" s="244" t="s">
        <v>124</v>
      </c>
      <c r="B72" s="247">
        <v>282</v>
      </c>
      <c r="C72" s="21" t="s">
        <v>126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25">
      <c r="A73" s="244" t="s">
        <v>124</v>
      </c>
      <c r="B73" s="247">
        <v>283</v>
      </c>
      <c r="C73" s="21" t="s">
        <v>127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25">
      <c r="A74" s="244" t="s">
        <v>124</v>
      </c>
      <c r="B74" s="247">
        <v>275</v>
      </c>
      <c r="C74" s="54" t="s">
        <v>128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25">
      <c r="A75" s="244" t="s">
        <v>124</v>
      </c>
      <c r="B75" s="247">
        <v>276</v>
      </c>
      <c r="C75" s="54" t="s">
        <v>129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25">
      <c r="A76" s="244" t="s">
        <v>124</v>
      </c>
      <c r="B76" s="247">
        <v>277</v>
      </c>
      <c r="C76" s="21" t="s">
        <v>130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25">
      <c r="A77" s="244" t="s">
        <v>124</v>
      </c>
      <c r="B77" s="247">
        <v>291</v>
      </c>
      <c r="C77" s="21" t="s">
        <v>131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25">
      <c r="A78" s="244" t="s">
        <v>124</v>
      </c>
      <c r="B78" s="247">
        <v>281</v>
      </c>
      <c r="C78" s="21" t="s">
        <v>132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25">
      <c r="A79" s="244" t="s">
        <v>124</v>
      </c>
      <c r="B79" s="247">
        <v>185</v>
      </c>
      <c r="C79" s="21" t="s">
        <v>133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25">
      <c r="A80" s="244" t="s">
        <v>124</v>
      </c>
      <c r="B80" s="247">
        <v>279</v>
      </c>
      <c r="C80" s="21" t="s">
        <v>134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25">
      <c r="A81" s="244" t="s">
        <v>124</v>
      </c>
      <c r="B81" s="247">
        <v>1091</v>
      </c>
      <c r="C81" s="21" t="s">
        <v>494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25">
      <c r="A82" s="244" t="s">
        <v>124</v>
      </c>
      <c r="B82" s="247">
        <v>1086</v>
      </c>
      <c r="C82" s="21" t="s">
        <v>136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25">
      <c r="A83" s="244" t="s">
        <v>124</v>
      </c>
      <c r="B83" s="247">
        <v>1082</v>
      </c>
      <c r="C83" s="54" t="s">
        <v>137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25">
      <c r="A84" s="244" t="s">
        <v>124</v>
      </c>
      <c r="B84" s="247">
        <v>1094</v>
      </c>
      <c r="C84" s="21" t="s">
        <v>138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25">
      <c r="A85" s="244" t="s">
        <v>124</v>
      </c>
      <c r="B85" s="247">
        <v>1084</v>
      </c>
      <c r="C85" s="54" t="s">
        <v>139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25">
      <c r="A86" s="244" t="s">
        <v>124</v>
      </c>
      <c r="B86" s="247">
        <v>1085</v>
      </c>
      <c r="C86" s="54" t="s">
        <v>140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25">
      <c r="A87" s="244" t="s">
        <v>124</v>
      </c>
      <c r="B87" s="247">
        <v>1087</v>
      </c>
      <c r="C87" s="21" t="s">
        <v>141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25">
      <c r="A88" s="244" t="s">
        <v>124</v>
      </c>
      <c r="B88" s="247">
        <v>1092</v>
      </c>
      <c r="C88" s="21" t="s">
        <v>142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25">
      <c r="A89" s="244" t="s">
        <v>124</v>
      </c>
      <c r="B89" s="247">
        <v>1093</v>
      </c>
      <c r="C89" s="21" t="s">
        <v>143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25">
      <c r="A90" s="244" t="s">
        <v>124</v>
      </c>
      <c r="B90" s="247">
        <v>1088</v>
      </c>
      <c r="C90" s="21" t="s">
        <v>144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25">
      <c r="A91" s="244" t="s">
        <v>124</v>
      </c>
      <c r="B91" s="247">
        <v>1083</v>
      </c>
      <c r="C91" s="21" t="s">
        <v>145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25">
      <c r="A92" s="244" t="s">
        <v>146</v>
      </c>
      <c r="B92" s="247">
        <v>184</v>
      </c>
      <c r="C92" s="21" t="s">
        <v>147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25">
      <c r="A93" s="244" t="s">
        <v>146</v>
      </c>
      <c r="B93" s="247">
        <v>461</v>
      </c>
      <c r="C93" s="54" t="s">
        <v>148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25">
      <c r="A94" s="244" t="s">
        <v>146</v>
      </c>
      <c r="B94" s="247">
        <v>2015</v>
      </c>
      <c r="C94" s="54" t="s">
        <v>149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25">
      <c r="A95" s="244" t="s">
        <v>146</v>
      </c>
      <c r="B95" s="247">
        <v>9721</v>
      </c>
      <c r="C95" s="54" t="s">
        <v>151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25">
      <c r="A96" s="244" t="s">
        <v>152</v>
      </c>
      <c r="B96" s="247">
        <v>787</v>
      </c>
      <c r="C96" s="21" t="s">
        <v>153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25">
      <c r="A97" s="244" t="s">
        <v>152</v>
      </c>
      <c r="B97" s="247">
        <v>788</v>
      </c>
      <c r="C97" s="21" t="s">
        <v>154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25">
      <c r="A98" s="244" t="s">
        <v>152</v>
      </c>
      <c r="B98" s="247">
        <v>789</v>
      </c>
      <c r="C98" s="21" t="s">
        <v>155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25">
      <c r="A99" s="244" t="s">
        <v>152</v>
      </c>
      <c r="B99" s="247">
        <v>790</v>
      </c>
      <c r="C99" s="21" t="s">
        <v>156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495</v>
      </c>
    </row>
    <row r="100" spans="1:36" hidden="1" x14ac:dyDescent="0.25">
      <c r="A100" s="244" t="s">
        <v>152</v>
      </c>
      <c r="B100" s="247">
        <v>511</v>
      </c>
      <c r="C100" s="21" t="s">
        <v>157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25">
      <c r="A101" s="244" t="s">
        <v>158</v>
      </c>
      <c r="B101" s="251">
        <v>911</v>
      </c>
      <c r="C101" s="34" t="s">
        <v>159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25">
      <c r="A102" s="244" t="s">
        <v>158</v>
      </c>
      <c r="B102" s="251">
        <v>912</v>
      </c>
      <c r="C102" s="34" t="s">
        <v>160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25">
      <c r="A103" s="244" t="s">
        <v>158</v>
      </c>
      <c r="B103" s="251">
        <v>913</v>
      </c>
      <c r="C103" s="34" t="s">
        <v>161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25">
      <c r="A104" s="244" t="s">
        <v>158</v>
      </c>
      <c r="B104" s="251">
        <v>914</v>
      </c>
      <c r="C104" s="34" t="s">
        <v>162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25">
      <c r="A105" s="244" t="s">
        <v>158</v>
      </c>
      <c r="B105" s="251">
        <v>915</v>
      </c>
      <c r="C105" s="34" t="s">
        <v>163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25">
      <c r="A106" s="244" t="s">
        <v>158</v>
      </c>
      <c r="B106" s="251">
        <v>916</v>
      </c>
      <c r="C106" s="34" t="s">
        <v>164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25">
      <c r="A107" s="244" t="s">
        <v>158</v>
      </c>
      <c r="B107" s="251">
        <v>917</v>
      </c>
      <c r="C107" s="34" t="s">
        <v>165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25">
      <c r="A108" s="244" t="s">
        <v>158</v>
      </c>
      <c r="B108" s="251">
        <v>918</v>
      </c>
      <c r="C108" s="34" t="s">
        <v>166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25">
      <c r="A109" s="244" t="s">
        <v>158</v>
      </c>
      <c r="B109" s="251">
        <v>919</v>
      </c>
      <c r="C109" s="34" t="s">
        <v>167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25">
      <c r="A110" s="244" t="s">
        <v>158</v>
      </c>
      <c r="B110" s="251">
        <v>920</v>
      </c>
      <c r="C110" s="34" t="s">
        <v>168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25">
      <c r="A111" s="244" t="s">
        <v>158</v>
      </c>
      <c r="B111" s="251">
        <v>921</v>
      </c>
      <c r="C111" s="34" t="s">
        <v>169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25">
      <c r="A112" s="244" t="s">
        <v>158</v>
      </c>
      <c r="B112" s="251">
        <v>922</v>
      </c>
      <c r="C112" s="34" t="s">
        <v>170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25">
      <c r="A113" s="244" t="s">
        <v>158</v>
      </c>
      <c r="B113" s="251">
        <v>923</v>
      </c>
      <c r="C113" s="34" t="s">
        <v>171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25">
      <c r="A114" s="244" t="s">
        <v>158</v>
      </c>
      <c r="B114" s="251">
        <v>924</v>
      </c>
      <c r="C114" s="34" t="s">
        <v>172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25">
      <c r="A115" s="734" t="s">
        <v>158</v>
      </c>
      <c r="B115" s="14">
        <v>2070</v>
      </c>
      <c r="C115" s="178" t="s">
        <v>173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25">
      <c r="A116" s="244" t="s">
        <v>158</v>
      </c>
      <c r="B116" s="251">
        <v>1065</v>
      </c>
      <c r="C116" s="33" t="s">
        <v>174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25">
      <c r="A117" s="244" t="s">
        <v>158</v>
      </c>
      <c r="B117" s="251">
        <v>1066</v>
      </c>
      <c r="C117" s="33" t="s">
        <v>175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25">
      <c r="A118" s="244" t="s">
        <v>158</v>
      </c>
      <c r="B118" s="251">
        <v>1067</v>
      </c>
      <c r="C118" s="33" t="s">
        <v>176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25">
      <c r="A119" s="244" t="s">
        <v>158</v>
      </c>
      <c r="B119" s="251">
        <v>1068</v>
      </c>
      <c r="C119" s="33" t="s">
        <v>177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25">
      <c r="A120" s="244" t="s">
        <v>158</v>
      </c>
      <c r="B120" s="251">
        <v>1069</v>
      </c>
      <c r="C120" s="33" t="s">
        <v>178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25">
      <c r="A121" s="244" t="s">
        <v>158</v>
      </c>
      <c r="B121" s="251">
        <v>1070</v>
      </c>
      <c r="C121" s="33" t="s">
        <v>179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25">
      <c r="A122" s="244" t="s">
        <v>158</v>
      </c>
      <c r="B122" s="251">
        <v>1071</v>
      </c>
      <c r="C122" s="33" t="s">
        <v>180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25">
      <c r="A123" s="244" t="s">
        <v>158</v>
      </c>
      <c r="B123" s="251">
        <v>1072</v>
      </c>
      <c r="C123" s="33" t="s">
        <v>181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25">
      <c r="A124" s="244" t="s">
        <v>158</v>
      </c>
      <c r="B124" s="251">
        <v>1073</v>
      </c>
      <c r="C124" s="33" t="s">
        <v>182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25">
      <c r="A125" s="244" t="s">
        <v>158</v>
      </c>
      <c r="B125" s="251">
        <v>1074</v>
      </c>
      <c r="C125" s="33" t="s">
        <v>183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25">
      <c r="A126" s="244" t="s">
        <v>158</v>
      </c>
      <c r="B126" s="251">
        <v>925</v>
      </c>
      <c r="C126" s="178" t="s">
        <v>194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25">
      <c r="A127" s="244" t="s">
        <v>158</v>
      </c>
      <c r="B127" s="251">
        <v>926</v>
      </c>
      <c r="C127" s="178" t="s">
        <v>195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25">
      <c r="A128" s="244" t="s">
        <v>158</v>
      </c>
      <c r="B128" s="251">
        <v>927</v>
      </c>
      <c r="C128" s="178" t="s">
        <v>196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25">
      <c r="A129" s="244" t="s">
        <v>158</v>
      </c>
      <c r="B129" s="251">
        <v>928</v>
      </c>
      <c r="C129" s="178" t="s">
        <v>197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25">
      <c r="A130" s="244" t="s">
        <v>158</v>
      </c>
      <c r="B130" s="251">
        <v>929</v>
      </c>
      <c r="C130" s="178" t="s">
        <v>198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3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488"/>
  <sheetViews>
    <sheetView topLeftCell="A145" zoomScale="80" zoomScaleNormal="80" workbookViewId="0">
      <selection activeCell="E165" sqref="E165"/>
    </sheetView>
  </sheetViews>
  <sheetFormatPr baseColWidth="10" defaultColWidth="11.42578125" defaultRowHeight="15" x14ac:dyDescent="0.25"/>
  <cols>
    <col min="1" max="1" width="19" bestFit="1" customWidth="1"/>
    <col min="2" max="2" width="58.42578125" bestFit="1" customWidth="1"/>
    <col min="3" max="3" width="25.5703125" bestFit="1" customWidth="1"/>
    <col min="4" max="4" width="23" bestFit="1" customWidth="1"/>
    <col min="5" max="5" width="6.7109375" bestFit="1" customWidth="1"/>
    <col min="6" max="6" width="9.5703125" bestFit="1" customWidth="1"/>
    <col min="7" max="7" width="6.7109375" bestFit="1" customWidth="1"/>
    <col min="8" max="8" width="8.42578125" bestFit="1" customWidth="1"/>
    <col min="9" max="9" width="6.7109375" bestFit="1" customWidth="1"/>
    <col min="10" max="10" width="10.5703125" bestFit="1" customWidth="1"/>
    <col min="11" max="11" width="6.7109375" bestFit="1" customWidth="1"/>
    <col min="12" max="12" width="9.140625" bestFit="1" customWidth="1"/>
    <col min="13" max="13" width="7.140625" bestFit="1" customWidth="1"/>
    <col min="14" max="14" width="9.140625" bestFit="1" customWidth="1"/>
    <col min="15" max="15" width="7.140625" bestFit="1" customWidth="1"/>
    <col min="16" max="16" width="11.710937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6" x14ac:dyDescent="0.25">
      <c r="A1" s="1098" t="s">
        <v>496</v>
      </c>
    </row>
    <row r="2" spans="1:16" x14ac:dyDescent="0.25">
      <c r="A2" s="1098" t="s">
        <v>1589</v>
      </c>
    </row>
    <row r="3" spans="1:16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427</v>
      </c>
      <c r="K3" s="1096">
        <v>46055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501</v>
      </c>
    </row>
    <row r="4" spans="1:16" x14ac:dyDescent="0.25">
      <c r="A4">
        <v>1</v>
      </c>
      <c r="B4" t="s">
        <v>502</v>
      </c>
      <c r="C4" t="s">
        <v>432</v>
      </c>
      <c r="D4" t="s">
        <v>503</v>
      </c>
      <c r="E4">
        <v>299</v>
      </c>
      <c r="F4" s="1163">
        <v>-0.13333</v>
      </c>
      <c r="G4">
        <v>345</v>
      </c>
      <c r="H4" s="1163">
        <v>-6.25E-2</v>
      </c>
      <c r="I4">
        <v>368</v>
      </c>
      <c r="J4" s="1163">
        <v>-4.9099999999999998E-2</v>
      </c>
      <c r="K4">
        <v>387</v>
      </c>
      <c r="L4" s="1163">
        <v>-0.12045</v>
      </c>
      <c r="M4">
        <v>440</v>
      </c>
      <c r="N4" s="1164">
        <v>0.22563</v>
      </c>
      <c r="O4">
        <v>359</v>
      </c>
      <c r="P4">
        <v>0</v>
      </c>
    </row>
    <row r="5" spans="1:16" x14ac:dyDescent="0.25">
      <c r="A5">
        <v>3</v>
      </c>
      <c r="B5" t="s">
        <v>504</v>
      </c>
      <c r="C5" t="s">
        <v>432</v>
      </c>
      <c r="D5" t="s">
        <v>503</v>
      </c>
      <c r="E5">
        <v>412</v>
      </c>
      <c r="F5" s="1163">
        <v>-0.11588</v>
      </c>
      <c r="G5">
        <v>466</v>
      </c>
      <c r="H5" s="1164">
        <v>0.23607</v>
      </c>
      <c r="I5">
        <v>377</v>
      </c>
      <c r="J5" s="1164">
        <v>0.22006000000000001</v>
      </c>
      <c r="K5">
        <v>309</v>
      </c>
      <c r="L5" s="1163">
        <v>-0.23515</v>
      </c>
      <c r="M5">
        <v>404</v>
      </c>
      <c r="N5" s="1163">
        <v>-8.8039999999999993E-2</v>
      </c>
      <c r="O5">
        <v>443</v>
      </c>
      <c r="P5">
        <v>0</v>
      </c>
    </row>
    <row r="6" spans="1:16" x14ac:dyDescent="0.25">
      <c r="A6">
        <v>5</v>
      </c>
      <c r="B6" t="s">
        <v>505</v>
      </c>
      <c r="C6" t="s">
        <v>432</v>
      </c>
      <c r="D6" t="s">
        <v>503</v>
      </c>
      <c r="E6">
        <v>492</v>
      </c>
      <c r="F6" s="1164">
        <v>0.20293</v>
      </c>
      <c r="G6">
        <v>409</v>
      </c>
      <c r="H6" s="1163">
        <v>-8.7050000000000002E-2</v>
      </c>
      <c r="I6">
        <v>448</v>
      </c>
      <c r="J6" s="1164">
        <v>1.5869999999999999E-2</v>
      </c>
      <c r="K6">
        <v>441</v>
      </c>
      <c r="L6" s="1163">
        <v>-0.11799999999999999</v>
      </c>
      <c r="M6">
        <v>500</v>
      </c>
      <c r="N6" s="1164">
        <v>7.0660000000000001E-2</v>
      </c>
      <c r="O6">
        <v>467</v>
      </c>
      <c r="P6">
        <v>0</v>
      </c>
    </row>
    <row r="7" spans="1:16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>
        <v>79</v>
      </c>
      <c r="F7" s="1163">
        <v>-0.21782000000000001</v>
      </c>
      <c r="G7">
        <v>101</v>
      </c>
      <c r="H7" s="1164">
        <v>9.783E-2</v>
      </c>
      <c r="I7">
        <v>92</v>
      </c>
      <c r="J7" s="1164">
        <v>5.747E-2</v>
      </c>
      <c r="K7">
        <v>87</v>
      </c>
      <c r="L7" s="1163">
        <v>-0.12121</v>
      </c>
      <c r="M7">
        <v>99</v>
      </c>
      <c r="N7" s="1164">
        <v>0.1</v>
      </c>
      <c r="O7">
        <v>90</v>
      </c>
      <c r="P7">
        <v>1</v>
      </c>
    </row>
    <row r="8" spans="1:16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>
        <v>3477</v>
      </c>
      <c r="F8" s="1164">
        <v>11.50719</v>
      </c>
      <c r="G8">
        <v>278</v>
      </c>
      <c r="H8" s="1164">
        <v>0.37624000000000002</v>
      </c>
      <c r="I8">
        <v>202</v>
      </c>
      <c r="J8" s="1164">
        <v>9.783E-2</v>
      </c>
      <c r="K8">
        <v>184</v>
      </c>
      <c r="L8" s="1163">
        <v>-0.39073000000000002</v>
      </c>
      <c r="M8">
        <v>302</v>
      </c>
      <c r="N8" s="1164">
        <v>0.43809999999999999</v>
      </c>
      <c r="O8">
        <v>210</v>
      </c>
      <c r="P8">
        <v>1</v>
      </c>
    </row>
    <row r="9" spans="1:16" x14ac:dyDescent="0.25">
      <c r="A9">
        <v>18</v>
      </c>
      <c r="B9" t="s">
        <v>511</v>
      </c>
      <c r="C9" t="s">
        <v>432</v>
      </c>
      <c r="D9" t="s">
        <v>503</v>
      </c>
      <c r="E9">
        <v>340</v>
      </c>
      <c r="F9" s="1163">
        <v>-0.25925999999999999</v>
      </c>
      <c r="G9">
        <v>459</v>
      </c>
      <c r="H9" s="1163">
        <v>-0.25607999999999997</v>
      </c>
      <c r="I9">
        <v>617</v>
      </c>
      <c r="J9" s="1164">
        <v>0.46905000000000002</v>
      </c>
      <c r="K9">
        <v>420</v>
      </c>
      <c r="L9" s="1163">
        <v>-0.19694</v>
      </c>
      <c r="M9">
        <v>523</v>
      </c>
      <c r="N9" s="1163">
        <v>-0.19164999999999999</v>
      </c>
      <c r="O9">
        <v>647</v>
      </c>
      <c r="P9">
        <v>0</v>
      </c>
    </row>
    <row r="10" spans="1:16" x14ac:dyDescent="0.25">
      <c r="A10">
        <v>20</v>
      </c>
      <c r="B10" t="s">
        <v>512</v>
      </c>
      <c r="C10" t="s">
        <v>432</v>
      </c>
      <c r="D10" t="s">
        <v>503</v>
      </c>
      <c r="E10">
        <v>420</v>
      </c>
      <c r="F10" s="1164">
        <v>0.14441000000000001</v>
      </c>
      <c r="G10">
        <v>367</v>
      </c>
      <c r="H10" s="1163">
        <v>-0.10706</v>
      </c>
      <c r="I10">
        <v>411</v>
      </c>
      <c r="J10" s="1163">
        <v>-0.21714</v>
      </c>
      <c r="K10">
        <v>525</v>
      </c>
      <c r="L10" s="1164">
        <v>7.1429999999999993E-2</v>
      </c>
      <c r="M10">
        <v>490</v>
      </c>
      <c r="N10" s="1164">
        <v>0.18931999999999999</v>
      </c>
      <c r="O10">
        <v>412</v>
      </c>
      <c r="P10">
        <v>0</v>
      </c>
    </row>
    <row r="11" spans="1:16" x14ac:dyDescent="0.25">
      <c r="A11">
        <v>27</v>
      </c>
      <c r="B11" t="s">
        <v>513</v>
      </c>
      <c r="C11" t="s">
        <v>514</v>
      </c>
      <c r="D11" t="s">
        <v>503</v>
      </c>
      <c r="E11">
        <v>619</v>
      </c>
      <c r="F11" s="1163">
        <v>-0.11445</v>
      </c>
      <c r="G11">
        <v>699</v>
      </c>
      <c r="H11" s="1164">
        <v>6.3930000000000001E-2</v>
      </c>
      <c r="I11">
        <v>657</v>
      </c>
      <c r="J11" s="1163">
        <v>-0.18079999999999999</v>
      </c>
      <c r="K11">
        <v>802</v>
      </c>
      <c r="L11" s="1164">
        <v>4.8370000000000003E-2</v>
      </c>
      <c r="M11">
        <v>765</v>
      </c>
      <c r="N11" s="1164">
        <v>0.24593000000000001</v>
      </c>
      <c r="O11">
        <v>614</v>
      </c>
      <c r="P11">
        <v>0</v>
      </c>
    </row>
    <row r="12" spans="1:16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>
        <v>155</v>
      </c>
      <c r="F12" s="1163">
        <v>-5.4879999999999998E-2</v>
      </c>
      <c r="G12">
        <v>164</v>
      </c>
      <c r="H12" s="1163">
        <v>-0.15464</v>
      </c>
      <c r="I12">
        <v>194</v>
      </c>
      <c r="J12" s="1164">
        <v>0.13450000000000001</v>
      </c>
      <c r="K12">
        <v>171</v>
      </c>
      <c r="L12" s="1164">
        <v>0.22142999999999999</v>
      </c>
      <c r="M12">
        <v>140</v>
      </c>
      <c r="N12" s="1164">
        <v>0.16667000000000001</v>
      </c>
      <c r="O12">
        <v>120</v>
      </c>
      <c r="P12">
        <v>1</v>
      </c>
    </row>
    <row r="13" spans="1:16" x14ac:dyDescent="0.25">
      <c r="A13">
        <v>32</v>
      </c>
      <c r="B13" t="s">
        <v>1352</v>
      </c>
      <c r="C13" t="s">
        <v>514</v>
      </c>
      <c r="D13" t="s">
        <v>503</v>
      </c>
      <c r="G13">
        <v>340</v>
      </c>
      <c r="H13" s="1164">
        <v>1.1900000000000001E-2</v>
      </c>
      <c r="I13">
        <v>336</v>
      </c>
      <c r="J13" s="1163">
        <v>-0.14285999999999999</v>
      </c>
      <c r="K13">
        <v>392</v>
      </c>
      <c r="L13" s="1164">
        <v>3.9620299999999999</v>
      </c>
      <c r="M13">
        <v>79</v>
      </c>
      <c r="N13" s="1163">
        <v>-0.78988999999999998</v>
      </c>
      <c r="O13">
        <v>376</v>
      </c>
      <c r="P13">
        <v>0</v>
      </c>
    </row>
    <row r="14" spans="1:16" x14ac:dyDescent="0.25">
      <c r="A14">
        <v>33</v>
      </c>
      <c r="B14" t="s">
        <v>320</v>
      </c>
      <c r="C14" t="s">
        <v>514</v>
      </c>
      <c r="D14" t="s">
        <v>503</v>
      </c>
      <c r="E14">
        <v>607</v>
      </c>
      <c r="F14" s="1163">
        <v>-0.15104999999999999</v>
      </c>
      <c r="G14">
        <v>715</v>
      </c>
      <c r="H14" s="1163">
        <v>-0.17910000000000001</v>
      </c>
      <c r="I14">
        <v>871</v>
      </c>
      <c r="J14" s="1164">
        <v>0.59523999999999999</v>
      </c>
      <c r="K14">
        <v>546</v>
      </c>
      <c r="L14" s="1163">
        <v>-0.28814000000000001</v>
      </c>
      <c r="M14">
        <v>767</v>
      </c>
      <c r="N14" s="1164">
        <v>0.21745999999999999</v>
      </c>
      <c r="O14">
        <v>630</v>
      </c>
      <c r="P14">
        <v>0</v>
      </c>
    </row>
    <row r="15" spans="1:16" x14ac:dyDescent="0.25">
      <c r="A15">
        <v>34</v>
      </c>
      <c r="B15" t="s">
        <v>321</v>
      </c>
      <c r="C15" t="s">
        <v>514</v>
      </c>
      <c r="D15" t="s">
        <v>503</v>
      </c>
      <c r="E15">
        <v>3360</v>
      </c>
      <c r="F15" s="1164">
        <v>1.1414899999999999</v>
      </c>
      <c r="G15">
        <v>1569</v>
      </c>
      <c r="H15" s="1163">
        <v>-0.28971999999999998</v>
      </c>
      <c r="I15">
        <v>2209</v>
      </c>
      <c r="J15" s="1164">
        <v>1.5630000000000002E-2</v>
      </c>
      <c r="K15">
        <v>2175</v>
      </c>
      <c r="L15" s="1164">
        <v>0.17188000000000001</v>
      </c>
      <c r="M15">
        <v>1856</v>
      </c>
      <c r="N15" s="1164">
        <v>0.13102</v>
      </c>
      <c r="O15">
        <v>1641</v>
      </c>
      <c r="P15">
        <v>0</v>
      </c>
    </row>
    <row r="16" spans="1:16" x14ac:dyDescent="0.25">
      <c r="A16">
        <v>35</v>
      </c>
      <c r="B16" t="s">
        <v>322</v>
      </c>
      <c r="C16" t="s">
        <v>514</v>
      </c>
      <c r="D16" t="s">
        <v>503</v>
      </c>
      <c r="E16">
        <v>3888</v>
      </c>
      <c r="F16" s="1164">
        <v>0.43046000000000001</v>
      </c>
      <c r="G16">
        <v>2718</v>
      </c>
      <c r="H16" s="1164">
        <v>0.31368000000000001</v>
      </c>
      <c r="I16">
        <v>2069</v>
      </c>
      <c r="J16" s="1163">
        <v>-2.452E-2</v>
      </c>
      <c r="K16">
        <v>2121</v>
      </c>
      <c r="L16" s="1163">
        <v>-0.10544000000000001</v>
      </c>
      <c r="M16">
        <v>2371</v>
      </c>
      <c r="N16" s="1164">
        <v>2.8629999999999999E-2</v>
      </c>
      <c r="O16">
        <v>2305</v>
      </c>
      <c r="P16">
        <v>0</v>
      </c>
    </row>
    <row r="17" spans="1:16" x14ac:dyDescent="0.25">
      <c r="A17">
        <v>38</v>
      </c>
      <c r="B17" t="s">
        <v>517</v>
      </c>
      <c r="C17" t="s">
        <v>514</v>
      </c>
      <c r="D17" t="s">
        <v>503</v>
      </c>
      <c r="E17">
        <v>1062</v>
      </c>
      <c r="F17" s="1163">
        <v>-0.1618</v>
      </c>
      <c r="G17">
        <v>1267</v>
      </c>
      <c r="H17" s="1164">
        <v>0.23129</v>
      </c>
      <c r="I17">
        <v>1029</v>
      </c>
      <c r="J17" s="1164">
        <v>1.9499999999999999E-3</v>
      </c>
      <c r="K17">
        <v>1027</v>
      </c>
      <c r="L17" s="1163">
        <v>-4.9950000000000001E-2</v>
      </c>
      <c r="M17">
        <v>1081</v>
      </c>
      <c r="N17" s="1164">
        <v>3.7100000000000002E-3</v>
      </c>
      <c r="O17">
        <v>1077</v>
      </c>
      <c r="P17">
        <v>0</v>
      </c>
    </row>
    <row r="18" spans="1:16" x14ac:dyDescent="0.25">
      <c r="A18">
        <v>39</v>
      </c>
      <c r="B18" t="s">
        <v>518</v>
      </c>
      <c r="C18" t="s">
        <v>514</v>
      </c>
      <c r="D18" t="s">
        <v>503</v>
      </c>
      <c r="E18">
        <v>1008</v>
      </c>
      <c r="F18" s="1163">
        <v>-8.1129999999999994E-2</v>
      </c>
      <c r="G18">
        <v>1097</v>
      </c>
      <c r="H18" s="1163">
        <v>-9.264E-2</v>
      </c>
      <c r="I18">
        <v>1209</v>
      </c>
      <c r="J18" s="1164">
        <v>0.38966000000000001</v>
      </c>
      <c r="K18">
        <v>870</v>
      </c>
      <c r="L18" s="1163">
        <v>-0.27681</v>
      </c>
      <c r="M18">
        <v>1203</v>
      </c>
      <c r="N18" s="1164">
        <v>7.9890000000000003E-2</v>
      </c>
      <c r="O18">
        <v>1114</v>
      </c>
      <c r="P18">
        <v>0</v>
      </c>
    </row>
    <row r="19" spans="1:16" x14ac:dyDescent="0.25">
      <c r="A19">
        <v>40</v>
      </c>
      <c r="B19" t="s">
        <v>519</v>
      </c>
      <c r="C19" t="s">
        <v>514</v>
      </c>
      <c r="D19" t="s">
        <v>503</v>
      </c>
      <c r="E19">
        <v>822</v>
      </c>
      <c r="F19" s="1163">
        <v>-0.27321000000000001</v>
      </c>
      <c r="G19">
        <v>1131</v>
      </c>
      <c r="H19" s="1164">
        <v>0.29404999999999998</v>
      </c>
      <c r="I19">
        <v>874</v>
      </c>
      <c r="J19" s="1163">
        <v>-7.9500000000000005E-3</v>
      </c>
      <c r="K19">
        <v>881</v>
      </c>
      <c r="L19" s="1163">
        <v>-0.11279</v>
      </c>
      <c r="M19">
        <v>993</v>
      </c>
      <c r="N19" s="1164">
        <v>7.7009999999999995E-2</v>
      </c>
      <c r="O19">
        <v>922</v>
      </c>
      <c r="P19">
        <v>0</v>
      </c>
    </row>
    <row r="20" spans="1:16" x14ac:dyDescent="0.25">
      <c r="A20">
        <v>41</v>
      </c>
      <c r="B20" t="s">
        <v>520</v>
      </c>
      <c r="C20" t="s">
        <v>514</v>
      </c>
      <c r="D20" t="s">
        <v>503</v>
      </c>
      <c r="E20">
        <v>865</v>
      </c>
      <c r="F20" s="1164">
        <v>0.12776999999999999</v>
      </c>
      <c r="G20">
        <v>767</v>
      </c>
      <c r="H20" s="1164">
        <v>0.18364</v>
      </c>
      <c r="I20">
        <v>648</v>
      </c>
      <c r="J20" s="1163">
        <v>-0.11354</v>
      </c>
      <c r="K20">
        <v>731</v>
      </c>
      <c r="L20" s="1163">
        <v>-4.5690000000000001E-2</v>
      </c>
      <c r="M20">
        <v>766</v>
      </c>
      <c r="N20" s="1163">
        <v>-0.19367999999999999</v>
      </c>
      <c r="O20">
        <v>950</v>
      </c>
      <c r="P20">
        <v>0</v>
      </c>
    </row>
    <row r="21" spans="1:16" x14ac:dyDescent="0.25">
      <c r="A21">
        <v>42</v>
      </c>
      <c r="B21" t="s">
        <v>1277</v>
      </c>
      <c r="C21" t="s">
        <v>514</v>
      </c>
      <c r="D21" t="s">
        <v>503</v>
      </c>
      <c r="E21">
        <v>476</v>
      </c>
      <c r="F21" s="1163">
        <v>-0.13924</v>
      </c>
      <c r="G21">
        <v>553</v>
      </c>
      <c r="H21" s="1164">
        <v>0.37905</v>
      </c>
      <c r="I21">
        <v>401</v>
      </c>
      <c r="J21" s="1163">
        <v>-4.9759999999999999E-2</v>
      </c>
      <c r="K21">
        <v>422</v>
      </c>
      <c r="L21" s="1163">
        <v>-0.156</v>
      </c>
      <c r="M21">
        <v>500</v>
      </c>
      <c r="N21" s="1163">
        <v>-8.5919999999999996E-2</v>
      </c>
      <c r="O21">
        <v>547</v>
      </c>
      <c r="P21">
        <v>0</v>
      </c>
    </row>
    <row r="22" spans="1:16" x14ac:dyDescent="0.25">
      <c r="A22">
        <v>43</v>
      </c>
      <c r="B22" t="s">
        <v>1278</v>
      </c>
      <c r="C22" t="s">
        <v>514</v>
      </c>
      <c r="D22" t="s">
        <v>503</v>
      </c>
      <c r="E22">
        <v>506</v>
      </c>
      <c r="F22" s="1163">
        <v>-0.18254999999999999</v>
      </c>
      <c r="G22">
        <v>619</v>
      </c>
      <c r="H22" s="1164">
        <v>0.28422999999999998</v>
      </c>
      <c r="I22">
        <v>482</v>
      </c>
      <c r="J22" s="1164">
        <v>0.11316</v>
      </c>
      <c r="K22">
        <v>433</v>
      </c>
      <c r="L22" s="1163">
        <v>-0.25345000000000001</v>
      </c>
      <c r="M22">
        <v>580</v>
      </c>
      <c r="N22" s="1163">
        <v>-7.1999999999999995E-2</v>
      </c>
      <c r="O22">
        <v>625</v>
      </c>
      <c r="P22">
        <v>0</v>
      </c>
    </row>
    <row r="23" spans="1:16" x14ac:dyDescent="0.25">
      <c r="A23">
        <v>44</v>
      </c>
      <c r="B23" t="s">
        <v>1279</v>
      </c>
      <c r="C23" t="s">
        <v>514</v>
      </c>
      <c r="D23" t="s">
        <v>503</v>
      </c>
      <c r="E23">
        <v>784</v>
      </c>
      <c r="F23" s="1163">
        <v>-7.2190000000000004E-2</v>
      </c>
      <c r="G23">
        <v>845</v>
      </c>
      <c r="H23" s="1164">
        <v>0.54762</v>
      </c>
      <c r="I23">
        <v>546</v>
      </c>
      <c r="J23" s="1163">
        <v>-0.15611</v>
      </c>
      <c r="K23">
        <v>647</v>
      </c>
      <c r="L23" s="1164">
        <v>0.13111999999999999</v>
      </c>
      <c r="M23">
        <v>572</v>
      </c>
      <c r="N23" s="1164">
        <v>0.15789</v>
      </c>
      <c r="O23">
        <v>494</v>
      </c>
      <c r="P23">
        <v>0</v>
      </c>
    </row>
    <row r="24" spans="1:16" x14ac:dyDescent="0.25">
      <c r="A24">
        <v>48</v>
      </c>
      <c r="B24" t="s">
        <v>521</v>
      </c>
      <c r="C24" t="s">
        <v>514</v>
      </c>
      <c r="D24" t="s">
        <v>503</v>
      </c>
      <c r="E24">
        <v>1341</v>
      </c>
      <c r="F24" s="1164">
        <v>0.55388000000000004</v>
      </c>
      <c r="G24">
        <v>863</v>
      </c>
      <c r="H24" s="1163">
        <v>-0.11305</v>
      </c>
      <c r="I24">
        <v>973</v>
      </c>
      <c r="J24" s="1163">
        <v>-0.15243999999999999</v>
      </c>
      <c r="K24">
        <v>1148</v>
      </c>
      <c r="L24" s="1164">
        <v>0.48704999999999998</v>
      </c>
      <c r="M24">
        <v>772</v>
      </c>
      <c r="N24" s="1163">
        <v>-0.35987000000000002</v>
      </c>
      <c r="O24">
        <v>1206</v>
      </c>
      <c r="P24">
        <v>0</v>
      </c>
    </row>
    <row r="25" spans="1:16" x14ac:dyDescent="0.25">
      <c r="A25">
        <v>49</v>
      </c>
      <c r="B25" t="s">
        <v>522</v>
      </c>
      <c r="C25" t="s">
        <v>514</v>
      </c>
      <c r="D25" t="s">
        <v>503</v>
      </c>
      <c r="E25">
        <v>2077</v>
      </c>
      <c r="F25" s="1164">
        <v>1.1612899999999999</v>
      </c>
      <c r="G25">
        <v>961</v>
      </c>
      <c r="H25" s="1163">
        <v>-0.17297999999999999</v>
      </c>
      <c r="I25">
        <v>1162</v>
      </c>
      <c r="J25" s="1163">
        <v>-0.21909000000000001</v>
      </c>
      <c r="K25">
        <v>1488</v>
      </c>
      <c r="L25" s="1164">
        <v>0.31101000000000001</v>
      </c>
      <c r="M25">
        <v>1135</v>
      </c>
      <c r="N25" s="1163">
        <v>-0.11397</v>
      </c>
      <c r="O25">
        <v>1281</v>
      </c>
      <c r="P25">
        <v>0</v>
      </c>
    </row>
    <row r="26" spans="1:16" x14ac:dyDescent="0.25">
      <c r="A26">
        <v>50</v>
      </c>
      <c r="B26" t="s">
        <v>323</v>
      </c>
      <c r="C26" t="s">
        <v>514</v>
      </c>
      <c r="D26" t="s">
        <v>503</v>
      </c>
      <c r="E26">
        <v>721</v>
      </c>
      <c r="F26" s="1164">
        <v>0.14809</v>
      </c>
      <c r="G26">
        <v>628</v>
      </c>
      <c r="H26" s="1163">
        <v>-0.16930999999999999</v>
      </c>
      <c r="I26">
        <v>756</v>
      </c>
      <c r="J26" s="1164">
        <v>3.5619999999999999E-2</v>
      </c>
      <c r="K26">
        <v>730</v>
      </c>
      <c r="L26" s="1163">
        <v>-3.3110000000000001E-2</v>
      </c>
      <c r="M26">
        <v>755</v>
      </c>
      <c r="N26" s="1164">
        <v>6.6699999999999997E-3</v>
      </c>
      <c r="O26">
        <v>750</v>
      </c>
      <c r="P26">
        <v>0</v>
      </c>
    </row>
    <row r="27" spans="1:16" x14ac:dyDescent="0.25">
      <c r="A27">
        <v>58</v>
      </c>
      <c r="B27" t="s">
        <v>523</v>
      </c>
      <c r="C27" t="s">
        <v>514</v>
      </c>
      <c r="D27" t="s">
        <v>503</v>
      </c>
      <c r="E27">
        <v>864</v>
      </c>
      <c r="F27" s="1163">
        <v>-0.26027</v>
      </c>
      <c r="G27">
        <v>1168</v>
      </c>
      <c r="H27" s="1164">
        <v>0.61102999999999996</v>
      </c>
      <c r="I27">
        <v>725</v>
      </c>
      <c r="J27" s="1163">
        <v>-0.33117999999999997</v>
      </c>
      <c r="K27">
        <v>1084</v>
      </c>
      <c r="L27" s="1163">
        <v>-9.2130000000000004E-2</v>
      </c>
      <c r="M27">
        <v>1194</v>
      </c>
      <c r="N27" s="1164">
        <v>0.21465000000000001</v>
      </c>
      <c r="O27">
        <v>983</v>
      </c>
      <c r="P27">
        <v>0</v>
      </c>
    </row>
    <row r="28" spans="1:16" x14ac:dyDescent="0.25">
      <c r="A28">
        <v>59</v>
      </c>
      <c r="B28" t="s">
        <v>524</v>
      </c>
      <c r="C28" t="s">
        <v>514</v>
      </c>
      <c r="D28" t="s">
        <v>503</v>
      </c>
      <c r="E28">
        <v>1630</v>
      </c>
      <c r="F28" s="1164">
        <v>9.7640000000000005E-2</v>
      </c>
      <c r="G28">
        <v>1485</v>
      </c>
      <c r="H28" s="1163">
        <v>-3.7589999999999998E-2</v>
      </c>
      <c r="I28">
        <v>1543</v>
      </c>
      <c r="J28" s="1163">
        <v>-3.2599999999999997E-2</v>
      </c>
      <c r="K28">
        <v>1595</v>
      </c>
      <c r="L28" s="1164">
        <v>2.2440000000000002E-2</v>
      </c>
      <c r="M28">
        <v>1560</v>
      </c>
      <c r="N28" s="1163">
        <v>-0.35589999999999999</v>
      </c>
      <c r="O28">
        <v>2422</v>
      </c>
      <c r="P28">
        <v>0</v>
      </c>
    </row>
    <row r="29" spans="1:16" x14ac:dyDescent="0.25">
      <c r="A29">
        <v>61</v>
      </c>
      <c r="B29" t="s">
        <v>525</v>
      </c>
      <c r="C29" t="s">
        <v>514</v>
      </c>
      <c r="D29" t="s">
        <v>503</v>
      </c>
      <c r="E29">
        <v>1766</v>
      </c>
      <c r="F29" s="1164">
        <v>8.4769999999999998E-2</v>
      </c>
      <c r="G29">
        <v>1628</v>
      </c>
      <c r="H29" s="1164">
        <v>0.18572</v>
      </c>
      <c r="I29">
        <v>1373</v>
      </c>
      <c r="J29" s="1163">
        <v>-0.26656000000000002</v>
      </c>
      <c r="K29">
        <v>1872</v>
      </c>
      <c r="L29" s="1163">
        <v>-7.281E-2</v>
      </c>
      <c r="M29">
        <v>2019</v>
      </c>
      <c r="N29" s="1164">
        <v>1.406E-2</v>
      </c>
      <c r="O29">
        <v>1991</v>
      </c>
      <c r="P29">
        <v>0</v>
      </c>
    </row>
    <row r="30" spans="1:16" x14ac:dyDescent="0.25">
      <c r="A30" s="1097">
        <v>64</v>
      </c>
      <c r="B30" s="1097" t="s">
        <v>526</v>
      </c>
      <c r="C30" s="1097" t="s">
        <v>445</v>
      </c>
      <c r="D30" s="1097" t="s">
        <v>503</v>
      </c>
      <c r="E30">
        <v>186</v>
      </c>
      <c r="F30" s="1164">
        <v>1.6389999999999998E-2</v>
      </c>
      <c r="G30">
        <v>183</v>
      </c>
      <c r="H30" s="1164">
        <v>5.7799999999999997E-2</v>
      </c>
      <c r="I30">
        <v>173</v>
      </c>
      <c r="J30" s="1163">
        <v>-4.4200000000000003E-2</v>
      </c>
      <c r="K30">
        <v>181</v>
      </c>
      <c r="L30" s="1164">
        <v>0.11728</v>
      </c>
      <c r="M30">
        <v>162</v>
      </c>
      <c r="N30" s="1164">
        <v>0.27559</v>
      </c>
      <c r="O30">
        <v>127</v>
      </c>
      <c r="P30">
        <v>1</v>
      </c>
    </row>
    <row r="31" spans="1:16" x14ac:dyDescent="0.25">
      <c r="A31">
        <v>66</v>
      </c>
      <c r="B31" t="s">
        <v>527</v>
      </c>
      <c r="C31" t="s">
        <v>445</v>
      </c>
      <c r="D31" t="s">
        <v>503</v>
      </c>
      <c r="E31">
        <v>624</v>
      </c>
      <c r="F31" s="1163">
        <v>-5.5980000000000002E-2</v>
      </c>
      <c r="G31">
        <v>661</v>
      </c>
      <c r="H31" s="1164">
        <v>7.8299999999999995E-2</v>
      </c>
      <c r="I31">
        <v>613</v>
      </c>
      <c r="J31" s="1164">
        <v>6.794E-2</v>
      </c>
      <c r="K31">
        <v>574</v>
      </c>
      <c r="L31" s="1163">
        <v>-0.1303</v>
      </c>
      <c r="M31">
        <v>660</v>
      </c>
      <c r="N31" s="1164">
        <v>0.15182999999999999</v>
      </c>
      <c r="O31">
        <v>573</v>
      </c>
      <c r="P31">
        <v>0</v>
      </c>
    </row>
    <row r="32" spans="1:16" x14ac:dyDescent="0.25">
      <c r="A32">
        <v>68</v>
      </c>
      <c r="B32" t="s">
        <v>528</v>
      </c>
      <c r="C32" t="s">
        <v>514</v>
      </c>
      <c r="D32" t="s">
        <v>503</v>
      </c>
      <c r="E32">
        <v>564</v>
      </c>
      <c r="F32" s="1163">
        <v>-0.36982999999999999</v>
      </c>
      <c r="G32">
        <v>895</v>
      </c>
      <c r="H32" s="1164">
        <v>0.48918</v>
      </c>
      <c r="I32">
        <v>601</v>
      </c>
      <c r="J32" s="1163">
        <v>-0.12898999999999999</v>
      </c>
      <c r="K32">
        <v>690</v>
      </c>
      <c r="L32" s="1163">
        <v>-1.9890000000000001E-2</v>
      </c>
      <c r="M32">
        <v>704</v>
      </c>
      <c r="N32" s="1163">
        <v>-3.8047800000000001</v>
      </c>
      <c r="O32">
        <v>-251</v>
      </c>
      <c r="P32">
        <v>0</v>
      </c>
    </row>
    <row r="33" spans="1:16" x14ac:dyDescent="0.25">
      <c r="A33">
        <v>69</v>
      </c>
      <c r="B33" t="s">
        <v>1281</v>
      </c>
      <c r="C33" t="s">
        <v>514</v>
      </c>
      <c r="D33" t="s">
        <v>503</v>
      </c>
      <c r="E33">
        <v>434</v>
      </c>
      <c r="F33" s="1163">
        <v>-0.56337999999999999</v>
      </c>
      <c r="G33">
        <v>994</v>
      </c>
      <c r="H33" s="1164">
        <v>0.40196999999999999</v>
      </c>
      <c r="I33">
        <v>709</v>
      </c>
      <c r="J33" s="1163">
        <v>-5.8430000000000003E-2</v>
      </c>
      <c r="K33">
        <v>753</v>
      </c>
      <c r="L33" s="1163">
        <v>-8.838E-2</v>
      </c>
      <c r="M33">
        <v>826</v>
      </c>
      <c r="N33" s="1164">
        <v>1.8499999999999999E-2</v>
      </c>
      <c r="O33">
        <v>811</v>
      </c>
      <c r="P33">
        <v>0</v>
      </c>
    </row>
    <row r="34" spans="1:16" x14ac:dyDescent="0.25">
      <c r="A34">
        <v>73</v>
      </c>
      <c r="B34" t="s">
        <v>529</v>
      </c>
      <c r="C34" t="s">
        <v>445</v>
      </c>
      <c r="D34" t="s">
        <v>503</v>
      </c>
      <c r="E34">
        <v>549</v>
      </c>
      <c r="F34" s="1163">
        <v>-6.1539999999999997E-2</v>
      </c>
      <c r="G34">
        <v>585</v>
      </c>
      <c r="H34" s="1164">
        <v>0.27450999999999998</v>
      </c>
      <c r="I34">
        <v>459</v>
      </c>
      <c r="J34" s="1163">
        <v>-0.10874</v>
      </c>
      <c r="K34">
        <v>515</v>
      </c>
      <c r="L34" s="1163">
        <v>-0.20769000000000001</v>
      </c>
      <c r="M34">
        <v>650</v>
      </c>
      <c r="N34" s="1164">
        <v>0.44444</v>
      </c>
      <c r="O34">
        <v>450</v>
      </c>
      <c r="P34">
        <v>0</v>
      </c>
    </row>
    <row r="35" spans="1:16" x14ac:dyDescent="0.25">
      <c r="A35">
        <v>78</v>
      </c>
      <c r="B35" t="s">
        <v>531</v>
      </c>
      <c r="C35" t="s">
        <v>445</v>
      </c>
      <c r="D35" t="s">
        <v>503</v>
      </c>
      <c r="E35">
        <v>822</v>
      </c>
      <c r="F35" s="1164">
        <v>0.58994000000000002</v>
      </c>
      <c r="G35">
        <v>517</v>
      </c>
      <c r="H35" s="1164">
        <v>2.988E-2</v>
      </c>
      <c r="I35">
        <v>502</v>
      </c>
      <c r="J35" s="1164">
        <v>0.15934999999999999</v>
      </c>
      <c r="K35">
        <v>433</v>
      </c>
      <c r="L35" s="1163">
        <v>-0.41327999999999998</v>
      </c>
      <c r="M35">
        <v>738</v>
      </c>
      <c r="N35" s="1163">
        <v>-0.14484</v>
      </c>
      <c r="O35">
        <v>863</v>
      </c>
      <c r="P35">
        <v>0</v>
      </c>
    </row>
    <row r="36" spans="1:16" x14ac:dyDescent="0.25">
      <c r="A36">
        <v>79</v>
      </c>
      <c r="B36" t="s">
        <v>1358</v>
      </c>
      <c r="C36" t="s">
        <v>445</v>
      </c>
      <c r="D36" t="s">
        <v>503</v>
      </c>
      <c r="G36">
        <v>424</v>
      </c>
      <c r="H36" s="1164">
        <v>0.10705000000000001</v>
      </c>
      <c r="I36">
        <v>383</v>
      </c>
      <c r="J36" s="1163">
        <v>-8.5919999999999996E-2</v>
      </c>
      <c r="K36">
        <v>419</v>
      </c>
      <c r="L36" s="1164">
        <v>6.7592600000000003</v>
      </c>
      <c r="M36">
        <v>54</v>
      </c>
      <c r="N36" s="1163">
        <v>-0.90234999999999999</v>
      </c>
      <c r="O36">
        <v>553</v>
      </c>
      <c r="P36">
        <v>0</v>
      </c>
    </row>
    <row r="37" spans="1:16" x14ac:dyDescent="0.25">
      <c r="A37">
        <v>80</v>
      </c>
      <c r="B37" t="s">
        <v>1359</v>
      </c>
      <c r="C37" t="s">
        <v>445</v>
      </c>
      <c r="D37" t="s">
        <v>503</v>
      </c>
      <c r="G37">
        <v>358</v>
      </c>
      <c r="H37" s="1164">
        <v>5.62E-3</v>
      </c>
      <c r="I37">
        <v>356</v>
      </c>
      <c r="J37" s="1163">
        <v>-0.15035999999999999</v>
      </c>
      <c r="K37">
        <v>419</v>
      </c>
      <c r="L37" s="1164">
        <v>5.9833299999999996</v>
      </c>
      <c r="M37">
        <v>60</v>
      </c>
      <c r="N37" s="1163">
        <v>-0.89149999999999996</v>
      </c>
      <c r="O37">
        <v>553</v>
      </c>
      <c r="P37">
        <v>0</v>
      </c>
    </row>
    <row r="38" spans="1:16" x14ac:dyDescent="0.25">
      <c r="A38">
        <v>81</v>
      </c>
      <c r="B38" t="s">
        <v>532</v>
      </c>
      <c r="C38" t="s">
        <v>510</v>
      </c>
      <c r="D38" t="s">
        <v>503</v>
      </c>
      <c r="E38">
        <v>329</v>
      </c>
      <c r="F38" s="1164">
        <v>9.6670000000000006E-2</v>
      </c>
      <c r="G38">
        <v>300</v>
      </c>
      <c r="H38" s="1163">
        <v>-1.9609999999999999E-2</v>
      </c>
      <c r="I38">
        <v>306</v>
      </c>
      <c r="J38" s="1164">
        <v>0.14607000000000001</v>
      </c>
      <c r="K38">
        <v>267</v>
      </c>
      <c r="L38" s="1163">
        <v>-0.26647999999999999</v>
      </c>
      <c r="M38">
        <v>364</v>
      </c>
      <c r="N38" s="1164">
        <v>7.059E-2</v>
      </c>
      <c r="O38">
        <v>340</v>
      </c>
      <c r="P38">
        <v>0</v>
      </c>
    </row>
    <row r="39" spans="1:16" x14ac:dyDescent="0.25">
      <c r="A39">
        <v>84</v>
      </c>
      <c r="B39" t="s">
        <v>533</v>
      </c>
      <c r="C39" t="s">
        <v>445</v>
      </c>
      <c r="D39" t="s">
        <v>503</v>
      </c>
      <c r="E39">
        <v>435</v>
      </c>
      <c r="F39" s="1163">
        <v>-0.24610000000000001</v>
      </c>
      <c r="G39">
        <v>577</v>
      </c>
      <c r="H39" s="1164">
        <v>0.22766</v>
      </c>
      <c r="I39">
        <v>470</v>
      </c>
      <c r="J39" s="1163">
        <v>-0.12801000000000001</v>
      </c>
      <c r="K39">
        <v>539</v>
      </c>
      <c r="L39" s="1164">
        <v>6.9440000000000002E-2</v>
      </c>
      <c r="M39">
        <v>504</v>
      </c>
      <c r="N39" s="1164">
        <v>3.918E-2</v>
      </c>
      <c r="O39">
        <v>485</v>
      </c>
      <c r="P39">
        <v>0</v>
      </c>
    </row>
    <row r="40" spans="1:16" x14ac:dyDescent="0.25">
      <c r="A40">
        <v>87</v>
      </c>
      <c r="B40" t="s">
        <v>535</v>
      </c>
      <c r="C40" t="s">
        <v>510</v>
      </c>
      <c r="D40" t="s">
        <v>503</v>
      </c>
      <c r="E40">
        <v>358</v>
      </c>
      <c r="F40" s="1163">
        <v>-0.42627999999999999</v>
      </c>
      <c r="G40">
        <v>624</v>
      </c>
      <c r="H40" s="1164">
        <v>0.77778000000000003</v>
      </c>
      <c r="I40">
        <v>351</v>
      </c>
      <c r="J40" s="1163">
        <v>-0.13119</v>
      </c>
      <c r="K40">
        <v>404</v>
      </c>
      <c r="L40" s="1164">
        <v>7.7329999999999996E-2</v>
      </c>
      <c r="M40">
        <v>375</v>
      </c>
      <c r="N40" s="1163">
        <v>-0.12992999999999999</v>
      </c>
      <c r="O40">
        <v>431</v>
      </c>
      <c r="P40">
        <v>0</v>
      </c>
    </row>
    <row r="41" spans="1:16" x14ac:dyDescent="0.25">
      <c r="A41">
        <v>88</v>
      </c>
      <c r="B41" t="s">
        <v>52</v>
      </c>
      <c r="C41" t="s">
        <v>536</v>
      </c>
      <c r="D41" t="s">
        <v>537</v>
      </c>
      <c r="E41">
        <v>530</v>
      </c>
      <c r="F41" s="1164">
        <v>2.7130000000000001E-2</v>
      </c>
      <c r="G41">
        <v>516</v>
      </c>
      <c r="H41" s="1164">
        <v>3.8899999999999998E-3</v>
      </c>
      <c r="I41">
        <v>514</v>
      </c>
      <c r="J41" s="1164">
        <v>1.9499999999999999E-3</v>
      </c>
      <c r="K41">
        <v>513</v>
      </c>
      <c r="L41" s="1163">
        <v>-4.4690000000000001E-2</v>
      </c>
      <c r="M41">
        <v>537</v>
      </c>
      <c r="N41" s="1164">
        <v>2.2859999999999998E-2</v>
      </c>
      <c r="O41">
        <v>525</v>
      </c>
      <c r="P41">
        <v>0</v>
      </c>
    </row>
    <row r="42" spans="1:16" x14ac:dyDescent="0.25">
      <c r="A42">
        <v>90</v>
      </c>
      <c r="B42" t="s">
        <v>55</v>
      </c>
      <c r="C42" t="s">
        <v>536</v>
      </c>
      <c r="D42" t="s">
        <v>537</v>
      </c>
      <c r="E42">
        <v>492</v>
      </c>
      <c r="F42" s="1163">
        <v>-1.6E-2</v>
      </c>
      <c r="G42">
        <v>500</v>
      </c>
      <c r="H42" s="1164">
        <v>2.249E-2</v>
      </c>
      <c r="I42">
        <v>489</v>
      </c>
      <c r="J42" s="1163">
        <v>-6.1000000000000004E-3</v>
      </c>
      <c r="K42">
        <v>492</v>
      </c>
      <c r="L42" s="1163">
        <v>-4.6510000000000003E-2</v>
      </c>
      <c r="M42">
        <v>516</v>
      </c>
      <c r="N42" s="1164">
        <v>1.176E-2</v>
      </c>
      <c r="O42">
        <v>510</v>
      </c>
      <c r="P42">
        <v>0</v>
      </c>
    </row>
    <row r="43" spans="1:16" x14ac:dyDescent="0.25">
      <c r="A43">
        <v>91</v>
      </c>
      <c r="B43" t="s">
        <v>56</v>
      </c>
      <c r="C43" t="s">
        <v>536</v>
      </c>
      <c r="D43" t="s">
        <v>537</v>
      </c>
      <c r="I43">
        <v>5482</v>
      </c>
      <c r="P43">
        <v>0</v>
      </c>
    </row>
    <row r="44" spans="1:16" x14ac:dyDescent="0.25">
      <c r="A44">
        <v>92</v>
      </c>
      <c r="B44" t="s">
        <v>538</v>
      </c>
      <c r="C44" t="s">
        <v>510</v>
      </c>
      <c r="D44" t="s">
        <v>503</v>
      </c>
      <c r="E44">
        <v>371</v>
      </c>
      <c r="F44" s="1164">
        <v>6.9159999999999999E-2</v>
      </c>
      <c r="G44">
        <v>347</v>
      </c>
      <c r="H44" s="1164">
        <v>4.8340000000000001E-2</v>
      </c>
      <c r="I44">
        <v>331</v>
      </c>
      <c r="J44" s="1163">
        <v>-7.5420000000000001E-2</v>
      </c>
      <c r="K44">
        <v>358</v>
      </c>
      <c r="L44" s="1163">
        <v>-6.5269999999999995E-2</v>
      </c>
      <c r="M44">
        <v>383</v>
      </c>
      <c r="N44" s="1163">
        <v>-0.10723000000000001</v>
      </c>
      <c r="O44">
        <v>429</v>
      </c>
      <c r="P44">
        <v>0</v>
      </c>
    </row>
    <row r="45" spans="1:16" x14ac:dyDescent="0.25">
      <c r="A45">
        <v>93</v>
      </c>
      <c r="B45" t="s">
        <v>539</v>
      </c>
      <c r="C45" t="s">
        <v>510</v>
      </c>
      <c r="D45" t="s">
        <v>503</v>
      </c>
      <c r="E45">
        <v>312</v>
      </c>
      <c r="F45" s="1163">
        <v>-0.14285999999999999</v>
      </c>
      <c r="G45">
        <v>364</v>
      </c>
      <c r="H45" s="1164">
        <v>8.3330000000000001E-2</v>
      </c>
      <c r="I45">
        <v>336</v>
      </c>
      <c r="J45" s="1164">
        <v>5.994E-2</v>
      </c>
      <c r="K45">
        <v>317</v>
      </c>
      <c r="L45" s="1163">
        <v>-4.2299999999999997E-2</v>
      </c>
      <c r="M45">
        <v>331</v>
      </c>
      <c r="N45" s="1163">
        <v>-0.10541</v>
      </c>
      <c r="O45">
        <v>370</v>
      </c>
      <c r="P45">
        <v>0</v>
      </c>
    </row>
    <row r="46" spans="1:16" x14ac:dyDescent="0.25">
      <c r="A46">
        <v>94</v>
      </c>
      <c r="B46" t="s">
        <v>540</v>
      </c>
      <c r="C46" t="s">
        <v>510</v>
      </c>
      <c r="D46" t="s">
        <v>503</v>
      </c>
      <c r="E46">
        <v>570</v>
      </c>
      <c r="F46" s="1164">
        <v>0.17043</v>
      </c>
      <c r="G46">
        <v>487</v>
      </c>
      <c r="H46" s="1164">
        <v>0.3306</v>
      </c>
      <c r="I46">
        <v>366</v>
      </c>
      <c r="J46" s="1221">
        <v>0</v>
      </c>
      <c r="K46">
        <v>366</v>
      </c>
      <c r="L46" s="1163">
        <v>-0.19026999999999999</v>
      </c>
      <c r="M46">
        <v>452</v>
      </c>
      <c r="N46" s="1163">
        <v>-4.4099999999999999E-3</v>
      </c>
      <c r="O46">
        <v>454</v>
      </c>
      <c r="P46">
        <v>0</v>
      </c>
    </row>
    <row r="47" spans="1:16" x14ac:dyDescent="0.25">
      <c r="A47">
        <v>98</v>
      </c>
      <c r="B47" t="s">
        <v>541</v>
      </c>
      <c r="C47" t="s">
        <v>446</v>
      </c>
      <c r="D47" t="s">
        <v>503</v>
      </c>
      <c r="E47">
        <v>2008</v>
      </c>
      <c r="F47" s="1164">
        <v>0.44357000000000002</v>
      </c>
      <c r="G47">
        <v>1391</v>
      </c>
      <c r="H47" s="1163">
        <v>-6.6439999999999999E-2</v>
      </c>
      <c r="I47">
        <v>1490</v>
      </c>
      <c r="J47" s="1163">
        <v>-0.10564</v>
      </c>
      <c r="K47">
        <v>1666</v>
      </c>
      <c r="L47" s="1163">
        <v>-0.37179000000000001</v>
      </c>
      <c r="M47">
        <v>2652</v>
      </c>
      <c r="N47" s="1164">
        <v>0.79068000000000005</v>
      </c>
      <c r="O47">
        <v>1481</v>
      </c>
      <c r="P47">
        <v>0</v>
      </c>
    </row>
    <row r="48" spans="1:16" x14ac:dyDescent="0.25">
      <c r="A48">
        <v>99</v>
      </c>
      <c r="B48" t="s">
        <v>1282</v>
      </c>
      <c r="C48" t="s">
        <v>446</v>
      </c>
      <c r="D48" t="s">
        <v>503</v>
      </c>
      <c r="E48">
        <v>1011</v>
      </c>
      <c r="F48" s="1163">
        <v>-0.47426000000000001</v>
      </c>
      <c r="G48">
        <v>1923</v>
      </c>
      <c r="H48" s="1164">
        <v>1.04792</v>
      </c>
      <c r="I48">
        <v>939</v>
      </c>
      <c r="J48" s="1163">
        <v>-0.52092000000000005</v>
      </c>
      <c r="K48">
        <v>1960</v>
      </c>
      <c r="L48" s="1164">
        <v>1.49047</v>
      </c>
      <c r="M48">
        <v>787</v>
      </c>
      <c r="N48" s="1163">
        <v>-0.25190000000000001</v>
      </c>
      <c r="O48">
        <v>1052</v>
      </c>
      <c r="P48">
        <v>0</v>
      </c>
    </row>
    <row r="49" spans="1:16" x14ac:dyDescent="0.25">
      <c r="A49">
        <v>100</v>
      </c>
      <c r="B49" t="s">
        <v>542</v>
      </c>
      <c r="C49" t="s">
        <v>446</v>
      </c>
      <c r="D49" t="s">
        <v>503</v>
      </c>
      <c r="E49">
        <v>489</v>
      </c>
      <c r="F49" s="1163">
        <v>-0.25</v>
      </c>
      <c r="G49">
        <v>652</v>
      </c>
      <c r="H49" s="1164">
        <v>0.29621999999999998</v>
      </c>
      <c r="I49">
        <v>503</v>
      </c>
      <c r="O49">
        <v>945</v>
      </c>
      <c r="P49">
        <v>0</v>
      </c>
    </row>
    <row r="50" spans="1:16" x14ac:dyDescent="0.25">
      <c r="A50" s="1097">
        <v>102</v>
      </c>
      <c r="B50" s="1097" t="s">
        <v>543</v>
      </c>
      <c r="C50" s="1097" t="s">
        <v>446</v>
      </c>
      <c r="D50" s="1097" t="s">
        <v>503</v>
      </c>
      <c r="E50">
        <v>332</v>
      </c>
      <c r="F50" s="1164">
        <v>0.26235999999999998</v>
      </c>
      <c r="G50">
        <v>263</v>
      </c>
      <c r="H50" s="1164">
        <v>4.3650000000000001E-2</v>
      </c>
      <c r="I50">
        <v>252</v>
      </c>
      <c r="J50" s="1164">
        <v>2.4389999999999998E-2</v>
      </c>
      <c r="K50">
        <v>246</v>
      </c>
      <c r="L50" s="1164">
        <v>0.19417000000000001</v>
      </c>
      <c r="M50">
        <v>206</v>
      </c>
      <c r="N50" s="1164">
        <v>0.13186999999999999</v>
      </c>
      <c r="O50">
        <v>182</v>
      </c>
      <c r="P50">
        <v>1</v>
      </c>
    </row>
    <row r="51" spans="1:16" x14ac:dyDescent="0.25">
      <c r="A51">
        <v>106</v>
      </c>
      <c r="B51" t="s">
        <v>544</v>
      </c>
      <c r="C51" t="s">
        <v>545</v>
      </c>
      <c r="D51" t="s">
        <v>503</v>
      </c>
      <c r="E51">
        <v>371</v>
      </c>
      <c r="F51" s="1163">
        <v>-0.17555999999999999</v>
      </c>
      <c r="G51">
        <v>450</v>
      </c>
      <c r="H51" s="1164">
        <v>8.9700000000000005E-3</v>
      </c>
      <c r="I51">
        <v>446</v>
      </c>
      <c r="J51" s="1163">
        <v>-8.6069999999999994E-2</v>
      </c>
      <c r="K51">
        <v>488</v>
      </c>
      <c r="L51" s="1163">
        <v>-2.5950000000000001E-2</v>
      </c>
      <c r="M51">
        <v>501</v>
      </c>
      <c r="N51" s="1163">
        <v>-5.1139999999999998E-2</v>
      </c>
      <c r="O51">
        <v>528</v>
      </c>
      <c r="P51">
        <v>0</v>
      </c>
    </row>
    <row r="52" spans="1:16" x14ac:dyDescent="0.25">
      <c r="A52">
        <v>107</v>
      </c>
      <c r="B52" t="s">
        <v>546</v>
      </c>
      <c r="C52" t="s">
        <v>545</v>
      </c>
      <c r="D52" t="s">
        <v>503</v>
      </c>
      <c r="E52">
        <v>473</v>
      </c>
      <c r="F52" s="1163">
        <v>-1.6629999999999999E-2</v>
      </c>
      <c r="G52">
        <v>481</v>
      </c>
      <c r="H52" s="1164">
        <v>0.18765000000000001</v>
      </c>
      <c r="I52">
        <v>405</v>
      </c>
      <c r="J52" s="1163">
        <v>-0.19</v>
      </c>
      <c r="K52">
        <v>500</v>
      </c>
      <c r="L52" s="1164">
        <v>7.2959999999999997E-2</v>
      </c>
      <c r="M52">
        <v>466</v>
      </c>
      <c r="N52" s="1164">
        <v>9.3899999999999997E-2</v>
      </c>
      <c r="O52">
        <v>426</v>
      </c>
      <c r="P52">
        <v>0</v>
      </c>
    </row>
    <row r="53" spans="1:16" x14ac:dyDescent="0.25">
      <c r="A53">
        <v>108</v>
      </c>
      <c r="B53" t="s">
        <v>546</v>
      </c>
      <c r="C53" t="s">
        <v>545</v>
      </c>
      <c r="D53" t="s">
        <v>503</v>
      </c>
      <c r="E53">
        <v>521</v>
      </c>
      <c r="F53" s="1163">
        <v>-3.3399999999999999E-2</v>
      </c>
      <c r="G53">
        <v>539</v>
      </c>
      <c r="H53" s="1164">
        <v>0.15914</v>
      </c>
      <c r="I53">
        <v>465</v>
      </c>
      <c r="J53" s="1163">
        <v>-0.14990999999999999</v>
      </c>
      <c r="K53">
        <v>547</v>
      </c>
      <c r="L53" s="1163">
        <v>-0.11489000000000001</v>
      </c>
      <c r="M53">
        <v>618</v>
      </c>
      <c r="N53" s="1164">
        <v>0.16384000000000001</v>
      </c>
      <c r="O53">
        <v>531</v>
      </c>
      <c r="P53">
        <v>0</v>
      </c>
    </row>
    <row r="54" spans="1:16" x14ac:dyDescent="0.25">
      <c r="A54">
        <v>110</v>
      </c>
      <c r="B54" t="s">
        <v>546</v>
      </c>
      <c r="C54" t="s">
        <v>545</v>
      </c>
      <c r="D54" t="s">
        <v>503</v>
      </c>
      <c r="E54">
        <v>573</v>
      </c>
      <c r="F54" s="1163">
        <v>-0.11982</v>
      </c>
      <c r="G54">
        <v>651</v>
      </c>
      <c r="H54" s="1164">
        <v>0.34782999999999997</v>
      </c>
      <c r="I54">
        <v>483</v>
      </c>
      <c r="J54" s="1163">
        <v>-0.14815</v>
      </c>
      <c r="K54">
        <v>567</v>
      </c>
      <c r="L54" s="1163">
        <v>-0.17105000000000001</v>
      </c>
      <c r="M54">
        <v>684</v>
      </c>
      <c r="N54" s="1164">
        <v>1.333E-2</v>
      </c>
      <c r="O54">
        <v>675</v>
      </c>
      <c r="P54">
        <v>0</v>
      </c>
    </row>
    <row r="55" spans="1:16" x14ac:dyDescent="0.25">
      <c r="A55">
        <v>112</v>
      </c>
      <c r="B55" t="s">
        <v>549</v>
      </c>
      <c r="C55" t="s">
        <v>545</v>
      </c>
      <c r="D55" t="s">
        <v>503</v>
      </c>
      <c r="E55">
        <v>625</v>
      </c>
      <c r="F55" s="1163">
        <v>-1.4200000000000001E-2</v>
      </c>
      <c r="G55">
        <v>634</v>
      </c>
      <c r="H55" s="1164">
        <v>0.26546999999999998</v>
      </c>
      <c r="I55">
        <v>501</v>
      </c>
      <c r="J55" s="1163">
        <v>-0.22445999999999999</v>
      </c>
      <c r="K55">
        <v>646</v>
      </c>
      <c r="L55" s="1163">
        <v>-0.25831999999999999</v>
      </c>
      <c r="M55">
        <v>871</v>
      </c>
      <c r="N55" s="1164">
        <v>0.55535999999999996</v>
      </c>
      <c r="O55">
        <v>560</v>
      </c>
      <c r="P55">
        <v>0</v>
      </c>
    </row>
    <row r="56" spans="1:16" x14ac:dyDescent="0.25">
      <c r="A56">
        <v>115</v>
      </c>
      <c r="B56" t="s">
        <v>550</v>
      </c>
      <c r="C56" t="s">
        <v>551</v>
      </c>
      <c r="D56" t="s">
        <v>503</v>
      </c>
      <c r="E56">
        <v>840</v>
      </c>
      <c r="F56" s="1164">
        <v>4.0890000000000003E-2</v>
      </c>
      <c r="G56">
        <v>807</v>
      </c>
      <c r="H56" s="1163">
        <v>-0.14421999999999999</v>
      </c>
      <c r="I56">
        <v>943</v>
      </c>
      <c r="J56" s="1164">
        <v>0.15140000000000001</v>
      </c>
      <c r="K56">
        <v>819</v>
      </c>
      <c r="L56" s="1163">
        <v>-0.28094999999999998</v>
      </c>
      <c r="M56">
        <v>1139</v>
      </c>
      <c r="N56" s="1164">
        <v>0.46400999999999998</v>
      </c>
      <c r="O56">
        <v>778</v>
      </c>
      <c r="P56">
        <v>0</v>
      </c>
    </row>
    <row r="57" spans="1:16" x14ac:dyDescent="0.25">
      <c r="A57">
        <v>116</v>
      </c>
      <c r="B57" t="s">
        <v>1283</v>
      </c>
      <c r="C57" t="s">
        <v>545</v>
      </c>
      <c r="D57" t="s">
        <v>503</v>
      </c>
      <c r="E57">
        <v>589</v>
      </c>
      <c r="F57" s="1164">
        <v>4.9910000000000003E-2</v>
      </c>
      <c r="G57">
        <v>561</v>
      </c>
      <c r="H57" s="1163">
        <v>-0.16889000000000001</v>
      </c>
      <c r="I57">
        <v>675</v>
      </c>
      <c r="J57" s="1163">
        <v>-0.11301</v>
      </c>
      <c r="K57">
        <v>761</v>
      </c>
      <c r="L57" s="1163">
        <v>-8.0920000000000006E-2</v>
      </c>
      <c r="M57">
        <v>828</v>
      </c>
      <c r="N57" s="1164">
        <v>3.3709999999999997E-2</v>
      </c>
      <c r="O57">
        <v>801</v>
      </c>
      <c r="P57">
        <v>0</v>
      </c>
    </row>
    <row r="58" spans="1:16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>
        <v>171</v>
      </c>
      <c r="F58" s="1164">
        <v>0.28571000000000002</v>
      </c>
      <c r="G58">
        <v>133</v>
      </c>
      <c r="H58" s="1163">
        <v>-0.18901999999999999</v>
      </c>
      <c r="I58">
        <v>164</v>
      </c>
      <c r="J58" s="1164">
        <v>3.7969999999999997E-2</v>
      </c>
      <c r="K58">
        <v>158</v>
      </c>
      <c r="L58" s="1164">
        <v>0.16175999999999999</v>
      </c>
      <c r="M58">
        <v>136</v>
      </c>
      <c r="N58" s="1164">
        <v>0.27102999999999999</v>
      </c>
      <c r="O58">
        <v>107</v>
      </c>
      <c r="P58">
        <v>1</v>
      </c>
    </row>
    <row r="59" spans="1:16" x14ac:dyDescent="0.25">
      <c r="A59">
        <v>118</v>
      </c>
      <c r="B59" t="s">
        <v>1284</v>
      </c>
      <c r="C59" t="s">
        <v>545</v>
      </c>
      <c r="D59" t="s">
        <v>503</v>
      </c>
      <c r="E59">
        <v>565</v>
      </c>
      <c r="F59" s="1163">
        <v>-2.5860000000000001E-2</v>
      </c>
      <c r="G59">
        <v>580</v>
      </c>
      <c r="H59" s="1164">
        <v>3.3869999999999997E-2</v>
      </c>
      <c r="I59">
        <v>561</v>
      </c>
      <c r="J59" s="1163">
        <v>-0.18221999999999999</v>
      </c>
      <c r="K59">
        <v>686</v>
      </c>
      <c r="L59" s="1164">
        <v>0.13200999999999999</v>
      </c>
      <c r="M59">
        <v>606</v>
      </c>
      <c r="N59" s="1163">
        <v>-0.17438999999999999</v>
      </c>
      <c r="O59">
        <v>734</v>
      </c>
      <c r="P59">
        <v>0</v>
      </c>
    </row>
    <row r="60" spans="1:16" x14ac:dyDescent="0.25">
      <c r="A60">
        <v>119</v>
      </c>
      <c r="B60" t="s">
        <v>553</v>
      </c>
      <c r="C60" t="s">
        <v>545</v>
      </c>
      <c r="D60" t="s">
        <v>503</v>
      </c>
      <c r="E60">
        <v>575</v>
      </c>
      <c r="F60" s="1164">
        <v>0.16397</v>
      </c>
      <c r="G60">
        <v>494</v>
      </c>
      <c r="H60" s="1163">
        <v>-2.3720000000000001E-2</v>
      </c>
      <c r="I60">
        <v>506</v>
      </c>
      <c r="J60" s="1163">
        <v>-0.1981</v>
      </c>
      <c r="K60">
        <v>631</v>
      </c>
      <c r="L60" s="1164">
        <v>0.16206000000000001</v>
      </c>
      <c r="M60">
        <v>543</v>
      </c>
      <c r="N60" s="1164">
        <v>8.8179999999999994E-2</v>
      </c>
      <c r="O60">
        <v>499</v>
      </c>
      <c r="P60">
        <v>0</v>
      </c>
    </row>
    <row r="61" spans="1:16" x14ac:dyDescent="0.25">
      <c r="A61">
        <v>121</v>
      </c>
      <c r="B61" t="s">
        <v>554</v>
      </c>
      <c r="C61" t="s">
        <v>545</v>
      </c>
      <c r="D61" t="s">
        <v>503</v>
      </c>
      <c r="E61">
        <v>914</v>
      </c>
      <c r="F61" s="1164">
        <v>0.32080999999999998</v>
      </c>
      <c r="G61">
        <v>692</v>
      </c>
      <c r="H61" s="1164">
        <v>3.1300000000000001E-2</v>
      </c>
      <c r="I61">
        <v>671</v>
      </c>
      <c r="J61" s="1163">
        <v>-8.8599999999999998E-3</v>
      </c>
      <c r="K61">
        <v>677</v>
      </c>
      <c r="L61" s="1163">
        <v>-0.16005</v>
      </c>
      <c r="M61">
        <v>806</v>
      </c>
      <c r="N61" s="1164">
        <v>0.12256</v>
      </c>
      <c r="O61">
        <v>718</v>
      </c>
      <c r="P61">
        <v>0</v>
      </c>
    </row>
    <row r="62" spans="1:16" x14ac:dyDescent="0.25">
      <c r="A62">
        <v>122</v>
      </c>
      <c r="B62" t="s">
        <v>555</v>
      </c>
      <c r="C62" t="s">
        <v>556</v>
      </c>
      <c r="D62" t="s">
        <v>503</v>
      </c>
      <c r="E62">
        <v>556</v>
      </c>
      <c r="F62" s="1163">
        <v>-0.36746000000000001</v>
      </c>
      <c r="G62">
        <v>879</v>
      </c>
      <c r="H62" s="1164">
        <v>0.46744999999999998</v>
      </c>
      <c r="I62">
        <v>599</v>
      </c>
      <c r="J62" s="1163">
        <v>-0.24464</v>
      </c>
      <c r="K62">
        <v>793</v>
      </c>
      <c r="L62" s="1163">
        <v>-8.7459999999999996E-2</v>
      </c>
      <c r="M62">
        <v>869</v>
      </c>
      <c r="N62" s="1164">
        <v>0.15867000000000001</v>
      </c>
      <c r="O62">
        <v>750</v>
      </c>
      <c r="P62">
        <v>0</v>
      </c>
    </row>
    <row r="63" spans="1:16" x14ac:dyDescent="0.25">
      <c r="A63">
        <v>123</v>
      </c>
      <c r="B63" t="s">
        <v>1362</v>
      </c>
      <c r="C63" t="s">
        <v>556</v>
      </c>
      <c r="D63" t="s">
        <v>503</v>
      </c>
      <c r="G63">
        <v>745</v>
      </c>
      <c r="H63" s="1164">
        <v>0.25420999999999999</v>
      </c>
      <c r="I63">
        <v>594</v>
      </c>
      <c r="J63" s="1163">
        <v>-0.17385</v>
      </c>
      <c r="K63">
        <v>719</v>
      </c>
      <c r="L63" s="1164">
        <v>0.63039000000000001</v>
      </c>
      <c r="M63">
        <v>441</v>
      </c>
      <c r="N63" s="1163">
        <v>-0.31414999999999998</v>
      </c>
      <c r="O63">
        <v>643</v>
      </c>
      <c r="P63">
        <v>0</v>
      </c>
    </row>
    <row r="64" spans="1:16" x14ac:dyDescent="0.25">
      <c r="A64">
        <v>124</v>
      </c>
      <c r="B64" t="s">
        <v>557</v>
      </c>
      <c r="C64" t="s">
        <v>556</v>
      </c>
      <c r="D64" t="s">
        <v>503</v>
      </c>
      <c r="E64">
        <v>985</v>
      </c>
      <c r="F64" s="1164">
        <v>0.73414999999999997</v>
      </c>
      <c r="G64">
        <v>568</v>
      </c>
      <c r="H64" s="1163">
        <v>-0.37513999999999997</v>
      </c>
      <c r="I64">
        <v>909</v>
      </c>
      <c r="J64" s="1163">
        <v>-0.13839000000000001</v>
      </c>
      <c r="K64">
        <v>1055</v>
      </c>
      <c r="L64" s="1164">
        <v>0.10356</v>
      </c>
      <c r="M64">
        <v>956</v>
      </c>
      <c r="N64" s="1163">
        <v>-0.35881999999999997</v>
      </c>
      <c r="O64">
        <v>1491</v>
      </c>
      <c r="P64">
        <v>0</v>
      </c>
    </row>
    <row r="65" spans="1:16" x14ac:dyDescent="0.25">
      <c r="A65">
        <v>154</v>
      </c>
      <c r="B65" t="s">
        <v>58</v>
      </c>
      <c r="C65" t="s">
        <v>57</v>
      </c>
      <c r="D65" t="s">
        <v>537</v>
      </c>
      <c r="E65">
        <v>598</v>
      </c>
      <c r="F65" s="1164">
        <v>0.46210000000000001</v>
      </c>
      <c r="G65">
        <v>409</v>
      </c>
      <c r="H65" s="1163">
        <v>-0.2283</v>
      </c>
      <c r="I65">
        <v>530</v>
      </c>
      <c r="J65" s="1163">
        <v>-5.8610000000000002E-2</v>
      </c>
      <c r="K65">
        <v>563</v>
      </c>
      <c r="L65" s="1164">
        <v>3.1140000000000001E-2</v>
      </c>
      <c r="M65">
        <v>546</v>
      </c>
      <c r="N65" s="1163">
        <v>-4.5449999999999997E-2</v>
      </c>
      <c r="O65">
        <v>572</v>
      </c>
      <c r="P65">
        <v>0</v>
      </c>
    </row>
    <row r="66" spans="1:16" x14ac:dyDescent="0.25">
      <c r="A66">
        <v>157</v>
      </c>
      <c r="B66" t="s">
        <v>561</v>
      </c>
      <c r="C66" t="s">
        <v>562</v>
      </c>
      <c r="D66" t="s">
        <v>537</v>
      </c>
      <c r="E66">
        <v>657</v>
      </c>
      <c r="F66" s="1164">
        <v>1.077E-2</v>
      </c>
      <c r="G66">
        <v>650</v>
      </c>
      <c r="H66" s="1164">
        <v>1.089E-2</v>
      </c>
      <c r="I66">
        <v>643</v>
      </c>
      <c r="J66" s="1163">
        <v>-4.64E-3</v>
      </c>
      <c r="K66">
        <v>646</v>
      </c>
      <c r="L66" s="1163">
        <v>-4.0120000000000003E-2</v>
      </c>
      <c r="M66">
        <v>673</v>
      </c>
      <c r="N66" s="1164">
        <v>2.7480000000000001E-2</v>
      </c>
      <c r="O66">
        <v>655</v>
      </c>
      <c r="P66">
        <v>0</v>
      </c>
    </row>
    <row r="67" spans="1:16" x14ac:dyDescent="0.25">
      <c r="A67">
        <v>158</v>
      </c>
      <c r="B67" t="s">
        <v>1374</v>
      </c>
      <c r="D67" t="s">
        <v>537</v>
      </c>
      <c r="E67">
        <v>3</v>
      </c>
      <c r="F67" s="1221">
        <v>0</v>
      </c>
      <c r="G67">
        <v>3</v>
      </c>
      <c r="H67" s="1221">
        <v>0</v>
      </c>
      <c r="I67">
        <v>3</v>
      </c>
      <c r="J67" s="1221">
        <v>0</v>
      </c>
      <c r="K67">
        <v>3</v>
      </c>
      <c r="L67" s="1221">
        <v>0</v>
      </c>
      <c r="M67">
        <v>3</v>
      </c>
      <c r="N67" s="1221">
        <v>0</v>
      </c>
      <c r="O67">
        <v>3</v>
      </c>
      <c r="P67">
        <v>0</v>
      </c>
    </row>
    <row r="68" spans="1:16" x14ac:dyDescent="0.25">
      <c r="A68">
        <v>159</v>
      </c>
      <c r="B68" t="s">
        <v>59</v>
      </c>
      <c r="C68" t="s">
        <v>57</v>
      </c>
      <c r="D68" t="s">
        <v>537</v>
      </c>
      <c r="E68">
        <v>537</v>
      </c>
      <c r="F68" s="1164">
        <v>0.36990000000000001</v>
      </c>
      <c r="G68">
        <v>392</v>
      </c>
      <c r="H68" s="1163">
        <v>-0.19672000000000001</v>
      </c>
      <c r="I68">
        <v>488</v>
      </c>
      <c r="J68" s="1164">
        <v>0.15640000000000001</v>
      </c>
      <c r="K68">
        <v>422</v>
      </c>
      <c r="L68" s="1164">
        <v>5.7639999999999997E-2</v>
      </c>
      <c r="M68">
        <v>399</v>
      </c>
      <c r="N68" s="1163">
        <v>-0.16875000000000001</v>
      </c>
      <c r="O68">
        <v>480</v>
      </c>
      <c r="P68">
        <v>0</v>
      </c>
    </row>
    <row r="69" spans="1:16" x14ac:dyDescent="0.25">
      <c r="A69">
        <v>180</v>
      </c>
      <c r="B69" t="s">
        <v>568</v>
      </c>
      <c r="C69" t="s">
        <v>562</v>
      </c>
      <c r="D69" t="s">
        <v>537</v>
      </c>
      <c r="E69">
        <v>499</v>
      </c>
      <c r="F69" s="1164">
        <v>1.6289999999999999E-2</v>
      </c>
      <c r="G69">
        <v>491</v>
      </c>
      <c r="H69" s="1164">
        <v>4.691E-2</v>
      </c>
      <c r="I69">
        <v>469</v>
      </c>
      <c r="J69" s="1163">
        <v>-1.677E-2</v>
      </c>
      <c r="K69">
        <v>477</v>
      </c>
      <c r="L69" s="1164">
        <v>8.4600000000000005E-3</v>
      </c>
      <c r="M69">
        <v>473</v>
      </c>
      <c r="N69" s="1163">
        <v>-4.444E-2</v>
      </c>
      <c r="O69">
        <v>495</v>
      </c>
      <c r="P69">
        <v>0</v>
      </c>
    </row>
    <row r="70" spans="1:16" x14ac:dyDescent="0.25">
      <c r="A70">
        <v>181</v>
      </c>
      <c r="B70" t="s">
        <v>492</v>
      </c>
      <c r="C70" t="s">
        <v>562</v>
      </c>
      <c r="D70" t="s">
        <v>537</v>
      </c>
      <c r="E70">
        <v>570</v>
      </c>
      <c r="F70" s="1164">
        <v>5.2900000000000004E-3</v>
      </c>
      <c r="G70">
        <v>567</v>
      </c>
      <c r="H70" s="1163">
        <v>-1.047E-2</v>
      </c>
      <c r="I70">
        <v>573</v>
      </c>
      <c r="J70" s="1163">
        <v>-3.0460000000000001E-2</v>
      </c>
      <c r="K70">
        <v>591</v>
      </c>
      <c r="L70" s="1164">
        <v>8.5299999999999994E-3</v>
      </c>
      <c r="M70">
        <v>586</v>
      </c>
      <c r="N70" s="1164">
        <v>1.9130000000000001E-2</v>
      </c>
      <c r="O70">
        <v>575</v>
      </c>
      <c r="P70">
        <v>0</v>
      </c>
    </row>
    <row r="71" spans="1:16" x14ac:dyDescent="0.25">
      <c r="A71">
        <v>182</v>
      </c>
      <c r="B71" t="s">
        <v>569</v>
      </c>
      <c r="C71" t="s">
        <v>562</v>
      </c>
      <c r="D71" t="s">
        <v>537</v>
      </c>
      <c r="K71">
        <v>963</v>
      </c>
      <c r="O71">
        <v>868</v>
      </c>
      <c r="P71">
        <v>0</v>
      </c>
    </row>
    <row r="72" spans="1:16" x14ac:dyDescent="0.25">
      <c r="A72">
        <v>184</v>
      </c>
      <c r="B72" t="s">
        <v>147</v>
      </c>
      <c r="C72" t="s">
        <v>562</v>
      </c>
      <c r="D72" t="s">
        <v>537</v>
      </c>
      <c r="E72">
        <v>228</v>
      </c>
      <c r="F72" s="1164">
        <v>0.10145</v>
      </c>
      <c r="G72">
        <v>207</v>
      </c>
      <c r="H72" s="1163">
        <v>-3.2710000000000003E-2</v>
      </c>
      <c r="I72">
        <v>214</v>
      </c>
      <c r="J72" s="1163">
        <v>-9.2599999999999991E-3</v>
      </c>
      <c r="K72">
        <v>216</v>
      </c>
      <c r="L72" s="1164">
        <v>4.6499999999999996E-3</v>
      </c>
      <c r="M72">
        <v>215</v>
      </c>
      <c r="N72" s="1164">
        <v>2.8709999999999999E-2</v>
      </c>
      <c r="O72">
        <v>209</v>
      </c>
      <c r="P72">
        <v>0</v>
      </c>
    </row>
    <row r="73" spans="1:16" x14ac:dyDescent="0.25">
      <c r="A73">
        <v>185</v>
      </c>
      <c r="B73" t="s">
        <v>570</v>
      </c>
      <c r="C73" t="s">
        <v>571</v>
      </c>
      <c r="D73" t="s">
        <v>537</v>
      </c>
      <c r="I73">
        <v>450</v>
      </c>
      <c r="J73" s="1164">
        <v>4.895E-2</v>
      </c>
      <c r="K73">
        <v>429</v>
      </c>
      <c r="O73">
        <v>456</v>
      </c>
      <c r="P73">
        <v>0</v>
      </c>
    </row>
    <row r="74" spans="1:16" x14ac:dyDescent="0.25">
      <c r="A74">
        <v>186</v>
      </c>
      <c r="B74" t="s">
        <v>486</v>
      </c>
      <c r="C74" t="s">
        <v>562</v>
      </c>
      <c r="D74" t="s">
        <v>537</v>
      </c>
      <c r="E74">
        <v>569</v>
      </c>
      <c r="F74" s="1163">
        <v>-1.7270000000000001E-2</v>
      </c>
      <c r="G74">
        <v>579</v>
      </c>
      <c r="H74" s="1164">
        <v>4.7019999999999999E-2</v>
      </c>
      <c r="I74">
        <v>553</v>
      </c>
      <c r="J74" s="1163">
        <v>-1.426E-2</v>
      </c>
      <c r="K74">
        <v>561</v>
      </c>
      <c r="L74" s="1164">
        <v>1.081E-2</v>
      </c>
      <c r="M74">
        <v>555</v>
      </c>
      <c r="N74" s="1164">
        <v>7.26E-3</v>
      </c>
      <c r="O74">
        <v>551</v>
      </c>
      <c r="P74">
        <v>0</v>
      </c>
    </row>
    <row r="75" spans="1:16" x14ac:dyDescent="0.25">
      <c r="A75">
        <v>193</v>
      </c>
      <c r="B75" t="s">
        <v>60</v>
      </c>
      <c r="C75" t="s">
        <v>57</v>
      </c>
      <c r="D75" t="s">
        <v>537</v>
      </c>
      <c r="E75">
        <v>374</v>
      </c>
      <c r="F75" s="1163">
        <v>-0.26667000000000002</v>
      </c>
      <c r="G75">
        <v>510</v>
      </c>
      <c r="H75" s="1163">
        <v>-0.11765</v>
      </c>
      <c r="I75">
        <v>578</v>
      </c>
      <c r="J75" s="1164">
        <v>0.23504</v>
      </c>
      <c r="K75">
        <v>468</v>
      </c>
      <c r="L75" s="1164">
        <v>1.1666700000000001</v>
      </c>
      <c r="M75">
        <v>216</v>
      </c>
      <c r="N75" s="1163">
        <v>-0.61011000000000004</v>
      </c>
      <c r="O75">
        <v>554</v>
      </c>
      <c r="P75">
        <v>0</v>
      </c>
    </row>
    <row r="76" spans="1:16" x14ac:dyDescent="0.25">
      <c r="A76">
        <v>196</v>
      </c>
      <c r="B76" t="s">
        <v>62</v>
      </c>
      <c r="C76" t="s">
        <v>57</v>
      </c>
      <c r="D76" t="s">
        <v>537</v>
      </c>
      <c r="E76">
        <v>272</v>
      </c>
      <c r="F76" s="1163">
        <v>-3.2030000000000003E-2</v>
      </c>
      <c r="G76">
        <v>281</v>
      </c>
      <c r="H76" s="1163">
        <v>-3.7670000000000002E-2</v>
      </c>
      <c r="I76">
        <v>292</v>
      </c>
      <c r="J76" s="1163">
        <v>-6.7089999999999997E-2</v>
      </c>
      <c r="K76">
        <v>313</v>
      </c>
      <c r="L76" s="1164">
        <v>0.18113000000000001</v>
      </c>
      <c r="M76">
        <v>265</v>
      </c>
      <c r="N76" s="1163">
        <v>-0.21829000000000001</v>
      </c>
      <c r="O76">
        <v>339</v>
      </c>
      <c r="P76">
        <v>0</v>
      </c>
    </row>
    <row r="77" spans="1:16" x14ac:dyDescent="0.25">
      <c r="A77">
        <v>197</v>
      </c>
      <c r="B77" t="s">
        <v>63</v>
      </c>
      <c r="C77" t="s">
        <v>57</v>
      </c>
      <c r="D77" t="s">
        <v>537</v>
      </c>
      <c r="E77">
        <v>393</v>
      </c>
      <c r="F77" s="1163">
        <v>-0.17088999999999999</v>
      </c>
      <c r="G77">
        <v>474</v>
      </c>
      <c r="H77" s="1164">
        <v>7.7270000000000005E-2</v>
      </c>
      <c r="I77">
        <v>440</v>
      </c>
      <c r="J77" s="1164">
        <v>0.13402</v>
      </c>
      <c r="K77">
        <v>388</v>
      </c>
      <c r="L77" s="1164">
        <v>0.67964999999999998</v>
      </c>
      <c r="M77">
        <v>231</v>
      </c>
      <c r="N77" s="1163">
        <v>-0.52566999999999997</v>
      </c>
      <c r="O77">
        <v>487</v>
      </c>
      <c r="P77">
        <v>0</v>
      </c>
    </row>
    <row r="78" spans="1:16" x14ac:dyDescent="0.25">
      <c r="A78">
        <v>198</v>
      </c>
      <c r="B78" t="s">
        <v>64</v>
      </c>
      <c r="C78" t="s">
        <v>571</v>
      </c>
      <c r="D78" t="s">
        <v>537</v>
      </c>
      <c r="G78">
        <v>137</v>
      </c>
      <c r="H78" s="1163">
        <v>-7.2500000000000004E-3</v>
      </c>
      <c r="I78">
        <v>138</v>
      </c>
      <c r="M78">
        <v>28</v>
      </c>
      <c r="P78">
        <v>0</v>
      </c>
    </row>
    <row r="79" spans="1:16" x14ac:dyDescent="0.25">
      <c r="A79">
        <v>199</v>
      </c>
      <c r="B79" t="s">
        <v>65</v>
      </c>
      <c r="C79" t="s">
        <v>571</v>
      </c>
      <c r="D79" t="s">
        <v>537</v>
      </c>
      <c r="E79">
        <v>161</v>
      </c>
      <c r="F79" s="1163">
        <v>-0.18274000000000001</v>
      </c>
      <c r="G79">
        <v>197</v>
      </c>
      <c r="H79" s="1163">
        <v>-0.60834999999999995</v>
      </c>
      <c r="I79">
        <v>503</v>
      </c>
      <c r="J79" s="1164">
        <v>2.42177</v>
      </c>
      <c r="K79">
        <v>147</v>
      </c>
      <c r="L79" s="1163">
        <v>-8.1250000000000003E-2</v>
      </c>
      <c r="M79">
        <v>160</v>
      </c>
      <c r="N79" s="1163">
        <v>-4.7620000000000003E-2</v>
      </c>
      <c r="O79">
        <v>168</v>
      </c>
      <c r="P79">
        <v>0</v>
      </c>
    </row>
    <row r="80" spans="1:16" x14ac:dyDescent="0.25">
      <c r="A80">
        <v>201</v>
      </c>
      <c r="B80" t="s">
        <v>67</v>
      </c>
      <c r="C80" t="s">
        <v>571</v>
      </c>
      <c r="D80" t="s">
        <v>537</v>
      </c>
      <c r="E80">
        <v>201</v>
      </c>
      <c r="F80" s="1163">
        <v>-3.3649999999999999E-2</v>
      </c>
      <c r="G80">
        <v>208</v>
      </c>
      <c r="K80">
        <v>274</v>
      </c>
      <c r="L80" s="1164">
        <v>0.39795999999999998</v>
      </c>
      <c r="M80">
        <v>196</v>
      </c>
      <c r="N80" s="1164">
        <v>3.1579999999999997E-2</v>
      </c>
      <c r="O80">
        <v>190</v>
      </c>
      <c r="P80">
        <v>0</v>
      </c>
    </row>
    <row r="81" spans="1:16" x14ac:dyDescent="0.25">
      <c r="A81">
        <v>215</v>
      </c>
      <c r="B81" t="s">
        <v>70</v>
      </c>
      <c r="C81" t="s">
        <v>57</v>
      </c>
      <c r="D81" t="s">
        <v>537</v>
      </c>
      <c r="E81">
        <v>362</v>
      </c>
      <c r="F81" s="1164">
        <v>2.5499999999999998E-2</v>
      </c>
      <c r="G81">
        <v>353</v>
      </c>
      <c r="H81" s="1164">
        <v>0.40637000000000001</v>
      </c>
      <c r="I81">
        <v>251</v>
      </c>
      <c r="J81" s="1163">
        <v>-0.37717000000000001</v>
      </c>
      <c r="K81">
        <v>403</v>
      </c>
      <c r="L81" s="1164">
        <v>0.12256</v>
      </c>
      <c r="M81">
        <v>359</v>
      </c>
      <c r="N81" s="1164">
        <v>7.485E-2</v>
      </c>
      <c r="O81">
        <v>334</v>
      </c>
      <c r="P81">
        <v>0</v>
      </c>
    </row>
    <row r="82" spans="1:16" x14ac:dyDescent="0.25">
      <c r="A82">
        <v>216</v>
      </c>
      <c r="B82" t="s">
        <v>573</v>
      </c>
      <c r="D82" t="s">
        <v>537</v>
      </c>
      <c r="E82">
        <v>860</v>
      </c>
      <c r="F82" s="1163">
        <v>-6.114E-2</v>
      </c>
      <c r="G82">
        <v>916</v>
      </c>
      <c r="H82" s="1164">
        <v>5.0459999999999998E-2</v>
      </c>
      <c r="I82">
        <v>872</v>
      </c>
      <c r="J82" s="1164">
        <v>0.14435999999999999</v>
      </c>
      <c r="K82">
        <v>762</v>
      </c>
      <c r="L82" s="1163">
        <v>-7.9710000000000003E-2</v>
      </c>
      <c r="M82">
        <v>828</v>
      </c>
      <c r="N82" s="1163">
        <v>-9.5700000000000004E-3</v>
      </c>
      <c r="O82">
        <v>836</v>
      </c>
      <c r="P82">
        <v>0</v>
      </c>
    </row>
    <row r="83" spans="1:16" x14ac:dyDescent="0.25">
      <c r="A83">
        <v>221</v>
      </c>
      <c r="B83" t="s">
        <v>574</v>
      </c>
      <c r="C83" t="s">
        <v>57</v>
      </c>
      <c r="D83" t="s">
        <v>537</v>
      </c>
      <c r="E83">
        <v>289</v>
      </c>
      <c r="F83" s="1163">
        <v>-0.49739</v>
      </c>
      <c r="G83">
        <v>575</v>
      </c>
      <c r="H83" s="1164">
        <v>0.31880999999999998</v>
      </c>
      <c r="I83">
        <v>436</v>
      </c>
      <c r="J83" s="1164">
        <v>0.35404000000000002</v>
      </c>
      <c r="K83">
        <v>322</v>
      </c>
      <c r="L83" s="1163">
        <v>-0.21271000000000001</v>
      </c>
      <c r="M83">
        <v>409</v>
      </c>
      <c r="N83" s="1163">
        <v>-0.43352000000000002</v>
      </c>
      <c r="O83">
        <v>722</v>
      </c>
      <c r="P83">
        <v>0</v>
      </c>
    </row>
    <row r="84" spans="1:16" x14ac:dyDescent="0.25">
      <c r="A84">
        <v>223</v>
      </c>
      <c r="B84" t="s">
        <v>575</v>
      </c>
      <c r="D84" t="s">
        <v>537</v>
      </c>
      <c r="E84">
        <v>826</v>
      </c>
      <c r="F84" s="1163">
        <v>-9.5899999999999996E-3</v>
      </c>
      <c r="G84">
        <v>834</v>
      </c>
      <c r="H84" s="1163">
        <v>-2.4559999999999998E-2</v>
      </c>
      <c r="I84">
        <v>855</v>
      </c>
      <c r="J84" s="1164">
        <v>5.1659999999999998E-2</v>
      </c>
      <c r="K84">
        <v>813</v>
      </c>
      <c r="L84" s="1163">
        <v>-5.5750000000000001E-2</v>
      </c>
      <c r="M84">
        <v>861</v>
      </c>
      <c r="N84" s="1163">
        <v>-5.77E-3</v>
      </c>
      <c r="O84">
        <v>866</v>
      </c>
      <c r="P84">
        <v>0</v>
      </c>
    </row>
    <row r="85" spans="1:16" x14ac:dyDescent="0.25">
      <c r="A85">
        <v>224</v>
      </c>
      <c r="B85" t="s">
        <v>576</v>
      </c>
      <c r="D85" t="s">
        <v>537</v>
      </c>
      <c r="E85">
        <v>3415</v>
      </c>
      <c r="F85" s="1163">
        <v>-0.46523999999999999</v>
      </c>
      <c r="G85">
        <v>6386</v>
      </c>
      <c r="H85" s="1164">
        <v>1.1632800000000001</v>
      </c>
      <c r="I85">
        <v>2952</v>
      </c>
      <c r="J85" s="1164">
        <v>0.4254</v>
      </c>
      <c r="K85">
        <v>2071</v>
      </c>
      <c r="L85" s="1163">
        <v>-0.3115</v>
      </c>
      <c r="M85">
        <v>3008</v>
      </c>
      <c r="N85" s="1164">
        <v>1.7774700000000001</v>
      </c>
      <c r="O85">
        <v>1083</v>
      </c>
      <c r="P85">
        <v>0</v>
      </c>
    </row>
    <row r="86" spans="1:16" x14ac:dyDescent="0.25">
      <c r="A86">
        <v>226</v>
      </c>
      <c r="B86" t="s">
        <v>1379</v>
      </c>
      <c r="D86" t="s">
        <v>537</v>
      </c>
      <c r="E86">
        <v>1</v>
      </c>
      <c r="F86" s="1221">
        <v>0</v>
      </c>
      <c r="G86">
        <v>1</v>
      </c>
      <c r="H86" s="1221">
        <v>0</v>
      </c>
      <c r="I86">
        <v>1</v>
      </c>
      <c r="J86" s="1221">
        <v>0</v>
      </c>
      <c r="K86">
        <v>1</v>
      </c>
      <c r="L86" s="1221">
        <v>0</v>
      </c>
      <c r="M86">
        <v>1</v>
      </c>
      <c r="N86" s="1221">
        <v>0</v>
      </c>
      <c r="O86">
        <v>1</v>
      </c>
      <c r="P86">
        <v>0</v>
      </c>
    </row>
    <row r="87" spans="1:16" x14ac:dyDescent="0.25">
      <c r="A87">
        <v>227</v>
      </c>
      <c r="B87" t="s">
        <v>577</v>
      </c>
      <c r="D87" t="s">
        <v>537</v>
      </c>
      <c r="E87">
        <v>551</v>
      </c>
      <c r="F87" s="1163">
        <v>-0.30692000000000003</v>
      </c>
      <c r="G87">
        <v>795</v>
      </c>
      <c r="H87" s="1164">
        <v>0.20091000000000001</v>
      </c>
      <c r="I87">
        <v>662</v>
      </c>
      <c r="J87" s="1163">
        <v>-0.10298</v>
      </c>
      <c r="K87">
        <v>738</v>
      </c>
      <c r="L87" s="1164">
        <v>0.14419000000000001</v>
      </c>
      <c r="M87">
        <v>645</v>
      </c>
      <c r="N87" s="1163">
        <v>-1.8259999999999998E-2</v>
      </c>
      <c r="O87">
        <v>657</v>
      </c>
      <c r="P87">
        <v>0</v>
      </c>
    </row>
    <row r="88" spans="1:16" x14ac:dyDescent="0.25">
      <c r="A88">
        <v>228</v>
      </c>
      <c r="B88" t="s">
        <v>578</v>
      </c>
      <c r="D88" t="s">
        <v>537</v>
      </c>
      <c r="E88">
        <v>1110</v>
      </c>
      <c r="F88" s="1164">
        <v>1.1849999999999999E-2</v>
      </c>
      <c r="G88">
        <v>1097</v>
      </c>
      <c r="H88" s="1163">
        <v>-1.82E-3</v>
      </c>
      <c r="I88">
        <v>1099</v>
      </c>
      <c r="J88" s="1164">
        <v>1.9480000000000001E-2</v>
      </c>
      <c r="K88">
        <v>1078</v>
      </c>
      <c r="L88" s="1163">
        <v>-2.7799999999999999E-3</v>
      </c>
      <c r="M88">
        <v>1081</v>
      </c>
      <c r="N88" s="1164">
        <v>2.562E-2</v>
      </c>
      <c r="O88">
        <v>1054</v>
      </c>
      <c r="P88">
        <v>0</v>
      </c>
    </row>
    <row r="89" spans="1:16" x14ac:dyDescent="0.25">
      <c r="A89">
        <v>234</v>
      </c>
      <c r="B89" t="s">
        <v>579</v>
      </c>
      <c r="D89" t="s">
        <v>537</v>
      </c>
      <c r="E89">
        <v>918</v>
      </c>
      <c r="F89" s="1164">
        <v>2.5700000000000001E-2</v>
      </c>
      <c r="G89">
        <v>895</v>
      </c>
      <c r="H89" s="1163">
        <v>-1.9720000000000001E-2</v>
      </c>
      <c r="I89">
        <v>913</v>
      </c>
      <c r="J89" s="1164">
        <v>8.6900000000000005E-2</v>
      </c>
      <c r="K89">
        <v>840</v>
      </c>
      <c r="L89" s="1163">
        <v>-3.6700000000000003E-2</v>
      </c>
      <c r="M89">
        <v>872</v>
      </c>
      <c r="N89" s="1164">
        <v>1.9879999999999998E-2</v>
      </c>
      <c r="O89">
        <v>855</v>
      </c>
      <c r="P89">
        <v>0</v>
      </c>
    </row>
    <row r="90" spans="1:16" x14ac:dyDescent="0.25">
      <c r="A90">
        <v>240</v>
      </c>
      <c r="B90" t="s">
        <v>580</v>
      </c>
      <c r="D90" t="s">
        <v>537</v>
      </c>
      <c r="E90">
        <v>733</v>
      </c>
      <c r="F90" s="1164">
        <v>2.5170000000000001E-2</v>
      </c>
      <c r="G90">
        <v>715</v>
      </c>
      <c r="H90" s="1164">
        <v>2.7300000000000001E-2</v>
      </c>
      <c r="I90">
        <v>696</v>
      </c>
      <c r="J90" s="1164">
        <v>1.9029999999999998E-2</v>
      </c>
      <c r="K90">
        <v>683</v>
      </c>
      <c r="L90" s="1163">
        <v>-8.4449999999999997E-2</v>
      </c>
      <c r="M90">
        <v>746</v>
      </c>
      <c r="N90" s="1164">
        <v>3.9E-2</v>
      </c>
      <c r="O90">
        <v>718</v>
      </c>
      <c r="P90">
        <v>0</v>
      </c>
    </row>
    <row r="91" spans="1:16" x14ac:dyDescent="0.25">
      <c r="A91">
        <v>241</v>
      </c>
      <c r="B91" t="s">
        <v>581</v>
      </c>
      <c r="D91" t="s">
        <v>537</v>
      </c>
      <c r="E91">
        <v>967</v>
      </c>
      <c r="F91" s="1164">
        <v>1.0399999999999999E-3</v>
      </c>
      <c r="G91">
        <v>966</v>
      </c>
      <c r="H91" s="1164">
        <v>3.5369999999999999E-2</v>
      </c>
      <c r="I91">
        <v>933</v>
      </c>
      <c r="J91" s="1221">
        <v>0</v>
      </c>
      <c r="K91">
        <v>933</v>
      </c>
      <c r="L91" s="1163">
        <v>-4.1110000000000001E-2</v>
      </c>
      <c r="M91">
        <v>973</v>
      </c>
      <c r="N91" s="1164">
        <v>1.992E-2</v>
      </c>
      <c r="O91">
        <v>954</v>
      </c>
      <c r="P91">
        <v>0</v>
      </c>
    </row>
    <row r="92" spans="1:16" x14ac:dyDescent="0.25">
      <c r="A92">
        <v>243</v>
      </c>
      <c r="B92" t="s">
        <v>72</v>
      </c>
      <c r="C92" t="s">
        <v>57</v>
      </c>
      <c r="D92" t="s">
        <v>537</v>
      </c>
      <c r="E92">
        <v>478</v>
      </c>
      <c r="F92" s="1164">
        <v>2.4637699999999998</v>
      </c>
      <c r="G92">
        <v>138</v>
      </c>
      <c r="H92" s="1164">
        <v>0.104</v>
      </c>
      <c r="I92">
        <v>125</v>
      </c>
      <c r="J92" s="1163">
        <v>-0.82013999999999998</v>
      </c>
      <c r="K92">
        <v>695</v>
      </c>
      <c r="L92" s="1164">
        <v>0.40973999999999999</v>
      </c>
      <c r="M92">
        <v>493</v>
      </c>
      <c r="N92" s="1163">
        <v>-3.5229999999999997E-2</v>
      </c>
      <c r="O92">
        <v>511</v>
      </c>
      <c r="P92">
        <v>0</v>
      </c>
    </row>
    <row r="93" spans="1:16" x14ac:dyDescent="0.25">
      <c r="A93">
        <v>245</v>
      </c>
      <c r="B93" t="s">
        <v>582</v>
      </c>
      <c r="D93" t="s">
        <v>537</v>
      </c>
      <c r="E93">
        <v>772</v>
      </c>
      <c r="F93" s="1163">
        <v>-2.5799999999999998E-3</v>
      </c>
      <c r="G93">
        <v>774</v>
      </c>
      <c r="H93" s="1164">
        <v>7.8100000000000001E-3</v>
      </c>
      <c r="I93">
        <v>768</v>
      </c>
      <c r="J93" s="1164">
        <v>1.453E-2</v>
      </c>
      <c r="K93">
        <v>757</v>
      </c>
      <c r="L93" s="1163">
        <v>-2.07E-2</v>
      </c>
      <c r="M93">
        <v>773</v>
      </c>
      <c r="N93" s="1163">
        <v>-2.5219999999999999E-2</v>
      </c>
      <c r="O93">
        <v>793</v>
      </c>
      <c r="P93">
        <v>0</v>
      </c>
    </row>
    <row r="94" spans="1:16" x14ac:dyDescent="0.25">
      <c r="A94">
        <v>246</v>
      </c>
      <c r="B94" t="s">
        <v>583</v>
      </c>
      <c r="C94" t="s">
        <v>562</v>
      </c>
      <c r="D94" t="s">
        <v>537</v>
      </c>
      <c r="E94">
        <v>861</v>
      </c>
      <c r="F94" s="1164">
        <v>9.3799999999999994E-3</v>
      </c>
      <c r="G94">
        <v>853</v>
      </c>
      <c r="H94" s="1164">
        <v>1.669E-2</v>
      </c>
      <c r="I94">
        <v>839</v>
      </c>
      <c r="J94" s="1164">
        <v>2.317E-2</v>
      </c>
      <c r="K94">
        <v>820</v>
      </c>
      <c r="L94" s="1163">
        <v>-3.4160000000000003E-2</v>
      </c>
      <c r="M94">
        <v>849</v>
      </c>
      <c r="N94" s="1163">
        <v>-4.6899999999999997E-3</v>
      </c>
      <c r="O94">
        <v>853</v>
      </c>
      <c r="P94">
        <v>0</v>
      </c>
    </row>
    <row r="95" spans="1:16" x14ac:dyDescent="0.25">
      <c r="A95">
        <v>247</v>
      </c>
      <c r="B95" t="s">
        <v>936</v>
      </c>
      <c r="C95" t="s">
        <v>571</v>
      </c>
      <c r="D95" t="s">
        <v>537</v>
      </c>
      <c r="I95">
        <v>110</v>
      </c>
      <c r="P95">
        <v>0</v>
      </c>
    </row>
    <row r="96" spans="1:16" x14ac:dyDescent="0.25">
      <c r="A96">
        <v>251</v>
      </c>
      <c r="B96" t="s">
        <v>584</v>
      </c>
      <c r="D96" t="s">
        <v>537</v>
      </c>
      <c r="E96">
        <v>756</v>
      </c>
      <c r="F96" s="1163">
        <v>-1.8180000000000002E-2</v>
      </c>
      <c r="G96">
        <v>770</v>
      </c>
      <c r="H96" s="1164">
        <v>3.7740000000000003E-2</v>
      </c>
      <c r="I96">
        <v>742</v>
      </c>
      <c r="J96" s="1163">
        <v>-1.3500000000000001E-3</v>
      </c>
      <c r="K96">
        <v>743</v>
      </c>
      <c r="L96" s="1163">
        <v>-3.0030000000000001E-2</v>
      </c>
      <c r="M96">
        <v>766</v>
      </c>
      <c r="N96" s="1164">
        <v>6.6850000000000007E-2</v>
      </c>
      <c r="O96">
        <v>718</v>
      </c>
      <c r="P96">
        <v>0</v>
      </c>
    </row>
    <row r="97" spans="1:16" x14ac:dyDescent="0.25">
      <c r="A97">
        <v>256</v>
      </c>
      <c r="B97" t="s">
        <v>937</v>
      </c>
      <c r="C97" t="s">
        <v>571</v>
      </c>
      <c r="D97" t="s">
        <v>537</v>
      </c>
      <c r="G97">
        <v>110</v>
      </c>
      <c r="H97" s="1221">
        <v>0</v>
      </c>
      <c r="I97">
        <v>110</v>
      </c>
      <c r="J97" s="1221">
        <v>0</v>
      </c>
      <c r="K97">
        <v>110</v>
      </c>
      <c r="O97">
        <v>48</v>
      </c>
      <c r="P97">
        <v>0</v>
      </c>
    </row>
    <row r="98" spans="1:16" x14ac:dyDescent="0.25">
      <c r="A98">
        <v>260</v>
      </c>
      <c r="B98" t="s">
        <v>585</v>
      </c>
      <c r="D98" t="s">
        <v>537</v>
      </c>
      <c r="E98">
        <v>810</v>
      </c>
      <c r="F98" s="1163">
        <v>-4.9100000000000003E-3</v>
      </c>
      <c r="G98">
        <v>814</v>
      </c>
      <c r="H98" s="1164">
        <v>1.37E-2</v>
      </c>
      <c r="I98">
        <v>803</v>
      </c>
      <c r="J98" s="1164">
        <v>2.163E-2</v>
      </c>
      <c r="K98">
        <v>786</v>
      </c>
      <c r="L98" s="1164">
        <v>1.6820000000000002E-2</v>
      </c>
      <c r="M98">
        <v>773</v>
      </c>
      <c r="N98" s="1164">
        <v>8.5669999999999996E-2</v>
      </c>
      <c r="O98">
        <v>712</v>
      </c>
      <c r="P98">
        <v>0</v>
      </c>
    </row>
    <row r="99" spans="1:16" x14ac:dyDescent="0.25">
      <c r="A99">
        <v>265</v>
      </c>
      <c r="B99" t="s">
        <v>586</v>
      </c>
      <c r="C99" t="s">
        <v>551</v>
      </c>
      <c r="D99" t="s">
        <v>503</v>
      </c>
      <c r="E99">
        <v>885</v>
      </c>
      <c r="F99" s="1163">
        <v>-5.7509999999999999E-2</v>
      </c>
      <c r="G99">
        <v>939</v>
      </c>
      <c r="H99" s="1163">
        <v>-8.7459999999999996E-2</v>
      </c>
      <c r="I99">
        <v>1029</v>
      </c>
      <c r="J99" s="1164">
        <v>0.1993</v>
      </c>
      <c r="K99">
        <v>858</v>
      </c>
      <c r="L99" s="1163">
        <v>-1.2575799999999999</v>
      </c>
      <c r="M99">
        <v>-3331</v>
      </c>
      <c r="N99" s="1163">
        <v>-4.8959099999999998</v>
      </c>
      <c r="O99">
        <v>855</v>
      </c>
      <c r="P99">
        <v>0</v>
      </c>
    </row>
    <row r="100" spans="1:16" x14ac:dyDescent="0.25">
      <c r="A100">
        <v>266</v>
      </c>
      <c r="B100" t="s">
        <v>73</v>
      </c>
      <c r="C100" t="s">
        <v>57</v>
      </c>
      <c r="D100" t="s">
        <v>537</v>
      </c>
      <c r="E100">
        <v>321</v>
      </c>
      <c r="F100" s="1163">
        <v>-0.24292</v>
      </c>
      <c r="G100">
        <v>424</v>
      </c>
      <c r="H100" s="1163">
        <v>-6.4019999999999994E-2</v>
      </c>
      <c r="I100">
        <v>453</v>
      </c>
      <c r="J100" s="1164">
        <v>0.17968999999999999</v>
      </c>
      <c r="K100">
        <v>384</v>
      </c>
      <c r="L100" s="1163">
        <v>-0.14285999999999999</v>
      </c>
      <c r="M100">
        <v>448</v>
      </c>
      <c r="N100" s="1163">
        <v>-9.128E-2</v>
      </c>
      <c r="O100">
        <v>493</v>
      </c>
      <c r="P100">
        <v>0</v>
      </c>
    </row>
    <row r="101" spans="1:16" x14ac:dyDescent="0.25">
      <c r="A101">
        <v>275</v>
      </c>
      <c r="B101" t="s">
        <v>587</v>
      </c>
      <c r="C101" t="s">
        <v>571</v>
      </c>
      <c r="D101" t="s">
        <v>537</v>
      </c>
      <c r="E101">
        <v>281</v>
      </c>
      <c r="F101" s="1164">
        <v>1.444E-2</v>
      </c>
      <c r="G101">
        <v>277</v>
      </c>
      <c r="H101" s="1163">
        <v>-1.423E-2</v>
      </c>
      <c r="I101">
        <v>281</v>
      </c>
      <c r="J101" s="1163">
        <v>-3.5500000000000002E-3</v>
      </c>
      <c r="K101">
        <v>282</v>
      </c>
      <c r="L101" s="1163">
        <v>-1.3990000000000001E-2</v>
      </c>
      <c r="M101">
        <v>286</v>
      </c>
      <c r="N101" s="1164">
        <v>3.5100000000000001E-3</v>
      </c>
      <c r="O101">
        <v>285</v>
      </c>
      <c r="P101">
        <v>0</v>
      </c>
    </row>
    <row r="102" spans="1:16" x14ac:dyDescent="0.25">
      <c r="A102">
        <v>276</v>
      </c>
      <c r="B102" t="s">
        <v>588</v>
      </c>
      <c r="C102" t="s">
        <v>571</v>
      </c>
      <c r="D102" t="s">
        <v>537</v>
      </c>
      <c r="E102">
        <v>550</v>
      </c>
      <c r="F102" s="1163">
        <v>-6.1429999999999998E-2</v>
      </c>
      <c r="G102">
        <v>586</v>
      </c>
      <c r="H102" s="1164">
        <v>2.6270000000000002E-2</v>
      </c>
      <c r="I102">
        <v>571</v>
      </c>
      <c r="J102" s="1164">
        <v>1.601E-2</v>
      </c>
      <c r="K102">
        <v>562</v>
      </c>
      <c r="L102" s="1163">
        <v>-2.9360000000000001E-2</v>
      </c>
      <c r="M102">
        <v>579</v>
      </c>
      <c r="N102" s="1163">
        <v>-0.39307999999999998</v>
      </c>
      <c r="O102">
        <v>954</v>
      </c>
      <c r="P102">
        <v>0</v>
      </c>
    </row>
    <row r="103" spans="1:16" x14ac:dyDescent="0.25">
      <c r="A103">
        <v>277</v>
      </c>
      <c r="B103" t="s">
        <v>589</v>
      </c>
      <c r="C103" t="s">
        <v>571</v>
      </c>
      <c r="D103" t="s">
        <v>537</v>
      </c>
      <c r="E103">
        <v>397</v>
      </c>
      <c r="F103" s="1164">
        <v>2.5839999999999998E-2</v>
      </c>
      <c r="G103">
        <v>387</v>
      </c>
      <c r="H103" s="1163">
        <v>-1.2760000000000001E-2</v>
      </c>
      <c r="I103">
        <v>392</v>
      </c>
      <c r="J103" s="1164">
        <v>0.12</v>
      </c>
      <c r="K103">
        <v>350</v>
      </c>
      <c r="L103" s="1221">
        <v>0</v>
      </c>
      <c r="M103">
        <v>350</v>
      </c>
      <c r="N103" s="1163">
        <v>-0.18981000000000001</v>
      </c>
      <c r="O103">
        <v>432</v>
      </c>
      <c r="P103">
        <v>0</v>
      </c>
    </row>
    <row r="104" spans="1:16" x14ac:dyDescent="0.25">
      <c r="A104">
        <v>279</v>
      </c>
      <c r="B104" t="s">
        <v>590</v>
      </c>
      <c r="C104" t="s">
        <v>571</v>
      </c>
      <c r="D104" t="s">
        <v>537</v>
      </c>
      <c r="E104">
        <v>323</v>
      </c>
      <c r="F104" s="1163">
        <v>-0.22542000000000001</v>
      </c>
      <c r="G104">
        <v>417</v>
      </c>
      <c r="H104" s="1164">
        <v>0.54444000000000004</v>
      </c>
      <c r="I104">
        <v>270</v>
      </c>
      <c r="J104" s="1164">
        <v>4.6510000000000003E-2</v>
      </c>
      <c r="K104">
        <v>258</v>
      </c>
      <c r="L104" s="1163">
        <v>-8.8340000000000002E-2</v>
      </c>
      <c r="M104">
        <v>283</v>
      </c>
      <c r="N104" s="1164">
        <v>1.434E-2</v>
      </c>
      <c r="O104">
        <v>279</v>
      </c>
      <c r="P104">
        <v>0</v>
      </c>
    </row>
    <row r="105" spans="1:16" x14ac:dyDescent="0.25">
      <c r="A105">
        <v>280</v>
      </c>
      <c r="B105" t="s">
        <v>591</v>
      </c>
      <c r="C105" t="s">
        <v>571</v>
      </c>
      <c r="D105" t="s">
        <v>537</v>
      </c>
      <c r="E105">
        <v>1777</v>
      </c>
      <c r="F105" s="1163">
        <v>-0.46085999999999999</v>
      </c>
      <c r="G105">
        <v>3296</v>
      </c>
      <c r="H105" s="1164">
        <v>1.7330000000000001</v>
      </c>
      <c r="I105">
        <v>1206</v>
      </c>
      <c r="J105" s="1164">
        <v>0.68671000000000004</v>
      </c>
      <c r="K105">
        <v>715</v>
      </c>
      <c r="L105" s="1163">
        <v>-0.34703000000000001</v>
      </c>
      <c r="M105">
        <v>1095</v>
      </c>
      <c r="N105" s="1164">
        <v>0.18123</v>
      </c>
      <c r="O105">
        <v>927</v>
      </c>
      <c r="P105">
        <v>0</v>
      </c>
    </row>
    <row r="106" spans="1:16" x14ac:dyDescent="0.25">
      <c r="A106">
        <v>281</v>
      </c>
      <c r="B106" t="s">
        <v>592</v>
      </c>
      <c r="C106" t="s">
        <v>571</v>
      </c>
      <c r="D106" t="s">
        <v>537</v>
      </c>
      <c r="E106">
        <v>211</v>
      </c>
      <c r="F106" s="1163">
        <v>-1.8599999999999998E-2</v>
      </c>
      <c r="G106">
        <v>215</v>
      </c>
      <c r="H106" s="1163">
        <v>-3.5869999999999999E-2</v>
      </c>
      <c r="I106">
        <v>223</v>
      </c>
      <c r="J106" s="1163">
        <v>-5.9069999999999998E-2</v>
      </c>
      <c r="K106">
        <v>237</v>
      </c>
      <c r="L106" s="1164">
        <v>5.3330000000000002E-2</v>
      </c>
      <c r="M106">
        <v>225</v>
      </c>
      <c r="N106" s="1163">
        <v>-3.4329999999999999E-2</v>
      </c>
      <c r="O106">
        <v>233</v>
      </c>
      <c r="P106">
        <v>0</v>
      </c>
    </row>
    <row r="107" spans="1:16" x14ac:dyDescent="0.25">
      <c r="A107">
        <v>282</v>
      </c>
      <c r="B107" t="s">
        <v>126</v>
      </c>
      <c r="C107" t="s">
        <v>571</v>
      </c>
      <c r="D107" t="s">
        <v>537</v>
      </c>
      <c r="E107">
        <v>267</v>
      </c>
      <c r="F107" s="1163">
        <v>-0.16822000000000001</v>
      </c>
      <c r="G107">
        <v>321</v>
      </c>
      <c r="H107" s="1163">
        <v>-9.5769999999999994E-2</v>
      </c>
      <c r="I107">
        <v>355</v>
      </c>
      <c r="J107" s="1163">
        <v>-0.27550999999999998</v>
      </c>
      <c r="K107">
        <v>490</v>
      </c>
      <c r="L107" s="1164">
        <v>0.57555999999999996</v>
      </c>
      <c r="M107">
        <v>311</v>
      </c>
      <c r="N107" s="1163">
        <v>-9.5499999999999995E-3</v>
      </c>
      <c r="O107">
        <v>314</v>
      </c>
      <c r="P107">
        <v>0</v>
      </c>
    </row>
    <row r="108" spans="1:16" x14ac:dyDescent="0.25">
      <c r="A108">
        <v>283</v>
      </c>
      <c r="B108" t="s">
        <v>127</v>
      </c>
      <c r="C108" t="s">
        <v>571</v>
      </c>
      <c r="D108" t="s">
        <v>537</v>
      </c>
      <c r="E108">
        <v>522</v>
      </c>
      <c r="F108" s="1164">
        <v>0.64668999999999999</v>
      </c>
      <c r="G108">
        <v>317</v>
      </c>
      <c r="H108" s="1164">
        <v>9.5499999999999995E-3</v>
      </c>
      <c r="I108">
        <v>314</v>
      </c>
      <c r="J108" s="1164">
        <v>0.33617000000000002</v>
      </c>
      <c r="K108">
        <v>235</v>
      </c>
      <c r="L108" s="1163">
        <v>-0.24193999999999999</v>
      </c>
      <c r="M108">
        <v>310</v>
      </c>
      <c r="N108" s="1164">
        <v>0.33621000000000001</v>
      </c>
      <c r="O108">
        <v>232</v>
      </c>
      <c r="P108">
        <v>0</v>
      </c>
    </row>
    <row r="109" spans="1:16" x14ac:dyDescent="0.25">
      <c r="A109">
        <v>286</v>
      </c>
      <c r="B109" t="s">
        <v>593</v>
      </c>
      <c r="D109" t="s">
        <v>537</v>
      </c>
      <c r="E109">
        <v>698</v>
      </c>
      <c r="F109" s="1164">
        <v>4.0239999999999998E-2</v>
      </c>
      <c r="G109">
        <v>671</v>
      </c>
      <c r="H109" s="1164">
        <v>1.5129999999999999E-2</v>
      </c>
      <c r="I109">
        <v>661</v>
      </c>
      <c r="J109" s="1163">
        <v>-2.3630000000000002E-2</v>
      </c>
      <c r="K109">
        <v>677</v>
      </c>
      <c r="L109" s="1164">
        <v>2.266E-2</v>
      </c>
      <c r="M109">
        <v>662</v>
      </c>
      <c r="N109" s="1163">
        <v>-4.5100000000000001E-3</v>
      </c>
      <c r="O109">
        <v>665</v>
      </c>
      <c r="P109">
        <v>0</v>
      </c>
    </row>
    <row r="110" spans="1:16" x14ac:dyDescent="0.25">
      <c r="A110">
        <v>290</v>
      </c>
      <c r="B110" t="s">
        <v>120</v>
      </c>
      <c r="C110" t="s">
        <v>562</v>
      </c>
      <c r="D110" t="s">
        <v>537</v>
      </c>
      <c r="E110">
        <v>519</v>
      </c>
      <c r="F110" s="1164">
        <v>6.1350000000000002E-2</v>
      </c>
      <c r="G110">
        <v>489</v>
      </c>
      <c r="H110" s="1163">
        <v>-7.7359999999999998E-2</v>
      </c>
      <c r="I110">
        <v>530</v>
      </c>
      <c r="J110" s="1164">
        <v>0.12051000000000001</v>
      </c>
      <c r="K110">
        <v>473</v>
      </c>
      <c r="L110" s="1163">
        <v>-0.14928</v>
      </c>
      <c r="M110">
        <v>556</v>
      </c>
      <c r="N110" s="1163">
        <v>-0.15115000000000001</v>
      </c>
      <c r="O110">
        <v>655</v>
      </c>
      <c r="P110">
        <v>0</v>
      </c>
    </row>
    <row r="111" spans="1:16" x14ac:dyDescent="0.25">
      <c r="A111">
        <v>291</v>
      </c>
      <c r="B111" t="s">
        <v>594</v>
      </c>
      <c r="C111" t="s">
        <v>571</v>
      </c>
      <c r="D111" t="s">
        <v>537</v>
      </c>
      <c r="E111">
        <v>439</v>
      </c>
      <c r="F111" s="1164">
        <v>8.9330000000000007E-2</v>
      </c>
      <c r="G111">
        <v>403</v>
      </c>
      <c r="H111" s="1164">
        <v>8.0430000000000001E-2</v>
      </c>
      <c r="I111">
        <v>373</v>
      </c>
      <c r="J111" s="1163">
        <v>-5.0889999999999998E-2</v>
      </c>
      <c r="K111">
        <v>393</v>
      </c>
      <c r="L111" s="1164">
        <v>0.18373</v>
      </c>
      <c r="M111">
        <v>332</v>
      </c>
      <c r="N111" s="1164">
        <v>3.1060000000000001E-2</v>
      </c>
      <c r="O111">
        <v>322</v>
      </c>
      <c r="P111">
        <v>0</v>
      </c>
    </row>
    <row r="112" spans="1:16" x14ac:dyDescent="0.25">
      <c r="A112" s="1097">
        <v>298</v>
      </c>
      <c r="B112" s="1097" t="s">
        <v>595</v>
      </c>
      <c r="C112" s="1097" t="s">
        <v>451</v>
      </c>
      <c r="D112" s="1097" t="s">
        <v>503</v>
      </c>
      <c r="G112">
        <v>3293</v>
      </c>
      <c r="H112" s="1221">
        <v>0</v>
      </c>
      <c r="I112">
        <v>3293</v>
      </c>
      <c r="J112" s="1164">
        <v>4.0506099999999998</v>
      </c>
      <c r="K112">
        <v>652</v>
      </c>
      <c r="L112" s="1164">
        <v>0.85755000000000003</v>
      </c>
      <c r="M112">
        <v>351</v>
      </c>
      <c r="N112" s="1164">
        <v>0.21453</v>
      </c>
      <c r="O112">
        <v>289</v>
      </c>
      <c r="P112">
        <v>1</v>
      </c>
    </row>
    <row r="113" spans="1:16" x14ac:dyDescent="0.25">
      <c r="A113" s="1097">
        <v>301</v>
      </c>
      <c r="B113" s="1097" t="s">
        <v>596</v>
      </c>
      <c r="C113" s="1097" t="s">
        <v>451</v>
      </c>
      <c r="D113" s="1097" t="s">
        <v>503</v>
      </c>
      <c r="K113">
        <v>2631</v>
      </c>
      <c r="L113" s="1164">
        <v>2.0880299999999998</v>
      </c>
      <c r="M113">
        <v>852</v>
      </c>
      <c r="N113" s="1164">
        <v>3.23881</v>
      </c>
      <c r="O113">
        <v>201</v>
      </c>
      <c r="P113">
        <v>1</v>
      </c>
    </row>
    <row r="114" spans="1:16" x14ac:dyDescent="0.25">
      <c r="A114">
        <v>324</v>
      </c>
      <c r="B114" t="s">
        <v>598</v>
      </c>
      <c r="C114" t="s">
        <v>562</v>
      </c>
      <c r="D114" t="s">
        <v>537</v>
      </c>
      <c r="G114">
        <v>702</v>
      </c>
      <c r="H114" s="1164">
        <v>0.11252</v>
      </c>
      <c r="I114">
        <v>631</v>
      </c>
      <c r="J114" s="1163">
        <v>-2.7730000000000001E-2</v>
      </c>
      <c r="K114">
        <v>649</v>
      </c>
      <c r="L114" s="1163">
        <v>-5.806E-2</v>
      </c>
      <c r="M114">
        <v>689</v>
      </c>
      <c r="N114" s="1164">
        <v>1.473E-2</v>
      </c>
      <c r="O114">
        <v>679</v>
      </c>
      <c r="P114">
        <v>0</v>
      </c>
    </row>
    <row r="115" spans="1:16" x14ac:dyDescent="0.25">
      <c r="A115">
        <v>327</v>
      </c>
      <c r="B115" t="s">
        <v>1385</v>
      </c>
      <c r="D115" t="s">
        <v>537</v>
      </c>
      <c r="E115">
        <v>0</v>
      </c>
      <c r="G115">
        <v>0</v>
      </c>
      <c r="I115">
        <v>0</v>
      </c>
      <c r="K115">
        <v>0</v>
      </c>
      <c r="M115">
        <v>0</v>
      </c>
      <c r="O115">
        <v>0</v>
      </c>
      <c r="P115">
        <v>0</v>
      </c>
    </row>
    <row r="116" spans="1:16" x14ac:dyDescent="0.25">
      <c r="A116">
        <v>331</v>
      </c>
      <c r="B116" t="s">
        <v>1386</v>
      </c>
      <c r="D116" t="s">
        <v>537</v>
      </c>
      <c r="E116">
        <v>1</v>
      </c>
      <c r="F116" s="1221">
        <v>0</v>
      </c>
      <c r="G116">
        <v>1</v>
      </c>
      <c r="H116" s="1221">
        <v>0</v>
      </c>
      <c r="I116">
        <v>1</v>
      </c>
      <c r="J116" s="1221">
        <v>0</v>
      </c>
      <c r="K116">
        <v>1</v>
      </c>
      <c r="L116" s="1221">
        <v>0</v>
      </c>
      <c r="M116">
        <v>1</v>
      </c>
      <c r="N116" s="1221">
        <v>0</v>
      </c>
      <c r="O116">
        <v>1</v>
      </c>
      <c r="P116">
        <v>0</v>
      </c>
    </row>
    <row r="117" spans="1:16" x14ac:dyDescent="0.25">
      <c r="A117">
        <v>333</v>
      </c>
      <c r="B117" t="s">
        <v>1387</v>
      </c>
      <c r="D117" t="s">
        <v>537</v>
      </c>
      <c r="E117">
        <v>0</v>
      </c>
      <c r="G117">
        <v>0</v>
      </c>
      <c r="I117">
        <v>0</v>
      </c>
      <c r="K117">
        <v>0</v>
      </c>
      <c r="M117">
        <v>0</v>
      </c>
      <c r="O117">
        <v>0</v>
      </c>
      <c r="P117">
        <v>0</v>
      </c>
    </row>
    <row r="118" spans="1:16" x14ac:dyDescent="0.25">
      <c r="A118">
        <v>341</v>
      </c>
      <c r="B118" t="s">
        <v>600</v>
      </c>
      <c r="C118" t="s">
        <v>562</v>
      </c>
      <c r="D118" t="s">
        <v>537</v>
      </c>
      <c r="G118">
        <v>399</v>
      </c>
      <c r="K118">
        <v>320</v>
      </c>
      <c r="L118" s="1163">
        <v>-0.15343999999999999</v>
      </c>
      <c r="M118">
        <v>378</v>
      </c>
      <c r="N118" s="1164">
        <v>0.10204000000000001</v>
      </c>
      <c r="O118">
        <v>343</v>
      </c>
      <c r="P118">
        <v>0</v>
      </c>
    </row>
    <row r="119" spans="1:16" x14ac:dyDescent="0.25">
      <c r="A119">
        <v>342</v>
      </c>
      <c r="B119" t="s">
        <v>601</v>
      </c>
      <c r="C119" t="s">
        <v>562</v>
      </c>
      <c r="D119" t="s">
        <v>537</v>
      </c>
      <c r="E119">
        <v>696</v>
      </c>
      <c r="F119" s="1164">
        <v>0.25631999999999999</v>
      </c>
      <c r="G119">
        <v>554</v>
      </c>
      <c r="H119" s="1164">
        <v>0.11469</v>
      </c>
      <c r="I119">
        <v>497</v>
      </c>
      <c r="J119" s="1164">
        <v>1.8440000000000002E-2</v>
      </c>
      <c r="K119">
        <v>488</v>
      </c>
      <c r="L119" s="1163">
        <v>-1.8110000000000001E-2</v>
      </c>
      <c r="M119">
        <v>497</v>
      </c>
      <c r="N119" s="1163">
        <v>-5.6930000000000001E-2</v>
      </c>
      <c r="O119">
        <v>527</v>
      </c>
      <c r="P119">
        <v>0</v>
      </c>
    </row>
    <row r="120" spans="1:16" x14ac:dyDescent="0.25">
      <c r="A120" s="1097">
        <v>345</v>
      </c>
      <c r="B120" s="1097" t="s">
        <v>1155</v>
      </c>
      <c r="C120" s="1097"/>
      <c r="D120" s="1097" t="s">
        <v>537</v>
      </c>
      <c r="E120">
        <v>9</v>
      </c>
      <c r="F120" s="1221">
        <v>0</v>
      </c>
      <c r="G120">
        <v>9</v>
      </c>
      <c r="H120" s="1221">
        <v>0</v>
      </c>
      <c r="I120">
        <v>9</v>
      </c>
      <c r="J120" s="1221">
        <v>0</v>
      </c>
      <c r="K120">
        <v>9</v>
      </c>
      <c r="L120" s="1221">
        <v>0</v>
      </c>
      <c r="M120">
        <v>9</v>
      </c>
      <c r="N120" s="1221">
        <v>0</v>
      </c>
      <c r="O120">
        <v>9</v>
      </c>
      <c r="P120">
        <v>1</v>
      </c>
    </row>
    <row r="121" spans="1:16" x14ac:dyDescent="0.25">
      <c r="A121">
        <v>379</v>
      </c>
      <c r="B121" t="s">
        <v>1388</v>
      </c>
      <c r="D121" t="s">
        <v>537</v>
      </c>
      <c r="E121">
        <v>3</v>
      </c>
      <c r="F121" s="1221">
        <v>0</v>
      </c>
      <c r="G121">
        <v>3</v>
      </c>
      <c r="H121" s="1221">
        <v>0</v>
      </c>
      <c r="I121">
        <v>3</v>
      </c>
      <c r="J121" s="1221">
        <v>0</v>
      </c>
      <c r="K121">
        <v>3</v>
      </c>
      <c r="L121" s="1221">
        <v>0</v>
      </c>
      <c r="M121">
        <v>3</v>
      </c>
      <c r="N121" s="1221">
        <v>0</v>
      </c>
      <c r="O121">
        <v>3</v>
      </c>
      <c r="P121">
        <v>0</v>
      </c>
    </row>
    <row r="122" spans="1:16" x14ac:dyDescent="0.25">
      <c r="A122">
        <v>380</v>
      </c>
      <c r="B122" t="s">
        <v>1389</v>
      </c>
      <c r="D122" t="s">
        <v>537</v>
      </c>
      <c r="E122">
        <v>3</v>
      </c>
      <c r="F122" s="1221">
        <v>0</v>
      </c>
      <c r="G122">
        <v>3</v>
      </c>
      <c r="H122" s="1221">
        <v>0</v>
      </c>
      <c r="I122">
        <v>3</v>
      </c>
      <c r="J122" s="1221">
        <v>0</v>
      </c>
      <c r="K122">
        <v>3</v>
      </c>
      <c r="L122" s="1221">
        <v>0</v>
      </c>
      <c r="M122">
        <v>3</v>
      </c>
      <c r="N122" s="1221">
        <v>0</v>
      </c>
      <c r="O122">
        <v>3</v>
      </c>
      <c r="P122">
        <v>0</v>
      </c>
    </row>
    <row r="123" spans="1:16" x14ac:dyDescent="0.25">
      <c r="A123">
        <v>399</v>
      </c>
      <c r="B123" t="s">
        <v>951</v>
      </c>
      <c r="C123" t="s">
        <v>571</v>
      </c>
      <c r="D123" t="s">
        <v>537</v>
      </c>
      <c r="G123">
        <v>120</v>
      </c>
      <c r="H123" s="1164">
        <v>9.0910000000000005E-2</v>
      </c>
      <c r="I123">
        <v>110</v>
      </c>
      <c r="J123" s="1163">
        <v>-8.3330000000000001E-2</v>
      </c>
      <c r="K123">
        <v>120</v>
      </c>
      <c r="P123">
        <v>0</v>
      </c>
    </row>
    <row r="124" spans="1:16" x14ac:dyDescent="0.25">
      <c r="A124">
        <v>416</v>
      </c>
      <c r="B124" t="s">
        <v>74</v>
      </c>
      <c r="C124" t="s">
        <v>57</v>
      </c>
      <c r="D124" t="s">
        <v>537</v>
      </c>
      <c r="E124">
        <v>444</v>
      </c>
      <c r="F124" s="1163">
        <v>-0.13952999999999999</v>
      </c>
      <c r="G124">
        <v>516</v>
      </c>
      <c r="H124" s="1164">
        <v>2.3810000000000001E-2</v>
      </c>
      <c r="I124">
        <v>504</v>
      </c>
      <c r="J124" s="1163">
        <v>-4.7260000000000003E-2</v>
      </c>
      <c r="K124">
        <v>529</v>
      </c>
      <c r="L124" s="1163">
        <v>-3.8179999999999999E-2</v>
      </c>
      <c r="M124">
        <v>550</v>
      </c>
      <c r="N124" s="1164">
        <v>7.6319999999999999E-2</v>
      </c>
      <c r="O124">
        <v>511</v>
      </c>
      <c r="P124">
        <v>0</v>
      </c>
    </row>
    <row r="125" spans="1:16" x14ac:dyDescent="0.25">
      <c r="A125">
        <v>440</v>
      </c>
      <c r="B125" t="s">
        <v>957</v>
      </c>
      <c r="C125" t="s">
        <v>562</v>
      </c>
      <c r="D125" t="s">
        <v>537</v>
      </c>
      <c r="O125">
        <v>864</v>
      </c>
      <c r="P125">
        <v>0</v>
      </c>
    </row>
    <row r="126" spans="1:16" x14ac:dyDescent="0.25">
      <c r="A126">
        <v>441</v>
      </c>
      <c r="B126" t="s">
        <v>547</v>
      </c>
      <c r="C126" t="s">
        <v>545</v>
      </c>
      <c r="D126" t="s">
        <v>503</v>
      </c>
      <c r="E126">
        <v>267</v>
      </c>
      <c r="F126" s="1163">
        <v>-0.24148</v>
      </c>
      <c r="G126">
        <v>352</v>
      </c>
      <c r="H126" s="1163">
        <v>-0.33584999999999998</v>
      </c>
      <c r="I126">
        <v>530</v>
      </c>
      <c r="J126" s="1164">
        <v>0.38380999999999998</v>
      </c>
      <c r="K126">
        <v>383</v>
      </c>
      <c r="L126" s="1164">
        <v>4.6449999999999998E-2</v>
      </c>
      <c r="M126">
        <v>366</v>
      </c>
      <c r="N126" s="1163">
        <v>-0.35449999999999998</v>
      </c>
      <c r="O126">
        <v>567</v>
      </c>
      <c r="P126">
        <v>0</v>
      </c>
    </row>
    <row r="127" spans="1:16" x14ac:dyDescent="0.25">
      <c r="A127">
        <v>443</v>
      </c>
      <c r="B127" t="s">
        <v>1392</v>
      </c>
      <c r="C127" t="s">
        <v>545</v>
      </c>
      <c r="D127" t="s">
        <v>503</v>
      </c>
      <c r="E127">
        <v>411</v>
      </c>
      <c r="F127" s="1164">
        <v>0.31309999999999999</v>
      </c>
      <c r="G127">
        <v>313</v>
      </c>
      <c r="H127" s="1163">
        <v>-0.51919999999999999</v>
      </c>
      <c r="I127">
        <v>651</v>
      </c>
      <c r="J127" s="1164">
        <v>0.43076999999999999</v>
      </c>
      <c r="K127">
        <v>455</v>
      </c>
      <c r="L127" s="1164">
        <v>4.8390000000000002E-2</v>
      </c>
      <c r="M127">
        <v>434</v>
      </c>
      <c r="N127" s="1164">
        <v>5.0849999999999999E-2</v>
      </c>
      <c r="O127">
        <v>413</v>
      </c>
      <c r="P127">
        <v>0</v>
      </c>
    </row>
    <row r="128" spans="1:16" x14ac:dyDescent="0.25">
      <c r="A128">
        <v>445</v>
      </c>
      <c r="B128" t="s">
        <v>1393</v>
      </c>
      <c r="C128" t="s">
        <v>545</v>
      </c>
      <c r="D128" t="s">
        <v>503</v>
      </c>
      <c r="G128">
        <v>254</v>
      </c>
      <c r="H128" s="1163">
        <v>-0.99267000000000005</v>
      </c>
      <c r="I128">
        <v>34646</v>
      </c>
      <c r="J128" s="1164">
        <v>113.34323000000001</v>
      </c>
      <c r="K128">
        <v>303</v>
      </c>
      <c r="L128" s="1164">
        <v>0.11808</v>
      </c>
      <c r="M128">
        <v>271</v>
      </c>
      <c r="N128" s="1164">
        <v>4.6458300000000001</v>
      </c>
      <c r="O128">
        <v>48</v>
      </c>
      <c r="P128">
        <v>0</v>
      </c>
    </row>
    <row r="129" spans="1:16" x14ac:dyDescent="0.25">
      <c r="A129">
        <v>448</v>
      </c>
      <c r="B129" t="s">
        <v>603</v>
      </c>
      <c r="C129" t="s">
        <v>545</v>
      </c>
      <c r="D129" t="s">
        <v>503</v>
      </c>
      <c r="E129">
        <v>414</v>
      </c>
      <c r="F129" s="1163">
        <v>-0.17530000000000001</v>
      </c>
      <c r="G129">
        <v>502</v>
      </c>
      <c r="H129" s="1164">
        <v>0.18118000000000001</v>
      </c>
      <c r="I129">
        <v>425</v>
      </c>
      <c r="J129" s="1163">
        <v>-1.848E-2</v>
      </c>
      <c r="K129">
        <v>433</v>
      </c>
      <c r="L129" s="1163">
        <v>-0.20111000000000001</v>
      </c>
      <c r="M129">
        <v>542</v>
      </c>
      <c r="N129" s="1164">
        <v>8.8349999999999998E-2</v>
      </c>
      <c r="O129">
        <v>498</v>
      </c>
      <c r="P129">
        <v>0</v>
      </c>
    </row>
    <row r="130" spans="1:16" x14ac:dyDescent="0.25">
      <c r="A130">
        <v>449</v>
      </c>
      <c r="B130" t="s">
        <v>1394</v>
      </c>
      <c r="C130" t="s">
        <v>545</v>
      </c>
      <c r="D130" t="s">
        <v>503</v>
      </c>
      <c r="E130">
        <v>425</v>
      </c>
      <c r="F130" s="1221">
        <v>0</v>
      </c>
      <c r="G130">
        <v>425</v>
      </c>
      <c r="H130" s="1163">
        <v>-2.3500000000000001E-3</v>
      </c>
      <c r="I130">
        <v>426</v>
      </c>
      <c r="J130" s="1163">
        <v>-6.9870000000000002E-2</v>
      </c>
      <c r="K130">
        <v>458</v>
      </c>
      <c r="L130" s="1164">
        <v>0.12808</v>
      </c>
      <c r="M130">
        <v>406</v>
      </c>
      <c r="N130" s="1163">
        <v>-7.3299999999999997E-3</v>
      </c>
      <c r="O130">
        <v>409</v>
      </c>
      <c r="P130">
        <v>0</v>
      </c>
    </row>
    <row r="131" spans="1:16" x14ac:dyDescent="0.25">
      <c r="A131">
        <v>450</v>
      </c>
      <c r="B131" t="s">
        <v>1287</v>
      </c>
      <c r="C131" t="s">
        <v>551</v>
      </c>
      <c r="D131" t="s">
        <v>503</v>
      </c>
      <c r="E131">
        <v>637</v>
      </c>
      <c r="F131" s="1163">
        <v>-0.16732</v>
      </c>
      <c r="G131">
        <v>765</v>
      </c>
      <c r="H131" s="1164">
        <v>0.41143999999999997</v>
      </c>
      <c r="I131">
        <v>542</v>
      </c>
      <c r="J131" s="1163">
        <v>-0.36534</v>
      </c>
      <c r="K131">
        <v>854</v>
      </c>
      <c r="L131" s="1164">
        <v>0.34066000000000002</v>
      </c>
      <c r="M131">
        <v>637</v>
      </c>
      <c r="N131" s="1164">
        <v>0.11754000000000001</v>
      </c>
      <c r="O131">
        <v>570</v>
      </c>
      <c r="P131">
        <v>0</v>
      </c>
    </row>
    <row r="132" spans="1:16" x14ac:dyDescent="0.25">
      <c r="A132">
        <v>457</v>
      </c>
      <c r="B132" t="s">
        <v>958</v>
      </c>
      <c r="C132" t="s">
        <v>562</v>
      </c>
      <c r="D132" t="s">
        <v>537</v>
      </c>
      <c r="E132">
        <v>717</v>
      </c>
      <c r="F132" s="1164">
        <v>0.57582</v>
      </c>
      <c r="G132">
        <v>455</v>
      </c>
      <c r="H132" s="1164">
        <v>0.15776000000000001</v>
      </c>
      <c r="I132">
        <v>393</v>
      </c>
      <c r="J132" s="1163">
        <v>-0.42035</v>
      </c>
      <c r="K132">
        <v>678</v>
      </c>
      <c r="L132" s="1164">
        <v>0.39794000000000002</v>
      </c>
      <c r="M132">
        <v>485</v>
      </c>
      <c r="N132" s="1163">
        <v>-0.37419000000000002</v>
      </c>
      <c r="O132">
        <v>775</v>
      </c>
      <c r="P132">
        <v>0</v>
      </c>
    </row>
    <row r="133" spans="1:16" x14ac:dyDescent="0.25">
      <c r="A133">
        <v>461</v>
      </c>
      <c r="B133" t="s">
        <v>959</v>
      </c>
      <c r="C133" t="s">
        <v>562</v>
      </c>
      <c r="D133" t="s">
        <v>537</v>
      </c>
      <c r="O133">
        <v>809</v>
      </c>
      <c r="P133">
        <v>0</v>
      </c>
    </row>
    <row r="134" spans="1:16" x14ac:dyDescent="0.25">
      <c r="A134">
        <v>468</v>
      </c>
      <c r="B134" t="s">
        <v>75</v>
      </c>
      <c r="C134" t="s">
        <v>571</v>
      </c>
      <c r="D134" t="s">
        <v>537</v>
      </c>
      <c r="E134">
        <v>138</v>
      </c>
      <c r="F134" s="1164">
        <v>4.5449999999999997E-2</v>
      </c>
      <c r="G134">
        <v>132</v>
      </c>
      <c r="H134" s="1163">
        <v>-7.5199999999999998E-3</v>
      </c>
      <c r="I134">
        <v>133</v>
      </c>
      <c r="J134" s="1163">
        <v>-0.59940000000000004</v>
      </c>
      <c r="K134">
        <v>332</v>
      </c>
      <c r="L134" s="1164">
        <v>1.3380300000000001</v>
      </c>
      <c r="M134">
        <v>142</v>
      </c>
      <c r="N134" s="1163">
        <v>-6.5790000000000001E-2</v>
      </c>
      <c r="O134">
        <v>152</v>
      </c>
      <c r="P134">
        <v>0</v>
      </c>
    </row>
    <row r="135" spans="1:16" x14ac:dyDescent="0.25">
      <c r="A135">
        <v>481</v>
      </c>
      <c r="B135" t="s">
        <v>604</v>
      </c>
      <c r="C135" t="s">
        <v>432</v>
      </c>
      <c r="D135" t="s">
        <v>503</v>
      </c>
      <c r="E135">
        <v>373</v>
      </c>
      <c r="F135" s="1164">
        <v>2.4729999999999999E-2</v>
      </c>
      <c r="G135">
        <v>364</v>
      </c>
      <c r="H135" s="1164">
        <v>5.5199999999999997E-3</v>
      </c>
      <c r="I135">
        <v>362</v>
      </c>
      <c r="J135" s="1164">
        <v>1.1169999999999999E-2</v>
      </c>
      <c r="K135">
        <v>358</v>
      </c>
      <c r="L135" s="1221">
        <v>0</v>
      </c>
      <c r="M135">
        <v>358</v>
      </c>
      <c r="N135" s="1163">
        <v>-8.3099999999999997E-3</v>
      </c>
      <c r="O135">
        <v>361</v>
      </c>
      <c r="P135">
        <v>0</v>
      </c>
    </row>
    <row r="136" spans="1:16" x14ac:dyDescent="0.25">
      <c r="A136">
        <v>485</v>
      </c>
      <c r="B136" t="s">
        <v>606</v>
      </c>
      <c r="C136" t="s">
        <v>545</v>
      </c>
      <c r="D136" t="s">
        <v>503</v>
      </c>
      <c r="E136">
        <v>821</v>
      </c>
      <c r="F136" s="1164">
        <v>0.47661999999999999</v>
      </c>
      <c r="G136">
        <v>556</v>
      </c>
      <c r="H136" s="1164">
        <v>0.26077</v>
      </c>
      <c r="I136">
        <v>441</v>
      </c>
      <c r="J136" s="1164">
        <v>0.37812000000000001</v>
      </c>
      <c r="K136">
        <v>320</v>
      </c>
      <c r="L136" s="1163">
        <v>-0.64205999999999996</v>
      </c>
      <c r="M136">
        <v>894</v>
      </c>
      <c r="N136" s="1164">
        <v>0.77381</v>
      </c>
      <c r="O136">
        <v>504</v>
      </c>
      <c r="P136">
        <v>0</v>
      </c>
    </row>
    <row r="137" spans="1:16" x14ac:dyDescent="0.25">
      <c r="A137">
        <v>486</v>
      </c>
      <c r="B137" t="s">
        <v>607</v>
      </c>
      <c r="C137" t="s">
        <v>514</v>
      </c>
      <c r="D137" t="s">
        <v>503</v>
      </c>
      <c r="E137">
        <v>953</v>
      </c>
      <c r="F137" s="1164">
        <v>0.38718999999999998</v>
      </c>
      <c r="G137">
        <v>687</v>
      </c>
      <c r="H137" s="1163">
        <v>-0.1181</v>
      </c>
      <c r="I137">
        <v>779</v>
      </c>
      <c r="J137" s="1164">
        <v>5.1599999999999997E-3</v>
      </c>
      <c r="K137">
        <v>775</v>
      </c>
      <c r="P137">
        <v>0</v>
      </c>
    </row>
    <row r="138" spans="1:16" x14ac:dyDescent="0.25">
      <c r="A138">
        <v>487</v>
      </c>
      <c r="B138" t="s">
        <v>608</v>
      </c>
      <c r="C138" t="s">
        <v>545</v>
      </c>
      <c r="D138" t="s">
        <v>503</v>
      </c>
      <c r="G138">
        <v>6263</v>
      </c>
      <c r="H138" s="1164">
        <v>7.8211300000000001</v>
      </c>
      <c r="I138">
        <v>710</v>
      </c>
      <c r="J138" s="1164">
        <v>0.54347999999999996</v>
      </c>
      <c r="K138">
        <v>460</v>
      </c>
      <c r="L138" s="1163">
        <v>-0.08</v>
      </c>
      <c r="M138">
        <v>500</v>
      </c>
      <c r="N138" s="1164">
        <v>2.8809999999999999E-2</v>
      </c>
      <c r="O138">
        <v>486</v>
      </c>
      <c r="P138">
        <v>0</v>
      </c>
    </row>
    <row r="139" spans="1:16" x14ac:dyDescent="0.25">
      <c r="A139">
        <v>513</v>
      </c>
      <c r="B139" t="s">
        <v>614</v>
      </c>
      <c r="D139" t="s">
        <v>537</v>
      </c>
      <c r="E139">
        <v>546</v>
      </c>
      <c r="F139" s="1163">
        <v>-6.5070000000000003E-2</v>
      </c>
      <c r="G139">
        <v>584</v>
      </c>
      <c r="H139" s="1164">
        <v>3.73E-2</v>
      </c>
      <c r="I139">
        <v>563</v>
      </c>
      <c r="J139" s="1163">
        <v>-4.0890000000000003E-2</v>
      </c>
      <c r="K139">
        <v>587</v>
      </c>
      <c r="L139" s="1163">
        <v>-2.1669999999999998E-2</v>
      </c>
      <c r="M139">
        <v>600</v>
      </c>
      <c r="N139" s="1164">
        <v>2.0410000000000001E-2</v>
      </c>
      <c r="O139">
        <v>588</v>
      </c>
      <c r="P139">
        <v>0</v>
      </c>
    </row>
    <row r="140" spans="1:16" x14ac:dyDescent="0.25">
      <c r="A140">
        <v>514</v>
      </c>
      <c r="B140" t="s">
        <v>615</v>
      </c>
      <c r="D140" t="s">
        <v>537</v>
      </c>
      <c r="G140">
        <v>708</v>
      </c>
      <c r="H140" s="1164">
        <v>1.1429999999999999E-2</v>
      </c>
      <c r="I140">
        <v>700</v>
      </c>
      <c r="M140">
        <v>731</v>
      </c>
      <c r="N140" s="1164">
        <v>2.5250000000000002E-2</v>
      </c>
      <c r="O140">
        <v>713</v>
      </c>
      <c r="P140">
        <v>0</v>
      </c>
    </row>
    <row r="141" spans="1:16" x14ac:dyDescent="0.25">
      <c r="A141">
        <v>518</v>
      </c>
      <c r="B141" t="s">
        <v>960</v>
      </c>
      <c r="C141" t="s">
        <v>562</v>
      </c>
      <c r="D141" t="s">
        <v>537</v>
      </c>
      <c r="E141">
        <v>363</v>
      </c>
      <c r="F141" s="1163">
        <v>-0.26815</v>
      </c>
      <c r="G141">
        <v>496</v>
      </c>
      <c r="H141" s="1164">
        <v>0.19231000000000001</v>
      </c>
      <c r="I141">
        <v>416</v>
      </c>
      <c r="J141" s="1164">
        <v>1.1224499999999999</v>
      </c>
      <c r="K141">
        <v>196</v>
      </c>
      <c r="L141" s="1163">
        <v>-0.58650000000000002</v>
      </c>
      <c r="M141">
        <v>474</v>
      </c>
      <c r="N141" s="1163">
        <v>-0.22927</v>
      </c>
      <c r="O141">
        <v>615</v>
      </c>
      <c r="P141">
        <v>0</v>
      </c>
    </row>
    <row r="142" spans="1:16" x14ac:dyDescent="0.25">
      <c r="A142">
        <v>521</v>
      </c>
      <c r="B142" t="s">
        <v>617</v>
      </c>
      <c r="C142" t="s">
        <v>514</v>
      </c>
      <c r="D142" t="s">
        <v>503</v>
      </c>
      <c r="E142">
        <v>1419</v>
      </c>
      <c r="F142" s="1163">
        <v>-0.16774</v>
      </c>
      <c r="G142">
        <v>1705</v>
      </c>
      <c r="H142" s="1164">
        <v>0.26766000000000001</v>
      </c>
      <c r="I142">
        <v>1345</v>
      </c>
      <c r="J142" s="1163">
        <v>-0.31552000000000002</v>
      </c>
      <c r="K142">
        <v>1965</v>
      </c>
      <c r="L142" s="1164">
        <v>0.68091999999999997</v>
      </c>
      <c r="M142">
        <v>1169</v>
      </c>
      <c r="N142" s="1163">
        <v>-0.2712</v>
      </c>
      <c r="O142">
        <v>1604</v>
      </c>
      <c r="P142">
        <v>0</v>
      </c>
    </row>
    <row r="143" spans="1:16" x14ac:dyDescent="0.25">
      <c r="A143">
        <v>522</v>
      </c>
      <c r="B143" t="s">
        <v>618</v>
      </c>
      <c r="C143" t="s">
        <v>514</v>
      </c>
      <c r="D143" t="s">
        <v>503</v>
      </c>
      <c r="G143">
        <v>2729</v>
      </c>
      <c r="H143" s="1164">
        <v>0.23763999999999999</v>
      </c>
      <c r="I143">
        <v>2205</v>
      </c>
      <c r="J143" s="1164">
        <v>0.22567999999999999</v>
      </c>
      <c r="K143">
        <v>1799</v>
      </c>
      <c r="L143" s="1164">
        <v>0.1444</v>
      </c>
      <c r="M143">
        <v>1572</v>
      </c>
      <c r="N143" s="1164">
        <v>0.14077999999999999</v>
      </c>
      <c r="O143">
        <v>1378</v>
      </c>
      <c r="P143">
        <v>0</v>
      </c>
    </row>
    <row r="144" spans="1:16" x14ac:dyDescent="0.25">
      <c r="A144" s="1097">
        <v>528</v>
      </c>
      <c r="B144" s="1097" t="s">
        <v>619</v>
      </c>
      <c r="C144" s="1097" t="s">
        <v>514</v>
      </c>
      <c r="D144" s="1097" t="s">
        <v>503</v>
      </c>
      <c r="E144">
        <v>298</v>
      </c>
      <c r="F144" s="1164">
        <v>0.86250000000000004</v>
      </c>
      <c r="G144">
        <v>160</v>
      </c>
      <c r="H144" s="1164">
        <v>9.5890000000000003E-2</v>
      </c>
      <c r="I144">
        <v>146</v>
      </c>
      <c r="J144" s="1163">
        <v>-0.28078999999999998</v>
      </c>
      <c r="K144">
        <v>203</v>
      </c>
      <c r="L144" s="1164">
        <v>5.1810000000000002E-2</v>
      </c>
      <c r="M144">
        <v>193</v>
      </c>
      <c r="N144" s="1163">
        <v>-7.6560000000000003E-2</v>
      </c>
      <c r="O144">
        <v>209</v>
      </c>
      <c r="P144">
        <v>1</v>
      </c>
    </row>
    <row r="145" spans="1:16" x14ac:dyDescent="0.25">
      <c r="A145" s="1097">
        <v>529</v>
      </c>
      <c r="B145" s="1097" t="s">
        <v>620</v>
      </c>
      <c r="C145" s="1097" t="s">
        <v>514</v>
      </c>
      <c r="D145" s="1097" t="s">
        <v>503</v>
      </c>
      <c r="E145">
        <v>306</v>
      </c>
      <c r="F145" s="1164">
        <v>0.36607000000000001</v>
      </c>
      <c r="G145">
        <v>224</v>
      </c>
      <c r="H145" s="1163">
        <v>-3.8629999999999998E-2</v>
      </c>
      <c r="I145">
        <v>233</v>
      </c>
      <c r="J145" s="1164">
        <v>0.15347</v>
      </c>
      <c r="K145">
        <v>202</v>
      </c>
      <c r="L145" s="1163">
        <v>-0.14407</v>
      </c>
      <c r="M145">
        <v>236</v>
      </c>
      <c r="N145" s="1164">
        <v>0.36415999999999998</v>
      </c>
      <c r="O145">
        <v>173</v>
      </c>
      <c r="P145">
        <v>1</v>
      </c>
    </row>
    <row r="146" spans="1:16" x14ac:dyDescent="0.25">
      <c r="A146" s="1097">
        <v>530</v>
      </c>
      <c r="B146" s="1097" t="s">
        <v>621</v>
      </c>
      <c r="C146" s="1097" t="s">
        <v>545</v>
      </c>
      <c r="D146" s="1097" t="s">
        <v>503</v>
      </c>
      <c r="E146">
        <v>149</v>
      </c>
      <c r="F146" s="1164">
        <v>0.1203</v>
      </c>
      <c r="G146">
        <v>133</v>
      </c>
      <c r="H146" s="1164">
        <v>0.14655000000000001</v>
      </c>
      <c r="I146">
        <v>116</v>
      </c>
      <c r="J146" s="1163">
        <v>-0.18310000000000001</v>
      </c>
      <c r="K146">
        <v>142</v>
      </c>
      <c r="L146" s="1163">
        <v>-0.12883</v>
      </c>
      <c r="M146">
        <v>163</v>
      </c>
      <c r="N146" s="1164">
        <v>0.55237999999999998</v>
      </c>
      <c r="O146">
        <v>105</v>
      </c>
      <c r="P146">
        <v>1</v>
      </c>
    </row>
    <row r="147" spans="1:16" x14ac:dyDescent="0.25">
      <c r="A147" s="1097">
        <v>531</v>
      </c>
      <c r="B147" s="1097" t="s">
        <v>622</v>
      </c>
      <c r="C147" s="1097" t="s">
        <v>432</v>
      </c>
      <c r="D147" s="1097" t="s">
        <v>503</v>
      </c>
      <c r="E147">
        <v>124</v>
      </c>
      <c r="F147" s="1164">
        <v>3.3329999999999999E-2</v>
      </c>
      <c r="G147">
        <v>120</v>
      </c>
      <c r="H147" s="1164">
        <v>9.0910000000000005E-2</v>
      </c>
      <c r="I147">
        <v>110</v>
      </c>
      <c r="J147" s="1164">
        <v>1.8519999999999998E-2</v>
      </c>
      <c r="K147">
        <v>108</v>
      </c>
      <c r="L147" s="1164">
        <v>1.8870000000000001E-2</v>
      </c>
      <c r="M147">
        <v>106</v>
      </c>
      <c r="N147" s="1164">
        <v>0.13977999999999999</v>
      </c>
      <c r="O147">
        <v>93</v>
      </c>
      <c r="P147">
        <v>1</v>
      </c>
    </row>
    <row r="148" spans="1:16" x14ac:dyDescent="0.25">
      <c r="A148" s="1097">
        <v>533</v>
      </c>
      <c r="B148" s="1097" t="s">
        <v>623</v>
      </c>
      <c r="C148" s="1097" t="s">
        <v>556</v>
      </c>
      <c r="D148" s="1097" t="s">
        <v>503</v>
      </c>
      <c r="E148">
        <v>243</v>
      </c>
      <c r="F148" s="1164">
        <v>0.29254999999999998</v>
      </c>
      <c r="G148">
        <v>188</v>
      </c>
      <c r="H148" s="1163">
        <v>-0.14932000000000001</v>
      </c>
      <c r="I148">
        <v>221</v>
      </c>
      <c r="J148" s="1164">
        <v>0.24157000000000001</v>
      </c>
      <c r="K148">
        <v>178</v>
      </c>
      <c r="L148" s="1164">
        <v>0.19463</v>
      </c>
      <c r="M148">
        <v>149</v>
      </c>
      <c r="N148" s="1163">
        <v>-6.6699999999999997E-3</v>
      </c>
      <c r="O148">
        <v>150</v>
      </c>
      <c r="P148">
        <v>1</v>
      </c>
    </row>
    <row r="149" spans="1:16" x14ac:dyDescent="0.25">
      <c r="A149" s="1097">
        <v>534</v>
      </c>
      <c r="B149" s="1097" t="s">
        <v>624</v>
      </c>
      <c r="C149" s="1097" t="s">
        <v>545</v>
      </c>
      <c r="D149" s="1097" t="s">
        <v>503</v>
      </c>
      <c r="O149">
        <v>17</v>
      </c>
      <c r="P149">
        <v>1</v>
      </c>
    </row>
    <row r="150" spans="1:16" x14ac:dyDescent="0.25">
      <c r="A150" s="1097">
        <v>535</v>
      </c>
      <c r="B150" s="1097" t="s">
        <v>625</v>
      </c>
      <c r="C150" s="1097" t="s">
        <v>551</v>
      </c>
      <c r="D150" s="1097" t="s">
        <v>503</v>
      </c>
      <c r="E150">
        <v>346</v>
      </c>
      <c r="F150" s="1164">
        <v>1.17E-2</v>
      </c>
      <c r="G150">
        <v>342</v>
      </c>
      <c r="H150" s="1164">
        <v>0.18339</v>
      </c>
      <c r="I150">
        <v>289</v>
      </c>
      <c r="J150" s="1163">
        <v>-0.20821999999999999</v>
      </c>
      <c r="K150">
        <v>365</v>
      </c>
      <c r="L150" s="1164">
        <v>0.13353999999999999</v>
      </c>
      <c r="M150">
        <v>322</v>
      </c>
      <c r="N150" s="1164">
        <v>0.37020999999999998</v>
      </c>
      <c r="O150">
        <v>235</v>
      </c>
      <c r="P150">
        <v>1</v>
      </c>
    </row>
    <row r="151" spans="1:16" x14ac:dyDescent="0.25">
      <c r="A151">
        <v>541</v>
      </c>
      <c r="B151" t="s">
        <v>626</v>
      </c>
      <c r="C151" t="s">
        <v>545</v>
      </c>
      <c r="D151" t="s">
        <v>503</v>
      </c>
      <c r="E151">
        <v>962</v>
      </c>
      <c r="F151" s="1163">
        <v>-0.24132000000000001</v>
      </c>
      <c r="G151">
        <v>1268</v>
      </c>
      <c r="H151" s="1164">
        <v>8.5620000000000002E-2</v>
      </c>
      <c r="I151">
        <v>1168</v>
      </c>
      <c r="J151" s="1163">
        <v>-0.22444</v>
      </c>
      <c r="K151">
        <v>1506</v>
      </c>
      <c r="L151" s="1164">
        <v>0.40093000000000001</v>
      </c>
      <c r="M151">
        <v>1075</v>
      </c>
      <c r="N151" s="1164">
        <v>7.4999999999999997E-3</v>
      </c>
      <c r="O151">
        <v>1067</v>
      </c>
      <c r="P151">
        <v>0</v>
      </c>
    </row>
    <row r="152" spans="1:16" x14ac:dyDescent="0.25">
      <c r="A152">
        <v>545</v>
      </c>
      <c r="B152" t="s">
        <v>627</v>
      </c>
      <c r="C152" t="s">
        <v>545</v>
      </c>
      <c r="D152" t="s">
        <v>503</v>
      </c>
      <c r="E152">
        <v>749</v>
      </c>
      <c r="F152" s="1163">
        <v>-0.26351999999999998</v>
      </c>
      <c r="G152">
        <v>1017</v>
      </c>
      <c r="H152" s="1163">
        <v>-7.0379999999999998E-2</v>
      </c>
      <c r="I152">
        <v>1094</v>
      </c>
      <c r="J152" s="1163">
        <v>-0.21576999999999999</v>
      </c>
      <c r="K152">
        <v>1395</v>
      </c>
      <c r="L152" s="1164">
        <v>1.7510000000000001E-2</v>
      </c>
      <c r="M152">
        <v>1371</v>
      </c>
      <c r="N152" s="1164">
        <v>0.2122</v>
      </c>
      <c r="O152">
        <v>1131</v>
      </c>
      <c r="P152">
        <v>0</v>
      </c>
    </row>
    <row r="153" spans="1:16" x14ac:dyDescent="0.25">
      <c r="A153">
        <v>547</v>
      </c>
      <c r="B153" t="s">
        <v>628</v>
      </c>
      <c r="C153" t="s">
        <v>545</v>
      </c>
      <c r="D153" t="s">
        <v>503</v>
      </c>
      <c r="E153">
        <v>1156</v>
      </c>
      <c r="F153" s="1164">
        <v>0.74621999999999999</v>
      </c>
      <c r="G153">
        <v>662</v>
      </c>
      <c r="H153" s="1163">
        <v>-7.5420000000000001E-2</v>
      </c>
      <c r="I153">
        <v>716</v>
      </c>
      <c r="J153" s="1163">
        <v>-0.20621</v>
      </c>
      <c r="K153">
        <v>902</v>
      </c>
      <c r="L153" s="1164">
        <v>0.45718999999999999</v>
      </c>
      <c r="M153">
        <v>619</v>
      </c>
      <c r="N153" s="1163">
        <v>-0.61955000000000005</v>
      </c>
      <c r="O153">
        <v>1627</v>
      </c>
      <c r="P153">
        <v>0</v>
      </c>
    </row>
    <row r="154" spans="1:16" x14ac:dyDescent="0.25">
      <c r="A154" s="1097">
        <v>552</v>
      </c>
      <c r="B154" s="1097" t="s">
        <v>629</v>
      </c>
      <c r="C154" s="1097"/>
      <c r="D154" s="1097" t="s">
        <v>630</v>
      </c>
      <c r="K154">
        <v>0</v>
      </c>
      <c r="O154">
        <v>0</v>
      </c>
      <c r="P154">
        <v>1</v>
      </c>
    </row>
    <row r="155" spans="1:16" x14ac:dyDescent="0.25">
      <c r="A155" s="1097">
        <v>553</v>
      </c>
      <c r="B155" s="1097" t="s">
        <v>631</v>
      </c>
      <c r="C155" s="1097"/>
      <c r="D155" s="1097" t="s">
        <v>630</v>
      </c>
      <c r="E155">
        <v>205</v>
      </c>
      <c r="F155" s="1221">
        <v>0</v>
      </c>
      <c r="G155">
        <v>205</v>
      </c>
      <c r="H155" s="1221">
        <v>0</v>
      </c>
      <c r="I155">
        <v>205</v>
      </c>
      <c r="M155">
        <v>205</v>
      </c>
      <c r="N155" s="1221">
        <v>0</v>
      </c>
      <c r="O155">
        <v>205</v>
      </c>
      <c r="P155">
        <v>1</v>
      </c>
    </row>
    <row r="156" spans="1:16" x14ac:dyDescent="0.25">
      <c r="A156">
        <v>566</v>
      </c>
      <c r="B156" t="s">
        <v>633</v>
      </c>
      <c r="C156" t="s">
        <v>446</v>
      </c>
      <c r="D156" t="s">
        <v>503</v>
      </c>
      <c r="E156">
        <v>3855</v>
      </c>
      <c r="I156">
        <v>3976</v>
      </c>
      <c r="M156">
        <v>910</v>
      </c>
      <c r="N156" s="1164">
        <v>0.68830999999999998</v>
      </c>
      <c r="O156">
        <v>539</v>
      </c>
      <c r="P156">
        <v>0</v>
      </c>
    </row>
    <row r="157" spans="1:16" x14ac:dyDescent="0.25">
      <c r="A157" s="1097">
        <v>567</v>
      </c>
      <c r="B157" s="1097" t="s">
        <v>634</v>
      </c>
      <c r="C157" s="1097" t="s">
        <v>446</v>
      </c>
      <c r="D157" s="1097" t="s">
        <v>503</v>
      </c>
      <c r="E157">
        <v>469</v>
      </c>
      <c r="F157" s="1163">
        <v>-0.21176</v>
      </c>
      <c r="G157">
        <v>595</v>
      </c>
      <c r="H157" s="1164">
        <v>0.27137</v>
      </c>
      <c r="I157">
        <v>468</v>
      </c>
      <c r="J157" s="1163">
        <v>-3.9010000000000003E-2</v>
      </c>
      <c r="K157">
        <v>487</v>
      </c>
      <c r="L157" s="1164">
        <v>0.10431</v>
      </c>
      <c r="M157">
        <v>441</v>
      </c>
      <c r="N157" s="1164">
        <v>1.6129999999999999E-2</v>
      </c>
      <c r="O157">
        <v>434</v>
      </c>
      <c r="P157">
        <v>1</v>
      </c>
    </row>
    <row r="158" spans="1:16" x14ac:dyDescent="0.25">
      <c r="A158">
        <v>568</v>
      </c>
      <c r="B158" t="s">
        <v>635</v>
      </c>
      <c r="C158" t="s">
        <v>446</v>
      </c>
      <c r="D158" t="s">
        <v>503</v>
      </c>
      <c r="E158">
        <v>1215</v>
      </c>
      <c r="F158" s="1163">
        <v>-0.56560999999999995</v>
      </c>
      <c r="G158">
        <v>2797</v>
      </c>
      <c r="H158" s="1164">
        <v>1.7942100000000001</v>
      </c>
      <c r="I158">
        <v>1001</v>
      </c>
      <c r="J158" s="1163">
        <v>-0.39661999999999997</v>
      </c>
      <c r="K158">
        <v>1659</v>
      </c>
      <c r="L158" s="1164">
        <v>0.75370000000000004</v>
      </c>
      <c r="M158">
        <v>946</v>
      </c>
      <c r="N158" s="1163">
        <v>-0.58399000000000001</v>
      </c>
      <c r="O158">
        <v>2274</v>
      </c>
      <c r="P158">
        <v>0</v>
      </c>
    </row>
    <row r="159" spans="1:16" x14ac:dyDescent="0.25">
      <c r="A159">
        <v>583</v>
      </c>
      <c r="B159" t="s">
        <v>1403</v>
      </c>
      <c r="D159" t="s">
        <v>537</v>
      </c>
      <c r="E159">
        <v>1</v>
      </c>
      <c r="F159" s="1221">
        <v>0</v>
      </c>
      <c r="G159">
        <v>1</v>
      </c>
      <c r="H159" s="1221">
        <v>0</v>
      </c>
      <c r="I159">
        <v>1</v>
      </c>
      <c r="J159" s="1221">
        <v>0</v>
      </c>
      <c r="K159">
        <v>1</v>
      </c>
      <c r="L159" s="1221">
        <v>0</v>
      </c>
      <c r="M159">
        <v>1</v>
      </c>
      <c r="N159" s="1221">
        <v>0</v>
      </c>
      <c r="O159">
        <v>1</v>
      </c>
      <c r="P159">
        <v>0</v>
      </c>
    </row>
    <row r="160" spans="1:16" x14ac:dyDescent="0.25">
      <c r="A160">
        <v>587</v>
      </c>
      <c r="B160" t="s">
        <v>639</v>
      </c>
      <c r="C160" t="s">
        <v>514</v>
      </c>
      <c r="D160" t="s">
        <v>503</v>
      </c>
      <c r="G160">
        <v>-2424</v>
      </c>
      <c r="P160">
        <v>0</v>
      </c>
    </row>
    <row r="161" spans="1:16" x14ac:dyDescent="0.25">
      <c r="A161" s="1097">
        <v>612</v>
      </c>
      <c r="B161" s="1097" t="s">
        <v>640</v>
      </c>
      <c r="C161" s="1097"/>
      <c r="D161" s="1097" t="s">
        <v>630</v>
      </c>
      <c r="E161">
        <v>6</v>
      </c>
      <c r="F161" s="1221">
        <v>0</v>
      </c>
      <c r="G161">
        <v>6</v>
      </c>
      <c r="H161" s="1221">
        <v>0</v>
      </c>
      <c r="I161">
        <v>6</v>
      </c>
      <c r="J161" s="1163">
        <v>-0.68420999999999998</v>
      </c>
      <c r="K161">
        <v>19</v>
      </c>
      <c r="L161" s="1164">
        <v>2.1666699999999999</v>
      </c>
      <c r="M161">
        <v>6</v>
      </c>
      <c r="N161" s="1221">
        <v>0</v>
      </c>
      <c r="O161">
        <v>6</v>
      </c>
      <c r="P161">
        <v>1</v>
      </c>
    </row>
    <row r="162" spans="1:16" x14ac:dyDescent="0.25">
      <c r="A162" s="1097">
        <v>617</v>
      </c>
      <c r="B162" s="1097" t="s">
        <v>641</v>
      </c>
      <c r="C162" s="1097"/>
      <c r="D162" s="1097" t="s">
        <v>630</v>
      </c>
      <c r="E162">
        <v>28</v>
      </c>
      <c r="F162" s="1221">
        <v>0</v>
      </c>
      <c r="G162">
        <v>28</v>
      </c>
      <c r="H162" s="1163">
        <v>-3.4479999999999997E-2</v>
      </c>
      <c r="I162">
        <v>29</v>
      </c>
      <c r="J162" s="1164">
        <v>3.5709999999999999E-2</v>
      </c>
      <c r="K162">
        <v>28</v>
      </c>
      <c r="L162" s="1221">
        <v>0</v>
      </c>
      <c r="M162">
        <v>28</v>
      </c>
      <c r="N162" s="1221">
        <v>0</v>
      </c>
      <c r="O162">
        <v>28</v>
      </c>
      <c r="P162">
        <v>1</v>
      </c>
    </row>
    <row r="163" spans="1:16" x14ac:dyDescent="0.25">
      <c r="A163">
        <v>632</v>
      </c>
      <c r="B163" t="s">
        <v>643</v>
      </c>
      <c r="D163" t="s">
        <v>537</v>
      </c>
      <c r="E163">
        <v>746</v>
      </c>
      <c r="F163" s="1163">
        <v>-5.3299999999999997E-3</v>
      </c>
      <c r="G163">
        <v>750</v>
      </c>
      <c r="H163" s="1164">
        <v>5.1889999999999999E-2</v>
      </c>
      <c r="I163">
        <v>713</v>
      </c>
      <c r="J163" s="1164">
        <v>1.857E-2</v>
      </c>
      <c r="K163">
        <v>700</v>
      </c>
      <c r="L163" s="1163">
        <v>-3.9780000000000003E-2</v>
      </c>
      <c r="M163">
        <v>729</v>
      </c>
      <c r="N163" s="1163">
        <v>-5.4599999999999996E-3</v>
      </c>
      <c r="O163">
        <v>733</v>
      </c>
      <c r="P163">
        <v>0</v>
      </c>
    </row>
    <row r="164" spans="1:16" x14ac:dyDescent="0.25">
      <c r="A164">
        <v>637</v>
      </c>
      <c r="B164" t="s">
        <v>644</v>
      </c>
      <c r="C164" t="s">
        <v>562</v>
      </c>
      <c r="D164" t="s">
        <v>537</v>
      </c>
      <c r="E164">
        <v>762</v>
      </c>
      <c r="F164" s="1164">
        <v>6.7229999999999998E-2</v>
      </c>
      <c r="G164">
        <v>714</v>
      </c>
      <c r="H164" s="1163">
        <v>-8.226E-2</v>
      </c>
      <c r="I164">
        <v>778</v>
      </c>
      <c r="J164" s="1164">
        <v>1.2899999999999999E-3</v>
      </c>
      <c r="K164">
        <v>777</v>
      </c>
      <c r="L164" s="1163">
        <v>-8.5879999999999998E-2</v>
      </c>
      <c r="M164">
        <v>850</v>
      </c>
      <c r="N164" s="1164">
        <v>0.30368000000000001</v>
      </c>
      <c r="O164">
        <v>652</v>
      </c>
      <c r="P164">
        <v>0</v>
      </c>
    </row>
    <row r="165" spans="1:16" x14ac:dyDescent="0.25">
      <c r="A165">
        <v>638</v>
      </c>
      <c r="B165" t="s">
        <v>645</v>
      </c>
      <c r="C165" t="s">
        <v>562</v>
      </c>
      <c r="D165" t="s">
        <v>537</v>
      </c>
      <c r="E165">
        <v>866</v>
      </c>
      <c r="F165" s="1164">
        <v>2.6069999999999999E-2</v>
      </c>
      <c r="G165">
        <v>844</v>
      </c>
      <c r="H165" s="1164">
        <v>4.7600000000000003E-3</v>
      </c>
      <c r="I165">
        <v>840</v>
      </c>
      <c r="J165" s="1163">
        <v>-9.4299999999999991E-3</v>
      </c>
      <c r="K165">
        <v>848</v>
      </c>
      <c r="L165" s="1164">
        <v>2.4150000000000001E-2</v>
      </c>
      <c r="M165">
        <v>828</v>
      </c>
      <c r="N165" s="1164">
        <v>5.747E-2</v>
      </c>
      <c r="O165">
        <v>783</v>
      </c>
      <c r="P165">
        <v>0</v>
      </c>
    </row>
    <row r="166" spans="1:16" x14ac:dyDescent="0.25">
      <c r="A166">
        <v>639</v>
      </c>
      <c r="B166" t="s">
        <v>646</v>
      </c>
      <c r="C166" t="s">
        <v>562</v>
      </c>
      <c r="D166" t="s">
        <v>537</v>
      </c>
      <c r="E166">
        <v>687</v>
      </c>
      <c r="F166" s="1163">
        <v>-4.3499999999999997E-3</v>
      </c>
      <c r="G166">
        <v>690</v>
      </c>
      <c r="H166" s="1164">
        <v>2.0709999999999999E-2</v>
      </c>
      <c r="I166">
        <v>676</v>
      </c>
      <c r="J166" s="1163">
        <v>-1.17E-2</v>
      </c>
      <c r="K166">
        <v>684</v>
      </c>
      <c r="L166" s="1163">
        <v>-1.7239999999999998E-2</v>
      </c>
      <c r="M166">
        <v>696</v>
      </c>
      <c r="N166" s="1164">
        <v>7.077E-2</v>
      </c>
      <c r="O166">
        <v>650</v>
      </c>
      <c r="P166">
        <v>0</v>
      </c>
    </row>
    <row r="167" spans="1:16" x14ac:dyDescent="0.25">
      <c r="A167">
        <v>650</v>
      </c>
      <c r="B167" t="s">
        <v>979</v>
      </c>
      <c r="C167" t="s">
        <v>562</v>
      </c>
      <c r="D167" t="s">
        <v>537</v>
      </c>
      <c r="I167">
        <v>110</v>
      </c>
      <c r="P167">
        <v>0</v>
      </c>
    </row>
    <row r="168" spans="1:16" x14ac:dyDescent="0.25">
      <c r="A168">
        <v>654</v>
      </c>
      <c r="B168" t="s">
        <v>981</v>
      </c>
      <c r="C168" t="s">
        <v>562</v>
      </c>
      <c r="D168" t="s">
        <v>537</v>
      </c>
      <c r="I168">
        <v>110</v>
      </c>
      <c r="P168">
        <v>0</v>
      </c>
    </row>
    <row r="169" spans="1:16" x14ac:dyDescent="0.25">
      <c r="A169">
        <v>665</v>
      </c>
      <c r="B169" t="s">
        <v>647</v>
      </c>
      <c r="C169" t="s">
        <v>57</v>
      </c>
      <c r="D169" t="s">
        <v>537</v>
      </c>
      <c r="G169">
        <v>700</v>
      </c>
      <c r="H169" s="1163">
        <v>-3.0470000000000001E-2</v>
      </c>
      <c r="I169">
        <v>722</v>
      </c>
      <c r="M169">
        <v>462</v>
      </c>
      <c r="N169" s="1163">
        <v>-0.36099999999999999</v>
      </c>
      <c r="O169">
        <v>723</v>
      </c>
      <c r="P169">
        <v>0</v>
      </c>
    </row>
    <row r="170" spans="1:16" x14ac:dyDescent="0.25">
      <c r="A170">
        <v>684</v>
      </c>
      <c r="B170" t="s">
        <v>648</v>
      </c>
      <c r="C170" t="s">
        <v>432</v>
      </c>
      <c r="D170" t="s">
        <v>503</v>
      </c>
      <c r="E170">
        <v>519</v>
      </c>
      <c r="F170" s="1164">
        <v>3.7999999999999999E-2</v>
      </c>
      <c r="G170">
        <v>500</v>
      </c>
      <c r="H170" s="1163">
        <v>-9.4200000000000006E-2</v>
      </c>
      <c r="I170">
        <v>552</v>
      </c>
      <c r="J170" s="1163">
        <v>-0.32928000000000002</v>
      </c>
      <c r="K170">
        <v>823</v>
      </c>
      <c r="L170" s="1164">
        <v>0.78139000000000003</v>
      </c>
      <c r="M170">
        <v>462</v>
      </c>
      <c r="N170" s="1163">
        <v>-0.28483000000000003</v>
      </c>
      <c r="O170">
        <v>646</v>
      </c>
      <c r="P170">
        <v>0</v>
      </c>
    </row>
    <row r="171" spans="1:16" x14ac:dyDescent="0.25">
      <c r="A171" s="1097">
        <v>686</v>
      </c>
      <c r="B171" s="1097" t="s">
        <v>649</v>
      </c>
      <c r="C171" s="1097" t="s">
        <v>514</v>
      </c>
      <c r="D171" s="1097" t="s">
        <v>503</v>
      </c>
      <c r="E171">
        <v>378</v>
      </c>
      <c r="F171" s="1163">
        <v>-0.33333000000000002</v>
      </c>
      <c r="G171">
        <v>567</v>
      </c>
      <c r="H171" s="1164">
        <v>0.96194000000000002</v>
      </c>
      <c r="I171">
        <v>289</v>
      </c>
      <c r="J171" s="1163">
        <v>-0.33101999999999998</v>
      </c>
      <c r="K171">
        <v>432</v>
      </c>
      <c r="L171" s="1163">
        <v>-3.356E-2</v>
      </c>
      <c r="M171">
        <v>447</v>
      </c>
      <c r="N171" s="1164">
        <v>0.34638999999999998</v>
      </c>
      <c r="O171">
        <v>332</v>
      </c>
      <c r="P171">
        <v>1</v>
      </c>
    </row>
    <row r="172" spans="1:16" x14ac:dyDescent="0.25">
      <c r="A172" s="1097">
        <v>687</v>
      </c>
      <c r="B172" s="1097" t="s">
        <v>650</v>
      </c>
      <c r="C172" s="1097" t="s">
        <v>432</v>
      </c>
      <c r="D172" s="1097" t="s">
        <v>503</v>
      </c>
      <c r="E172">
        <v>207</v>
      </c>
      <c r="F172" s="1163">
        <v>-0.15509999999999999</v>
      </c>
      <c r="G172">
        <v>245</v>
      </c>
      <c r="H172" s="1164">
        <v>0.26289000000000001</v>
      </c>
      <c r="I172">
        <v>194</v>
      </c>
      <c r="J172" s="1163">
        <v>-9.7670000000000007E-2</v>
      </c>
      <c r="K172">
        <v>215</v>
      </c>
      <c r="L172" s="1163">
        <v>-4.6299999999999996E-3</v>
      </c>
      <c r="M172">
        <v>216</v>
      </c>
      <c r="N172" s="1221">
        <v>0</v>
      </c>
      <c r="O172">
        <v>216</v>
      </c>
      <c r="P172">
        <v>1</v>
      </c>
    </row>
    <row r="173" spans="1:16" x14ac:dyDescent="0.25">
      <c r="A173" s="1097">
        <v>688</v>
      </c>
      <c r="B173" s="1097" t="s">
        <v>651</v>
      </c>
      <c r="C173" s="1097" t="s">
        <v>445</v>
      </c>
      <c r="D173" s="1097" t="s">
        <v>503</v>
      </c>
      <c r="E173">
        <v>218</v>
      </c>
      <c r="F173" s="1164">
        <v>2.3470000000000001E-2</v>
      </c>
      <c r="G173">
        <v>213</v>
      </c>
      <c r="H173" s="1163">
        <v>-5.3330000000000002E-2</v>
      </c>
      <c r="I173">
        <v>225</v>
      </c>
      <c r="J173" s="1163">
        <v>-8.8100000000000001E-3</v>
      </c>
      <c r="K173">
        <v>227</v>
      </c>
      <c r="L173" s="1164">
        <v>0.14646000000000001</v>
      </c>
      <c r="M173">
        <v>198</v>
      </c>
      <c r="N173" s="1164">
        <v>0.13142999999999999</v>
      </c>
      <c r="O173">
        <v>175</v>
      </c>
      <c r="P173">
        <v>1</v>
      </c>
    </row>
    <row r="174" spans="1:16" x14ac:dyDescent="0.25">
      <c r="A174" s="1097">
        <v>689</v>
      </c>
      <c r="B174" s="1097" t="s">
        <v>652</v>
      </c>
      <c r="C174" s="1097" t="s">
        <v>445</v>
      </c>
      <c r="D174" s="1097" t="s">
        <v>503</v>
      </c>
      <c r="E174">
        <v>238</v>
      </c>
      <c r="F174" s="1164">
        <v>0.15534000000000001</v>
      </c>
      <c r="G174">
        <v>206</v>
      </c>
      <c r="H174" s="1163">
        <v>-0.13808000000000001</v>
      </c>
      <c r="I174">
        <v>239</v>
      </c>
      <c r="J174" s="1164">
        <v>0.28494999999999998</v>
      </c>
      <c r="K174">
        <v>186</v>
      </c>
      <c r="L174" s="1163">
        <v>-1.5869999999999999E-2</v>
      </c>
      <c r="M174">
        <v>189</v>
      </c>
      <c r="N174" s="1164">
        <v>0.125</v>
      </c>
      <c r="O174">
        <v>168</v>
      </c>
      <c r="P174">
        <v>1</v>
      </c>
    </row>
    <row r="175" spans="1:16" x14ac:dyDescent="0.25">
      <c r="A175" s="1097">
        <v>699</v>
      </c>
      <c r="B175" s="1097" t="s">
        <v>654</v>
      </c>
      <c r="C175" s="1097" t="s">
        <v>545</v>
      </c>
      <c r="D175" s="1097" t="s">
        <v>503</v>
      </c>
      <c r="E175">
        <v>490</v>
      </c>
      <c r="F175" s="1164">
        <v>0.22195000000000001</v>
      </c>
      <c r="G175">
        <v>401</v>
      </c>
      <c r="H175" s="1164">
        <v>0.33223000000000003</v>
      </c>
      <c r="I175">
        <v>301</v>
      </c>
      <c r="J175" s="1163">
        <v>-0.20580000000000001</v>
      </c>
      <c r="K175">
        <v>379</v>
      </c>
      <c r="L175" s="1164">
        <v>9.8549999999999999E-2</v>
      </c>
      <c r="M175">
        <v>345</v>
      </c>
      <c r="N175" s="1164">
        <v>0.13486999999999999</v>
      </c>
      <c r="O175">
        <v>304</v>
      </c>
      <c r="P175">
        <v>1</v>
      </c>
    </row>
    <row r="176" spans="1:16" x14ac:dyDescent="0.25">
      <c r="A176">
        <v>700</v>
      </c>
      <c r="B176" t="s">
        <v>986</v>
      </c>
      <c r="C176" t="s">
        <v>562</v>
      </c>
      <c r="D176" t="s">
        <v>537</v>
      </c>
      <c r="E176">
        <v>355</v>
      </c>
      <c r="P176">
        <v>0</v>
      </c>
    </row>
    <row r="177" spans="1:16" x14ac:dyDescent="0.25">
      <c r="A177">
        <v>701</v>
      </c>
      <c r="B177" t="s">
        <v>987</v>
      </c>
      <c r="C177" t="s">
        <v>562</v>
      </c>
      <c r="D177" t="s">
        <v>537</v>
      </c>
      <c r="K177">
        <v>457</v>
      </c>
      <c r="L177" s="1163">
        <v>-0.48536000000000001</v>
      </c>
      <c r="M177">
        <v>888</v>
      </c>
      <c r="P177">
        <v>0</v>
      </c>
    </row>
    <row r="178" spans="1:16" x14ac:dyDescent="0.25">
      <c r="A178">
        <v>702</v>
      </c>
      <c r="B178" t="s">
        <v>988</v>
      </c>
      <c r="C178" t="s">
        <v>562</v>
      </c>
      <c r="D178" t="s">
        <v>537</v>
      </c>
      <c r="I178">
        <v>1110</v>
      </c>
      <c r="P178">
        <v>0</v>
      </c>
    </row>
    <row r="179" spans="1:16" x14ac:dyDescent="0.25">
      <c r="A179">
        <v>703</v>
      </c>
      <c r="B179" t="s">
        <v>989</v>
      </c>
      <c r="C179" t="s">
        <v>562</v>
      </c>
      <c r="D179" t="s">
        <v>537</v>
      </c>
      <c r="K179">
        <v>671</v>
      </c>
      <c r="L179" s="1164">
        <v>1.49E-3</v>
      </c>
      <c r="M179">
        <v>670</v>
      </c>
      <c r="N179" s="1164">
        <v>0.84572999999999998</v>
      </c>
      <c r="O179">
        <v>363</v>
      </c>
      <c r="P179">
        <v>0</v>
      </c>
    </row>
    <row r="180" spans="1:16" x14ac:dyDescent="0.25">
      <c r="A180">
        <v>704</v>
      </c>
      <c r="B180" t="s">
        <v>990</v>
      </c>
      <c r="C180" t="s">
        <v>562</v>
      </c>
      <c r="D180" t="s">
        <v>537</v>
      </c>
      <c r="K180">
        <v>227</v>
      </c>
      <c r="P180">
        <v>0</v>
      </c>
    </row>
    <row r="181" spans="1:16" x14ac:dyDescent="0.25">
      <c r="A181">
        <v>705</v>
      </c>
      <c r="B181" t="s">
        <v>991</v>
      </c>
      <c r="C181" t="s">
        <v>562</v>
      </c>
      <c r="D181" t="s">
        <v>537</v>
      </c>
      <c r="E181">
        <v>382</v>
      </c>
      <c r="O181">
        <v>86</v>
      </c>
      <c r="P181">
        <v>0</v>
      </c>
    </row>
    <row r="182" spans="1:16" x14ac:dyDescent="0.25">
      <c r="A182">
        <v>710</v>
      </c>
      <c r="B182" t="s">
        <v>994</v>
      </c>
      <c r="C182" t="s">
        <v>562</v>
      </c>
      <c r="D182" t="s">
        <v>537</v>
      </c>
      <c r="O182">
        <v>904</v>
      </c>
      <c r="P182">
        <v>0</v>
      </c>
    </row>
    <row r="183" spans="1:16" x14ac:dyDescent="0.25">
      <c r="A183">
        <v>711</v>
      </c>
      <c r="B183" t="s">
        <v>995</v>
      </c>
      <c r="C183" t="s">
        <v>562</v>
      </c>
      <c r="D183" t="s">
        <v>537</v>
      </c>
      <c r="I183">
        <v>318</v>
      </c>
      <c r="J183" s="1163">
        <v>-0.71350999999999998</v>
      </c>
      <c r="K183">
        <v>1110</v>
      </c>
      <c r="P183">
        <v>0</v>
      </c>
    </row>
    <row r="184" spans="1:16" x14ac:dyDescent="0.25">
      <c r="A184">
        <v>713</v>
      </c>
      <c r="B184" t="s">
        <v>997</v>
      </c>
      <c r="C184" t="s">
        <v>562</v>
      </c>
      <c r="D184" t="s">
        <v>537</v>
      </c>
      <c r="E184">
        <v>523</v>
      </c>
      <c r="F184" s="1163">
        <v>-0.23649999999999999</v>
      </c>
      <c r="G184">
        <v>685</v>
      </c>
      <c r="H184" s="1164">
        <v>0.40082000000000001</v>
      </c>
      <c r="I184">
        <v>489</v>
      </c>
      <c r="J184" s="1163">
        <v>-0.31798999999999999</v>
      </c>
      <c r="K184">
        <v>717</v>
      </c>
      <c r="L184" s="1164">
        <v>0.75305999999999995</v>
      </c>
      <c r="M184">
        <v>409</v>
      </c>
      <c r="N184" s="1163">
        <v>-0.20583000000000001</v>
      </c>
      <c r="O184">
        <v>515</v>
      </c>
      <c r="P184">
        <v>0</v>
      </c>
    </row>
    <row r="185" spans="1:16" x14ac:dyDescent="0.25">
      <c r="A185">
        <v>723</v>
      </c>
      <c r="B185" t="s">
        <v>1002</v>
      </c>
      <c r="C185" t="s">
        <v>562</v>
      </c>
      <c r="D185" t="s">
        <v>537</v>
      </c>
      <c r="G185">
        <v>158</v>
      </c>
      <c r="H185" s="1163">
        <v>-0.46440999999999999</v>
      </c>
      <c r="I185">
        <v>295</v>
      </c>
      <c r="J185" s="1164">
        <v>0.30531000000000003</v>
      </c>
      <c r="K185">
        <v>226</v>
      </c>
      <c r="L185" s="1163">
        <v>-6.6119999999999998E-2</v>
      </c>
      <c r="M185">
        <v>242</v>
      </c>
      <c r="N185" s="1163">
        <v>-0.61341999999999997</v>
      </c>
      <c r="O185">
        <v>626</v>
      </c>
      <c r="P185">
        <v>0</v>
      </c>
    </row>
    <row r="186" spans="1:16" x14ac:dyDescent="0.25">
      <c r="A186">
        <v>726</v>
      </c>
      <c r="B186" t="s">
        <v>1005</v>
      </c>
      <c r="C186" t="s">
        <v>562</v>
      </c>
      <c r="D186" t="s">
        <v>537</v>
      </c>
      <c r="E186">
        <v>461</v>
      </c>
      <c r="F186" s="1163">
        <v>-0.47254000000000002</v>
      </c>
      <c r="G186">
        <v>874</v>
      </c>
      <c r="K186">
        <v>751</v>
      </c>
      <c r="L186" s="1164">
        <v>0.65783999999999998</v>
      </c>
      <c r="M186">
        <v>453</v>
      </c>
      <c r="P186">
        <v>0</v>
      </c>
    </row>
    <row r="187" spans="1:16" x14ac:dyDescent="0.25">
      <c r="A187">
        <v>728</v>
      </c>
      <c r="B187" t="s">
        <v>1007</v>
      </c>
      <c r="C187" t="s">
        <v>562</v>
      </c>
      <c r="D187" t="s">
        <v>537</v>
      </c>
      <c r="M187">
        <v>527</v>
      </c>
      <c r="P187">
        <v>0</v>
      </c>
    </row>
    <row r="188" spans="1:16" x14ac:dyDescent="0.25">
      <c r="A188">
        <v>736</v>
      </c>
      <c r="B188" t="s">
        <v>108</v>
      </c>
      <c r="C188" t="s">
        <v>562</v>
      </c>
      <c r="D188" t="s">
        <v>537</v>
      </c>
      <c r="M188">
        <v>769</v>
      </c>
      <c r="P188">
        <v>0</v>
      </c>
    </row>
    <row r="189" spans="1:16" x14ac:dyDescent="0.25">
      <c r="A189">
        <v>741</v>
      </c>
      <c r="B189" t="s">
        <v>1011</v>
      </c>
      <c r="C189" t="s">
        <v>562</v>
      </c>
      <c r="D189" t="s">
        <v>537</v>
      </c>
      <c r="I189">
        <v>1244</v>
      </c>
      <c r="M189">
        <v>444</v>
      </c>
      <c r="N189" s="1221">
        <v>0</v>
      </c>
      <c r="O189">
        <v>444</v>
      </c>
      <c r="P189">
        <v>0</v>
      </c>
    </row>
    <row r="190" spans="1:16" x14ac:dyDescent="0.25">
      <c r="A190">
        <v>743</v>
      </c>
      <c r="B190" t="s">
        <v>1012</v>
      </c>
      <c r="C190" t="s">
        <v>562</v>
      </c>
      <c r="D190" t="s">
        <v>537</v>
      </c>
      <c r="M190">
        <v>991</v>
      </c>
      <c r="N190" s="1164">
        <v>0.12870000000000001</v>
      </c>
      <c r="O190">
        <v>878</v>
      </c>
      <c r="P190">
        <v>0</v>
      </c>
    </row>
    <row r="191" spans="1:16" x14ac:dyDescent="0.25">
      <c r="A191">
        <v>745</v>
      </c>
      <c r="B191" t="s">
        <v>1013</v>
      </c>
      <c r="C191" t="s">
        <v>562</v>
      </c>
      <c r="D191" t="s">
        <v>537</v>
      </c>
      <c r="E191">
        <v>412</v>
      </c>
      <c r="K191">
        <v>393</v>
      </c>
      <c r="L191" s="1163">
        <v>-0.23688999999999999</v>
      </c>
      <c r="M191">
        <v>515</v>
      </c>
      <c r="P191">
        <v>0</v>
      </c>
    </row>
    <row r="192" spans="1:16" x14ac:dyDescent="0.25">
      <c r="A192">
        <v>751</v>
      </c>
      <c r="B192" t="s">
        <v>1015</v>
      </c>
      <c r="C192" t="s">
        <v>562</v>
      </c>
      <c r="D192" t="s">
        <v>537</v>
      </c>
      <c r="E192">
        <v>355</v>
      </c>
      <c r="F192" s="1163">
        <v>-0.47484999999999999</v>
      </c>
      <c r="G192">
        <v>676</v>
      </c>
      <c r="H192" s="1164">
        <v>0.72448999999999997</v>
      </c>
      <c r="I192">
        <v>392</v>
      </c>
      <c r="J192" s="1164">
        <v>0.17015</v>
      </c>
      <c r="K192">
        <v>335</v>
      </c>
      <c r="L192" s="1163">
        <v>-0.25223000000000001</v>
      </c>
      <c r="M192">
        <v>448</v>
      </c>
      <c r="N192" s="1163">
        <v>-9.4950000000000007E-2</v>
      </c>
      <c r="O192">
        <v>495</v>
      </c>
      <c r="P192">
        <v>0</v>
      </c>
    </row>
    <row r="193" spans="1:16" x14ac:dyDescent="0.25">
      <c r="A193">
        <v>758</v>
      </c>
      <c r="B193" t="s">
        <v>1017</v>
      </c>
      <c r="C193" t="s">
        <v>562</v>
      </c>
      <c r="D193" t="s">
        <v>537</v>
      </c>
      <c r="E193">
        <v>316</v>
      </c>
      <c r="F193" s="1164">
        <v>9.3429999999999999E-2</v>
      </c>
      <c r="G193">
        <v>289</v>
      </c>
      <c r="H193" s="1164">
        <v>9.8860000000000003E-2</v>
      </c>
      <c r="I193">
        <v>263</v>
      </c>
      <c r="J193" s="1164">
        <v>0.11441</v>
      </c>
      <c r="K193">
        <v>236</v>
      </c>
      <c r="L193" s="1163">
        <v>-8.8800000000000004E-2</v>
      </c>
      <c r="M193">
        <v>259</v>
      </c>
      <c r="N193" s="1164">
        <v>0.79861000000000004</v>
      </c>
      <c r="O193">
        <v>144</v>
      </c>
      <c r="P193">
        <v>0</v>
      </c>
    </row>
    <row r="194" spans="1:16" x14ac:dyDescent="0.25">
      <c r="A194">
        <v>762</v>
      </c>
      <c r="B194" t="s">
        <v>1020</v>
      </c>
      <c r="C194" t="s">
        <v>562</v>
      </c>
      <c r="D194" t="s">
        <v>537</v>
      </c>
      <c r="I194">
        <v>670</v>
      </c>
      <c r="M194">
        <v>224</v>
      </c>
      <c r="P194">
        <v>0</v>
      </c>
    </row>
    <row r="195" spans="1:16" x14ac:dyDescent="0.25">
      <c r="A195">
        <v>763</v>
      </c>
      <c r="B195" t="s">
        <v>1021</v>
      </c>
      <c r="C195" t="s">
        <v>562</v>
      </c>
      <c r="D195" t="s">
        <v>537</v>
      </c>
      <c r="G195">
        <v>684</v>
      </c>
      <c r="P195">
        <v>0</v>
      </c>
    </row>
    <row r="196" spans="1:16" x14ac:dyDescent="0.25">
      <c r="A196">
        <v>766</v>
      </c>
      <c r="B196" t="s">
        <v>1022</v>
      </c>
      <c r="C196" t="s">
        <v>562</v>
      </c>
      <c r="D196" t="s">
        <v>537</v>
      </c>
      <c r="E196">
        <v>603</v>
      </c>
      <c r="F196" s="1164">
        <v>1.9130400000000001</v>
      </c>
      <c r="G196">
        <v>207</v>
      </c>
      <c r="H196" s="1163">
        <v>-0.51522000000000001</v>
      </c>
      <c r="I196">
        <v>427</v>
      </c>
      <c r="J196" s="1164">
        <v>1.1785699999999999</v>
      </c>
      <c r="K196">
        <v>196</v>
      </c>
      <c r="L196" s="1163">
        <v>-0.71716999999999997</v>
      </c>
      <c r="M196">
        <v>693</v>
      </c>
      <c r="N196" s="1164">
        <v>0.55381000000000002</v>
      </c>
      <c r="O196">
        <v>446</v>
      </c>
      <c r="P196">
        <v>0</v>
      </c>
    </row>
    <row r="197" spans="1:16" x14ac:dyDescent="0.25">
      <c r="A197">
        <v>769</v>
      </c>
      <c r="B197" t="s">
        <v>1024</v>
      </c>
      <c r="C197" t="s">
        <v>562</v>
      </c>
      <c r="D197" t="s">
        <v>537</v>
      </c>
      <c r="E197">
        <v>572</v>
      </c>
      <c r="F197" s="1164">
        <v>0.34588000000000002</v>
      </c>
      <c r="G197">
        <v>425</v>
      </c>
      <c r="H197" s="1221">
        <v>0</v>
      </c>
      <c r="I197">
        <v>425</v>
      </c>
      <c r="J197" s="1164">
        <v>0.11257</v>
      </c>
      <c r="K197">
        <v>382</v>
      </c>
      <c r="L197" s="1163">
        <v>-0.21881</v>
      </c>
      <c r="M197">
        <v>489</v>
      </c>
      <c r="N197" s="1163">
        <v>-0.11090999999999999</v>
      </c>
      <c r="O197">
        <v>550</v>
      </c>
      <c r="P197">
        <v>0</v>
      </c>
    </row>
    <row r="198" spans="1:16" x14ac:dyDescent="0.25">
      <c r="A198">
        <v>774</v>
      </c>
      <c r="B198" t="s">
        <v>1025</v>
      </c>
      <c r="C198" t="s">
        <v>562</v>
      </c>
      <c r="D198" t="s">
        <v>537</v>
      </c>
      <c r="I198">
        <v>1055</v>
      </c>
      <c r="J198" s="1164">
        <v>0.57228000000000001</v>
      </c>
      <c r="K198">
        <v>671</v>
      </c>
      <c r="L198" s="1164">
        <v>9.2829999999999996E-2</v>
      </c>
      <c r="M198">
        <v>614</v>
      </c>
      <c r="N198" s="1163">
        <v>-0.22961000000000001</v>
      </c>
      <c r="O198">
        <v>797</v>
      </c>
      <c r="P198">
        <v>0</v>
      </c>
    </row>
    <row r="199" spans="1:16" x14ac:dyDescent="0.25">
      <c r="A199">
        <v>780</v>
      </c>
      <c r="B199" t="s">
        <v>1027</v>
      </c>
      <c r="C199" t="s">
        <v>562</v>
      </c>
      <c r="D199" t="s">
        <v>537</v>
      </c>
      <c r="G199">
        <v>358</v>
      </c>
      <c r="P199">
        <v>0</v>
      </c>
    </row>
    <row r="200" spans="1:16" x14ac:dyDescent="0.25">
      <c r="A200">
        <v>784</v>
      </c>
      <c r="B200" t="s">
        <v>1031</v>
      </c>
      <c r="C200" t="s">
        <v>562</v>
      </c>
      <c r="D200" t="s">
        <v>537</v>
      </c>
      <c r="G200">
        <v>351</v>
      </c>
      <c r="H200" s="1163">
        <v>-0.35239999999999999</v>
      </c>
      <c r="I200">
        <v>542</v>
      </c>
      <c r="J200" s="1164">
        <v>0.25753999999999999</v>
      </c>
      <c r="K200">
        <v>431</v>
      </c>
      <c r="L200" s="1163">
        <v>-8.1019999999999995E-2</v>
      </c>
      <c r="M200">
        <v>469</v>
      </c>
      <c r="N200" s="1163">
        <v>-0.34497</v>
      </c>
      <c r="O200">
        <v>716</v>
      </c>
      <c r="P200">
        <v>0</v>
      </c>
    </row>
    <row r="201" spans="1:16" x14ac:dyDescent="0.25">
      <c r="A201">
        <v>791</v>
      </c>
      <c r="B201" t="s">
        <v>1032</v>
      </c>
      <c r="C201" t="s">
        <v>562</v>
      </c>
      <c r="D201" t="s">
        <v>537</v>
      </c>
      <c r="G201">
        <v>306</v>
      </c>
      <c r="H201" s="1163">
        <v>-0.11816</v>
      </c>
      <c r="I201">
        <v>347</v>
      </c>
      <c r="P201">
        <v>0</v>
      </c>
    </row>
    <row r="202" spans="1:16" x14ac:dyDescent="0.25">
      <c r="A202">
        <v>793</v>
      </c>
      <c r="B202" t="s">
        <v>1414</v>
      </c>
      <c r="D202" t="s">
        <v>537</v>
      </c>
      <c r="E202">
        <v>2</v>
      </c>
      <c r="F202" s="1221">
        <v>0</v>
      </c>
      <c r="G202">
        <v>2</v>
      </c>
      <c r="H202" s="1221">
        <v>0</v>
      </c>
      <c r="I202">
        <v>2</v>
      </c>
      <c r="J202" s="1221">
        <v>0</v>
      </c>
      <c r="K202">
        <v>2</v>
      </c>
      <c r="L202" s="1221">
        <v>0</v>
      </c>
      <c r="M202">
        <v>2</v>
      </c>
      <c r="N202" s="1221">
        <v>0</v>
      </c>
      <c r="O202">
        <v>2</v>
      </c>
      <c r="P202">
        <v>0</v>
      </c>
    </row>
    <row r="203" spans="1:16" x14ac:dyDescent="0.25">
      <c r="A203">
        <v>794</v>
      </c>
      <c r="B203" t="s">
        <v>1034</v>
      </c>
      <c r="C203" t="s">
        <v>562</v>
      </c>
      <c r="D203" t="s">
        <v>537</v>
      </c>
      <c r="E203">
        <v>367</v>
      </c>
      <c r="F203" s="1163">
        <v>-0.34228999999999998</v>
      </c>
      <c r="G203">
        <v>558</v>
      </c>
      <c r="H203" s="1164">
        <v>2.6470600000000002</v>
      </c>
      <c r="I203">
        <v>153</v>
      </c>
      <c r="J203" s="1163">
        <v>-0.68323</v>
      </c>
      <c r="K203">
        <v>483</v>
      </c>
      <c r="L203" s="1163">
        <v>-6.2140000000000001E-2</v>
      </c>
      <c r="M203">
        <v>515</v>
      </c>
      <c r="N203" s="1164">
        <v>0.14699000000000001</v>
      </c>
      <c r="O203">
        <v>449</v>
      </c>
      <c r="P203">
        <v>0</v>
      </c>
    </row>
    <row r="204" spans="1:16" x14ac:dyDescent="0.25">
      <c r="A204">
        <v>850</v>
      </c>
      <c r="B204" t="s">
        <v>1036</v>
      </c>
      <c r="C204" t="s">
        <v>562</v>
      </c>
      <c r="D204" t="s">
        <v>537</v>
      </c>
      <c r="E204">
        <v>386</v>
      </c>
      <c r="F204" s="1164">
        <v>1.5906</v>
      </c>
      <c r="G204">
        <v>149</v>
      </c>
      <c r="H204" s="1163">
        <v>-0.50987000000000005</v>
      </c>
      <c r="I204">
        <v>304</v>
      </c>
      <c r="J204" s="1164">
        <v>1</v>
      </c>
      <c r="K204">
        <v>152</v>
      </c>
      <c r="L204" s="1163">
        <v>-0.16022</v>
      </c>
      <c r="M204">
        <v>181</v>
      </c>
      <c r="N204" s="1163">
        <v>-0.29844999999999999</v>
      </c>
      <c r="O204">
        <v>258</v>
      </c>
      <c r="P204">
        <v>0</v>
      </c>
    </row>
    <row r="205" spans="1:16" x14ac:dyDescent="0.25">
      <c r="A205">
        <v>851</v>
      </c>
      <c r="B205" t="s">
        <v>1037</v>
      </c>
      <c r="C205" t="s">
        <v>562</v>
      </c>
      <c r="D205" t="s">
        <v>537</v>
      </c>
      <c r="E205">
        <v>341</v>
      </c>
      <c r="F205" s="1163">
        <v>-2.8490000000000001E-2</v>
      </c>
      <c r="G205">
        <v>351</v>
      </c>
      <c r="H205" s="1163">
        <v>-0.1203</v>
      </c>
      <c r="I205">
        <v>399</v>
      </c>
      <c r="J205" s="1164">
        <v>7.5469999999999995E-2</v>
      </c>
      <c r="K205">
        <v>371</v>
      </c>
      <c r="P205">
        <v>0</v>
      </c>
    </row>
    <row r="206" spans="1:16" x14ac:dyDescent="0.25">
      <c r="A206">
        <v>910</v>
      </c>
      <c r="B206" t="s">
        <v>1039</v>
      </c>
      <c r="C206" t="s">
        <v>562</v>
      </c>
      <c r="D206" t="s">
        <v>537</v>
      </c>
      <c r="G206">
        <v>129</v>
      </c>
      <c r="M206">
        <v>138</v>
      </c>
      <c r="P206">
        <v>0</v>
      </c>
    </row>
    <row r="207" spans="1:16" x14ac:dyDescent="0.25">
      <c r="A207">
        <v>911</v>
      </c>
      <c r="B207" t="s">
        <v>665</v>
      </c>
      <c r="D207" t="s">
        <v>537</v>
      </c>
      <c r="E207">
        <v>1477</v>
      </c>
      <c r="F207" s="1164">
        <v>4.4549999999999999E-2</v>
      </c>
      <c r="G207">
        <v>1414</v>
      </c>
      <c r="H207" s="1163">
        <v>-1.874E-2</v>
      </c>
      <c r="I207">
        <v>1441</v>
      </c>
      <c r="J207" s="1164">
        <v>4.8799999999999998E-3</v>
      </c>
      <c r="K207">
        <v>1434</v>
      </c>
      <c r="L207" s="1164">
        <v>0.14263000000000001</v>
      </c>
      <c r="M207">
        <v>1255</v>
      </c>
      <c r="N207" s="1164">
        <v>3.2919999999999998E-2</v>
      </c>
      <c r="O207">
        <v>1215</v>
      </c>
      <c r="P207">
        <v>0</v>
      </c>
    </row>
    <row r="208" spans="1:16" x14ac:dyDescent="0.25">
      <c r="A208">
        <v>912</v>
      </c>
      <c r="B208" t="s">
        <v>666</v>
      </c>
      <c r="D208" t="s">
        <v>537</v>
      </c>
      <c r="E208">
        <v>1656</v>
      </c>
      <c r="F208" s="1163">
        <v>-5.3170000000000002E-2</v>
      </c>
      <c r="G208">
        <v>1749</v>
      </c>
      <c r="H208" s="1164">
        <v>6.8419999999999995E-2</v>
      </c>
      <c r="I208">
        <v>1637</v>
      </c>
      <c r="J208" s="1163">
        <v>-4.045E-2</v>
      </c>
      <c r="K208">
        <v>1706</v>
      </c>
      <c r="L208" s="1164">
        <v>0.26840000000000003</v>
      </c>
      <c r="M208">
        <v>1345</v>
      </c>
      <c r="N208" s="1164">
        <v>0.49113000000000001</v>
      </c>
      <c r="O208">
        <v>902</v>
      </c>
      <c r="P208">
        <v>0</v>
      </c>
    </row>
    <row r="209" spans="1:16" x14ac:dyDescent="0.25">
      <c r="A209">
        <v>913</v>
      </c>
      <c r="B209" t="s">
        <v>667</v>
      </c>
      <c r="D209" t="s">
        <v>537</v>
      </c>
      <c r="E209">
        <v>1556</v>
      </c>
      <c r="F209" s="1164">
        <v>5.135E-2</v>
      </c>
      <c r="G209">
        <v>1480</v>
      </c>
      <c r="H209" s="1164">
        <v>3.0640000000000001E-2</v>
      </c>
      <c r="I209">
        <v>1436</v>
      </c>
      <c r="J209" s="1163">
        <v>-5.8360000000000002E-2</v>
      </c>
      <c r="K209">
        <v>1525</v>
      </c>
      <c r="L209" s="1164">
        <v>0.49803999999999998</v>
      </c>
      <c r="M209">
        <v>1018</v>
      </c>
      <c r="N209" s="1163">
        <v>-7.1169999999999997E-2</v>
      </c>
      <c r="O209">
        <v>1096</v>
      </c>
      <c r="P209">
        <v>0</v>
      </c>
    </row>
    <row r="210" spans="1:16" x14ac:dyDescent="0.25">
      <c r="A210">
        <v>914</v>
      </c>
      <c r="B210" t="s">
        <v>668</v>
      </c>
      <c r="D210" t="s">
        <v>537</v>
      </c>
      <c r="E210">
        <v>1349</v>
      </c>
      <c r="F210" s="1163">
        <v>-4.6640000000000001E-2</v>
      </c>
      <c r="G210">
        <v>1415</v>
      </c>
      <c r="H210" s="1163">
        <v>-3.347E-2</v>
      </c>
      <c r="I210">
        <v>1464</v>
      </c>
      <c r="J210" s="1164">
        <v>2.163E-2</v>
      </c>
      <c r="K210">
        <v>1433</v>
      </c>
      <c r="L210" s="1164">
        <v>0.32318000000000002</v>
      </c>
      <c r="M210">
        <v>1083</v>
      </c>
      <c r="N210" s="1164">
        <v>6.1760000000000002E-2</v>
      </c>
      <c r="O210">
        <v>1020</v>
      </c>
      <c r="P210">
        <v>0</v>
      </c>
    </row>
    <row r="211" spans="1:16" x14ac:dyDescent="0.25">
      <c r="A211">
        <v>915</v>
      </c>
      <c r="B211" t="s">
        <v>669</v>
      </c>
      <c r="D211" t="s">
        <v>537</v>
      </c>
      <c r="E211">
        <v>1882</v>
      </c>
      <c r="F211" s="1164">
        <v>5.6710000000000003E-2</v>
      </c>
      <c r="G211">
        <v>1781</v>
      </c>
      <c r="H211" s="1164">
        <v>2.4740000000000002E-2</v>
      </c>
      <c r="I211">
        <v>1738</v>
      </c>
      <c r="J211" s="1164">
        <v>8.9660000000000004E-2</v>
      </c>
      <c r="K211">
        <v>1595</v>
      </c>
      <c r="L211" s="1164">
        <v>0.29464000000000001</v>
      </c>
      <c r="M211">
        <v>1232</v>
      </c>
      <c r="N211" s="1164">
        <v>0.10990999999999999</v>
      </c>
      <c r="O211">
        <v>1110</v>
      </c>
      <c r="P211">
        <v>0</v>
      </c>
    </row>
    <row r="212" spans="1:16" x14ac:dyDescent="0.25">
      <c r="A212">
        <v>916</v>
      </c>
      <c r="B212" t="s">
        <v>670</v>
      </c>
      <c r="D212" t="s">
        <v>537</v>
      </c>
      <c r="E212">
        <v>1771</v>
      </c>
      <c r="F212" s="1164">
        <v>5.1040000000000002E-2</v>
      </c>
      <c r="G212">
        <v>1685</v>
      </c>
      <c r="H212" s="1164">
        <v>7.7799999999999996E-3</v>
      </c>
      <c r="I212">
        <v>1672</v>
      </c>
      <c r="J212" s="1164">
        <v>4.1739999999999999E-2</v>
      </c>
      <c r="K212">
        <v>1605</v>
      </c>
      <c r="L212" s="1164">
        <v>0.28605999999999998</v>
      </c>
      <c r="M212">
        <v>1248</v>
      </c>
      <c r="N212" s="1164">
        <v>0.13661000000000001</v>
      </c>
      <c r="O212">
        <v>1098</v>
      </c>
      <c r="P212">
        <v>0</v>
      </c>
    </row>
    <row r="213" spans="1:16" x14ac:dyDescent="0.25">
      <c r="A213">
        <v>917</v>
      </c>
      <c r="B213" t="s">
        <v>671</v>
      </c>
      <c r="D213" t="s">
        <v>537</v>
      </c>
      <c r="E213">
        <v>1672</v>
      </c>
      <c r="F213" s="1164">
        <v>5.2229999999999999E-2</v>
      </c>
      <c r="G213">
        <v>1589</v>
      </c>
      <c r="H213" s="1163">
        <v>-1.549E-2</v>
      </c>
      <c r="I213">
        <v>1614</v>
      </c>
      <c r="J213" s="1164">
        <v>1.001E-2</v>
      </c>
      <c r="K213">
        <v>1598</v>
      </c>
      <c r="L213" s="1164">
        <v>0.1988</v>
      </c>
      <c r="M213">
        <v>1333</v>
      </c>
      <c r="N213" s="1164">
        <v>0.13350000000000001</v>
      </c>
      <c r="O213">
        <v>1176</v>
      </c>
      <c r="P213">
        <v>0</v>
      </c>
    </row>
    <row r="214" spans="1:16" x14ac:dyDescent="0.25">
      <c r="A214">
        <v>918</v>
      </c>
      <c r="B214" t="s">
        <v>672</v>
      </c>
      <c r="D214" t="s">
        <v>537</v>
      </c>
      <c r="E214">
        <v>1187</v>
      </c>
      <c r="F214" s="1164">
        <v>0.14355000000000001</v>
      </c>
      <c r="G214">
        <v>1038</v>
      </c>
      <c r="H214" s="1164">
        <v>0.21831</v>
      </c>
      <c r="I214">
        <v>852</v>
      </c>
      <c r="J214" s="1164">
        <v>1.4290000000000001E-2</v>
      </c>
      <c r="K214">
        <v>840</v>
      </c>
      <c r="L214" s="1164">
        <v>0.13667000000000001</v>
      </c>
      <c r="M214">
        <v>739</v>
      </c>
      <c r="N214" s="1163">
        <v>-0.10097</v>
      </c>
      <c r="O214">
        <v>822</v>
      </c>
      <c r="P214">
        <v>0</v>
      </c>
    </row>
    <row r="215" spans="1:16" x14ac:dyDescent="0.25">
      <c r="A215">
        <v>919</v>
      </c>
      <c r="B215" t="s">
        <v>673</v>
      </c>
      <c r="D215" t="s">
        <v>537</v>
      </c>
      <c r="E215">
        <v>1533</v>
      </c>
      <c r="F215" s="1164">
        <v>1.1209999999999999E-2</v>
      </c>
      <c r="G215">
        <v>1516</v>
      </c>
      <c r="H215" s="1164">
        <v>2.65E-3</v>
      </c>
      <c r="I215">
        <v>1512</v>
      </c>
      <c r="J215" s="1164">
        <v>9.8040000000000002E-2</v>
      </c>
      <c r="K215">
        <v>1377</v>
      </c>
      <c r="L215" s="1164">
        <v>5.5169999999999997E-2</v>
      </c>
      <c r="M215">
        <v>1305</v>
      </c>
      <c r="N215" s="1164">
        <v>8.9319999999999997E-2</v>
      </c>
      <c r="O215">
        <v>1198</v>
      </c>
      <c r="P215">
        <v>0</v>
      </c>
    </row>
    <row r="216" spans="1:16" x14ac:dyDescent="0.25">
      <c r="A216">
        <v>920</v>
      </c>
      <c r="B216" t="s">
        <v>674</v>
      </c>
      <c r="D216" t="s">
        <v>537</v>
      </c>
      <c r="E216">
        <v>1816</v>
      </c>
      <c r="F216" s="1164">
        <v>8.7429999999999994E-2</v>
      </c>
      <c r="G216">
        <v>1670</v>
      </c>
      <c r="H216" s="1163">
        <v>-1.8800000000000001E-2</v>
      </c>
      <c r="I216">
        <v>1702</v>
      </c>
      <c r="J216" s="1164">
        <v>5.9100000000000003E-3</v>
      </c>
      <c r="K216">
        <v>1692</v>
      </c>
      <c r="L216" s="1164">
        <v>0.44862999999999997</v>
      </c>
      <c r="M216">
        <v>1168</v>
      </c>
      <c r="N216" s="1164">
        <v>0.15873000000000001</v>
      </c>
      <c r="O216">
        <v>1008</v>
      </c>
      <c r="P216">
        <v>0</v>
      </c>
    </row>
    <row r="217" spans="1:16" x14ac:dyDescent="0.25">
      <c r="A217">
        <v>921</v>
      </c>
      <c r="B217" t="s">
        <v>675</v>
      </c>
      <c r="D217" t="s">
        <v>537</v>
      </c>
      <c r="E217">
        <v>1563</v>
      </c>
      <c r="F217" s="1164">
        <v>5.1399999999999996E-3</v>
      </c>
      <c r="G217">
        <v>1555</v>
      </c>
      <c r="H217" s="1164">
        <v>6.9459999999999994E-2</v>
      </c>
      <c r="I217">
        <v>1454</v>
      </c>
      <c r="J217" s="1163">
        <v>-3.3890000000000003E-2</v>
      </c>
      <c r="K217">
        <v>1505</v>
      </c>
      <c r="L217" s="1164">
        <v>0.34615000000000001</v>
      </c>
      <c r="M217">
        <v>1118</v>
      </c>
      <c r="N217" s="1163">
        <v>-3.8690000000000002E-2</v>
      </c>
      <c r="O217">
        <v>1163</v>
      </c>
      <c r="P217">
        <v>0</v>
      </c>
    </row>
    <row r="218" spans="1:16" x14ac:dyDescent="0.25">
      <c r="A218">
        <v>922</v>
      </c>
      <c r="B218" t="s">
        <v>676</v>
      </c>
      <c r="D218" t="s">
        <v>537</v>
      </c>
      <c r="E218">
        <v>1462</v>
      </c>
      <c r="F218" s="1164">
        <v>3.322E-2</v>
      </c>
      <c r="G218">
        <v>1415</v>
      </c>
      <c r="H218" s="1163">
        <v>-1.256E-2</v>
      </c>
      <c r="I218">
        <v>1433</v>
      </c>
      <c r="J218" s="1163">
        <v>-3.48E-3</v>
      </c>
      <c r="K218">
        <v>1438</v>
      </c>
      <c r="L218" s="1164">
        <v>0.59247000000000005</v>
      </c>
      <c r="M218">
        <v>903</v>
      </c>
      <c r="N218" s="1163">
        <v>-0.17383000000000001</v>
      </c>
      <c r="O218">
        <v>1093</v>
      </c>
      <c r="P218">
        <v>0</v>
      </c>
    </row>
    <row r="219" spans="1:16" x14ac:dyDescent="0.25">
      <c r="A219">
        <v>923</v>
      </c>
      <c r="B219" t="s">
        <v>677</v>
      </c>
      <c r="D219" t="s">
        <v>537</v>
      </c>
      <c r="E219">
        <v>1519</v>
      </c>
      <c r="F219" s="1164">
        <v>1.9460000000000002E-2</v>
      </c>
      <c r="G219">
        <v>1490</v>
      </c>
      <c r="H219" s="1164">
        <v>1.8460000000000001E-2</v>
      </c>
      <c r="I219">
        <v>1463</v>
      </c>
      <c r="J219" s="1164">
        <v>1.5970000000000002E-2</v>
      </c>
      <c r="K219">
        <v>1440</v>
      </c>
      <c r="L219" s="1164">
        <v>0.17646999999999999</v>
      </c>
      <c r="M219">
        <v>1224</v>
      </c>
      <c r="N219" s="1164">
        <v>4.7050000000000002E-2</v>
      </c>
      <c r="O219">
        <v>1169</v>
      </c>
      <c r="P219">
        <v>0</v>
      </c>
    </row>
    <row r="220" spans="1:16" x14ac:dyDescent="0.25">
      <c r="A220">
        <v>924</v>
      </c>
      <c r="B220" t="s">
        <v>678</v>
      </c>
      <c r="D220" t="s">
        <v>537</v>
      </c>
      <c r="E220">
        <v>1481</v>
      </c>
      <c r="F220" s="1164">
        <v>2.8469999999999999E-2</v>
      </c>
      <c r="G220">
        <v>1440</v>
      </c>
      <c r="H220" s="1164">
        <v>5.4949999999999999E-2</v>
      </c>
      <c r="I220">
        <v>1365</v>
      </c>
      <c r="J220" s="1163">
        <v>-2.3609999999999999E-2</v>
      </c>
      <c r="K220">
        <v>1398</v>
      </c>
      <c r="L220" s="1164">
        <v>0.35727999999999999</v>
      </c>
      <c r="M220">
        <v>1030</v>
      </c>
      <c r="N220" s="1164">
        <v>5.9670000000000001E-2</v>
      </c>
      <c r="O220">
        <v>972</v>
      </c>
      <c r="P220">
        <v>0</v>
      </c>
    </row>
    <row r="221" spans="1:16" x14ac:dyDescent="0.25">
      <c r="A221">
        <v>925</v>
      </c>
      <c r="B221" t="s">
        <v>679</v>
      </c>
      <c r="D221" t="s">
        <v>537</v>
      </c>
      <c r="E221">
        <v>1096</v>
      </c>
      <c r="F221" s="1164">
        <v>0.43643999999999999</v>
      </c>
      <c r="G221">
        <v>763</v>
      </c>
      <c r="H221" s="1164">
        <v>0.09</v>
      </c>
      <c r="I221">
        <v>700</v>
      </c>
      <c r="J221" s="1163">
        <v>-9.9099999999999994E-2</v>
      </c>
      <c r="K221">
        <v>777</v>
      </c>
      <c r="L221" s="1164">
        <v>0.2492</v>
      </c>
      <c r="M221">
        <v>622</v>
      </c>
      <c r="N221" s="1164">
        <v>0.15398999999999999</v>
      </c>
      <c r="O221">
        <v>539</v>
      </c>
      <c r="P221">
        <v>0</v>
      </c>
    </row>
    <row r="222" spans="1:16" x14ac:dyDescent="0.25">
      <c r="A222">
        <v>926</v>
      </c>
      <c r="B222" t="s">
        <v>680</v>
      </c>
      <c r="D222" t="s">
        <v>537</v>
      </c>
      <c r="E222">
        <v>1175</v>
      </c>
      <c r="F222" s="1164">
        <v>0.30410999999999999</v>
      </c>
      <c r="G222">
        <v>901</v>
      </c>
      <c r="H222" s="1163">
        <v>-0.14108999999999999</v>
      </c>
      <c r="I222">
        <v>1049</v>
      </c>
      <c r="J222" s="1164">
        <v>1.157E-2</v>
      </c>
      <c r="K222">
        <v>1037</v>
      </c>
      <c r="L222" s="1164">
        <v>0.67527999999999999</v>
      </c>
      <c r="M222">
        <v>619</v>
      </c>
      <c r="N222" s="1163">
        <v>-3.7330000000000002E-2</v>
      </c>
      <c r="O222">
        <v>643</v>
      </c>
      <c r="P222">
        <v>0</v>
      </c>
    </row>
    <row r="223" spans="1:16" x14ac:dyDescent="0.25">
      <c r="A223">
        <v>927</v>
      </c>
      <c r="B223" t="s">
        <v>681</v>
      </c>
      <c r="D223" t="s">
        <v>537</v>
      </c>
      <c r="E223">
        <v>894</v>
      </c>
      <c r="F223" s="1163">
        <v>-3.8710000000000001E-2</v>
      </c>
      <c r="G223">
        <v>930</v>
      </c>
      <c r="H223" s="1164">
        <v>0.34588000000000002</v>
      </c>
      <c r="I223">
        <v>691</v>
      </c>
      <c r="J223" s="1163">
        <v>-0.23730999999999999</v>
      </c>
      <c r="K223">
        <v>906</v>
      </c>
      <c r="L223" s="1164">
        <v>0.48768</v>
      </c>
      <c r="M223">
        <v>609</v>
      </c>
      <c r="N223" s="1164">
        <v>0.05</v>
      </c>
      <c r="O223">
        <v>580</v>
      </c>
      <c r="P223">
        <v>0</v>
      </c>
    </row>
    <row r="224" spans="1:16" x14ac:dyDescent="0.25">
      <c r="A224">
        <v>928</v>
      </c>
      <c r="B224" t="s">
        <v>682</v>
      </c>
      <c r="D224" t="s">
        <v>537</v>
      </c>
      <c r="E224">
        <v>1326</v>
      </c>
      <c r="F224" s="1164">
        <v>1.5100000000000001E-3</v>
      </c>
      <c r="G224">
        <v>1324</v>
      </c>
      <c r="H224" s="1164">
        <v>2.3179999999999999E-2</v>
      </c>
      <c r="I224">
        <v>1294</v>
      </c>
      <c r="J224" s="1164">
        <v>4.777E-2</v>
      </c>
      <c r="K224">
        <v>1235</v>
      </c>
      <c r="L224" s="1164">
        <v>0.55542000000000002</v>
      </c>
      <c r="M224">
        <v>794</v>
      </c>
      <c r="N224" s="1164">
        <v>9.3659999999999993E-2</v>
      </c>
      <c r="O224">
        <v>726</v>
      </c>
      <c r="P224">
        <v>0</v>
      </c>
    </row>
    <row r="225" spans="1:16" x14ac:dyDescent="0.25">
      <c r="A225">
        <v>929</v>
      </c>
      <c r="B225" t="s">
        <v>683</v>
      </c>
      <c r="D225" t="s">
        <v>537</v>
      </c>
      <c r="E225">
        <v>1092</v>
      </c>
      <c r="F225" s="1164">
        <v>0.19475000000000001</v>
      </c>
      <c r="G225">
        <v>914</v>
      </c>
      <c r="H225" s="1163">
        <v>-5.8700000000000002E-2</v>
      </c>
      <c r="I225">
        <v>971</v>
      </c>
      <c r="J225" s="1164">
        <v>0.21223</v>
      </c>
      <c r="K225">
        <v>801</v>
      </c>
      <c r="L225" s="1164">
        <v>0.73377000000000003</v>
      </c>
      <c r="M225">
        <v>462</v>
      </c>
      <c r="N225" s="1164">
        <v>0.11058</v>
      </c>
      <c r="O225">
        <v>416</v>
      </c>
      <c r="P225">
        <v>0</v>
      </c>
    </row>
    <row r="226" spans="1:16" x14ac:dyDescent="0.25">
      <c r="A226">
        <v>930</v>
      </c>
      <c r="B226" t="s">
        <v>1040</v>
      </c>
      <c r="C226" t="s">
        <v>571</v>
      </c>
      <c r="D226" t="s">
        <v>537</v>
      </c>
      <c r="I226">
        <v>110</v>
      </c>
      <c r="P226">
        <v>0</v>
      </c>
    </row>
    <row r="227" spans="1:16" x14ac:dyDescent="0.25">
      <c r="A227">
        <v>936</v>
      </c>
      <c r="B227" t="s">
        <v>684</v>
      </c>
      <c r="D227" t="s">
        <v>630</v>
      </c>
      <c r="E227">
        <v>634</v>
      </c>
      <c r="F227" s="1163">
        <v>-3.14E-3</v>
      </c>
      <c r="G227">
        <v>636</v>
      </c>
      <c r="H227" s="1164">
        <v>1.57E-3</v>
      </c>
      <c r="I227">
        <v>635</v>
      </c>
      <c r="J227" s="1163">
        <v>-1.57E-3</v>
      </c>
      <c r="K227">
        <v>636</v>
      </c>
      <c r="L227" s="1164">
        <v>6.3299999999999997E-3</v>
      </c>
      <c r="M227">
        <v>632</v>
      </c>
      <c r="N227" s="1221">
        <v>0</v>
      </c>
      <c r="O227">
        <v>632</v>
      </c>
      <c r="P227">
        <v>0</v>
      </c>
    </row>
    <row r="228" spans="1:16" x14ac:dyDescent="0.25">
      <c r="A228">
        <v>938</v>
      </c>
      <c r="B228" t="s">
        <v>210</v>
      </c>
      <c r="D228" t="s">
        <v>630</v>
      </c>
      <c r="E228">
        <v>746</v>
      </c>
      <c r="F228" s="1164">
        <v>1.359E-2</v>
      </c>
      <c r="G228">
        <v>736</v>
      </c>
      <c r="H228" s="1163">
        <v>-6.7499999999999999E-3</v>
      </c>
      <c r="I228">
        <v>741</v>
      </c>
      <c r="J228" s="1164">
        <v>8.1600000000000006E-3</v>
      </c>
      <c r="K228">
        <v>735</v>
      </c>
      <c r="L228" s="1221">
        <v>0</v>
      </c>
      <c r="M228">
        <v>735</v>
      </c>
      <c r="N228" s="1221">
        <v>0</v>
      </c>
      <c r="O228">
        <v>735</v>
      </c>
      <c r="P228">
        <v>0</v>
      </c>
    </row>
    <row r="229" spans="1:16" x14ac:dyDescent="0.25">
      <c r="A229">
        <v>939</v>
      </c>
      <c r="B229" t="s">
        <v>211</v>
      </c>
      <c r="D229" t="s">
        <v>630</v>
      </c>
      <c r="E229">
        <v>0</v>
      </c>
      <c r="G229">
        <v>0</v>
      </c>
      <c r="I229">
        <v>0</v>
      </c>
      <c r="K229">
        <v>0</v>
      </c>
      <c r="M229">
        <v>0</v>
      </c>
      <c r="O229">
        <v>0</v>
      </c>
      <c r="P229">
        <v>0</v>
      </c>
    </row>
    <row r="230" spans="1:16" x14ac:dyDescent="0.25">
      <c r="A230">
        <v>940</v>
      </c>
      <c r="B230" t="s">
        <v>685</v>
      </c>
      <c r="D230" t="s">
        <v>630</v>
      </c>
      <c r="E230">
        <v>0</v>
      </c>
      <c r="G230">
        <v>0</v>
      </c>
      <c r="I230">
        <v>0</v>
      </c>
      <c r="K230">
        <v>0</v>
      </c>
      <c r="M230">
        <v>0</v>
      </c>
      <c r="O230">
        <v>0</v>
      </c>
      <c r="P230">
        <v>0</v>
      </c>
    </row>
    <row r="231" spans="1:16" x14ac:dyDescent="0.25">
      <c r="A231">
        <v>944</v>
      </c>
      <c r="B231" t="s">
        <v>214</v>
      </c>
      <c r="D231" t="s">
        <v>630</v>
      </c>
      <c r="E231">
        <v>841</v>
      </c>
      <c r="F231" s="1163">
        <v>-1.175E-2</v>
      </c>
      <c r="G231">
        <v>851</v>
      </c>
      <c r="H231" s="1164">
        <v>5.9100000000000003E-3</v>
      </c>
      <c r="I231">
        <v>846</v>
      </c>
      <c r="J231" s="1163">
        <v>-4.7099999999999998E-3</v>
      </c>
      <c r="K231">
        <v>850</v>
      </c>
      <c r="L231" s="1164">
        <v>1.0699999999999999E-2</v>
      </c>
      <c r="M231">
        <v>841</v>
      </c>
      <c r="N231" s="1221">
        <v>0</v>
      </c>
      <c r="O231">
        <v>841</v>
      </c>
      <c r="P231">
        <v>0</v>
      </c>
    </row>
    <row r="232" spans="1:16" x14ac:dyDescent="0.25">
      <c r="A232">
        <v>945</v>
      </c>
      <c r="B232" t="s">
        <v>218</v>
      </c>
      <c r="D232" t="s">
        <v>630</v>
      </c>
      <c r="E232">
        <v>993</v>
      </c>
      <c r="F232" s="1221">
        <v>0</v>
      </c>
      <c r="G232">
        <v>993</v>
      </c>
      <c r="H232" s="1163">
        <v>-2.4559999999999998E-2</v>
      </c>
      <c r="I232">
        <v>1018</v>
      </c>
      <c r="J232" s="1164">
        <v>2.3120000000000002E-2</v>
      </c>
      <c r="K232">
        <v>995</v>
      </c>
      <c r="L232" s="1164">
        <v>2.0100000000000001E-3</v>
      </c>
      <c r="M232">
        <v>993</v>
      </c>
      <c r="N232" s="1221">
        <v>0</v>
      </c>
      <c r="O232">
        <v>993</v>
      </c>
      <c r="P232">
        <v>0</v>
      </c>
    </row>
    <row r="233" spans="1:16" x14ac:dyDescent="0.25">
      <c r="A233">
        <v>946</v>
      </c>
      <c r="B233" t="s">
        <v>686</v>
      </c>
      <c r="D233" t="s">
        <v>630</v>
      </c>
      <c r="E233">
        <v>481</v>
      </c>
      <c r="F233" s="1164">
        <v>2.0799999999999998E-3</v>
      </c>
      <c r="G233">
        <v>480</v>
      </c>
      <c r="H233" s="1163">
        <v>-8.26E-3</v>
      </c>
      <c r="I233">
        <v>484</v>
      </c>
      <c r="J233" s="1163">
        <v>-8.2000000000000007E-3</v>
      </c>
      <c r="K233">
        <v>488</v>
      </c>
      <c r="L233" s="1164">
        <v>2.521E-2</v>
      </c>
      <c r="M233">
        <v>476</v>
      </c>
      <c r="N233" s="1221">
        <v>0</v>
      </c>
      <c r="O233">
        <v>476</v>
      </c>
      <c r="P233">
        <v>0</v>
      </c>
    </row>
    <row r="234" spans="1:16" x14ac:dyDescent="0.25">
      <c r="A234">
        <v>947</v>
      </c>
      <c r="B234" t="s">
        <v>216</v>
      </c>
      <c r="D234" t="s">
        <v>630</v>
      </c>
      <c r="E234">
        <v>538</v>
      </c>
      <c r="F234" s="1221">
        <v>0</v>
      </c>
      <c r="G234">
        <v>538</v>
      </c>
      <c r="H234" s="1163">
        <v>-1.8600000000000001E-3</v>
      </c>
      <c r="I234">
        <v>539</v>
      </c>
      <c r="J234" s="1164">
        <v>1.8600000000000001E-3</v>
      </c>
      <c r="K234">
        <v>538</v>
      </c>
      <c r="L234" s="1221">
        <v>0</v>
      </c>
      <c r="M234">
        <v>538</v>
      </c>
      <c r="N234" s="1221">
        <v>0</v>
      </c>
      <c r="O234">
        <v>538</v>
      </c>
      <c r="P234">
        <v>0</v>
      </c>
    </row>
    <row r="235" spans="1:16" x14ac:dyDescent="0.25">
      <c r="A235">
        <v>983</v>
      </c>
      <c r="B235" t="s">
        <v>217</v>
      </c>
      <c r="D235" t="s">
        <v>630</v>
      </c>
      <c r="E235">
        <v>690</v>
      </c>
      <c r="F235" s="1163">
        <v>-1.9890000000000001E-2</v>
      </c>
      <c r="G235">
        <v>704</v>
      </c>
      <c r="H235" s="1164">
        <v>5.7099999999999998E-3</v>
      </c>
      <c r="I235">
        <v>700</v>
      </c>
      <c r="J235" s="1164">
        <v>8.6499999999999997E-3</v>
      </c>
      <c r="K235">
        <v>694</v>
      </c>
      <c r="L235" s="1164">
        <v>5.7999999999999996E-3</v>
      </c>
      <c r="M235">
        <v>690</v>
      </c>
      <c r="N235" s="1221">
        <v>0</v>
      </c>
      <c r="O235">
        <v>690</v>
      </c>
      <c r="P235">
        <v>0</v>
      </c>
    </row>
    <row r="236" spans="1:16" x14ac:dyDescent="0.25">
      <c r="A236" s="1097">
        <v>995</v>
      </c>
      <c r="B236" s="1097" t="s">
        <v>687</v>
      </c>
      <c r="C236" s="1097" t="s">
        <v>514</v>
      </c>
      <c r="D236" s="1097" t="s">
        <v>503</v>
      </c>
      <c r="E236">
        <v>84</v>
      </c>
      <c r="F236" s="1163">
        <v>-0.24324000000000001</v>
      </c>
      <c r="G236">
        <v>111</v>
      </c>
      <c r="H236" s="1164">
        <v>0.15625</v>
      </c>
      <c r="I236">
        <v>96</v>
      </c>
      <c r="J236" s="1163">
        <v>-7.6920000000000002E-2</v>
      </c>
      <c r="K236">
        <v>104</v>
      </c>
      <c r="L236" s="1163">
        <v>-3.1224500000000002</v>
      </c>
      <c r="M236">
        <v>-49</v>
      </c>
      <c r="N236" s="1163">
        <v>-1.47115</v>
      </c>
      <c r="O236">
        <v>104</v>
      </c>
      <c r="P236">
        <v>1</v>
      </c>
    </row>
    <row r="237" spans="1:16" x14ac:dyDescent="0.25">
      <c r="A237" s="1097">
        <v>996</v>
      </c>
      <c r="B237" s="1097" t="s">
        <v>688</v>
      </c>
      <c r="C237" s="1097" t="s">
        <v>514</v>
      </c>
      <c r="D237" s="1097" t="s">
        <v>503</v>
      </c>
      <c r="E237">
        <v>97</v>
      </c>
      <c r="F237" s="1163">
        <v>-0.16378999999999999</v>
      </c>
      <c r="G237">
        <v>116</v>
      </c>
      <c r="H237" s="1164">
        <v>0.16</v>
      </c>
      <c r="I237">
        <v>100</v>
      </c>
      <c r="J237" s="1221">
        <v>0</v>
      </c>
      <c r="K237">
        <v>100</v>
      </c>
      <c r="L237" s="1164">
        <v>3.0929999999999999E-2</v>
      </c>
      <c r="M237">
        <v>97</v>
      </c>
      <c r="N237" s="1164">
        <v>1.042E-2</v>
      </c>
      <c r="O237">
        <v>96</v>
      </c>
      <c r="P237">
        <v>1</v>
      </c>
    </row>
    <row r="238" spans="1:16" x14ac:dyDescent="0.25">
      <c r="A238">
        <v>998</v>
      </c>
      <c r="B238" t="s">
        <v>689</v>
      </c>
      <c r="C238" t="s">
        <v>545</v>
      </c>
      <c r="D238" t="s">
        <v>503</v>
      </c>
      <c r="E238">
        <v>1689</v>
      </c>
      <c r="F238" s="1164">
        <v>1.7734000000000001</v>
      </c>
      <c r="G238">
        <v>609</v>
      </c>
      <c r="H238" s="1163">
        <v>-0.40117999999999998</v>
      </c>
      <c r="I238">
        <v>1017</v>
      </c>
      <c r="J238" s="1164">
        <v>0.20927000000000001</v>
      </c>
      <c r="K238">
        <v>841</v>
      </c>
      <c r="L238" s="1164">
        <v>0.16968</v>
      </c>
      <c r="M238">
        <v>719</v>
      </c>
      <c r="N238" s="1163">
        <v>-0.22438</v>
      </c>
      <c r="O238">
        <v>927</v>
      </c>
      <c r="P238">
        <v>0</v>
      </c>
    </row>
    <row r="239" spans="1:16" x14ac:dyDescent="0.25">
      <c r="A239">
        <v>1017</v>
      </c>
      <c r="B239" t="s">
        <v>690</v>
      </c>
      <c r="C239" t="s">
        <v>510</v>
      </c>
      <c r="D239" t="s">
        <v>503</v>
      </c>
      <c r="E239">
        <v>269</v>
      </c>
      <c r="F239" s="1163">
        <v>-0.25895000000000001</v>
      </c>
      <c r="G239">
        <v>363</v>
      </c>
      <c r="H239" s="1163">
        <v>-1.359E-2</v>
      </c>
      <c r="I239">
        <v>368</v>
      </c>
      <c r="J239" s="1163">
        <v>-4.4159999999999998E-2</v>
      </c>
      <c r="K239">
        <v>385</v>
      </c>
      <c r="L239" s="1163">
        <v>-0.18085000000000001</v>
      </c>
      <c r="M239">
        <v>470</v>
      </c>
      <c r="N239" s="1163">
        <v>-9.2660000000000006E-2</v>
      </c>
      <c r="O239">
        <v>518</v>
      </c>
      <c r="P239">
        <v>0</v>
      </c>
    </row>
    <row r="240" spans="1:16" x14ac:dyDescent="0.25">
      <c r="A240" s="1097">
        <v>1019</v>
      </c>
      <c r="B240" s="1097" t="s">
        <v>691</v>
      </c>
      <c r="C240" s="1097"/>
      <c r="D240" s="1097" t="s">
        <v>630</v>
      </c>
      <c r="E240">
        <v>308</v>
      </c>
      <c r="F240" s="1221">
        <v>0</v>
      </c>
      <c r="G240">
        <v>308</v>
      </c>
      <c r="H240" s="1221">
        <v>0</v>
      </c>
      <c r="I240">
        <v>308</v>
      </c>
      <c r="J240" s="1221">
        <v>0</v>
      </c>
      <c r="K240">
        <v>308</v>
      </c>
      <c r="L240" s="1221">
        <v>0</v>
      </c>
      <c r="M240">
        <v>308</v>
      </c>
      <c r="N240" s="1221">
        <v>0</v>
      </c>
      <c r="O240">
        <v>308</v>
      </c>
      <c r="P240">
        <v>1</v>
      </c>
    </row>
    <row r="241" spans="1:16" x14ac:dyDescent="0.25">
      <c r="A241" s="1097">
        <v>1020</v>
      </c>
      <c r="B241" s="1097" t="s">
        <v>692</v>
      </c>
      <c r="C241" s="1097"/>
      <c r="D241" s="1097" t="s">
        <v>630</v>
      </c>
      <c r="G241">
        <v>312</v>
      </c>
      <c r="H241" s="1163">
        <v>-1.5769999999999999E-2</v>
      </c>
      <c r="I241">
        <v>317</v>
      </c>
      <c r="O241">
        <v>308</v>
      </c>
      <c r="P241">
        <v>1</v>
      </c>
    </row>
    <row r="242" spans="1:16" x14ac:dyDescent="0.25">
      <c r="A242">
        <v>1026</v>
      </c>
      <c r="B242" t="s">
        <v>693</v>
      </c>
      <c r="C242" t="s">
        <v>514</v>
      </c>
      <c r="D242" t="s">
        <v>503</v>
      </c>
      <c r="E242">
        <v>1510</v>
      </c>
      <c r="F242" s="1164">
        <v>1.35938</v>
      </c>
      <c r="G242">
        <v>640</v>
      </c>
      <c r="H242" s="1163">
        <v>-0.22799</v>
      </c>
      <c r="I242">
        <v>829</v>
      </c>
      <c r="J242" s="1163">
        <v>-0.22012999999999999</v>
      </c>
      <c r="K242">
        <v>1063</v>
      </c>
      <c r="L242" s="1164">
        <v>7.5910000000000005E-2</v>
      </c>
      <c r="M242">
        <v>988</v>
      </c>
      <c r="N242" s="1164">
        <v>4.9950000000000001E-2</v>
      </c>
      <c r="O242">
        <v>941</v>
      </c>
      <c r="P242">
        <v>0</v>
      </c>
    </row>
    <row r="243" spans="1:16" x14ac:dyDescent="0.25">
      <c r="A243" s="1097">
        <v>1027</v>
      </c>
      <c r="B243" s="1097" t="s">
        <v>694</v>
      </c>
      <c r="C243" s="1097" t="s">
        <v>432</v>
      </c>
      <c r="D243" s="1097" t="s">
        <v>503</v>
      </c>
      <c r="E243">
        <v>192</v>
      </c>
      <c r="F243" s="1164">
        <v>0.39129999999999998</v>
      </c>
      <c r="G243">
        <v>138</v>
      </c>
      <c r="H243" s="1163">
        <v>-2.8170000000000001E-2</v>
      </c>
      <c r="I243">
        <v>142</v>
      </c>
      <c r="J243" s="1163">
        <v>-4.054E-2</v>
      </c>
      <c r="K243">
        <v>148</v>
      </c>
      <c r="L243" s="1163">
        <v>-0.12941</v>
      </c>
      <c r="M243">
        <v>170</v>
      </c>
      <c r="N243" s="1164">
        <v>0.34921000000000002</v>
      </c>
      <c r="O243">
        <v>126</v>
      </c>
      <c r="P243">
        <v>1</v>
      </c>
    </row>
    <row r="244" spans="1:16" x14ac:dyDescent="0.25">
      <c r="A244" s="1097">
        <v>1028</v>
      </c>
      <c r="B244" s="1097" t="s">
        <v>695</v>
      </c>
      <c r="C244" s="1097" t="s">
        <v>545</v>
      </c>
      <c r="D244" s="1097" t="s">
        <v>503</v>
      </c>
      <c r="E244">
        <v>437</v>
      </c>
      <c r="F244" s="1164">
        <v>1.5705899999999999</v>
      </c>
      <c r="G244">
        <v>170</v>
      </c>
      <c r="H244" s="1163">
        <v>-0.87653999999999999</v>
      </c>
      <c r="I244">
        <v>1377</v>
      </c>
      <c r="J244" s="1164">
        <v>7.8838699999999999</v>
      </c>
      <c r="K244">
        <v>155</v>
      </c>
      <c r="L244" s="1163">
        <v>-7.1859999999999993E-2</v>
      </c>
      <c r="M244">
        <v>167</v>
      </c>
      <c r="N244" s="1163">
        <v>-0.97506000000000004</v>
      </c>
      <c r="O244">
        <v>6695</v>
      </c>
      <c r="P244">
        <v>1</v>
      </c>
    </row>
    <row r="245" spans="1:16" x14ac:dyDescent="0.25">
      <c r="A245" s="1097">
        <v>1029</v>
      </c>
      <c r="B245" s="1097" t="s">
        <v>696</v>
      </c>
      <c r="C245" s="1097" t="s">
        <v>545</v>
      </c>
      <c r="D245" s="1097" t="s">
        <v>503</v>
      </c>
      <c r="E245">
        <v>81</v>
      </c>
      <c r="F245" s="1163">
        <v>-5.8139999999999997E-2</v>
      </c>
      <c r="G245">
        <v>86</v>
      </c>
      <c r="H245" s="1163">
        <v>-0.29508000000000001</v>
      </c>
      <c r="I245">
        <v>122</v>
      </c>
      <c r="J245" s="1164">
        <v>0.50617000000000001</v>
      </c>
      <c r="K245">
        <v>81</v>
      </c>
      <c r="L245" s="1163">
        <v>-6.8970000000000004E-2</v>
      </c>
      <c r="M245">
        <v>87</v>
      </c>
      <c r="N245" s="1163">
        <v>-1.136E-2</v>
      </c>
      <c r="O245">
        <v>88</v>
      </c>
      <c r="P245">
        <v>1</v>
      </c>
    </row>
    <row r="246" spans="1:16" x14ac:dyDescent="0.25">
      <c r="A246" s="1097">
        <v>1030</v>
      </c>
      <c r="B246" s="1097" t="s">
        <v>697</v>
      </c>
      <c r="C246" s="1097" t="s">
        <v>545</v>
      </c>
      <c r="D246" s="1097" t="s">
        <v>503</v>
      </c>
      <c r="E246">
        <v>840</v>
      </c>
      <c r="F246" s="1164">
        <v>2.06569</v>
      </c>
      <c r="G246">
        <v>274</v>
      </c>
      <c r="H246" s="1164">
        <v>0.27442</v>
      </c>
      <c r="I246">
        <v>215</v>
      </c>
      <c r="J246" s="1163">
        <v>-9.2200000000000008E-3</v>
      </c>
      <c r="K246">
        <v>217</v>
      </c>
      <c r="L246" s="1163">
        <v>-0.38701000000000002</v>
      </c>
      <c r="M246">
        <v>354</v>
      </c>
      <c r="N246" s="1164">
        <v>0.58743999999999996</v>
      </c>
      <c r="O246">
        <v>223</v>
      </c>
      <c r="P246">
        <v>1</v>
      </c>
    </row>
    <row r="247" spans="1:16" x14ac:dyDescent="0.25">
      <c r="A247" s="1097">
        <v>1033</v>
      </c>
      <c r="B247" s="1097" t="s">
        <v>699</v>
      </c>
      <c r="C247" s="1097"/>
      <c r="D247" s="1097" t="s">
        <v>630</v>
      </c>
      <c r="E247">
        <v>83</v>
      </c>
      <c r="F247" s="1164">
        <v>1.2200000000000001E-2</v>
      </c>
      <c r="G247">
        <v>82</v>
      </c>
      <c r="H247" s="1163">
        <v>-1.205E-2</v>
      </c>
      <c r="I247">
        <v>83</v>
      </c>
      <c r="J247" s="1164">
        <v>1.2200000000000001E-2</v>
      </c>
      <c r="K247">
        <v>82</v>
      </c>
      <c r="L247" s="1221">
        <v>0</v>
      </c>
      <c r="M247">
        <v>82</v>
      </c>
      <c r="N247" s="1221">
        <v>0</v>
      </c>
      <c r="O247">
        <v>82</v>
      </c>
      <c r="P247">
        <v>1</v>
      </c>
    </row>
    <row r="248" spans="1:16" x14ac:dyDescent="0.25">
      <c r="A248" s="1097">
        <v>1036</v>
      </c>
      <c r="B248" s="1097" t="s">
        <v>700</v>
      </c>
      <c r="C248" s="1097"/>
      <c r="D248" s="1097" t="s">
        <v>630</v>
      </c>
      <c r="G248">
        <v>41</v>
      </c>
      <c r="H248" s="1221">
        <v>0</v>
      </c>
      <c r="I248">
        <v>41</v>
      </c>
      <c r="J248" s="1163">
        <v>-2.3810000000000001E-2</v>
      </c>
      <c r="K248">
        <v>42</v>
      </c>
      <c r="L248" s="1164">
        <v>2.4389999999999998E-2</v>
      </c>
      <c r="M248">
        <v>41</v>
      </c>
      <c r="N248" s="1221">
        <v>0</v>
      </c>
      <c r="O248">
        <v>41</v>
      </c>
      <c r="P248">
        <v>1</v>
      </c>
    </row>
    <row r="249" spans="1:16" x14ac:dyDescent="0.25">
      <c r="A249" s="1097">
        <v>1037</v>
      </c>
      <c r="B249" s="1097" t="s">
        <v>701</v>
      </c>
      <c r="C249" s="1097"/>
      <c r="D249" s="1097" t="s">
        <v>630</v>
      </c>
      <c r="E249">
        <v>42</v>
      </c>
      <c r="F249" s="1164">
        <v>2.4389999999999998E-2</v>
      </c>
      <c r="G249">
        <v>41</v>
      </c>
      <c r="H249" s="1221">
        <v>0</v>
      </c>
      <c r="I249">
        <v>41</v>
      </c>
      <c r="J249" s="1163">
        <v>-4.6510000000000003E-2</v>
      </c>
      <c r="K249">
        <v>43</v>
      </c>
      <c r="O249">
        <v>41</v>
      </c>
      <c r="P249">
        <v>1</v>
      </c>
    </row>
    <row r="250" spans="1:16" x14ac:dyDescent="0.25">
      <c r="A250" s="1097">
        <v>1038</v>
      </c>
      <c r="B250" s="1097" t="s">
        <v>702</v>
      </c>
      <c r="C250" s="1097"/>
      <c r="D250" s="1097" t="s">
        <v>630</v>
      </c>
      <c r="G250">
        <v>104</v>
      </c>
      <c r="H250" s="1164">
        <v>2.9700000000000001E-2</v>
      </c>
      <c r="I250">
        <v>101</v>
      </c>
      <c r="J250" s="1221">
        <v>0</v>
      </c>
      <c r="K250">
        <v>101</v>
      </c>
      <c r="O250">
        <v>98</v>
      </c>
      <c r="P250">
        <v>1</v>
      </c>
    </row>
    <row r="251" spans="1:16" x14ac:dyDescent="0.25">
      <c r="A251" s="1097">
        <v>1039</v>
      </c>
      <c r="B251" s="1097" t="s">
        <v>703</v>
      </c>
      <c r="C251" s="1097"/>
      <c r="D251" s="1097" t="s">
        <v>630</v>
      </c>
      <c r="E251">
        <v>57</v>
      </c>
      <c r="F251" s="1163">
        <v>-1.7239999999999998E-2</v>
      </c>
      <c r="G251">
        <v>58</v>
      </c>
      <c r="H251" s="1221">
        <v>0</v>
      </c>
      <c r="I251">
        <v>58</v>
      </c>
      <c r="J251" s="1163">
        <v>-3.3329999999999999E-2</v>
      </c>
      <c r="K251">
        <v>60</v>
      </c>
      <c r="L251" s="1164">
        <v>5.2630000000000003E-2</v>
      </c>
      <c r="M251">
        <v>57</v>
      </c>
      <c r="N251" s="1221">
        <v>0</v>
      </c>
      <c r="O251">
        <v>57</v>
      </c>
      <c r="P251">
        <v>1</v>
      </c>
    </row>
    <row r="252" spans="1:16" x14ac:dyDescent="0.25">
      <c r="A252" s="1097">
        <v>1040</v>
      </c>
      <c r="B252" s="1097" t="s">
        <v>704</v>
      </c>
      <c r="C252" s="1097" t="s">
        <v>449</v>
      </c>
      <c r="D252" s="1097" t="s">
        <v>503</v>
      </c>
      <c r="E252">
        <v>94</v>
      </c>
      <c r="F252" s="1164">
        <v>1.0749999999999999E-2</v>
      </c>
      <c r="G252">
        <v>93</v>
      </c>
      <c r="H252" s="1221">
        <v>0</v>
      </c>
      <c r="I252">
        <v>93</v>
      </c>
      <c r="J252" s="1164">
        <v>4.4940000000000001E-2</v>
      </c>
      <c r="K252">
        <v>89</v>
      </c>
      <c r="L252" s="1164">
        <v>1.136E-2</v>
      </c>
      <c r="M252">
        <v>88</v>
      </c>
      <c r="N252" s="1164">
        <v>8.6419999999999997E-2</v>
      </c>
      <c r="O252">
        <v>81</v>
      </c>
      <c r="P252">
        <v>1</v>
      </c>
    </row>
    <row r="253" spans="1:16" x14ac:dyDescent="0.25">
      <c r="A253">
        <v>1046</v>
      </c>
      <c r="B253" t="s">
        <v>705</v>
      </c>
      <c r="C253" t="s">
        <v>510</v>
      </c>
      <c r="D253" t="s">
        <v>503</v>
      </c>
      <c r="E253">
        <v>888</v>
      </c>
      <c r="F253" s="1164">
        <v>0.29635</v>
      </c>
      <c r="G253">
        <v>685</v>
      </c>
      <c r="H253" s="1163">
        <v>-3.2489999999999998E-2</v>
      </c>
      <c r="I253">
        <v>708</v>
      </c>
      <c r="J253" s="1163">
        <v>-0.18149999999999999</v>
      </c>
      <c r="K253">
        <v>865</v>
      </c>
      <c r="L253" s="1164">
        <v>0.56703000000000003</v>
      </c>
      <c r="M253">
        <v>552</v>
      </c>
      <c r="N253" s="1164">
        <v>0.28671000000000002</v>
      </c>
      <c r="O253">
        <v>429</v>
      </c>
      <c r="P253">
        <v>0</v>
      </c>
    </row>
    <row r="254" spans="1:16" x14ac:dyDescent="0.25">
      <c r="A254">
        <v>1047</v>
      </c>
      <c r="B254" t="s">
        <v>706</v>
      </c>
      <c r="C254" t="s">
        <v>510</v>
      </c>
      <c r="D254" t="s">
        <v>503</v>
      </c>
      <c r="E254">
        <v>1163</v>
      </c>
      <c r="F254" s="1163">
        <v>-7.6800000000000002E-3</v>
      </c>
      <c r="G254">
        <v>1172</v>
      </c>
      <c r="H254" s="1164">
        <v>2.8070000000000001E-2</v>
      </c>
      <c r="I254">
        <v>1140</v>
      </c>
      <c r="J254" s="1164">
        <v>4.6829999999999997E-2</v>
      </c>
      <c r="K254">
        <v>1089</v>
      </c>
      <c r="L254" s="1164">
        <v>0.78232000000000002</v>
      </c>
      <c r="M254">
        <v>611</v>
      </c>
      <c r="N254" s="1164">
        <v>0.11293</v>
      </c>
      <c r="O254">
        <v>549</v>
      </c>
      <c r="P254">
        <v>0</v>
      </c>
    </row>
    <row r="255" spans="1:16" x14ac:dyDescent="0.25">
      <c r="A255">
        <v>1048</v>
      </c>
      <c r="B255" t="s">
        <v>707</v>
      </c>
      <c r="C255" t="s">
        <v>510</v>
      </c>
      <c r="D255" t="s">
        <v>503</v>
      </c>
      <c r="E255">
        <v>931</v>
      </c>
      <c r="F255" s="1163">
        <v>-0.17465</v>
      </c>
      <c r="G255">
        <v>1128</v>
      </c>
      <c r="H255" s="1164">
        <v>0.10049</v>
      </c>
      <c r="I255">
        <v>1025</v>
      </c>
      <c r="J255" s="1163">
        <v>-3.6650000000000002E-2</v>
      </c>
      <c r="K255">
        <v>1064</v>
      </c>
      <c r="L255" s="1164">
        <v>0.85365999999999997</v>
      </c>
      <c r="M255">
        <v>574</v>
      </c>
      <c r="N255" s="1164">
        <v>0.21096999999999999</v>
      </c>
      <c r="O255">
        <v>474</v>
      </c>
      <c r="P255">
        <v>0</v>
      </c>
    </row>
    <row r="256" spans="1:16" x14ac:dyDescent="0.25">
      <c r="A256">
        <v>1050</v>
      </c>
      <c r="B256" t="s">
        <v>1052</v>
      </c>
      <c r="D256" t="s">
        <v>537</v>
      </c>
      <c r="I256">
        <v>110</v>
      </c>
      <c r="P256">
        <v>0</v>
      </c>
    </row>
    <row r="257" spans="1:16" x14ac:dyDescent="0.25">
      <c r="A257">
        <v>1066</v>
      </c>
      <c r="B257" t="s">
        <v>709</v>
      </c>
      <c r="D257" t="s">
        <v>537</v>
      </c>
      <c r="E257">
        <v>1505</v>
      </c>
      <c r="F257" s="1164">
        <v>7.5770000000000004E-2</v>
      </c>
      <c r="G257">
        <v>1399</v>
      </c>
      <c r="H257" s="1164">
        <v>1.5980000000000001E-2</v>
      </c>
      <c r="I257">
        <v>1377</v>
      </c>
      <c r="J257" s="1163">
        <v>-1.643E-2</v>
      </c>
      <c r="K257">
        <v>1400</v>
      </c>
      <c r="L257" s="1164">
        <v>0.47367999999999999</v>
      </c>
      <c r="M257">
        <v>950</v>
      </c>
      <c r="N257" s="1164">
        <v>8.8200000000000001E-2</v>
      </c>
      <c r="O257">
        <v>873</v>
      </c>
      <c r="P257">
        <v>0</v>
      </c>
    </row>
    <row r="258" spans="1:16" x14ac:dyDescent="0.25">
      <c r="A258">
        <v>1068</v>
      </c>
      <c r="B258" t="s">
        <v>711</v>
      </c>
      <c r="D258" t="s">
        <v>537</v>
      </c>
      <c r="E258">
        <v>1495</v>
      </c>
      <c r="I258">
        <v>1369</v>
      </c>
      <c r="J258" s="1163">
        <v>-2.0740000000000001E-2</v>
      </c>
      <c r="K258">
        <v>1398</v>
      </c>
      <c r="L258" s="1164">
        <v>0.27788000000000002</v>
      </c>
      <c r="M258">
        <v>1094</v>
      </c>
      <c r="N258" s="1164">
        <v>8.3169999999999994E-2</v>
      </c>
      <c r="O258">
        <v>1010</v>
      </c>
      <c r="P258">
        <v>0</v>
      </c>
    </row>
    <row r="259" spans="1:16" x14ac:dyDescent="0.25">
      <c r="A259">
        <v>1069</v>
      </c>
      <c r="B259" t="s">
        <v>712</v>
      </c>
      <c r="D259" t="s">
        <v>537</v>
      </c>
      <c r="E259">
        <v>1427</v>
      </c>
      <c r="F259" s="1164">
        <v>6.2549999999999994E-2</v>
      </c>
      <c r="G259">
        <v>1343</v>
      </c>
      <c r="H259" s="1163">
        <v>-3.3119999999999997E-2</v>
      </c>
      <c r="I259">
        <v>1389</v>
      </c>
      <c r="J259" s="1164">
        <v>8.516E-2</v>
      </c>
      <c r="K259">
        <v>1280</v>
      </c>
      <c r="L259" s="1164">
        <v>0.20301</v>
      </c>
      <c r="M259">
        <v>1064</v>
      </c>
      <c r="N259" s="1164">
        <v>6.1879999999999998E-2</v>
      </c>
      <c r="O259">
        <v>1002</v>
      </c>
      <c r="P259">
        <v>0</v>
      </c>
    </row>
    <row r="260" spans="1:16" x14ac:dyDescent="0.25">
      <c r="A260">
        <v>1070</v>
      </c>
      <c r="B260" t="s">
        <v>713</v>
      </c>
      <c r="D260" t="s">
        <v>537</v>
      </c>
      <c r="E260">
        <v>1499</v>
      </c>
      <c r="F260" s="1164">
        <v>4.6789999999999998E-2</v>
      </c>
      <c r="G260">
        <v>1432</v>
      </c>
      <c r="H260" s="1164">
        <v>4.07E-2</v>
      </c>
      <c r="I260">
        <v>1376</v>
      </c>
      <c r="J260" s="1164">
        <v>2.2290000000000001E-2</v>
      </c>
      <c r="K260">
        <v>1346</v>
      </c>
      <c r="L260" s="1164">
        <v>0.14165</v>
      </c>
      <c r="M260">
        <v>1179</v>
      </c>
      <c r="N260" s="1164">
        <v>6.1210000000000001E-2</v>
      </c>
      <c r="O260">
        <v>1111</v>
      </c>
      <c r="P260">
        <v>0</v>
      </c>
    </row>
    <row r="261" spans="1:16" x14ac:dyDescent="0.25">
      <c r="A261">
        <v>1071</v>
      </c>
      <c r="B261" t="s">
        <v>714</v>
      </c>
      <c r="D261" t="s">
        <v>537</v>
      </c>
      <c r="E261">
        <v>1516</v>
      </c>
      <c r="F261" s="1164">
        <v>0.12213</v>
      </c>
      <c r="G261">
        <v>1351</v>
      </c>
      <c r="H261" s="1164">
        <v>6.7979999999999999E-2</v>
      </c>
      <c r="I261">
        <v>1265</v>
      </c>
      <c r="J261" s="1163">
        <v>-2.9909999999999999E-2</v>
      </c>
      <c r="K261">
        <v>1304</v>
      </c>
      <c r="L261" s="1164">
        <v>0.19963</v>
      </c>
      <c r="M261">
        <v>1087</v>
      </c>
      <c r="N261" s="1164">
        <v>0.29714000000000002</v>
      </c>
      <c r="O261">
        <v>838</v>
      </c>
      <c r="P261">
        <v>0</v>
      </c>
    </row>
    <row r="262" spans="1:16" x14ac:dyDescent="0.25">
      <c r="A262">
        <v>1072</v>
      </c>
      <c r="B262" t="s">
        <v>715</v>
      </c>
      <c r="D262" t="s">
        <v>537</v>
      </c>
      <c r="E262">
        <v>1575</v>
      </c>
      <c r="F262" s="1164">
        <v>0.19772000000000001</v>
      </c>
      <c r="G262">
        <v>1315</v>
      </c>
      <c r="H262" s="1163">
        <v>-5.2589999999999998E-2</v>
      </c>
      <c r="I262">
        <v>1388</v>
      </c>
      <c r="J262" s="1164">
        <v>8.7200000000000003E-3</v>
      </c>
      <c r="K262">
        <v>1376</v>
      </c>
      <c r="L262" s="1164">
        <v>0.27289999999999998</v>
      </c>
      <c r="M262">
        <v>1081</v>
      </c>
      <c r="N262" s="1164">
        <v>1.217E-2</v>
      </c>
      <c r="O262">
        <v>1068</v>
      </c>
      <c r="P262">
        <v>0</v>
      </c>
    </row>
    <row r="263" spans="1:16" x14ac:dyDescent="0.25">
      <c r="A263">
        <v>1073</v>
      </c>
      <c r="B263" t="s">
        <v>716</v>
      </c>
      <c r="D263" t="s">
        <v>537</v>
      </c>
      <c r="E263">
        <v>1750</v>
      </c>
      <c r="F263" s="1164">
        <v>0.22036</v>
      </c>
      <c r="G263">
        <v>1434</v>
      </c>
      <c r="H263" s="1163">
        <v>-0.1288</v>
      </c>
      <c r="I263">
        <v>1646</v>
      </c>
      <c r="J263" s="1164">
        <v>0.17907999999999999</v>
      </c>
      <c r="K263">
        <v>1396</v>
      </c>
      <c r="L263" s="1164">
        <v>0.46178000000000002</v>
      </c>
      <c r="M263">
        <v>955</v>
      </c>
      <c r="N263" s="1164">
        <v>0.13825999999999999</v>
      </c>
      <c r="O263">
        <v>839</v>
      </c>
      <c r="P263">
        <v>0</v>
      </c>
    </row>
    <row r="264" spans="1:16" x14ac:dyDescent="0.25">
      <c r="A264">
        <v>1074</v>
      </c>
      <c r="B264" t="s">
        <v>717</v>
      </c>
      <c r="D264" t="s">
        <v>537</v>
      </c>
      <c r="E264">
        <v>1531</v>
      </c>
      <c r="F264" s="1164">
        <v>4.505E-2</v>
      </c>
      <c r="G264">
        <v>1465</v>
      </c>
      <c r="H264" s="1164">
        <v>8.9219999999999994E-2</v>
      </c>
      <c r="I264">
        <v>1345</v>
      </c>
      <c r="J264" s="1164">
        <v>6.1559999999999997E-2</v>
      </c>
      <c r="K264">
        <v>1267</v>
      </c>
      <c r="L264" s="1164">
        <v>0.27465000000000001</v>
      </c>
      <c r="M264">
        <v>994</v>
      </c>
      <c r="N264" s="1164">
        <v>0.14122000000000001</v>
      </c>
      <c r="O264">
        <v>871</v>
      </c>
      <c r="P264">
        <v>0</v>
      </c>
    </row>
    <row r="265" spans="1:16" x14ac:dyDescent="0.25">
      <c r="A265">
        <v>1076</v>
      </c>
      <c r="B265" t="s">
        <v>1054</v>
      </c>
      <c r="D265" t="s">
        <v>537</v>
      </c>
      <c r="I265">
        <v>110</v>
      </c>
      <c r="P265">
        <v>0</v>
      </c>
    </row>
    <row r="266" spans="1:16" x14ac:dyDescent="0.25">
      <c r="A266">
        <v>1082</v>
      </c>
      <c r="B266" t="s">
        <v>718</v>
      </c>
      <c r="D266" t="s">
        <v>537</v>
      </c>
      <c r="E266">
        <v>289</v>
      </c>
      <c r="F266" s="1164">
        <v>3.47E-3</v>
      </c>
      <c r="G266">
        <v>288</v>
      </c>
      <c r="H266" s="1164">
        <v>5.4949999999999999E-2</v>
      </c>
      <c r="I266">
        <v>273</v>
      </c>
      <c r="J266" s="1164">
        <v>4.598E-2</v>
      </c>
      <c r="K266">
        <v>261</v>
      </c>
      <c r="L266" s="1163">
        <v>-2.247E-2</v>
      </c>
      <c r="M266">
        <v>267</v>
      </c>
      <c r="N266" s="1164">
        <v>0.20269999999999999</v>
      </c>
      <c r="O266">
        <v>222</v>
      </c>
      <c r="P266">
        <v>0</v>
      </c>
    </row>
    <row r="267" spans="1:16" x14ac:dyDescent="0.25">
      <c r="A267">
        <v>1083</v>
      </c>
      <c r="B267" t="s">
        <v>719</v>
      </c>
      <c r="D267" t="s">
        <v>537</v>
      </c>
      <c r="E267">
        <v>201</v>
      </c>
      <c r="F267" s="1221">
        <v>0</v>
      </c>
      <c r="G267">
        <v>201</v>
      </c>
      <c r="H267" s="1164">
        <v>2.0299999999999999E-2</v>
      </c>
      <c r="I267">
        <v>197</v>
      </c>
      <c r="J267" s="1163">
        <v>-5.0499999999999998E-3</v>
      </c>
      <c r="K267">
        <v>198</v>
      </c>
      <c r="L267" s="1163">
        <v>-1.4930000000000001E-2</v>
      </c>
      <c r="M267">
        <v>201</v>
      </c>
      <c r="N267" s="1164">
        <v>5.0000000000000001E-3</v>
      </c>
      <c r="O267">
        <v>200</v>
      </c>
      <c r="P267">
        <v>0</v>
      </c>
    </row>
    <row r="268" spans="1:16" x14ac:dyDescent="0.25">
      <c r="A268">
        <v>1084</v>
      </c>
      <c r="B268" t="s">
        <v>720</v>
      </c>
      <c r="D268" t="s">
        <v>537</v>
      </c>
      <c r="E268">
        <v>201</v>
      </c>
      <c r="F268" s="1164">
        <v>5.0000000000000001E-3</v>
      </c>
      <c r="G268">
        <v>200</v>
      </c>
      <c r="H268" s="1164">
        <v>1.01E-2</v>
      </c>
      <c r="I268">
        <v>198</v>
      </c>
      <c r="J268" s="1164">
        <v>5.0800000000000003E-3</v>
      </c>
      <c r="K268">
        <v>197</v>
      </c>
      <c r="L268" s="1163">
        <v>-1.9900000000000001E-2</v>
      </c>
      <c r="M268">
        <v>201</v>
      </c>
      <c r="N268" s="1164">
        <v>1.005E-2</v>
      </c>
      <c r="O268">
        <v>199</v>
      </c>
      <c r="P268">
        <v>0</v>
      </c>
    </row>
    <row r="269" spans="1:16" x14ac:dyDescent="0.25">
      <c r="A269">
        <v>1085</v>
      </c>
      <c r="B269" t="s">
        <v>721</v>
      </c>
      <c r="D269" t="s">
        <v>537</v>
      </c>
      <c r="E269">
        <v>484</v>
      </c>
      <c r="F269" s="1164">
        <v>2.0699999999999998E-3</v>
      </c>
      <c r="G269">
        <v>483</v>
      </c>
      <c r="H269" s="1163">
        <v>-1.6289999999999999E-2</v>
      </c>
      <c r="I269">
        <v>491</v>
      </c>
      <c r="J269" s="1164">
        <v>1.8669999999999999E-2</v>
      </c>
      <c r="K269">
        <v>482</v>
      </c>
      <c r="L269" s="1163">
        <v>-1.027E-2</v>
      </c>
      <c r="M269">
        <v>487</v>
      </c>
      <c r="N269" s="1163">
        <v>-1.0160000000000001E-2</v>
      </c>
      <c r="O269">
        <v>492</v>
      </c>
      <c r="P269">
        <v>0</v>
      </c>
    </row>
    <row r="270" spans="1:16" x14ac:dyDescent="0.25">
      <c r="A270">
        <v>1086</v>
      </c>
      <c r="B270" t="s">
        <v>722</v>
      </c>
      <c r="D270" t="s">
        <v>537</v>
      </c>
      <c r="E270">
        <v>868</v>
      </c>
      <c r="F270" s="1163">
        <v>-1.8100000000000002E-2</v>
      </c>
      <c r="G270">
        <v>884</v>
      </c>
      <c r="H270" s="1163">
        <v>-1.1299999999999999E-3</v>
      </c>
      <c r="I270">
        <v>885</v>
      </c>
      <c r="J270" s="1164">
        <v>1.375E-2</v>
      </c>
      <c r="K270">
        <v>873</v>
      </c>
      <c r="L270" s="1163">
        <v>-2.24E-2</v>
      </c>
      <c r="M270">
        <v>893</v>
      </c>
      <c r="N270" s="1164">
        <v>2.0570000000000001E-2</v>
      </c>
      <c r="O270">
        <v>875</v>
      </c>
      <c r="P270">
        <v>0</v>
      </c>
    </row>
    <row r="271" spans="1:16" x14ac:dyDescent="0.25">
      <c r="A271">
        <v>1087</v>
      </c>
      <c r="B271" t="s">
        <v>723</v>
      </c>
      <c r="D271" t="s">
        <v>537</v>
      </c>
      <c r="E271">
        <v>315</v>
      </c>
      <c r="F271" s="1164">
        <v>0.05</v>
      </c>
      <c r="G271">
        <v>300</v>
      </c>
      <c r="H271" s="1163">
        <v>-3.2259999999999997E-2</v>
      </c>
      <c r="I271">
        <v>310</v>
      </c>
      <c r="J271" s="1221">
        <v>0</v>
      </c>
      <c r="K271">
        <v>310</v>
      </c>
      <c r="L271" s="1163">
        <v>-1.274E-2</v>
      </c>
      <c r="M271">
        <v>314</v>
      </c>
      <c r="N271" s="1164">
        <v>3.1900000000000001E-3</v>
      </c>
      <c r="O271">
        <v>313</v>
      </c>
      <c r="P271">
        <v>0</v>
      </c>
    </row>
    <row r="272" spans="1:16" x14ac:dyDescent="0.25">
      <c r="A272">
        <v>1088</v>
      </c>
      <c r="B272" t="s">
        <v>724</v>
      </c>
      <c r="D272" t="s">
        <v>537</v>
      </c>
      <c r="E272">
        <v>370</v>
      </c>
      <c r="F272" s="1163">
        <v>-2.7000000000000001E-3</v>
      </c>
      <c r="G272">
        <v>371</v>
      </c>
      <c r="H272" s="1164">
        <v>5.4200000000000003E-3</v>
      </c>
      <c r="I272">
        <v>369</v>
      </c>
      <c r="J272" s="1164">
        <v>1.653E-2</v>
      </c>
      <c r="K272">
        <v>363</v>
      </c>
      <c r="L272" s="1163">
        <v>-4.4740000000000002E-2</v>
      </c>
      <c r="M272">
        <v>380</v>
      </c>
      <c r="N272" s="1164">
        <v>1.8769999999999998E-2</v>
      </c>
      <c r="O272">
        <v>373</v>
      </c>
      <c r="P272">
        <v>0</v>
      </c>
    </row>
    <row r="273" spans="1:16" x14ac:dyDescent="0.25">
      <c r="A273">
        <v>1091</v>
      </c>
      <c r="B273" t="s">
        <v>725</v>
      </c>
      <c r="D273" t="s">
        <v>537</v>
      </c>
      <c r="E273">
        <v>983</v>
      </c>
      <c r="F273" s="1163">
        <v>-0.20469000000000001</v>
      </c>
      <c r="G273">
        <v>1236</v>
      </c>
      <c r="H273" s="1164">
        <v>0.11051</v>
      </c>
      <c r="I273">
        <v>1113</v>
      </c>
      <c r="J273" s="1164">
        <v>0.21507000000000001</v>
      </c>
      <c r="K273">
        <v>916</v>
      </c>
      <c r="L273" s="1163">
        <v>-0.11154</v>
      </c>
      <c r="M273">
        <v>1031</v>
      </c>
      <c r="N273" s="1164">
        <v>8.5260000000000002E-2</v>
      </c>
      <c r="O273">
        <v>950</v>
      </c>
      <c r="P273">
        <v>0</v>
      </c>
    </row>
    <row r="274" spans="1:16" x14ac:dyDescent="0.25">
      <c r="A274">
        <v>1092</v>
      </c>
      <c r="B274" t="s">
        <v>726</v>
      </c>
      <c r="D274" t="s">
        <v>537</v>
      </c>
      <c r="E274">
        <v>235</v>
      </c>
      <c r="F274" s="1164">
        <v>4.2700000000000004E-3</v>
      </c>
      <c r="G274">
        <v>234</v>
      </c>
      <c r="H274" s="1164">
        <v>3.5400000000000001E-2</v>
      </c>
      <c r="I274">
        <v>226</v>
      </c>
      <c r="J274" s="1164">
        <v>3.1960000000000002E-2</v>
      </c>
      <c r="K274">
        <v>219</v>
      </c>
      <c r="L274" s="1163">
        <v>-7.2029999999999997E-2</v>
      </c>
      <c r="M274">
        <v>236</v>
      </c>
      <c r="N274" s="1221">
        <v>0</v>
      </c>
      <c r="O274">
        <v>236</v>
      </c>
      <c r="P274">
        <v>0</v>
      </c>
    </row>
    <row r="275" spans="1:16" x14ac:dyDescent="0.25">
      <c r="A275">
        <v>1093</v>
      </c>
      <c r="B275" t="s">
        <v>727</v>
      </c>
      <c r="D275" t="s">
        <v>537</v>
      </c>
      <c r="E275">
        <v>150</v>
      </c>
      <c r="F275" s="1163">
        <v>-1.316E-2</v>
      </c>
      <c r="G275">
        <v>152</v>
      </c>
      <c r="H275" s="1164">
        <v>6.62E-3</v>
      </c>
      <c r="I275">
        <v>151</v>
      </c>
      <c r="J275" s="1164">
        <v>6.6699999999999997E-3</v>
      </c>
      <c r="K275">
        <v>150</v>
      </c>
      <c r="L275" s="1163">
        <v>-1.9609999999999999E-2</v>
      </c>
      <c r="M275">
        <v>153</v>
      </c>
      <c r="N275" s="1221">
        <v>0</v>
      </c>
      <c r="O275">
        <v>153</v>
      </c>
      <c r="P275">
        <v>0</v>
      </c>
    </row>
    <row r="276" spans="1:16" x14ac:dyDescent="0.25">
      <c r="A276">
        <v>1094</v>
      </c>
      <c r="B276" t="s">
        <v>728</v>
      </c>
      <c r="D276" t="s">
        <v>537</v>
      </c>
      <c r="E276">
        <v>176</v>
      </c>
      <c r="F276" s="1163">
        <v>-1.124E-2</v>
      </c>
      <c r="G276">
        <v>178</v>
      </c>
      <c r="H276" s="1164">
        <v>4.7059999999999998E-2</v>
      </c>
      <c r="I276">
        <v>170</v>
      </c>
      <c r="J276" s="1164">
        <v>4.938E-2</v>
      </c>
      <c r="K276">
        <v>162</v>
      </c>
      <c r="L276" s="1163">
        <v>-2.41E-2</v>
      </c>
      <c r="M276">
        <v>166</v>
      </c>
      <c r="N276" s="1164">
        <v>6.0600000000000003E-3</v>
      </c>
      <c r="O276">
        <v>165</v>
      </c>
      <c r="P276">
        <v>0</v>
      </c>
    </row>
    <row r="277" spans="1:16" x14ac:dyDescent="0.25">
      <c r="A277">
        <v>1095</v>
      </c>
      <c r="B277" t="s">
        <v>729</v>
      </c>
      <c r="D277" t="s">
        <v>537</v>
      </c>
      <c r="E277">
        <v>476</v>
      </c>
      <c r="F277" s="1164">
        <v>8.4700000000000001E-3</v>
      </c>
      <c r="G277">
        <v>472</v>
      </c>
      <c r="H277" s="1163">
        <v>-4.2199999999999998E-3</v>
      </c>
      <c r="I277">
        <v>474</v>
      </c>
      <c r="J277" s="1163">
        <v>-2.1099999999999999E-3</v>
      </c>
      <c r="K277">
        <v>475</v>
      </c>
      <c r="L277" s="1163">
        <v>-1.247E-2</v>
      </c>
      <c r="M277">
        <v>481</v>
      </c>
      <c r="N277" s="1164">
        <v>2.0799999999999998E-3</v>
      </c>
      <c r="O277">
        <v>480</v>
      </c>
      <c r="P277">
        <v>0</v>
      </c>
    </row>
    <row r="278" spans="1:16" x14ac:dyDescent="0.25">
      <c r="A278" s="1097">
        <v>1097</v>
      </c>
      <c r="B278" s="1097" t="s">
        <v>730</v>
      </c>
      <c r="C278" s="1097"/>
      <c r="D278" s="1097" t="s">
        <v>630</v>
      </c>
      <c r="G278">
        <v>106</v>
      </c>
      <c r="H278" s="1221">
        <v>0</v>
      </c>
      <c r="I278">
        <v>106</v>
      </c>
      <c r="J278" s="1163">
        <v>-1.8519999999999998E-2</v>
      </c>
      <c r="K278">
        <v>108</v>
      </c>
      <c r="L278" s="1164">
        <v>1.8870000000000001E-2</v>
      </c>
      <c r="M278">
        <v>106</v>
      </c>
      <c r="N278" s="1221">
        <v>0</v>
      </c>
      <c r="O278">
        <v>106</v>
      </c>
      <c r="P278">
        <v>1</v>
      </c>
    </row>
    <row r="279" spans="1:16" x14ac:dyDescent="0.25">
      <c r="A279" s="1097">
        <v>1104</v>
      </c>
      <c r="B279" s="1097" t="s">
        <v>732</v>
      </c>
      <c r="C279" s="1097" t="s">
        <v>545</v>
      </c>
      <c r="D279" s="1097" t="s">
        <v>503</v>
      </c>
      <c r="I279">
        <v>99</v>
      </c>
      <c r="P279">
        <v>1</v>
      </c>
    </row>
    <row r="280" spans="1:16" x14ac:dyDescent="0.25">
      <c r="A280" s="1097">
        <v>1110</v>
      </c>
      <c r="B280" s="1097" t="s">
        <v>733</v>
      </c>
      <c r="C280" s="1097"/>
      <c r="D280" s="1097" t="s">
        <v>630</v>
      </c>
      <c r="G280">
        <v>55</v>
      </c>
      <c r="H280" s="1164">
        <v>3.7740000000000003E-2</v>
      </c>
      <c r="I280">
        <v>53</v>
      </c>
      <c r="J280" s="1163">
        <v>-3.6360000000000003E-2</v>
      </c>
      <c r="K280">
        <v>55</v>
      </c>
      <c r="L280" s="1164">
        <v>3.7740000000000003E-2</v>
      </c>
      <c r="M280">
        <v>53</v>
      </c>
      <c r="N280" s="1221">
        <v>0</v>
      </c>
      <c r="O280">
        <v>53</v>
      </c>
      <c r="P280">
        <v>1</v>
      </c>
    </row>
    <row r="281" spans="1:16" x14ac:dyDescent="0.25">
      <c r="A281">
        <v>1112</v>
      </c>
      <c r="B281" t="s">
        <v>734</v>
      </c>
      <c r="D281" t="s">
        <v>630</v>
      </c>
      <c r="E281">
        <v>603</v>
      </c>
      <c r="I281">
        <v>603</v>
      </c>
      <c r="J281" s="1221">
        <v>0</v>
      </c>
      <c r="K281">
        <v>603</v>
      </c>
      <c r="L281" s="1221">
        <v>0</v>
      </c>
      <c r="M281">
        <v>603</v>
      </c>
      <c r="N281" s="1221">
        <v>0</v>
      </c>
      <c r="O281">
        <v>603</v>
      </c>
      <c r="P281">
        <v>0</v>
      </c>
    </row>
    <row r="282" spans="1:16" x14ac:dyDescent="0.25">
      <c r="A282" s="1097">
        <v>1117</v>
      </c>
      <c r="B282" s="1097" t="s">
        <v>735</v>
      </c>
      <c r="C282" s="1097"/>
      <c r="D282" s="1097" t="s">
        <v>630</v>
      </c>
      <c r="E282">
        <v>123</v>
      </c>
      <c r="F282" s="1221">
        <v>0</v>
      </c>
      <c r="G282">
        <v>123</v>
      </c>
      <c r="H282" s="1163">
        <v>-2.3810000000000001E-2</v>
      </c>
      <c r="I282">
        <v>126</v>
      </c>
      <c r="J282" s="1164">
        <v>2.4389999999999998E-2</v>
      </c>
      <c r="K282">
        <v>123</v>
      </c>
      <c r="L282" s="1221">
        <v>0</v>
      </c>
      <c r="M282">
        <v>123</v>
      </c>
      <c r="N282" s="1221">
        <v>0</v>
      </c>
      <c r="O282">
        <v>123</v>
      </c>
      <c r="P282">
        <v>1</v>
      </c>
    </row>
    <row r="283" spans="1:16" x14ac:dyDescent="0.25">
      <c r="A283" s="1097">
        <v>1121</v>
      </c>
      <c r="B283" s="1097" t="s">
        <v>736</v>
      </c>
      <c r="C283" s="1097"/>
      <c r="D283" s="1097" t="s">
        <v>630</v>
      </c>
      <c r="E283">
        <v>334</v>
      </c>
      <c r="F283" s="1164">
        <v>6.0200000000000002E-3</v>
      </c>
      <c r="G283">
        <v>332</v>
      </c>
      <c r="H283" s="1221">
        <v>0</v>
      </c>
      <c r="I283">
        <v>332</v>
      </c>
      <c r="J283" s="1163">
        <v>-1.4840000000000001E-2</v>
      </c>
      <c r="K283">
        <v>337</v>
      </c>
      <c r="L283" s="1164">
        <v>2.7439999999999999E-2</v>
      </c>
      <c r="M283">
        <v>328</v>
      </c>
      <c r="N283" s="1221">
        <v>0</v>
      </c>
      <c r="O283">
        <v>328</v>
      </c>
      <c r="P283">
        <v>1</v>
      </c>
    </row>
    <row r="284" spans="1:16" x14ac:dyDescent="0.25">
      <c r="A284" s="1097">
        <v>1129</v>
      </c>
      <c r="B284" s="1097" t="s">
        <v>737</v>
      </c>
      <c r="C284" s="1097"/>
      <c r="D284" s="1097" t="s">
        <v>630</v>
      </c>
      <c r="E284">
        <v>336</v>
      </c>
      <c r="F284" s="1221">
        <v>0</v>
      </c>
      <c r="G284">
        <v>336</v>
      </c>
      <c r="H284" s="1163">
        <v>-2.97E-3</v>
      </c>
      <c r="I284">
        <v>337</v>
      </c>
      <c r="J284" s="1164">
        <v>2.98E-3</v>
      </c>
      <c r="K284">
        <v>336</v>
      </c>
      <c r="L284" s="1221">
        <v>0</v>
      </c>
      <c r="M284">
        <v>336</v>
      </c>
      <c r="N284" s="1221">
        <v>0</v>
      </c>
      <c r="O284">
        <v>336</v>
      </c>
      <c r="P284">
        <v>1</v>
      </c>
    </row>
    <row r="285" spans="1:16" x14ac:dyDescent="0.25">
      <c r="A285" s="1097">
        <v>1133</v>
      </c>
      <c r="B285" s="1097" t="s">
        <v>738</v>
      </c>
      <c r="C285" s="1097"/>
      <c r="D285" s="1097" t="s">
        <v>630</v>
      </c>
      <c r="G285">
        <v>123</v>
      </c>
      <c r="H285" s="1221">
        <v>0</v>
      </c>
      <c r="I285">
        <v>123</v>
      </c>
      <c r="J285" s="1221">
        <v>0</v>
      </c>
      <c r="K285">
        <v>123</v>
      </c>
      <c r="L285" s="1221">
        <v>0</v>
      </c>
      <c r="M285">
        <v>123</v>
      </c>
      <c r="N285" s="1221">
        <v>0</v>
      </c>
      <c r="O285">
        <v>123</v>
      </c>
      <c r="P285">
        <v>1</v>
      </c>
    </row>
    <row r="286" spans="1:16" x14ac:dyDescent="0.25">
      <c r="A286" s="1097">
        <v>1147</v>
      </c>
      <c r="B286" s="1097" t="s">
        <v>739</v>
      </c>
      <c r="C286" s="1097"/>
      <c r="D286" s="1097" t="s">
        <v>630</v>
      </c>
      <c r="E286">
        <v>299</v>
      </c>
      <c r="F286" s="1164">
        <v>0.14122000000000001</v>
      </c>
      <c r="G286">
        <v>262</v>
      </c>
      <c r="H286" s="1163">
        <v>-2.963E-2</v>
      </c>
      <c r="I286">
        <v>270</v>
      </c>
      <c r="J286" s="1163">
        <v>-3.9149999999999997E-2</v>
      </c>
      <c r="K286">
        <v>281</v>
      </c>
      <c r="L286" s="1164">
        <v>0.14227999999999999</v>
      </c>
      <c r="M286">
        <v>246</v>
      </c>
      <c r="N286" s="1221">
        <v>0</v>
      </c>
      <c r="O286">
        <v>246</v>
      </c>
      <c r="P286">
        <v>1</v>
      </c>
    </row>
    <row r="287" spans="1:16" x14ac:dyDescent="0.25">
      <c r="A287" s="1097">
        <v>1154</v>
      </c>
      <c r="B287" s="1097" t="s">
        <v>740</v>
      </c>
      <c r="C287" s="1097"/>
      <c r="D287" s="1097" t="s">
        <v>630</v>
      </c>
      <c r="E287">
        <v>496</v>
      </c>
      <c r="F287" s="1164">
        <v>0.26530999999999999</v>
      </c>
      <c r="G287">
        <v>392</v>
      </c>
      <c r="H287" s="1164">
        <v>0.28525</v>
      </c>
      <c r="I287">
        <v>305</v>
      </c>
      <c r="J287" s="1163">
        <v>-9.2259999999999995E-2</v>
      </c>
      <c r="K287">
        <v>336</v>
      </c>
      <c r="L287" s="1164">
        <v>0.36585000000000001</v>
      </c>
      <c r="M287">
        <v>246</v>
      </c>
      <c r="N287" s="1221">
        <v>0</v>
      </c>
      <c r="O287">
        <v>246</v>
      </c>
      <c r="P287">
        <v>1</v>
      </c>
    </row>
    <row r="288" spans="1:16" x14ac:dyDescent="0.25">
      <c r="A288" s="1097">
        <v>1161</v>
      </c>
      <c r="B288" s="1097" t="s">
        <v>742</v>
      </c>
      <c r="C288" s="1097"/>
      <c r="D288" s="1097" t="s">
        <v>630</v>
      </c>
      <c r="G288">
        <v>78</v>
      </c>
      <c r="H288" s="1163">
        <v>-3.7039999999999997E-2</v>
      </c>
      <c r="I288">
        <v>81</v>
      </c>
      <c r="J288" s="1164">
        <v>2.5319999999999999E-2</v>
      </c>
      <c r="K288">
        <v>79</v>
      </c>
      <c r="L288" s="1164">
        <v>1.282E-2</v>
      </c>
      <c r="M288">
        <v>78</v>
      </c>
      <c r="N288" s="1221">
        <v>0</v>
      </c>
      <c r="O288">
        <v>78</v>
      </c>
      <c r="P288">
        <v>1</v>
      </c>
    </row>
    <row r="289" spans="1:16" x14ac:dyDescent="0.25">
      <c r="A289" s="1097">
        <v>1174</v>
      </c>
      <c r="B289" s="1097" t="s">
        <v>744</v>
      </c>
      <c r="C289" s="1097"/>
      <c r="D289" s="1097" t="s">
        <v>630</v>
      </c>
      <c r="E289">
        <v>123</v>
      </c>
      <c r="F289" s="1221">
        <v>0</v>
      </c>
      <c r="G289">
        <v>123</v>
      </c>
      <c r="H289" s="1163">
        <v>-6.1069999999999999E-2</v>
      </c>
      <c r="I289">
        <v>131</v>
      </c>
      <c r="J289" s="1164">
        <v>0.2243</v>
      </c>
      <c r="K289">
        <v>107</v>
      </c>
      <c r="L289" s="1164">
        <v>9.4299999999999991E-3</v>
      </c>
      <c r="M289">
        <v>106</v>
      </c>
      <c r="N289" s="1221">
        <v>0</v>
      </c>
      <c r="O289">
        <v>106</v>
      </c>
      <c r="P289">
        <v>1</v>
      </c>
    </row>
    <row r="290" spans="1:16" x14ac:dyDescent="0.25">
      <c r="A290" s="1097">
        <v>1175</v>
      </c>
      <c r="B290" s="1097" t="s">
        <v>745</v>
      </c>
      <c r="C290" s="1097"/>
      <c r="D290" s="1097" t="s">
        <v>630</v>
      </c>
      <c r="E290">
        <v>102</v>
      </c>
      <c r="F290" s="1221">
        <v>0</v>
      </c>
      <c r="G290">
        <v>102</v>
      </c>
      <c r="H290" s="1163">
        <v>-3.7740000000000003E-2</v>
      </c>
      <c r="I290">
        <v>106</v>
      </c>
      <c r="J290" s="1164">
        <v>3.9219999999999998E-2</v>
      </c>
      <c r="K290">
        <v>102</v>
      </c>
      <c r="L290" s="1221">
        <v>0</v>
      </c>
      <c r="M290">
        <v>102</v>
      </c>
      <c r="N290" s="1221">
        <v>0</v>
      </c>
      <c r="O290">
        <v>102</v>
      </c>
      <c r="P290">
        <v>1</v>
      </c>
    </row>
    <row r="291" spans="1:16" x14ac:dyDescent="0.25">
      <c r="A291" s="1097">
        <v>1178</v>
      </c>
      <c r="B291" s="1097" t="s">
        <v>746</v>
      </c>
      <c r="C291" s="1097"/>
      <c r="D291" s="1097" t="s">
        <v>630</v>
      </c>
      <c r="G291">
        <v>782</v>
      </c>
      <c r="H291" s="1163">
        <v>-2.5500000000000002E-3</v>
      </c>
      <c r="I291">
        <v>784</v>
      </c>
      <c r="J291" s="1164">
        <v>5.13E-3</v>
      </c>
      <c r="K291">
        <v>780</v>
      </c>
      <c r="L291" s="1221">
        <v>0</v>
      </c>
      <c r="M291">
        <v>780</v>
      </c>
      <c r="N291" s="1221">
        <v>0</v>
      </c>
      <c r="O291">
        <v>780</v>
      </c>
      <c r="P291">
        <v>1</v>
      </c>
    </row>
    <row r="292" spans="1:16" x14ac:dyDescent="0.25">
      <c r="A292" s="1097">
        <v>1183</v>
      </c>
      <c r="B292" s="1097" t="s">
        <v>747</v>
      </c>
      <c r="C292" s="1097"/>
      <c r="D292" s="1097" t="s">
        <v>630</v>
      </c>
      <c r="E292">
        <v>69</v>
      </c>
      <c r="F292" s="1221">
        <v>0</v>
      </c>
      <c r="G292">
        <v>69</v>
      </c>
      <c r="H292" s="1164">
        <v>1.4710000000000001E-2</v>
      </c>
      <c r="I292">
        <v>68</v>
      </c>
      <c r="J292" s="1164">
        <v>0.11475</v>
      </c>
      <c r="K292">
        <v>61</v>
      </c>
      <c r="L292" s="1221">
        <v>0</v>
      </c>
      <c r="M292">
        <v>61</v>
      </c>
      <c r="N292" s="1221">
        <v>0</v>
      </c>
      <c r="O292">
        <v>61</v>
      </c>
      <c r="P292">
        <v>1</v>
      </c>
    </row>
    <row r="293" spans="1:16" x14ac:dyDescent="0.25">
      <c r="A293" s="1097">
        <v>1184</v>
      </c>
      <c r="B293" s="1097" t="s">
        <v>748</v>
      </c>
      <c r="C293" s="1097"/>
      <c r="D293" s="1097" t="s">
        <v>630</v>
      </c>
      <c r="E293">
        <v>86</v>
      </c>
      <c r="F293" s="1221">
        <v>0</v>
      </c>
      <c r="G293">
        <v>86</v>
      </c>
      <c r="H293" s="1164">
        <v>2.3810000000000001E-2</v>
      </c>
      <c r="I293">
        <v>84</v>
      </c>
      <c r="J293" s="1164">
        <v>7.6920000000000002E-2</v>
      </c>
      <c r="K293">
        <v>78</v>
      </c>
      <c r="L293" s="1221">
        <v>0</v>
      </c>
      <c r="M293">
        <v>78</v>
      </c>
      <c r="N293" s="1221">
        <v>0</v>
      </c>
      <c r="O293">
        <v>78</v>
      </c>
      <c r="P293">
        <v>1</v>
      </c>
    </row>
    <row r="294" spans="1:16" x14ac:dyDescent="0.25">
      <c r="A294" s="1097">
        <v>1185</v>
      </c>
      <c r="B294" s="1097" t="s">
        <v>749</v>
      </c>
      <c r="C294" s="1097"/>
      <c r="D294" s="1097" t="s">
        <v>630</v>
      </c>
      <c r="G294">
        <v>188</v>
      </c>
      <c r="H294" s="1163">
        <v>-1.0529999999999999E-2</v>
      </c>
      <c r="I294">
        <v>190</v>
      </c>
      <c r="J294" s="1164">
        <v>0.10465000000000001</v>
      </c>
      <c r="K294">
        <v>172</v>
      </c>
      <c r="L294" s="1221">
        <v>0</v>
      </c>
      <c r="M294">
        <v>172</v>
      </c>
      <c r="N294" s="1221">
        <v>0</v>
      </c>
      <c r="O294">
        <v>172</v>
      </c>
      <c r="P294">
        <v>1</v>
      </c>
    </row>
    <row r="295" spans="1:16" x14ac:dyDescent="0.25">
      <c r="A295" s="1097">
        <v>1186</v>
      </c>
      <c r="B295" s="1097" t="s">
        <v>750</v>
      </c>
      <c r="C295" s="1097"/>
      <c r="D295" s="1097" t="s">
        <v>630</v>
      </c>
      <c r="G295">
        <v>246</v>
      </c>
      <c r="H295" s="1163">
        <v>-8.0599999999999995E-3</v>
      </c>
      <c r="I295">
        <v>248</v>
      </c>
      <c r="J295" s="1164">
        <v>0.12217</v>
      </c>
      <c r="K295">
        <v>221</v>
      </c>
      <c r="L295" s="1221">
        <v>0</v>
      </c>
      <c r="M295">
        <v>221</v>
      </c>
      <c r="N295" s="1221">
        <v>0</v>
      </c>
      <c r="O295">
        <v>221</v>
      </c>
      <c r="P295">
        <v>1</v>
      </c>
    </row>
    <row r="296" spans="1:16" x14ac:dyDescent="0.25">
      <c r="A296" s="1097">
        <v>1201</v>
      </c>
      <c r="B296" s="1097" t="s">
        <v>751</v>
      </c>
      <c r="C296" s="1097"/>
      <c r="D296" s="1097" t="s">
        <v>630</v>
      </c>
      <c r="M296">
        <v>82</v>
      </c>
      <c r="N296" s="1221">
        <v>0</v>
      </c>
      <c r="O296">
        <v>82</v>
      </c>
      <c r="P296">
        <v>1</v>
      </c>
    </row>
    <row r="297" spans="1:16" x14ac:dyDescent="0.25">
      <c r="A297" s="1097">
        <v>1206</v>
      </c>
      <c r="B297" s="1097" t="s">
        <v>752</v>
      </c>
      <c r="C297" s="1097"/>
      <c r="D297" s="1097" t="s">
        <v>630</v>
      </c>
      <c r="E297">
        <v>69</v>
      </c>
      <c r="F297" s="1221">
        <v>0</v>
      </c>
      <c r="G297">
        <v>69</v>
      </c>
      <c r="H297" s="1164">
        <v>2.9850000000000002E-2</v>
      </c>
      <c r="I297">
        <v>67</v>
      </c>
      <c r="J297" s="1164">
        <v>9.8360000000000003E-2</v>
      </c>
      <c r="K297">
        <v>61</v>
      </c>
      <c r="L297" s="1221">
        <v>0</v>
      </c>
      <c r="M297">
        <v>61</v>
      </c>
      <c r="N297" s="1221">
        <v>0</v>
      </c>
      <c r="O297">
        <v>61</v>
      </c>
      <c r="P297">
        <v>1</v>
      </c>
    </row>
    <row r="298" spans="1:16" x14ac:dyDescent="0.25">
      <c r="A298" s="1097">
        <v>1211</v>
      </c>
      <c r="B298" s="1097" t="s">
        <v>756</v>
      </c>
      <c r="C298" s="1097"/>
      <c r="D298" s="1097" t="s">
        <v>630</v>
      </c>
      <c r="G298">
        <v>86</v>
      </c>
      <c r="H298" s="1164">
        <v>1.176E-2</v>
      </c>
      <c r="I298">
        <v>85</v>
      </c>
      <c r="J298" s="1164">
        <v>8.974E-2</v>
      </c>
      <c r="K298">
        <v>78</v>
      </c>
      <c r="L298" s="1221">
        <v>0</v>
      </c>
      <c r="M298">
        <v>78</v>
      </c>
      <c r="N298" s="1221">
        <v>0</v>
      </c>
      <c r="O298">
        <v>78</v>
      </c>
      <c r="P298">
        <v>1</v>
      </c>
    </row>
    <row r="299" spans="1:16" x14ac:dyDescent="0.25">
      <c r="A299" s="1097">
        <v>1212</v>
      </c>
      <c r="B299" s="1097" t="s">
        <v>757</v>
      </c>
      <c r="C299" s="1097"/>
      <c r="D299" s="1097" t="s">
        <v>630</v>
      </c>
      <c r="E299">
        <v>188</v>
      </c>
      <c r="F299" s="1221">
        <v>0</v>
      </c>
      <c r="G299">
        <v>188</v>
      </c>
      <c r="H299" s="1164">
        <v>1.0749999999999999E-2</v>
      </c>
      <c r="I299">
        <v>186</v>
      </c>
      <c r="J299" s="1164">
        <v>8.14E-2</v>
      </c>
      <c r="K299">
        <v>172</v>
      </c>
      <c r="L299" s="1221">
        <v>0</v>
      </c>
      <c r="M299">
        <v>172</v>
      </c>
      <c r="N299" s="1221">
        <v>0</v>
      </c>
      <c r="O299">
        <v>172</v>
      </c>
      <c r="P299">
        <v>1</v>
      </c>
    </row>
    <row r="300" spans="1:16" x14ac:dyDescent="0.25">
      <c r="A300" s="1097">
        <v>1213</v>
      </c>
      <c r="B300" s="1097" t="s">
        <v>758</v>
      </c>
      <c r="C300" s="1097"/>
      <c r="D300" s="1097" t="s">
        <v>630</v>
      </c>
      <c r="G300">
        <v>246</v>
      </c>
      <c r="H300" s="1164">
        <v>8.2000000000000007E-3</v>
      </c>
      <c r="I300">
        <v>244</v>
      </c>
      <c r="J300" s="1164">
        <v>0.10407</v>
      </c>
      <c r="K300">
        <v>221</v>
      </c>
      <c r="L300" s="1221">
        <v>0</v>
      </c>
      <c r="M300">
        <v>221</v>
      </c>
      <c r="N300" s="1221">
        <v>0</v>
      </c>
      <c r="O300">
        <v>221</v>
      </c>
      <c r="P300">
        <v>1</v>
      </c>
    </row>
    <row r="301" spans="1:16" x14ac:dyDescent="0.25">
      <c r="A301" s="1097">
        <v>1214</v>
      </c>
      <c r="B301" s="1097" t="s">
        <v>759</v>
      </c>
      <c r="C301" s="1097"/>
      <c r="D301" s="1097" t="s">
        <v>630</v>
      </c>
      <c r="I301">
        <v>119</v>
      </c>
      <c r="J301" s="1164">
        <v>0.12264</v>
      </c>
      <c r="K301">
        <v>106</v>
      </c>
      <c r="L301" s="1221">
        <v>0</v>
      </c>
      <c r="M301">
        <v>106</v>
      </c>
      <c r="N301" s="1221">
        <v>0</v>
      </c>
      <c r="O301">
        <v>106</v>
      </c>
      <c r="P301">
        <v>1</v>
      </c>
    </row>
    <row r="302" spans="1:16" x14ac:dyDescent="0.25">
      <c r="A302" s="1097">
        <v>1216</v>
      </c>
      <c r="B302" s="1097" t="s">
        <v>761</v>
      </c>
      <c r="C302" s="1097"/>
      <c r="D302" s="1097" t="s">
        <v>630</v>
      </c>
      <c r="E302">
        <v>119</v>
      </c>
      <c r="F302" s="1221">
        <v>0</v>
      </c>
      <c r="G302">
        <v>119</v>
      </c>
      <c r="H302" s="1163">
        <v>-2.4590000000000001E-2</v>
      </c>
      <c r="I302">
        <v>122</v>
      </c>
      <c r="J302" s="1164">
        <v>0.15093999999999999</v>
      </c>
      <c r="K302">
        <v>106</v>
      </c>
      <c r="L302" s="1221">
        <v>0</v>
      </c>
      <c r="M302">
        <v>106</v>
      </c>
      <c r="N302" s="1221">
        <v>0</v>
      </c>
      <c r="O302">
        <v>106</v>
      </c>
      <c r="P302">
        <v>1</v>
      </c>
    </row>
    <row r="303" spans="1:16" x14ac:dyDescent="0.25">
      <c r="A303" s="1097">
        <v>1217</v>
      </c>
      <c r="B303" s="1097" t="s">
        <v>762</v>
      </c>
      <c r="C303" s="1097"/>
      <c r="D303" s="1097" t="s">
        <v>630</v>
      </c>
      <c r="I303">
        <v>193</v>
      </c>
      <c r="J303" s="1164">
        <v>0.17682999999999999</v>
      </c>
      <c r="K303">
        <v>164</v>
      </c>
      <c r="L303" s="1221">
        <v>0</v>
      </c>
      <c r="M303">
        <v>164</v>
      </c>
      <c r="N303" s="1221">
        <v>0</v>
      </c>
      <c r="O303">
        <v>164</v>
      </c>
      <c r="P303">
        <v>1</v>
      </c>
    </row>
    <row r="304" spans="1:16" x14ac:dyDescent="0.25">
      <c r="A304" s="1097">
        <v>1218</v>
      </c>
      <c r="B304" s="1097" t="s">
        <v>763</v>
      </c>
      <c r="C304" s="1097"/>
      <c r="D304" s="1097" t="s">
        <v>630</v>
      </c>
      <c r="G304">
        <v>184</v>
      </c>
      <c r="H304" s="1221">
        <v>0</v>
      </c>
      <c r="I304">
        <v>184</v>
      </c>
      <c r="M304">
        <v>164</v>
      </c>
      <c r="N304" s="1221">
        <v>0</v>
      </c>
      <c r="O304">
        <v>164</v>
      </c>
      <c r="P304">
        <v>1</v>
      </c>
    </row>
    <row r="305" spans="1:16" x14ac:dyDescent="0.25">
      <c r="A305" s="1097">
        <v>1232</v>
      </c>
      <c r="B305" s="1097" t="s">
        <v>765</v>
      </c>
      <c r="C305" s="1097"/>
      <c r="D305" s="1097" t="s">
        <v>630</v>
      </c>
      <c r="E305">
        <v>82</v>
      </c>
      <c r="F305" s="1221">
        <v>0</v>
      </c>
      <c r="G305">
        <v>82</v>
      </c>
      <c r="H305" s="1221">
        <v>0</v>
      </c>
      <c r="I305">
        <v>82</v>
      </c>
      <c r="J305" s="1163">
        <v>-1.205E-2</v>
      </c>
      <c r="K305">
        <v>83</v>
      </c>
      <c r="L305" s="1164">
        <v>1.2200000000000001E-2</v>
      </c>
      <c r="M305">
        <v>82</v>
      </c>
      <c r="N305" s="1221">
        <v>0</v>
      </c>
      <c r="O305">
        <v>82</v>
      </c>
      <c r="P305">
        <v>1</v>
      </c>
    </row>
    <row r="306" spans="1:16" x14ac:dyDescent="0.25">
      <c r="A306" s="1097">
        <v>1243</v>
      </c>
      <c r="B306" s="1097" t="s">
        <v>767</v>
      </c>
      <c r="C306" s="1097"/>
      <c r="D306" s="1097" t="s">
        <v>630</v>
      </c>
      <c r="G306">
        <v>94</v>
      </c>
      <c r="H306" s="1163">
        <v>-1.0529999999999999E-2</v>
      </c>
      <c r="I306">
        <v>95</v>
      </c>
      <c r="J306" s="1164">
        <v>1.064E-2</v>
      </c>
      <c r="K306">
        <v>94</v>
      </c>
      <c r="L306" s="1221">
        <v>0</v>
      </c>
      <c r="M306">
        <v>94</v>
      </c>
      <c r="N306" s="1221">
        <v>0</v>
      </c>
      <c r="O306">
        <v>94</v>
      </c>
      <c r="P306">
        <v>1</v>
      </c>
    </row>
    <row r="307" spans="1:16" x14ac:dyDescent="0.25">
      <c r="A307" s="1097">
        <v>1244</v>
      </c>
      <c r="B307" s="1097" t="s">
        <v>768</v>
      </c>
      <c r="C307" s="1097"/>
      <c r="D307" s="1097" t="s">
        <v>630</v>
      </c>
      <c r="E307">
        <v>94</v>
      </c>
      <c r="F307" s="1221">
        <v>0</v>
      </c>
      <c r="G307">
        <v>94</v>
      </c>
      <c r="H307" s="1221">
        <v>0</v>
      </c>
      <c r="I307">
        <v>94</v>
      </c>
      <c r="J307" s="1221">
        <v>0</v>
      </c>
      <c r="K307">
        <v>94</v>
      </c>
      <c r="L307" s="1221">
        <v>0</v>
      </c>
      <c r="M307">
        <v>94</v>
      </c>
      <c r="N307" s="1221">
        <v>0</v>
      </c>
      <c r="O307">
        <v>94</v>
      </c>
      <c r="P307">
        <v>1</v>
      </c>
    </row>
    <row r="308" spans="1:16" x14ac:dyDescent="0.25">
      <c r="A308" s="1097">
        <v>1245</v>
      </c>
      <c r="B308" s="1097" t="s">
        <v>769</v>
      </c>
      <c r="C308" s="1097"/>
      <c r="D308" s="1097" t="s">
        <v>630</v>
      </c>
      <c r="E308">
        <v>69</v>
      </c>
      <c r="F308" s="1221">
        <v>0</v>
      </c>
      <c r="G308">
        <v>69</v>
      </c>
      <c r="H308" s="1163">
        <v>-1.4290000000000001E-2</v>
      </c>
      <c r="I308">
        <v>70</v>
      </c>
      <c r="J308" s="1164">
        <v>1.4489999999999999E-2</v>
      </c>
      <c r="K308">
        <v>69</v>
      </c>
      <c r="L308" s="1221">
        <v>0</v>
      </c>
      <c r="M308">
        <v>69</v>
      </c>
      <c r="P308">
        <v>1</v>
      </c>
    </row>
    <row r="309" spans="1:16" x14ac:dyDescent="0.25">
      <c r="A309" s="1097">
        <v>1246</v>
      </c>
      <c r="B309" s="1097" t="s">
        <v>770</v>
      </c>
      <c r="C309" s="1097"/>
      <c r="D309" s="1097" t="s">
        <v>630</v>
      </c>
      <c r="E309">
        <v>57</v>
      </c>
      <c r="F309" s="1221">
        <v>0</v>
      </c>
      <c r="G309">
        <v>57</v>
      </c>
      <c r="H309" s="1221">
        <v>0</v>
      </c>
      <c r="I309">
        <v>57</v>
      </c>
      <c r="J309" s="1221">
        <v>0</v>
      </c>
      <c r="K309">
        <v>57</v>
      </c>
      <c r="L309" s="1221">
        <v>0</v>
      </c>
      <c r="M309">
        <v>57</v>
      </c>
      <c r="N309" s="1221">
        <v>0</v>
      </c>
      <c r="O309">
        <v>57</v>
      </c>
      <c r="P309">
        <v>1</v>
      </c>
    </row>
    <row r="310" spans="1:16" x14ac:dyDescent="0.25">
      <c r="A310" s="1097">
        <v>1247</v>
      </c>
      <c r="B310" s="1097" t="s">
        <v>771</v>
      </c>
      <c r="C310" s="1097"/>
      <c r="D310" s="1097" t="s">
        <v>630</v>
      </c>
      <c r="G310">
        <v>53</v>
      </c>
      <c r="H310" s="1221">
        <v>0</v>
      </c>
      <c r="I310">
        <v>53</v>
      </c>
      <c r="J310" s="1221">
        <v>0</v>
      </c>
      <c r="K310">
        <v>53</v>
      </c>
      <c r="L310" s="1221">
        <v>0</v>
      </c>
      <c r="M310">
        <v>53</v>
      </c>
      <c r="N310" s="1221">
        <v>0</v>
      </c>
      <c r="O310">
        <v>53</v>
      </c>
      <c r="P310">
        <v>1</v>
      </c>
    </row>
    <row r="311" spans="1:16" x14ac:dyDescent="0.25">
      <c r="A311" s="1097">
        <v>1259</v>
      </c>
      <c r="B311" s="1097" t="s">
        <v>774</v>
      </c>
      <c r="C311" s="1097"/>
      <c r="D311" s="1097" t="s">
        <v>630</v>
      </c>
      <c r="G311">
        <v>90</v>
      </c>
      <c r="H311" s="1221">
        <v>0</v>
      </c>
      <c r="I311">
        <v>90</v>
      </c>
      <c r="J311" s="1221">
        <v>0</v>
      </c>
      <c r="K311">
        <v>90</v>
      </c>
      <c r="L311" s="1221">
        <v>0</v>
      </c>
      <c r="M311">
        <v>90</v>
      </c>
      <c r="N311" s="1221">
        <v>0</v>
      </c>
      <c r="O311">
        <v>90</v>
      </c>
      <c r="P311">
        <v>1</v>
      </c>
    </row>
    <row r="312" spans="1:16" x14ac:dyDescent="0.25">
      <c r="A312" s="1097">
        <v>1303</v>
      </c>
      <c r="B312" s="1097" t="s">
        <v>779</v>
      </c>
      <c r="C312" s="1097"/>
      <c r="D312" s="1097" t="s">
        <v>630</v>
      </c>
      <c r="G312">
        <v>78</v>
      </c>
      <c r="H312" s="1221">
        <v>0</v>
      </c>
      <c r="I312">
        <v>78</v>
      </c>
      <c r="J312" s="1221">
        <v>0</v>
      </c>
      <c r="K312">
        <v>78</v>
      </c>
      <c r="L312" s="1221">
        <v>0</v>
      </c>
      <c r="M312">
        <v>78</v>
      </c>
      <c r="P312">
        <v>1</v>
      </c>
    </row>
    <row r="313" spans="1:16" x14ac:dyDescent="0.25">
      <c r="A313" s="1097">
        <v>1304</v>
      </c>
      <c r="B313" s="1097" t="s">
        <v>780</v>
      </c>
      <c r="C313" s="1097"/>
      <c r="D313" s="1097" t="s">
        <v>630</v>
      </c>
      <c r="G313">
        <v>69</v>
      </c>
      <c r="H313" s="1221">
        <v>0</v>
      </c>
      <c r="I313">
        <v>69</v>
      </c>
      <c r="J313" s="1221">
        <v>0</v>
      </c>
      <c r="K313">
        <v>69</v>
      </c>
      <c r="L313" s="1221">
        <v>0</v>
      </c>
      <c r="M313">
        <v>69</v>
      </c>
      <c r="N313" s="1221">
        <v>0</v>
      </c>
      <c r="O313">
        <v>69</v>
      </c>
      <c r="P313">
        <v>1</v>
      </c>
    </row>
    <row r="314" spans="1:16" x14ac:dyDescent="0.25">
      <c r="A314" s="1097">
        <v>1305</v>
      </c>
      <c r="B314" s="1097" t="s">
        <v>781</v>
      </c>
      <c r="C314" s="1097"/>
      <c r="D314" s="1097" t="s">
        <v>630</v>
      </c>
      <c r="G314">
        <v>69</v>
      </c>
      <c r="H314" s="1221">
        <v>0</v>
      </c>
      <c r="I314">
        <v>69</v>
      </c>
      <c r="J314" s="1221">
        <v>0</v>
      </c>
      <c r="K314">
        <v>69</v>
      </c>
      <c r="L314" s="1221">
        <v>0</v>
      </c>
      <c r="M314">
        <v>69</v>
      </c>
      <c r="N314" s="1221">
        <v>0</v>
      </c>
      <c r="O314">
        <v>69</v>
      </c>
      <c r="P314">
        <v>1</v>
      </c>
    </row>
    <row r="315" spans="1:16" x14ac:dyDescent="0.25">
      <c r="A315" s="1097">
        <v>1306</v>
      </c>
      <c r="B315" s="1097" t="s">
        <v>782</v>
      </c>
      <c r="C315" s="1097"/>
      <c r="D315" s="1097" t="s">
        <v>630</v>
      </c>
      <c r="E315">
        <v>57</v>
      </c>
      <c r="I315">
        <v>57</v>
      </c>
      <c r="M315">
        <v>57</v>
      </c>
      <c r="P315">
        <v>1</v>
      </c>
    </row>
    <row r="316" spans="1:16" x14ac:dyDescent="0.25">
      <c r="A316" s="1097">
        <v>1307</v>
      </c>
      <c r="B316" s="1097" t="s">
        <v>783</v>
      </c>
      <c r="C316" s="1097"/>
      <c r="D316" s="1097" t="s">
        <v>630</v>
      </c>
      <c r="G316">
        <v>69</v>
      </c>
      <c r="H316" s="1221">
        <v>0</v>
      </c>
      <c r="I316">
        <v>69</v>
      </c>
      <c r="M316">
        <v>69</v>
      </c>
      <c r="N316" s="1221">
        <v>0</v>
      </c>
      <c r="O316">
        <v>69</v>
      </c>
      <c r="P316">
        <v>1</v>
      </c>
    </row>
    <row r="317" spans="1:16" x14ac:dyDescent="0.25">
      <c r="A317" s="1097">
        <v>1308</v>
      </c>
      <c r="B317" s="1097" t="s">
        <v>784</v>
      </c>
      <c r="C317" s="1097"/>
      <c r="D317" s="1097" t="s">
        <v>630</v>
      </c>
      <c r="G317">
        <v>246</v>
      </c>
      <c r="H317" s="1163">
        <v>-1.992E-2</v>
      </c>
      <c r="I317">
        <v>251</v>
      </c>
      <c r="J317" s="1163">
        <v>-3.4619999999999998E-2</v>
      </c>
      <c r="K317">
        <v>260</v>
      </c>
      <c r="L317" s="1164">
        <v>5.6910000000000002E-2</v>
      </c>
      <c r="M317">
        <v>246</v>
      </c>
      <c r="N317" s="1221">
        <v>0</v>
      </c>
      <c r="O317">
        <v>246</v>
      </c>
      <c r="P317">
        <v>1</v>
      </c>
    </row>
    <row r="318" spans="1:16" x14ac:dyDescent="0.25">
      <c r="A318" s="1097">
        <v>1309</v>
      </c>
      <c r="B318" s="1097" t="s">
        <v>785</v>
      </c>
      <c r="C318" s="1097"/>
      <c r="D318" s="1097" t="s">
        <v>630</v>
      </c>
      <c r="G318">
        <v>246</v>
      </c>
      <c r="H318" s="1221">
        <v>0</v>
      </c>
      <c r="I318">
        <v>246</v>
      </c>
      <c r="J318" s="1221">
        <v>0</v>
      </c>
      <c r="K318">
        <v>246</v>
      </c>
      <c r="L318" s="1221">
        <v>0</v>
      </c>
      <c r="M318">
        <v>246</v>
      </c>
      <c r="N318" s="1221">
        <v>0</v>
      </c>
      <c r="O318">
        <v>246</v>
      </c>
      <c r="P318">
        <v>1</v>
      </c>
    </row>
    <row r="319" spans="1:16" x14ac:dyDescent="0.25">
      <c r="A319" s="1097">
        <v>1340</v>
      </c>
      <c r="B319" s="1097" t="s">
        <v>790</v>
      </c>
      <c r="C319" s="1097"/>
      <c r="D319" s="1097" t="s">
        <v>630</v>
      </c>
      <c r="E319">
        <v>78</v>
      </c>
      <c r="F319" s="1221">
        <v>0</v>
      </c>
      <c r="G319">
        <v>78</v>
      </c>
      <c r="H319" s="1221">
        <v>0</v>
      </c>
      <c r="I319">
        <v>78</v>
      </c>
      <c r="J319" s="1221">
        <v>0</v>
      </c>
      <c r="K319">
        <v>78</v>
      </c>
      <c r="L319" s="1221">
        <v>0</v>
      </c>
      <c r="M319">
        <v>78</v>
      </c>
      <c r="N319" s="1221">
        <v>0</v>
      </c>
      <c r="O319">
        <v>78</v>
      </c>
      <c r="P319">
        <v>1</v>
      </c>
    </row>
    <row r="320" spans="1:16" x14ac:dyDescent="0.25">
      <c r="A320">
        <v>1341</v>
      </c>
      <c r="B320" t="s">
        <v>791</v>
      </c>
      <c r="D320" t="s">
        <v>630</v>
      </c>
      <c r="E320">
        <v>621</v>
      </c>
      <c r="F320" s="1221">
        <v>0</v>
      </c>
      <c r="G320">
        <v>621</v>
      </c>
      <c r="H320" s="1163">
        <v>-1.585E-2</v>
      </c>
      <c r="I320">
        <v>631</v>
      </c>
      <c r="J320" s="1163">
        <v>-2.7730000000000001E-2</v>
      </c>
      <c r="K320">
        <v>649</v>
      </c>
      <c r="L320" s="1164">
        <v>4.6769999999999999E-2</v>
      </c>
      <c r="M320">
        <v>620</v>
      </c>
      <c r="N320" s="1221">
        <v>0</v>
      </c>
      <c r="O320">
        <v>620</v>
      </c>
      <c r="P320">
        <v>0</v>
      </c>
    </row>
    <row r="321" spans="1:16" x14ac:dyDescent="0.25">
      <c r="A321">
        <v>1355</v>
      </c>
      <c r="B321" t="s">
        <v>792</v>
      </c>
      <c r="D321" t="s">
        <v>630</v>
      </c>
      <c r="E321">
        <v>1170</v>
      </c>
      <c r="K321">
        <v>1170</v>
      </c>
      <c r="L321" s="1221">
        <v>0</v>
      </c>
      <c r="M321">
        <v>1170</v>
      </c>
      <c r="N321" s="1221">
        <v>0</v>
      </c>
      <c r="O321">
        <v>1170</v>
      </c>
      <c r="P321">
        <v>0</v>
      </c>
    </row>
    <row r="322" spans="1:16" x14ac:dyDescent="0.25">
      <c r="A322">
        <v>1393</v>
      </c>
      <c r="B322" t="s">
        <v>795</v>
      </c>
      <c r="D322" t="s">
        <v>537</v>
      </c>
      <c r="E322">
        <v>972</v>
      </c>
      <c r="F322" s="1164">
        <v>9.7070000000000004E-2</v>
      </c>
      <c r="G322">
        <v>886</v>
      </c>
      <c r="H322" s="1164">
        <v>2.4279999999999999E-2</v>
      </c>
      <c r="I322">
        <v>865</v>
      </c>
      <c r="J322" s="1163">
        <v>-8.8510000000000005E-2</v>
      </c>
      <c r="K322">
        <v>949</v>
      </c>
      <c r="L322" s="1164">
        <v>0.89420999999999995</v>
      </c>
      <c r="M322">
        <v>501</v>
      </c>
      <c r="N322" s="1164">
        <v>0.32890999999999998</v>
      </c>
      <c r="O322">
        <v>377</v>
      </c>
      <c r="P322">
        <v>0</v>
      </c>
    </row>
    <row r="323" spans="1:16" x14ac:dyDescent="0.25">
      <c r="A323">
        <v>1394</v>
      </c>
      <c r="B323" t="s">
        <v>796</v>
      </c>
      <c r="D323" t="s">
        <v>537</v>
      </c>
      <c r="E323">
        <v>912</v>
      </c>
      <c r="F323" s="1164">
        <v>2.9350000000000001E-2</v>
      </c>
      <c r="G323">
        <v>886</v>
      </c>
      <c r="H323" s="1164">
        <v>0.19086</v>
      </c>
      <c r="I323">
        <v>744</v>
      </c>
      <c r="J323" s="1163">
        <v>-8.4870000000000001E-2</v>
      </c>
      <c r="K323">
        <v>813</v>
      </c>
      <c r="L323" s="1164">
        <v>1.2092400000000001</v>
      </c>
      <c r="M323">
        <v>368</v>
      </c>
      <c r="N323" s="1164">
        <v>0.19869999999999999</v>
      </c>
      <c r="O323">
        <v>307</v>
      </c>
      <c r="P323">
        <v>0</v>
      </c>
    </row>
    <row r="324" spans="1:16" x14ac:dyDescent="0.25">
      <c r="A324">
        <v>1395</v>
      </c>
      <c r="B324" t="s">
        <v>797</v>
      </c>
      <c r="D324" t="s">
        <v>537</v>
      </c>
      <c r="E324">
        <v>1167</v>
      </c>
      <c r="F324" s="1163">
        <v>-9.6049999999999996E-2</v>
      </c>
      <c r="G324">
        <v>1291</v>
      </c>
      <c r="H324" s="1163">
        <v>-4.6299999999999996E-3</v>
      </c>
      <c r="I324">
        <v>1297</v>
      </c>
      <c r="J324" s="1163">
        <v>-1.519E-2</v>
      </c>
      <c r="K324">
        <v>1317</v>
      </c>
      <c r="L324" s="1164">
        <v>0.49320000000000003</v>
      </c>
      <c r="M324">
        <v>882</v>
      </c>
      <c r="N324" s="1164">
        <v>0.10249999999999999</v>
      </c>
      <c r="O324">
        <v>800</v>
      </c>
      <c r="P324">
        <v>0</v>
      </c>
    </row>
    <row r="325" spans="1:16" x14ac:dyDescent="0.25">
      <c r="A325" s="1097">
        <v>1400</v>
      </c>
      <c r="B325" s="1097" t="s">
        <v>253</v>
      </c>
      <c r="C325" s="1097"/>
      <c r="D325" s="1097" t="s">
        <v>630</v>
      </c>
      <c r="E325">
        <v>205</v>
      </c>
      <c r="F325" s="1221">
        <v>0</v>
      </c>
      <c r="G325">
        <v>205</v>
      </c>
      <c r="H325" s="1221">
        <v>0</v>
      </c>
      <c r="I325">
        <v>205</v>
      </c>
      <c r="J325" s="1221">
        <v>0</v>
      </c>
      <c r="K325">
        <v>205</v>
      </c>
      <c r="L325" s="1221">
        <v>0</v>
      </c>
      <c r="M325">
        <v>205</v>
      </c>
      <c r="N325" s="1221">
        <v>0</v>
      </c>
      <c r="O325">
        <v>205</v>
      </c>
      <c r="P325">
        <v>1</v>
      </c>
    </row>
    <row r="326" spans="1:16" x14ac:dyDescent="0.25">
      <c r="A326" s="1097">
        <v>1401</v>
      </c>
      <c r="B326" s="1097" t="s">
        <v>798</v>
      </c>
      <c r="C326" s="1097"/>
      <c r="D326" s="1097" t="s">
        <v>630</v>
      </c>
      <c r="G326">
        <v>246</v>
      </c>
      <c r="K326">
        <v>246</v>
      </c>
      <c r="L326" s="1221">
        <v>0</v>
      </c>
      <c r="M326">
        <v>246</v>
      </c>
      <c r="N326" s="1221">
        <v>0</v>
      </c>
      <c r="O326">
        <v>246</v>
      </c>
      <c r="P326">
        <v>1</v>
      </c>
    </row>
    <row r="327" spans="1:16" x14ac:dyDescent="0.25">
      <c r="A327" s="1097">
        <v>1402</v>
      </c>
      <c r="B327" s="1097" t="s">
        <v>799</v>
      </c>
      <c r="C327" s="1097"/>
      <c r="D327" s="1097" t="s">
        <v>630</v>
      </c>
      <c r="G327">
        <v>205</v>
      </c>
      <c r="H327" s="1221">
        <v>0</v>
      </c>
      <c r="I327">
        <v>205</v>
      </c>
      <c r="J327" s="1221">
        <v>0</v>
      </c>
      <c r="K327">
        <v>205</v>
      </c>
      <c r="L327" s="1221">
        <v>0</v>
      </c>
      <c r="M327">
        <v>205</v>
      </c>
      <c r="N327" s="1221">
        <v>0</v>
      </c>
      <c r="O327">
        <v>205</v>
      </c>
      <c r="P327">
        <v>1</v>
      </c>
    </row>
    <row r="328" spans="1:16" x14ac:dyDescent="0.25">
      <c r="A328" s="1097">
        <v>1403</v>
      </c>
      <c r="B328" s="1097" t="s">
        <v>800</v>
      </c>
      <c r="C328" s="1097"/>
      <c r="D328" s="1097" t="s">
        <v>630</v>
      </c>
      <c r="G328">
        <v>205</v>
      </c>
      <c r="H328" s="1221">
        <v>0</v>
      </c>
      <c r="I328">
        <v>205</v>
      </c>
      <c r="J328" s="1221">
        <v>0</v>
      </c>
      <c r="K328">
        <v>205</v>
      </c>
      <c r="O328">
        <v>205</v>
      </c>
      <c r="P328">
        <v>1</v>
      </c>
    </row>
    <row r="329" spans="1:16" x14ac:dyDescent="0.25">
      <c r="A329" s="1097">
        <v>1404</v>
      </c>
      <c r="B329" s="1097" t="s">
        <v>801</v>
      </c>
      <c r="C329" s="1097"/>
      <c r="D329" s="1097" t="s">
        <v>630</v>
      </c>
      <c r="E329">
        <v>299</v>
      </c>
      <c r="F329" s="1221">
        <v>0</v>
      </c>
      <c r="G329">
        <v>299</v>
      </c>
      <c r="H329" s="1164">
        <v>0.11151999999999999</v>
      </c>
      <c r="I329">
        <v>269</v>
      </c>
      <c r="J329" s="1164">
        <v>5.9060000000000001E-2</v>
      </c>
      <c r="K329">
        <v>254</v>
      </c>
      <c r="L329" s="1221">
        <v>0</v>
      </c>
      <c r="M329">
        <v>254</v>
      </c>
      <c r="N329" s="1221">
        <v>0</v>
      </c>
      <c r="O329">
        <v>254</v>
      </c>
      <c r="P329">
        <v>1</v>
      </c>
    </row>
    <row r="330" spans="1:16" x14ac:dyDescent="0.25">
      <c r="A330" s="1097">
        <v>1405</v>
      </c>
      <c r="B330" s="1097" t="s">
        <v>802</v>
      </c>
      <c r="C330" s="1097"/>
      <c r="D330" s="1097" t="s">
        <v>630</v>
      </c>
      <c r="G330">
        <v>287</v>
      </c>
      <c r="H330" s="1164">
        <v>7.4910000000000004E-2</v>
      </c>
      <c r="I330">
        <v>267</v>
      </c>
      <c r="J330" s="1164">
        <v>5.1180000000000003E-2</v>
      </c>
      <c r="K330">
        <v>254</v>
      </c>
      <c r="L330" s="1221">
        <v>0</v>
      </c>
      <c r="M330">
        <v>254</v>
      </c>
      <c r="N330" s="1221">
        <v>0</v>
      </c>
      <c r="O330">
        <v>254</v>
      </c>
      <c r="P330">
        <v>1</v>
      </c>
    </row>
    <row r="331" spans="1:16" x14ac:dyDescent="0.25">
      <c r="A331">
        <v>1408</v>
      </c>
      <c r="B331" t="s">
        <v>1072</v>
      </c>
      <c r="D331" t="s">
        <v>537</v>
      </c>
      <c r="K331">
        <v>1215</v>
      </c>
      <c r="L331" s="1164">
        <v>0.53408999999999995</v>
      </c>
      <c r="M331">
        <v>792</v>
      </c>
      <c r="P331">
        <v>0</v>
      </c>
    </row>
    <row r="332" spans="1:16" x14ac:dyDescent="0.25">
      <c r="A332">
        <v>1409</v>
      </c>
      <c r="B332" t="s">
        <v>803</v>
      </c>
      <c r="D332" t="s">
        <v>537</v>
      </c>
      <c r="O332">
        <v>1228</v>
      </c>
      <c r="P332">
        <v>0</v>
      </c>
    </row>
    <row r="333" spans="1:16" x14ac:dyDescent="0.25">
      <c r="A333">
        <v>1410</v>
      </c>
      <c r="B333" t="s">
        <v>804</v>
      </c>
      <c r="D333" t="s">
        <v>537</v>
      </c>
      <c r="I333">
        <v>1287</v>
      </c>
      <c r="J333" s="1164">
        <v>3.2079999999999997E-2</v>
      </c>
      <c r="K333">
        <v>1247</v>
      </c>
      <c r="O333">
        <v>1234</v>
      </c>
      <c r="P333">
        <v>0</v>
      </c>
    </row>
    <row r="334" spans="1:16" x14ac:dyDescent="0.25">
      <c r="A334">
        <v>1412</v>
      </c>
      <c r="B334" t="s">
        <v>805</v>
      </c>
      <c r="D334" t="s">
        <v>537</v>
      </c>
      <c r="G334">
        <v>1227</v>
      </c>
      <c r="H334" s="1164">
        <v>2.5919999999999999E-2</v>
      </c>
      <c r="I334">
        <v>1196</v>
      </c>
      <c r="J334" s="1163">
        <v>-2.4469999999999999E-2</v>
      </c>
      <c r="K334">
        <v>1226</v>
      </c>
      <c r="O334">
        <v>1166</v>
      </c>
      <c r="P334">
        <v>0</v>
      </c>
    </row>
    <row r="335" spans="1:16" x14ac:dyDescent="0.25">
      <c r="A335">
        <v>1413</v>
      </c>
      <c r="B335" t="s">
        <v>806</v>
      </c>
      <c r="D335" t="s">
        <v>537</v>
      </c>
      <c r="G335">
        <v>1252</v>
      </c>
      <c r="H335" s="1164">
        <v>3.814E-2</v>
      </c>
      <c r="I335">
        <v>1206</v>
      </c>
      <c r="J335" s="1164">
        <v>2.3769999999999999E-2</v>
      </c>
      <c r="K335">
        <v>1178</v>
      </c>
      <c r="L335" s="1164">
        <v>0.33711999999999998</v>
      </c>
      <c r="M335">
        <v>881</v>
      </c>
      <c r="N335" s="1163">
        <v>-0.1101</v>
      </c>
      <c r="O335">
        <v>990</v>
      </c>
      <c r="P335">
        <v>0</v>
      </c>
    </row>
    <row r="336" spans="1:16" x14ac:dyDescent="0.25">
      <c r="A336">
        <v>1414</v>
      </c>
      <c r="B336" t="s">
        <v>807</v>
      </c>
      <c r="D336" t="s">
        <v>537</v>
      </c>
      <c r="G336">
        <v>1239</v>
      </c>
      <c r="O336">
        <v>1221</v>
      </c>
      <c r="P336">
        <v>0</v>
      </c>
    </row>
    <row r="337" spans="1:16" x14ac:dyDescent="0.25">
      <c r="A337">
        <v>1415</v>
      </c>
      <c r="B337" t="s">
        <v>808</v>
      </c>
      <c r="D337" t="s">
        <v>537</v>
      </c>
      <c r="K337">
        <v>1228</v>
      </c>
      <c r="L337" s="1164">
        <v>9.8700000000000003E-3</v>
      </c>
      <c r="M337">
        <v>1216</v>
      </c>
      <c r="P337">
        <v>0</v>
      </c>
    </row>
    <row r="338" spans="1:16" x14ac:dyDescent="0.25">
      <c r="A338">
        <v>1416</v>
      </c>
      <c r="B338" t="s">
        <v>809</v>
      </c>
      <c r="D338" t="s">
        <v>537</v>
      </c>
      <c r="I338">
        <v>1277</v>
      </c>
      <c r="J338" s="1164">
        <v>1.108E-2</v>
      </c>
      <c r="K338">
        <v>1263</v>
      </c>
      <c r="O338">
        <v>1172</v>
      </c>
      <c r="P338">
        <v>0</v>
      </c>
    </row>
    <row r="339" spans="1:16" x14ac:dyDescent="0.25">
      <c r="A339">
        <v>1417</v>
      </c>
      <c r="B339" t="s">
        <v>810</v>
      </c>
      <c r="D339" t="s">
        <v>537</v>
      </c>
      <c r="O339">
        <v>1229</v>
      </c>
      <c r="P339">
        <v>0</v>
      </c>
    </row>
    <row r="340" spans="1:16" x14ac:dyDescent="0.25">
      <c r="A340">
        <v>1419</v>
      </c>
      <c r="B340" t="s">
        <v>1075</v>
      </c>
      <c r="D340" t="s">
        <v>537</v>
      </c>
      <c r="E340">
        <v>1410</v>
      </c>
      <c r="F340" s="1164">
        <v>1.805E-2</v>
      </c>
      <c r="G340">
        <v>1385</v>
      </c>
      <c r="H340" s="1164">
        <v>3.2809999999999999E-2</v>
      </c>
      <c r="I340">
        <v>1341</v>
      </c>
      <c r="J340" s="1163">
        <v>-2.402E-2</v>
      </c>
      <c r="K340">
        <v>1374</v>
      </c>
      <c r="P340">
        <v>0</v>
      </c>
    </row>
    <row r="341" spans="1:16" x14ac:dyDescent="0.25">
      <c r="A341">
        <v>1424</v>
      </c>
      <c r="B341" t="s">
        <v>811</v>
      </c>
      <c r="D341" t="s">
        <v>503</v>
      </c>
      <c r="E341">
        <v>678</v>
      </c>
      <c r="F341" s="1164">
        <v>2.96E-3</v>
      </c>
      <c r="G341">
        <v>676</v>
      </c>
      <c r="H341" s="1164">
        <v>2.97E-3</v>
      </c>
      <c r="I341">
        <v>674</v>
      </c>
      <c r="J341" s="1163">
        <v>-2.3189999999999999E-2</v>
      </c>
      <c r="K341">
        <v>690</v>
      </c>
      <c r="L341" s="1163">
        <v>-5.7600000000000004E-3</v>
      </c>
      <c r="M341">
        <v>694</v>
      </c>
      <c r="N341" s="1164">
        <v>8.7200000000000003E-3</v>
      </c>
      <c r="O341">
        <v>688</v>
      </c>
      <c r="P341">
        <v>0</v>
      </c>
    </row>
    <row r="342" spans="1:16" x14ac:dyDescent="0.25">
      <c r="A342" s="1097">
        <v>1428</v>
      </c>
      <c r="B342" s="1097" t="s">
        <v>812</v>
      </c>
      <c r="C342" s="1097"/>
      <c r="D342" s="1097" t="s">
        <v>503</v>
      </c>
      <c r="E342">
        <v>1352</v>
      </c>
      <c r="F342" s="1163">
        <v>-2.734E-2</v>
      </c>
      <c r="G342">
        <v>1390</v>
      </c>
      <c r="H342" s="1163">
        <v>-5.3129999999999997E-2</v>
      </c>
      <c r="I342">
        <v>1468</v>
      </c>
      <c r="J342" s="1164">
        <v>5.6120000000000003E-2</v>
      </c>
      <c r="K342">
        <v>1390</v>
      </c>
      <c r="L342" s="1164">
        <v>0.16414999999999999</v>
      </c>
      <c r="M342">
        <v>1194</v>
      </c>
      <c r="N342" s="1163">
        <v>-0.19378999999999999</v>
      </c>
      <c r="O342">
        <v>1481</v>
      </c>
      <c r="P342">
        <v>1</v>
      </c>
    </row>
    <row r="343" spans="1:16" x14ac:dyDescent="0.25">
      <c r="A343" s="1097">
        <v>1429</v>
      </c>
      <c r="B343" s="1097" t="s">
        <v>813</v>
      </c>
      <c r="C343" s="1097"/>
      <c r="D343" s="1097" t="s">
        <v>503</v>
      </c>
      <c r="E343">
        <v>1284</v>
      </c>
      <c r="F343" s="1163">
        <v>-5.5190000000000003E-2</v>
      </c>
      <c r="G343">
        <v>1359</v>
      </c>
      <c r="H343" s="1163">
        <v>-5.4940000000000003E-2</v>
      </c>
      <c r="I343">
        <v>1438</v>
      </c>
      <c r="J343" s="1164">
        <v>5.8130000000000001E-2</v>
      </c>
      <c r="K343">
        <v>1359</v>
      </c>
      <c r="L343" s="1163">
        <v>-5.3620000000000001E-2</v>
      </c>
      <c r="M343">
        <v>1436</v>
      </c>
      <c r="N343" s="1164">
        <v>3.15029</v>
      </c>
      <c r="O343">
        <v>346</v>
      </c>
      <c r="P343">
        <v>1</v>
      </c>
    </row>
    <row r="344" spans="1:16" x14ac:dyDescent="0.25">
      <c r="A344">
        <v>1436</v>
      </c>
      <c r="B344" t="s">
        <v>1081</v>
      </c>
      <c r="D344" t="s">
        <v>537</v>
      </c>
      <c r="E344">
        <v>2131</v>
      </c>
      <c r="F344" s="1164">
        <v>5.339E-2</v>
      </c>
      <c r="G344">
        <v>2023</v>
      </c>
      <c r="H344" s="1164">
        <v>5.47E-3</v>
      </c>
      <c r="I344">
        <v>2012</v>
      </c>
      <c r="J344" s="1164">
        <v>5.0000000000000001E-3</v>
      </c>
      <c r="K344">
        <v>2002</v>
      </c>
      <c r="P344">
        <v>0</v>
      </c>
    </row>
    <row r="345" spans="1:16" x14ac:dyDescent="0.25">
      <c r="A345">
        <v>1437</v>
      </c>
      <c r="B345" t="s">
        <v>1082</v>
      </c>
      <c r="D345" t="s">
        <v>537</v>
      </c>
      <c r="E345">
        <v>1389</v>
      </c>
      <c r="F345" s="1164">
        <v>1.5350000000000001E-2</v>
      </c>
      <c r="G345">
        <v>1368</v>
      </c>
      <c r="H345" s="1163">
        <v>-2.9199999999999999E-3</v>
      </c>
      <c r="I345">
        <v>1372</v>
      </c>
      <c r="J345" s="1163">
        <v>-3.63E-3</v>
      </c>
      <c r="K345">
        <v>1377</v>
      </c>
      <c r="P345">
        <v>0</v>
      </c>
    </row>
    <row r="346" spans="1:16" x14ac:dyDescent="0.25">
      <c r="A346" s="1097">
        <v>1502</v>
      </c>
      <c r="B346" s="1097" t="s">
        <v>1424</v>
      </c>
      <c r="C346" s="1097" t="s">
        <v>432</v>
      </c>
      <c r="D346" s="1097" t="s">
        <v>503</v>
      </c>
      <c r="K346">
        <v>3411</v>
      </c>
      <c r="O346">
        <v>3529</v>
      </c>
      <c r="P346">
        <v>1</v>
      </c>
    </row>
    <row r="347" spans="1:16" x14ac:dyDescent="0.25">
      <c r="A347">
        <v>1503</v>
      </c>
      <c r="B347" t="s">
        <v>814</v>
      </c>
      <c r="D347" t="s">
        <v>537</v>
      </c>
      <c r="E347">
        <v>1184</v>
      </c>
      <c r="F347" s="1164">
        <v>7.6600000000000001E-3</v>
      </c>
      <c r="G347">
        <v>1175</v>
      </c>
      <c r="H347" s="1163">
        <v>-2.002E-2</v>
      </c>
      <c r="I347">
        <v>1199</v>
      </c>
      <c r="J347" s="1163">
        <v>-4.0030000000000003E-2</v>
      </c>
      <c r="K347">
        <v>1249</v>
      </c>
      <c r="L347" s="1164">
        <v>1.959E-2</v>
      </c>
      <c r="M347">
        <v>1225</v>
      </c>
      <c r="N347" s="1163">
        <v>-2.1569999999999999E-2</v>
      </c>
      <c r="O347">
        <v>1252</v>
      </c>
      <c r="P347">
        <v>0</v>
      </c>
    </row>
    <row r="348" spans="1:16" x14ac:dyDescent="0.25">
      <c r="A348" s="1097">
        <v>1509</v>
      </c>
      <c r="B348" s="1097" t="s">
        <v>816</v>
      </c>
      <c r="C348" s="1097"/>
      <c r="D348" s="1097" t="s">
        <v>630</v>
      </c>
      <c r="E348">
        <v>131</v>
      </c>
      <c r="F348" s="1221">
        <v>0</v>
      </c>
      <c r="G348">
        <v>131</v>
      </c>
      <c r="H348" s="1221">
        <v>0</v>
      </c>
      <c r="I348">
        <v>131</v>
      </c>
      <c r="J348" s="1221">
        <v>0</v>
      </c>
      <c r="K348">
        <v>131</v>
      </c>
      <c r="L348" s="1221">
        <v>0</v>
      </c>
      <c r="M348">
        <v>131</v>
      </c>
      <c r="N348" s="1221">
        <v>0</v>
      </c>
      <c r="O348">
        <v>131</v>
      </c>
      <c r="P348">
        <v>1</v>
      </c>
    </row>
    <row r="349" spans="1:16" x14ac:dyDescent="0.25">
      <c r="A349">
        <v>1510</v>
      </c>
      <c r="B349" t="s">
        <v>817</v>
      </c>
      <c r="D349" t="s">
        <v>630</v>
      </c>
      <c r="E349">
        <v>858</v>
      </c>
      <c r="F349" s="1163">
        <v>-3.48E-3</v>
      </c>
      <c r="G349">
        <v>861</v>
      </c>
      <c r="H349" s="1164">
        <v>3.5000000000000001E-3</v>
      </c>
      <c r="I349">
        <v>858</v>
      </c>
      <c r="J349" s="1221">
        <v>0</v>
      </c>
      <c r="K349">
        <v>858</v>
      </c>
      <c r="P349">
        <v>0</v>
      </c>
    </row>
    <row r="350" spans="1:16" x14ac:dyDescent="0.25">
      <c r="A350">
        <v>1518</v>
      </c>
      <c r="B350" t="s">
        <v>818</v>
      </c>
      <c r="D350" t="s">
        <v>630</v>
      </c>
      <c r="G350">
        <v>210</v>
      </c>
      <c r="H350" s="1163">
        <v>-1.8689999999999998E-2</v>
      </c>
      <c r="I350">
        <v>214</v>
      </c>
      <c r="J350" s="1164">
        <v>9.4299999999999991E-3</v>
      </c>
      <c r="K350">
        <v>212</v>
      </c>
      <c r="L350" s="1164">
        <v>3.415E-2</v>
      </c>
      <c r="M350">
        <v>205</v>
      </c>
      <c r="N350" s="1221">
        <v>0</v>
      </c>
      <c r="O350">
        <v>205</v>
      </c>
      <c r="P350">
        <v>0</v>
      </c>
    </row>
    <row r="351" spans="1:16" x14ac:dyDescent="0.25">
      <c r="A351">
        <v>1519</v>
      </c>
      <c r="B351" t="s">
        <v>819</v>
      </c>
      <c r="C351" t="s">
        <v>146</v>
      </c>
      <c r="D351" t="s">
        <v>503</v>
      </c>
      <c r="I351">
        <v>817</v>
      </c>
      <c r="O351">
        <v>740</v>
      </c>
      <c r="P351">
        <v>0</v>
      </c>
    </row>
    <row r="352" spans="1:16" x14ac:dyDescent="0.25">
      <c r="A352">
        <v>2044</v>
      </c>
      <c r="B352" t="s">
        <v>1306</v>
      </c>
      <c r="C352" t="s">
        <v>514</v>
      </c>
      <c r="D352" t="s">
        <v>503</v>
      </c>
      <c r="E352">
        <v>509</v>
      </c>
      <c r="F352" s="1163">
        <v>-3.048E-2</v>
      </c>
      <c r="G352">
        <v>525</v>
      </c>
      <c r="H352" s="1163">
        <v>-0.20333999999999999</v>
      </c>
      <c r="I352">
        <v>659</v>
      </c>
      <c r="J352" s="1164">
        <v>1.5200000000000001E-3</v>
      </c>
      <c r="K352">
        <v>658</v>
      </c>
      <c r="L352" s="1164">
        <v>7.5160000000000005E-2</v>
      </c>
      <c r="M352">
        <v>612</v>
      </c>
      <c r="N352" s="1163">
        <v>-0.14524999999999999</v>
      </c>
      <c r="O352">
        <v>716</v>
      </c>
      <c r="P352">
        <v>0</v>
      </c>
    </row>
    <row r="353" spans="1:16" x14ac:dyDescent="0.25">
      <c r="A353">
        <v>2046</v>
      </c>
      <c r="B353" t="s">
        <v>1426</v>
      </c>
      <c r="C353" t="s">
        <v>514</v>
      </c>
      <c r="D353" t="s">
        <v>503</v>
      </c>
      <c r="E353">
        <v>232</v>
      </c>
      <c r="F353" s="1163">
        <v>-0.46544000000000002</v>
      </c>
      <c r="G353">
        <v>434</v>
      </c>
      <c r="H353" s="1164">
        <v>0.49654999999999999</v>
      </c>
      <c r="I353">
        <v>290</v>
      </c>
      <c r="J353" s="1163">
        <v>-0.29952000000000001</v>
      </c>
      <c r="K353">
        <v>414</v>
      </c>
      <c r="L353" s="1164">
        <v>0.26219999999999999</v>
      </c>
      <c r="M353">
        <v>328</v>
      </c>
      <c r="N353" s="1164">
        <v>0.22388</v>
      </c>
      <c r="O353">
        <v>268</v>
      </c>
      <c r="P353">
        <v>0</v>
      </c>
    </row>
    <row r="354" spans="1:16" x14ac:dyDescent="0.25">
      <c r="A354">
        <v>2070</v>
      </c>
      <c r="B354" t="s">
        <v>821</v>
      </c>
      <c r="D354" t="s">
        <v>537</v>
      </c>
      <c r="E354">
        <v>1489</v>
      </c>
      <c r="F354" s="1164">
        <v>5.9029999999999999E-2</v>
      </c>
      <c r="G354">
        <v>1406</v>
      </c>
      <c r="H354" s="1164">
        <v>2.18E-2</v>
      </c>
      <c r="I354">
        <v>1376</v>
      </c>
      <c r="J354" s="1164">
        <v>0.13719000000000001</v>
      </c>
      <c r="K354">
        <v>1210</v>
      </c>
      <c r="O354">
        <v>972</v>
      </c>
      <c r="P354">
        <v>0</v>
      </c>
    </row>
    <row r="355" spans="1:16" x14ac:dyDescent="0.25">
      <c r="A355">
        <v>2112</v>
      </c>
      <c r="B355" t="s">
        <v>1427</v>
      </c>
      <c r="C355" t="s">
        <v>545</v>
      </c>
      <c r="D355" t="s">
        <v>503</v>
      </c>
      <c r="G355">
        <v>422</v>
      </c>
      <c r="H355" s="1221">
        <v>0</v>
      </c>
      <c r="I355">
        <v>422</v>
      </c>
      <c r="P355">
        <v>0</v>
      </c>
    </row>
    <row r="356" spans="1:16" x14ac:dyDescent="0.25">
      <c r="A356" s="1097">
        <v>2146</v>
      </c>
      <c r="B356" s="1097" t="s">
        <v>822</v>
      </c>
      <c r="C356" s="1097" t="s">
        <v>146</v>
      </c>
      <c r="D356" s="1097" t="s">
        <v>503</v>
      </c>
      <c r="O356">
        <v>387</v>
      </c>
      <c r="P356">
        <v>1</v>
      </c>
    </row>
    <row r="357" spans="1:16" x14ac:dyDescent="0.25">
      <c r="A357">
        <v>6071</v>
      </c>
      <c r="B357" t="s">
        <v>827</v>
      </c>
      <c r="D357" t="s">
        <v>537</v>
      </c>
      <c r="E357">
        <v>699</v>
      </c>
      <c r="I357">
        <v>680</v>
      </c>
      <c r="J357" s="1164">
        <v>4.1349999999999998E-2</v>
      </c>
      <c r="K357">
        <v>653</v>
      </c>
      <c r="L357" s="1163">
        <v>-0.14079</v>
      </c>
      <c r="M357">
        <v>760</v>
      </c>
      <c r="N357" s="1164">
        <v>2.7029999999999998E-2</v>
      </c>
      <c r="O357">
        <v>740</v>
      </c>
      <c r="P357">
        <v>0</v>
      </c>
    </row>
    <row r="358" spans="1:16" x14ac:dyDescent="0.25">
      <c r="A358">
        <v>6072</v>
      </c>
      <c r="B358" t="s">
        <v>828</v>
      </c>
      <c r="D358" t="s">
        <v>537</v>
      </c>
      <c r="E358">
        <v>850</v>
      </c>
      <c r="F358" s="1163">
        <v>-1.6199999999999999E-2</v>
      </c>
      <c r="G358">
        <v>864</v>
      </c>
      <c r="H358" s="1164">
        <v>6.9899999999999997E-3</v>
      </c>
      <c r="I358">
        <v>858</v>
      </c>
      <c r="J358" s="1164">
        <v>1.538E-2</v>
      </c>
      <c r="K358">
        <v>845</v>
      </c>
      <c r="L358" s="1163">
        <v>-0.10582</v>
      </c>
      <c r="M358">
        <v>945</v>
      </c>
      <c r="N358" s="1164">
        <v>2.052E-2</v>
      </c>
      <c r="O358">
        <v>926</v>
      </c>
      <c r="P358">
        <v>0</v>
      </c>
    </row>
    <row r="359" spans="1:16" x14ac:dyDescent="0.25">
      <c r="A359">
        <v>6073</v>
      </c>
      <c r="B359" t="s">
        <v>829</v>
      </c>
      <c r="D359" t="s">
        <v>537</v>
      </c>
      <c r="G359">
        <v>487</v>
      </c>
      <c r="H359" s="1164">
        <v>5.4109999999999998E-2</v>
      </c>
      <c r="I359">
        <v>462</v>
      </c>
      <c r="J359" s="1163">
        <v>-2.1190000000000001E-2</v>
      </c>
      <c r="K359">
        <v>472</v>
      </c>
      <c r="L359" s="1163">
        <v>-0.13075999999999999</v>
      </c>
      <c r="M359">
        <v>543</v>
      </c>
      <c r="N359" s="1163">
        <v>-4.5690000000000001E-2</v>
      </c>
      <c r="O359">
        <v>569</v>
      </c>
      <c r="P359">
        <v>0</v>
      </c>
    </row>
    <row r="360" spans="1:16" x14ac:dyDescent="0.25">
      <c r="A360">
        <v>6074</v>
      </c>
      <c r="B360" t="s">
        <v>830</v>
      </c>
      <c r="D360" t="s">
        <v>537</v>
      </c>
      <c r="E360">
        <v>498</v>
      </c>
      <c r="F360" s="1164">
        <v>8.0999999999999996E-3</v>
      </c>
      <c r="G360">
        <v>494</v>
      </c>
      <c r="H360" s="1164">
        <v>2.0300000000000001E-3</v>
      </c>
      <c r="I360">
        <v>493</v>
      </c>
      <c r="J360" s="1164">
        <v>4.0699999999999998E-3</v>
      </c>
      <c r="K360">
        <v>491</v>
      </c>
      <c r="L360" s="1163">
        <v>-0.1386</v>
      </c>
      <c r="M360">
        <v>570</v>
      </c>
      <c r="N360" s="1164">
        <v>1.243E-2</v>
      </c>
      <c r="O360">
        <v>563</v>
      </c>
      <c r="P360">
        <v>0</v>
      </c>
    </row>
    <row r="361" spans="1:16" x14ac:dyDescent="0.25">
      <c r="A361">
        <v>6075</v>
      </c>
      <c r="B361" t="s">
        <v>831</v>
      </c>
      <c r="D361" t="s">
        <v>537</v>
      </c>
      <c r="G361">
        <v>637</v>
      </c>
      <c r="H361" s="1163">
        <v>-4.6899999999999997E-3</v>
      </c>
      <c r="I361">
        <v>640</v>
      </c>
      <c r="J361" s="1164">
        <v>2.4E-2</v>
      </c>
      <c r="K361">
        <v>625</v>
      </c>
      <c r="L361" s="1163">
        <v>-0.12096</v>
      </c>
      <c r="M361">
        <v>711</v>
      </c>
      <c r="N361" s="1164">
        <v>3.644E-2</v>
      </c>
      <c r="O361">
        <v>686</v>
      </c>
      <c r="P361">
        <v>0</v>
      </c>
    </row>
    <row r="362" spans="1:16" x14ac:dyDescent="0.25">
      <c r="A362">
        <v>6076</v>
      </c>
      <c r="B362" t="s">
        <v>82</v>
      </c>
      <c r="D362" t="s">
        <v>537</v>
      </c>
      <c r="E362">
        <v>569</v>
      </c>
      <c r="F362" s="1221">
        <v>0</v>
      </c>
      <c r="G362">
        <v>569</v>
      </c>
      <c r="H362" s="1163">
        <v>-5.2399999999999999E-3</v>
      </c>
      <c r="I362">
        <v>572</v>
      </c>
      <c r="J362" s="1164">
        <v>1.5990000000000001E-2</v>
      </c>
      <c r="K362">
        <v>563</v>
      </c>
      <c r="L362" s="1163">
        <v>-0.12442</v>
      </c>
      <c r="M362">
        <v>643</v>
      </c>
      <c r="N362" s="1164">
        <v>1.5800000000000002E-2</v>
      </c>
      <c r="O362">
        <v>633</v>
      </c>
      <c r="P362">
        <v>0</v>
      </c>
    </row>
    <row r="363" spans="1:16" x14ac:dyDescent="0.25">
      <c r="A363">
        <v>6077</v>
      </c>
      <c r="B363" t="s">
        <v>83</v>
      </c>
      <c r="D363" t="s">
        <v>537</v>
      </c>
      <c r="O363">
        <v>282</v>
      </c>
      <c r="P363">
        <v>0</v>
      </c>
    </row>
    <row r="364" spans="1:16" x14ac:dyDescent="0.25">
      <c r="A364">
        <v>6078</v>
      </c>
      <c r="B364" t="s">
        <v>832</v>
      </c>
      <c r="D364" t="s">
        <v>537</v>
      </c>
      <c r="E364">
        <v>658</v>
      </c>
      <c r="F364" s="1164">
        <v>3.0500000000000002E-3</v>
      </c>
      <c r="G364">
        <v>656</v>
      </c>
      <c r="H364" s="1164">
        <v>5.466E-2</v>
      </c>
      <c r="I364">
        <v>622</v>
      </c>
      <c r="J364" s="1163">
        <v>-2.3550000000000001E-2</v>
      </c>
      <c r="K364">
        <v>637</v>
      </c>
      <c r="L364" s="1163">
        <v>-6.8709999999999993E-2</v>
      </c>
      <c r="M364">
        <v>684</v>
      </c>
      <c r="N364" s="1164">
        <v>3.1669999999999997E-2</v>
      </c>
      <c r="O364">
        <v>663</v>
      </c>
      <c r="P364">
        <v>0</v>
      </c>
    </row>
    <row r="365" spans="1:16" x14ac:dyDescent="0.25">
      <c r="A365">
        <v>6079</v>
      </c>
      <c r="B365" t="s">
        <v>833</v>
      </c>
      <c r="D365" t="s">
        <v>537</v>
      </c>
      <c r="E365">
        <v>497</v>
      </c>
      <c r="F365" s="1164">
        <v>1.222E-2</v>
      </c>
      <c r="G365">
        <v>491</v>
      </c>
      <c r="H365" s="1163">
        <v>-8.0800000000000004E-3</v>
      </c>
      <c r="I365">
        <v>495</v>
      </c>
      <c r="J365" s="1164">
        <v>1.0200000000000001E-2</v>
      </c>
      <c r="K365">
        <v>490</v>
      </c>
      <c r="L365" s="1163">
        <v>-0.14035</v>
      </c>
      <c r="M365">
        <v>570</v>
      </c>
      <c r="N365" s="1164">
        <v>7.0699999999999999E-3</v>
      </c>
      <c r="O365">
        <v>566</v>
      </c>
      <c r="P365">
        <v>0</v>
      </c>
    </row>
    <row r="366" spans="1:16" x14ac:dyDescent="0.25">
      <c r="A366">
        <v>6080</v>
      </c>
      <c r="B366" t="s">
        <v>86</v>
      </c>
      <c r="D366" t="s">
        <v>537</v>
      </c>
      <c r="E366">
        <v>653</v>
      </c>
      <c r="F366" s="1164">
        <v>1.5299999999999999E-3</v>
      </c>
      <c r="G366">
        <v>652</v>
      </c>
      <c r="H366" s="1164">
        <v>2.5159999999999998E-2</v>
      </c>
      <c r="I366">
        <v>636</v>
      </c>
      <c r="J366" s="1163">
        <v>-2.0029999999999999E-2</v>
      </c>
      <c r="K366">
        <v>649</v>
      </c>
      <c r="L366" s="1163">
        <v>-9.6100000000000005E-2</v>
      </c>
      <c r="M366">
        <v>718</v>
      </c>
      <c r="N366" s="1163">
        <v>-2.5780000000000001E-2</v>
      </c>
      <c r="O366">
        <v>737</v>
      </c>
      <c r="P366">
        <v>0</v>
      </c>
    </row>
    <row r="367" spans="1:16" x14ac:dyDescent="0.25">
      <c r="A367">
        <v>6081</v>
      </c>
      <c r="B367" t="s">
        <v>87</v>
      </c>
      <c r="D367" t="s">
        <v>537</v>
      </c>
      <c r="E367">
        <v>596</v>
      </c>
      <c r="F367" s="1164">
        <v>2.4049999999999998E-2</v>
      </c>
      <c r="G367">
        <v>582</v>
      </c>
      <c r="H367" s="1163">
        <v>-2.1850000000000001E-2</v>
      </c>
      <c r="I367">
        <v>595</v>
      </c>
      <c r="J367" s="1163">
        <v>-1.163E-2</v>
      </c>
      <c r="K367">
        <v>602</v>
      </c>
      <c r="L367" s="1163">
        <v>-0.1173</v>
      </c>
      <c r="M367">
        <v>682</v>
      </c>
      <c r="N367" s="1164">
        <v>2.249E-2</v>
      </c>
      <c r="O367">
        <v>667</v>
      </c>
      <c r="P367">
        <v>0</v>
      </c>
    </row>
    <row r="368" spans="1:16" x14ac:dyDescent="0.25">
      <c r="A368">
        <v>7224</v>
      </c>
      <c r="B368" t="s">
        <v>851</v>
      </c>
      <c r="C368" t="s">
        <v>562</v>
      </c>
      <c r="D368" t="s">
        <v>537</v>
      </c>
      <c r="E368">
        <v>876</v>
      </c>
      <c r="F368" s="1163">
        <v>-3.0970000000000001E-2</v>
      </c>
      <c r="G368">
        <v>904</v>
      </c>
      <c r="H368" s="1163">
        <v>-1.3100000000000001E-2</v>
      </c>
      <c r="I368">
        <v>916</v>
      </c>
      <c r="J368" s="1164">
        <v>2.1900000000000001E-3</v>
      </c>
      <c r="K368">
        <v>914</v>
      </c>
      <c r="L368" s="1163">
        <v>-1.4019999999999999E-2</v>
      </c>
      <c r="M368">
        <v>927</v>
      </c>
      <c r="N368" s="1163">
        <v>-5.5050000000000002E-2</v>
      </c>
      <c r="O368">
        <v>981</v>
      </c>
      <c r="P368">
        <v>0</v>
      </c>
    </row>
    <row r="369" spans="1:16" x14ac:dyDescent="0.25">
      <c r="A369">
        <v>8073</v>
      </c>
      <c r="B369" t="s">
        <v>1431</v>
      </c>
      <c r="D369" t="s">
        <v>537</v>
      </c>
      <c r="E369">
        <v>122</v>
      </c>
      <c r="F369" s="1221">
        <v>0</v>
      </c>
      <c r="G369">
        <v>122</v>
      </c>
      <c r="H369" s="1221">
        <v>0</v>
      </c>
      <c r="I369">
        <v>122</v>
      </c>
      <c r="J369" s="1221">
        <v>0</v>
      </c>
      <c r="K369">
        <v>122</v>
      </c>
      <c r="L369" s="1221">
        <v>0</v>
      </c>
      <c r="M369">
        <v>122</v>
      </c>
      <c r="N369" s="1221">
        <v>0</v>
      </c>
      <c r="O369">
        <v>122</v>
      </c>
      <c r="P369">
        <v>0</v>
      </c>
    </row>
    <row r="370" spans="1:16" x14ac:dyDescent="0.25">
      <c r="A370">
        <v>9373</v>
      </c>
      <c r="B370" t="s">
        <v>1204</v>
      </c>
      <c r="D370" t="s">
        <v>537</v>
      </c>
      <c r="E370">
        <v>359</v>
      </c>
      <c r="F370" s="1163">
        <v>-0.10918</v>
      </c>
      <c r="G370">
        <v>403</v>
      </c>
      <c r="H370" s="1163">
        <v>-0.16216</v>
      </c>
      <c r="I370">
        <v>481</v>
      </c>
      <c r="J370" s="1164">
        <v>1.39303</v>
      </c>
      <c r="K370">
        <v>201</v>
      </c>
      <c r="L370" s="1163">
        <v>-0.60665000000000002</v>
      </c>
      <c r="M370">
        <v>511</v>
      </c>
      <c r="N370" s="1163">
        <v>-0.17446999999999999</v>
      </c>
      <c r="O370">
        <v>619</v>
      </c>
      <c r="P370">
        <v>0</v>
      </c>
    </row>
    <row r="371" spans="1:16" x14ac:dyDescent="0.25">
      <c r="A371" s="1097">
        <v>9627</v>
      </c>
      <c r="B371" s="1097" t="s">
        <v>1432</v>
      </c>
      <c r="C371" s="1097"/>
      <c r="D371" s="1097" t="s">
        <v>537</v>
      </c>
      <c r="E371">
        <v>12</v>
      </c>
      <c r="F371" s="1221">
        <v>0</v>
      </c>
      <c r="G371">
        <v>12</v>
      </c>
      <c r="H371" s="1221">
        <v>0</v>
      </c>
      <c r="I371">
        <v>12</v>
      </c>
      <c r="J371" s="1221">
        <v>0</v>
      </c>
      <c r="K371">
        <v>12</v>
      </c>
      <c r="L371" s="1221">
        <v>0</v>
      </c>
      <c r="M371">
        <v>12</v>
      </c>
      <c r="N371" s="1221">
        <v>0</v>
      </c>
      <c r="O371">
        <v>12</v>
      </c>
      <c r="P371">
        <v>1</v>
      </c>
    </row>
    <row r="372" spans="1:16" x14ac:dyDescent="0.25">
      <c r="A372">
        <v>9629</v>
      </c>
      <c r="B372" t="s">
        <v>1434</v>
      </c>
      <c r="D372" t="s">
        <v>537</v>
      </c>
      <c r="E372">
        <v>3</v>
      </c>
      <c r="F372" s="1221">
        <v>0</v>
      </c>
      <c r="G372">
        <v>3</v>
      </c>
      <c r="H372" s="1221">
        <v>0</v>
      </c>
      <c r="I372">
        <v>3</v>
      </c>
      <c r="J372" s="1221">
        <v>0</v>
      </c>
      <c r="K372">
        <v>3</v>
      </c>
      <c r="L372" s="1221">
        <v>0</v>
      </c>
      <c r="M372">
        <v>3</v>
      </c>
      <c r="N372" s="1221">
        <v>0</v>
      </c>
      <c r="O372">
        <v>3</v>
      </c>
      <c r="P372">
        <v>0</v>
      </c>
    </row>
    <row r="373" spans="1:16" x14ac:dyDescent="0.25">
      <c r="A373">
        <v>9631</v>
      </c>
      <c r="B373" t="s">
        <v>1435</v>
      </c>
      <c r="D373" t="s">
        <v>537</v>
      </c>
      <c r="E373">
        <v>3</v>
      </c>
      <c r="F373" s="1221">
        <v>0</v>
      </c>
      <c r="G373">
        <v>3</v>
      </c>
      <c r="H373" s="1221">
        <v>0</v>
      </c>
      <c r="I373">
        <v>3</v>
      </c>
      <c r="J373" s="1221">
        <v>0</v>
      </c>
      <c r="K373">
        <v>3</v>
      </c>
      <c r="L373" s="1221">
        <v>0</v>
      </c>
      <c r="M373">
        <v>3</v>
      </c>
      <c r="N373" s="1221">
        <v>0</v>
      </c>
      <c r="O373">
        <v>3</v>
      </c>
      <c r="P373">
        <v>0</v>
      </c>
    </row>
    <row r="374" spans="1:16" x14ac:dyDescent="0.25">
      <c r="A374">
        <v>9701</v>
      </c>
      <c r="B374" t="s">
        <v>1437</v>
      </c>
      <c r="D374" t="s">
        <v>537</v>
      </c>
      <c r="E374">
        <v>4</v>
      </c>
      <c r="F374" s="1221">
        <v>0</v>
      </c>
      <c r="G374">
        <v>4</v>
      </c>
      <c r="H374" s="1221">
        <v>0</v>
      </c>
      <c r="I374">
        <v>4</v>
      </c>
      <c r="J374" s="1221">
        <v>0</v>
      </c>
      <c r="K374">
        <v>4</v>
      </c>
      <c r="L374" s="1221">
        <v>0</v>
      </c>
      <c r="M374">
        <v>4</v>
      </c>
      <c r="N374" s="1221">
        <v>0</v>
      </c>
      <c r="O374">
        <v>4</v>
      </c>
      <c r="P374">
        <v>0</v>
      </c>
    </row>
    <row r="375" spans="1:16" x14ac:dyDescent="0.25">
      <c r="A375">
        <v>9705</v>
      </c>
      <c r="B375" t="s">
        <v>1198</v>
      </c>
      <c r="D375" t="s">
        <v>537</v>
      </c>
      <c r="E375">
        <v>4</v>
      </c>
      <c r="F375" s="1221">
        <v>0</v>
      </c>
      <c r="G375">
        <v>4</v>
      </c>
      <c r="H375" s="1221">
        <v>0</v>
      </c>
      <c r="I375">
        <v>4</v>
      </c>
      <c r="J375" s="1221">
        <v>0</v>
      </c>
      <c r="K375">
        <v>4</v>
      </c>
      <c r="L375" s="1221">
        <v>0</v>
      </c>
      <c r="M375">
        <v>4</v>
      </c>
      <c r="N375" s="1221">
        <v>0</v>
      </c>
      <c r="O375">
        <v>4</v>
      </c>
      <c r="P375">
        <v>0</v>
      </c>
    </row>
    <row r="376" spans="1:16" x14ac:dyDescent="0.25">
      <c r="A376">
        <v>9717</v>
      </c>
      <c r="B376" t="s">
        <v>1439</v>
      </c>
      <c r="D376" t="s">
        <v>537</v>
      </c>
      <c r="E376">
        <v>1</v>
      </c>
      <c r="F376" s="1221">
        <v>0</v>
      </c>
      <c r="G376">
        <v>1</v>
      </c>
      <c r="H376" s="1221">
        <v>0</v>
      </c>
      <c r="I376">
        <v>1</v>
      </c>
      <c r="J376" s="1221">
        <v>0</v>
      </c>
      <c r="K376">
        <v>1</v>
      </c>
      <c r="L376" s="1221">
        <v>0</v>
      </c>
      <c r="M376">
        <v>1</v>
      </c>
      <c r="N376" s="1221">
        <v>0</v>
      </c>
      <c r="O376">
        <v>1</v>
      </c>
      <c r="P376">
        <v>0</v>
      </c>
    </row>
    <row r="377" spans="1:16" x14ac:dyDescent="0.25">
      <c r="A377">
        <v>9718</v>
      </c>
      <c r="B377" t="s">
        <v>1440</v>
      </c>
      <c r="D377" t="s">
        <v>537</v>
      </c>
      <c r="E377">
        <v>2</v>
      </c>
      <c r="F377" s="1221">
        <v>0</v>
      </c>
      <c r="G377">
        <v>2</v>
      </c>
      <c r="H377" s="1221">
        <v>0</v>
      </c>
      <c r="I377">
        <v>2</v>
      </c>
      <c r="J377" s="1221">
        <v>0</v>
      </c>
      <c r="K377">
        <v>2</v>
      </c>
      <c r="L377" s="1221">
        <v>0</v>
      </c>
      <c r="M377">
        <v>2</v>
      </c>
      <c r="N377" s="1221">
        <v>0</v>
      </c>
      <c r="O377">
        <v>2</v>
      </c>
      <c r="P377">
        <v>0</v>
      </c>
    </row>
    <row r="378" spans="1:16" x14ac:dyDescent="0.25">
      <c r="A378">
        <v>9719</v>
      </c>
      <c r="B378" t="s">
        <v>1441</v>
      </c>
      <c r="D378" t="s">
        <v>537</v>
      </c>
      <c r="E378">
        <v>2</v>
      </c>
      <c r="F378" s="1221">
        <v>0</v>
      </c>
      <c r="G378">
        <v>2</v>
      </c>
      <c r="H378" s="1221">
        <v>0</v>
      </c>
      <c r="I378">
        <v>2</v>
      </c>
      <c r="J378" s="1221">
        <v>0</v>
      </c>
      <c r="K378">
        <v>2</v>
      </c>
      <c r="L378" s="1221">
        <v>0</v>
      </c>
      <c r="M378">
        <v>2</v>
      </c>
      <c r="N378" s="1221">
        <v>0</v>
      </c>
      <c r="O378">
        <v>2</v>
      </c>
      <c r="P378">
        <v>0</v>
      </c>
    </row>
    <row r="379" spans="1:16" x14ac:dyDescent="0.25">
      <c r="A379">
        <v>9721</v>
      </c>
      <c r="B379" t="s">
        <v>855</v>
      </c>
      <c r="D379" t="s">
        <v>537</v>
      </c>
      <c r="E379">
        <v>127</v>
      </c>
      <c r="F379" s="1164">
        <v>0.84057999999999999</v>
      </c>
      <c r="G379">
        <v>69</v>
      </c>
      <c r="H379" s="1221">
        <v>0</v>
      </c>
      <c r="I379">
        <v>69</v>
      </c>
      <c r="J379" s="1221">
        <v>0</v>
      </c>
      <c r="K379">
        <v>69</v>
      </c>
      <c r="L379" s="1163">
        <v>-0.10390000000000001</v>
      </c>
      <c r="M379">
        <v>77</v>
      </c>
      <c r="N379" s="1164">
        <v>1.316E-2</v>
      </c>
      <c r="O379">
        <v>76</v>
      </c>
      <c r="P379">
        <v>0</v>
      </c>
    </row>
    <row r="380" spans="1:16" x14ac:dyDescent="0.25">
      <c r="A380" s="1097">
        <v>9798</v>
      </c>
      <c r="B380" s="1097" t="s">
        <v>1444</v>
      </c>
      <c r="C380" s="1097"/>
      <c r="D380" s="1097" t="s">
        <v>537</v>
      </c>
      <c r="E380">
        <v>1</v>
      </c>
      <c r="F380" s="1221">
        <v>0</v>
      </c>
      <c r="G380">
        <v>1</v>
      </c>
      <c r="H380" s="1221">
        <v>0</v>
      </c>
      <c r="I380">
        <v>1</v>
      </c>
      <c r="J380" s="1221">
        <v>0</v>
      </c>
      <c r="K380">
        <v>1</v>
      </c>
      <c r="L380" s="1221">
        <v>0</v>
      </c>
      <c r="M380">
        <v>1</v>
      </c>
      <c r="N380" s="1221">
        <v>0</v>
      </c>
      <c r="O380">
        <v>1</v>
      </c>
      <c r="P380">
        <v>1</v>
      </c>
    </row>
    <row r="381" spans="1:16" x14ac:dyDescent="0.25">
      <c r="A381" s="1097">
        <v>20001</v>
      </c>
      <c r="B381" s="1097" t="s">
        <v>1445</v>
      </c>
      <c r="C381" s="1097"/>
      <c r="D381" s="1097" t="s">
        <v>630</v>
      </c>
      <c r="E381">
        <v>188</v>
      </c>
      <c r="F381" s="1221">
        <v>0</v>
      </c>
      <c r="G381">
        <v>188</v>
      </c>
      <c r="O381">
        <v>188</v>
      </c>
      <c r="P381">
        <v>1</v>
      </c>
    </row>
    <row r="382" spans="1:16" x14ac:dyDescent="0.25">
      <c r="A382" s="1097">
        <v>20002</v>
      </c>
      <c r="B382" s="1097" t="s">
        <v>1446</v>
      </c>
      <c r="C382" s="1097"/>
      <c r="D382" s="1097" t="s">
        <v>630</v>
      </c>
      <c r="M382">
        <v>348</v>
      </c>
      <c r="P382">
        <v>1</v>
      </c>
    </row>
    <row r="383" spans="1:16" x14ac:dyDescent="0.25">
      <c r="A383" s="1097">
        <v>20004</v>
      </c>
      <c r="B383" s="1097" t="s">
        <v>1448</v>
      </c>
      <c r="C383" s="1097"/>
      <c r="D383" s="1097" t="s">
        <v>630</v>
      </c>
      <c r="O383">
        <v>250</v>
      </c>
      <c r="P383">
        <v>1</v>
      </c>
    </row>
    <row r="384" spans="1:16" x14ac:dyDescent="0.25">
      <c r="A384" s="1097">
        <v>20005</v>
      </c>
      <c r="B384" s="1097" t="s">
        <v>1449</v>
      </c>
      <c r="C384" s="1097"/>
      <c r="D384" s="1097" t="s">
        <v>630</v>
      </c>
      <c r="G384">
        <v>155</v>
      </c>
      <c r="O384">
        <v>155</v>
      </c>
      <c r="P384">
        <v>1</v>
      </c>
    </row>
    <row r="385" spans="1:16" x14ac:dyDescent="0.25">
      <c r="A385" s="1097">
        <v>20006</v>
      </c>
      <c r="B385" s="1097" t="s">
        <v>1450</v>
      </c>
      <c r="C385" s="1097"/>
      <c r="D385" s="1097" t="s">
        <v>630</v>
      </c>
      <c r="G385">
        <v>155</v>
      </c>
      <c r="P385">
        <v>1</v>
      </c>
    </row>
    <row r="386" spans="1:16" x14ac:dyDescent="0.25">
      <c r="A386" s="1097">
        <v>20007</v>
      </c>
      <c r="B386" s="1097" t="s">
        <v>1451</v>
      </c>
      <c r="C386" s="1097"/>
      <c r="D386" s="1097" t="s">
        <v>630</v>
      </c>
      <c r="G386">
        <v>253</v>
      </c>
      <c r="P386">
        <v>1</v>
      </c>
    </row>
    <row r="387" spans="1:16" x14ac:dyDescent="0.25">
      <c r="A387" s="1097">
        <v>20008</v>
      </c>
      <c r="B387" s="1097" t="s">
        <v>1452</v>
      </c>
      <c r="C387" s="1097"/>
      <c r="D387" s="1097" t="s">
        <v>630</v>
      </c>
      <c r="E387">
        <v>281</v>
      </c>
      <c r="F387" s="1221">
        <v>0</v>
      </c>
      <c r="G387">
        <v>281</v>
      </c>
      <c r="K387">
        <v>281</v>
      </c>
      <c r="P387">
        <v>1</v>
      </c>
    </row>
    <row r="388" spans="1:16" x14ac:dyDescent="0.25">
      <c r="A388" s="1097">
        <v>20009</v>
      </c>
      <c r="B388" s="1097" t="s">
        <v>1453</v>
      </c>
      <c r="C388" s="1097"/>
      <c r="D388" s="1097" t="s">
        <v>630</v>
      </c>
      <c r="G388">
        <v>194</v>
      </c>
      <c r="H388" s="1221">
        <v>0</v>
      </c>
      <c r="I388">
        <v>194</v>
      </c>
      <c r="O388">
        <v>194</v>
      </c>
      <c r="P388">
        <v>1</v>
      </c>
    </row>
    <row r="389" spans="1:16" x14ac:dyDescent="0.25">
      <c r="A389" s="1097">
        <v>20010</v>
      </c>
      <c r="B389" s="1097" t="s">
        <v>1454</v>
      </c>
      <c r="C389" s="1097"/>
      <c r="D389" s="1097" t="s">
        <v>630</v>
      </c>
      <c r="G389">
        <v>368</v>
      </c>
      <c r="H389" s="1221">
        <v>0</v>
      </c>
      <c r="I389">
        <v>368</v>
      </c>
      <c r="J389" s="1221">
        <v>0</v>
      </c>
      <c r="K389">
        <v>368</v>
      </c>
      <c r="L389" s="1221">
        <v>0</v>
      </c>
      <c r="M389">
        <v>368</v>
      </c>
      <c r="P389">
        <v>1</v>
      </c>
    </row>
    <row r="390" spans="1:16" x14ac:dyDescent="0.25">
      <c r="A390" s="1097">
        <v>20011</v>
      </c>
      <c r="B390" s="1097" t="s">
        <v>1455</v>
      </c>
      <c r="C390" s="1097"/>
      <c r="D390" s="1097" t="s">
        <v>630</v>
      </c>
      <c r="G390">
        <v>421</v>
      </c>
      <c r="H390" s="1221">
        <v>0</v>
      </c>
      <c r="I390">
        <v>421</v>
      </c>
      <c r="M390">
        <v>421</v>
      </c>
      <c r="P390">
        <v>1</v>
      </c>
    </row>
    <row r="391" spans="1:16" x14ac:dyDescent="0.25">
      <c r="A391" s="1097">
        <v>20012</v>
      </c>
      <c r="B391" s="1097" t="s">
        <v>1456</v>
      </c>
      <c r="C391" s="1097"/>
      <c r="D391" s="1097" t="s">
        <v>630</v>
      </c>
      <c r="E391">
        <v>184</v>
      </c>
      <c r="F391" s="1163">
        <v>-5.1549999999999999E-2</v>
      </c>
      <c r="G391">
        <v>194</v>
      </c>
      <c r="H391" s="1221">
        <v>0</v>
      </c>
      <c r="I391">
        <v>194</v>
      </c>
      <c r="M391">
        <v>184</v>
      </c>
      <c r="N391" s="1221">
        <v>0</v>
      </c>
      <c r="O391">
        <v>184</v>
      </c>
      <c r="P391">
        <v>1</v>
      </c>
    </row>
    <row r="392" spans="1:16" x14ac:dyDescent="0.25">
      <c r="A392" s="1097">
        <v>20013</v>
      </c>
      <c r="B392" s="1097" t="s">
        <v>1457</v>
      </c>
      <c r="C392" s="1097"/>
      <c r="D392" s="1097" t="s">
        <v>630</v>
      </c>
      <c r="G392">
        <v>148</v>
      </c>
      <c r="H392" s="1221">
        <v>0</v>
      </c>
      <c r="I392">
        <v>148</v>
      </c>
      <c r="J392" s="1164">
        <v>3.4970000000000001E-2</v>
      </c>
      <c r="K392">
        <v>143</v>
      </c>
      <c r="L392" s="1163">
        <v>-3.3779999999999998E-2</v>
      </c>
      <c r="M392">
        <v>148</v>
      </c>
      <c r="N392" s="1164">
        <v>2.069E-2</v>
      </c>
      <c r="O392">
        <v>145</v>
      </c>
      <c r="P392">
        <v>1</v>
      </c>
    </row>
    <row r="393" spans="1:16" x14ac:dyDescent="0.25">
      <c r="A393" s="1097">
        <v>20014</v>
      </c>
      <c r="B393" s="1097" t="s">
        <v>1458</v>
      </c>
      <c r="C393" s="1097"/>
      <c r="D393" s="1097" t="s">
        <v>630</v>
      </c>
      <c r="G393">
        <v>201</v>
      </c>
      <c r="H393" s="1221">
        <v>0</v>
      </c>
      <c r="I393">
        <v>201</v>
      </c>
      <c r="J393" s="1221">
        <v>0</v>
      </c>
      <c r="K393">
        <v>201</v>
      </c>
      <c r="L393" s="1221">
        <v>0</v>
      </c>
      <c r="M393">
        <v>201</v>
      </c>
      <c r="N393" s="1221">
        <v>0</v>
      </c>
      <c r="O393">
        <v>201</v>
      </c>
      <c r="P393">
        <v>1</v>
      </c>
    </row>
    <row r="394" spans="1:16" x14ac:dyDescent="0.25">
      <c r="A394" s="1097">
        <v>20015</v>
      </c>
      <c r="B394" s="1097" t="s">
        <v>1459</v>
      </c>
      <c r="C394" s="1097"/>
      <c r="D394" s="1097" t="s">
        <v>630</v>
      </c>
      <c r="I394">
        <v>139</v>
      </c>
      <c r="J394" s="1221">
        <v>0</v>
      </c>
      <c r="K394">
        <v>139</v>
      </c>
      <c r="L394" s="1221">
        <v>0</v>
      </c>
      <c r="M394">
        <v>139</v>
      </c>
      <c r="N394" s="1221">
        <v>0</v>
      </c>
      <c r="O394">
        <v>139</v>
      </c>
      <c r="P394">
        <v>1</v>
      </c>
    </row>
    <row r="395" spans="1:16" x14ac:dyDescent="0.25">
      <c r="A395" s="1097">
        <v>20016</v>
      </c>
      <c r="B395" s="1097" t="s">
        <v>1460</v>
      </c>
      <c r="C395" s="1097"/>
      <c r="D395" s="1097" t="s">
        <v>630</v>
      </c>
      <c r="E395">
        <v>199</v>
      </c>
      <c r="F395" s="1163">
        <v>-4.7849999999999997E-2</v>
      </c>
      <c r="G395">
        <v>209</v>
      </c>
      <c r="H395" s="1164">
        <v>5.0250000000000003E-2</v>
      </c>
      <c r="I395">
        <v>199</v>
      </c>
      <c r="J395" s="1163">
        <v>-3.3980000000000003E-2</v>
      </c>
      <c r="K395">
        <v>206</v>
      </c>
      <c r="L395" s="1163">
        <v>-1.435E-2</v>
      </c>
      <c r="M395">
        <v>209</v>
      </c>
      <c r="N395" s="1221">
        <v>0</v>
      </c>
      <c r="O395">
        <v>209</v>
      </c>
      <c r="P395">
        <v>1</v>
      </c>
    </row>
    <row r="396" spans="1:16" x14ac:dyDescent="0.25">
      <c r="A396" s="1097">
        <v>20017</v>
      </c>
      <c r="B396" s="1097" t="s">
        <v>1461</v>
      </c>
      <c r="C396" s="1097"/>
      <c r="D396" s="1097" t="s">
        <v>630</v>
      </c>
      <c r="E396">
        <v>96</v>
      </c>
      <c r="F396" s="1163">
        <v>-4.9500000000000002E-2</v>
      </c>
      <c r="G396">
        <v>101</v>
      </c>
      <c r="H396" s="1221">
        <v>0</v>
      </c>
      <c r="I396">
        <v>101</v>
      </c>
      <c r="J396" s="1164">
        <v>0.01</v>
      </c>
      <c r="K396">
        <v>100</v>
      </c>
      <c r="L396" s="1163">
        <v>-9.9000000000000008E-3</v>
      </c>
      <c r="M396">
        <v>101</v>
      </c>
      <c r="N396" s="1221">
        <v>0</v>
      </c>
      <c r="O396">
        <v>101</v>
      </c>
      <c r="P396">
        <v>1</v>
      </c>
    </row>
    <row r="397" spans="1:16" x14ac:dyDescent="0.25">
      <c r="A397" s="1097">
        <v>20018</v>
      </c>
      <c r="B397" s="1097" t="s">
        <v>1462</v>
      </c>
      <c r="C397" s="1097"/>
      <c r="D397" s="1097" t="s">
        <v>630</v>
      </c>
      <c r="E397">
        <v>131</v>
      </c>
      <c r="F397" s="1163">
        <v>-7.5799999999999999E-3</v>
      </c>
      <c r="G397">
        <v>132</v>
      </c>
      <c r="H397" s="1221">
        <v>0</v>
      </c>
      <c r="I397">
        <v>132</v>
      </c>
      <c r="J397" s="1221">
        <v>0</v>
      </c>
      <c r="K397">
        <v>132</v>
      </c>
      <c r="L397" s="1221">
        <v>0</v>
      </c>
      <c r="M397">
        <v>132</v>
      </c>
      <c r="N397" s="1221">
        <v>0</v>
      </c>
      <c r="O397">
        <v>132</v>
      </c>
      <c r="P397">
        <v>1</v>
      </c>
    </row>
    <row r="398" spans="1:16" x14ac:dyDescent="0.25">
      <c r="A398" s="1097">
        <v>20019</v>
      </c>
      <c r="B398" s="1097" t="s">
        <v>1463</v>
      </c>
      <c r="C398" s="1097"/>
      <c r="D398" s="1097" t="s">
        <v>630</v>
      </c>
      <c r="E398">
        <v>197</v>
      </c>
      <c r="F398" s="1163">
        <v>-1.9900000000000001E-2</v>
      </c>
      <c r="G398">
        <v>201</v>
      </c>
      <c r="H398" s="1164">
        <v>1.515E-2</v>
      </c>
      <c r="I398">
        <v>198</v>
      </c>
      <c r="J398" s="1163">
        <v>-5.0299999999999997E-3</v>
      </c>
      <c r="K398">
        <v>199</v>
      </c>
      <c r="L398" s="1163">
        <v>-5.0000000000000001E-3</v>
      </c>
      <c r="M398">
        <v>200</v>
      </c>
      <c r="N398" s="1221">
        <v>0</v>
      </c>
      <c r="O398">
        <v>200</v>
      </c>
      <c r="P398">
        <v>1</v>
      </c>
    </row>
    <row r="399" spans="1:16" x14ac:dyDescent="0.25">
      <c r="A399" s="1097">
        <v>20020</v>
      </c>
      <c r="B399" s="1097" t="s">
        <v>1464</v>
      </c>
      <c r="C399" s="1097"/>
      <c r="D399" s="1097" t="s">
        <v>630</v>
      </c>
      <c r="G399">
        <v>278</v>
      </c>
      <c r="H399" s="1221">
        <v>0</v>
      </c>
      <c r="I399">
        <v>278</v>
      </c>
      <c r="J399" s="1164">
        <v>5.3030000000000001E-2</v>
      </c>
      <c r="K399">
        <v>264</v>
      </c>
      <c r="L399" s="1163">
        <v>-5.0360000000000002E-2</v>
      </c>
      <c r="M399">
        <v>278</v>
      </c>
      <c r="N399" s="1221">
        <v>0</v>
      </c>
      <c r="O399">
        <v>278</v>
      </c>
      <c r="P399">
        <v>1</v>
      </c>
    </row>
    <row r="400" spans="1:16" x14ac:dyDescent="0.25">
      <c r="A400" s="1097">
        <v>20021</v>
      </c>
      <c r="B400" s="1097" t="s">
        <v>1465</v>
      </c>
      <c r="C400" s="1097"/>
      <c r="D400" s="1097" t="s">
        <v>630</v>
      </c>
      <c r="G400">
        <v>67</v>
      </c>
      <c r="M400">
        <v>67</v>
      </c>
      <c r="N400" s="1221">
        <v>0</v>
      </c>
      <c r="O400">
        <v>67</v>
      </c>
      <c r="P400">
        <v>1</v>
      </c>
    </row>
    <row r="401" spans="1:16" x14ac:dyDescent="0.25">
      <c r="A401" s="1097">
        <v>20022</v>
      </c>
      <c r="B401" s="1097" t="s">
        <v>1466</v>
      </c>
      <c r="C401" s="1097"/>
      <c r="D401" s="1097" t="s">
        <v>630</v>
      </c>
      <c r="I401">
        <v>110</v>
      </c>
      <c r="J401" s="1164">
        <v>3.7740000000000003E-2</v>
      </c>
      <c r="K401">
        <v>106</v>
      </c>
      <c r="L401" s="1163">
        <v>-3.6360000000000003E-2</v>
      </c>
      <c r="M401">
        <v>110</v>
      </c>
      <c r="N401" s="1221">
        <v>0</v>
      </c>
      <c r="O401">
        <v>110</v>
      </c>
      <c r="P401">
        <v>1</v>
      </c>
    </row>
    <row r="402" spans="1:16" x14ac:dyDescent="0.25">
      <c r="A402" s="1097">
        <v>20028</v>
      </c>
      <c r="B402" s="1097" t="s">
        <v>1467</v>
      </c>
      <c r="C402" s="1097"/>
      <c r="D402" s="1097" t="s">
        <v>630</v>
      </c>
      <c r="I402">
        <v>252</v>
      </c>
      <c r="M402">
        <v>252</v>
      </c>
      <c r="P402">
        <v>1</v>
      </c>
    </row>
    <row r="403" spans="1:16" x14ac:dyDescent="0.25">
      <c r="A403" s="1097">
        <v>20029</v>
      </c>
      <c r="B403" s="1097" t="s">
        <v>1468</v>
      </c>
      <c r="C403" s="1097"/>
      <c r="D403" s="1097" t="s">
        <v>630</v>
      </c>
      <c r="K403">
        <v>245</v>
      </c>
      <c r="P403">
        <v>1</v>
      </c>
    </row>
    <row r="404" spans="1:16" x14ac:dyDescent="0.25">
      <c r="A404" s="1097">
        <v>20030</v>
      </c>
      <c r="B404" s="1097" t="s">
        <v>1469</v>
      </c>
      <c r="C404" s="1097"/>
      <c r="D404" s="1097" t="s">
        <v>630</v>
      </c>
      <c r="K404">
        <v>245</v>
      </c>
      <c r="O404">
        <v>252</v>
      </c>
      <c r="P404">
        <v>1</v>
      </c>
    </row>
    <row r="405" spans="1:16" x14ac:dyDescent="0.25">
      <c r="A405" s="1097">
        <v>20032</v>
      </c>
      <c r="B405" s="1097" t="s">
        <v>1471</v>
      </c>
      <c r="C405" s="1097"/>
      <c r="D405" s="1097" t="s">
        <v>630</v>
      </c>
      <c r="O405">
        <v>362</v>
      </c>
      <c r="P405">
        <v>1</v>
      </c>
    </row>
    <row r="406" spans="1:16" x14ac:dyDescent="0.25">
      <c r="A406" s="1097">
        <v>20033</v>
      </c>
      <c r="B406" s="1097" t="s">
        <v>1472</v>
      </c>
      <c r="C406" s="1097"/>
      <c r="D406" s="1097" t="s">
        <v>630</v>
      </c>
      <c r="E406">
        <v>694</v>
      </c>
      <c r="I406">
        <v>730</v>
      </c>
      <c r="J406" s="1164">
        <v>0.18698999999999999</v>
      </c>
      <c r="K406">
        <v>615</v>
      </c>
      <c r="L406" s="1221">
        <v>0</v>
      </c>
      <c r="M406">
        <v>615</v>
      </c>
      <c r="P406">
        <v>1</v>
      </c>
    </row>
    <row r="407" spans="1:16" x14ac:dyDescent="0.25">
      <c r="A407" s="1097">
        <v>20034</v>
      </c>
      <c r="B407" s="1097" t="s">
        <v>1473</v>
      </c>
      <c r="C407" s="1097"/>
      <c r="D407" s="1097" t="s">
        <v>630</v>
      </c>
      <c r="K407">
        <v>615</v>
      </c>
      <c r="L407" s="1221">
        <v>0</v>
      </c>
      <c r="M407">
        <v>615</v>
      </c>
      <c r="N407" s="1221">
        <v>0</v>
      </c>
      <c r="O407">
        <v>615</v>
      </c>
      <c r="P407">
        <v>1</v>
      </c>
    </row>
    <row r="408" spans="1:16" x14ac:dyDescent="0.25">
      <c r="A408" s="1097">
        <v>20036</v>
      </c>
      <c r="B408" s="1097" t="s">
        <v>1475</v>
      </c>
      <c r="C408" s="1097"/>
      <c r="D408" s="1097" t="s">
        <v>630</v>
      </c>
      <c r="I408">
        <v>400</v>
      </c>
      <c r="M408">
        <v>362</v>
      </c>
      <c r="N408" s="1221">
        <v>0</v>
      </c>
      <c r="O408">
        <v>362</v>
      </c>
      <c r="P408">
        <v>1</v>
      </c>
    </row>
    <row r="409" spans="1:16" x14ac:dyDescent="0.25">
      <c r="A409" s="1097">
        <v>20037</v>
      </c>
      <c r="B409" s="1097" t="s">
        <v>1476</v>
      </c>
      <c r="C409" s="1097"/>
      <c r="D409" s="1097" t="s">
        <v>630</v>
      </c>
      <c r="G409">
        <v>419</v>
      </c>
      <c r="H409" s="1221">
        <v>0</v>
      </c>
      <c r="I409">
        <v>419</v>
      </c>
      <c r="J409" s="1164">
        <v>0.15745999999999999</v>
      </c>
      <c r="K409">
        <v>362</v>
      </c>
      <c r="L409" s="1221">
        <v>0</v>
      </c>
      <c r="M409">
        <v>362</v>
      </c>
      <c r="N409" s="1164">
        <v>3.4290000000000001E-2</v>
      </c>
      <c r="O409">
        <v>350</v>
      </c>
      <c r="P409">
        <v>1</v>
      </c>
    </row>
    <row r="410" spans="1:16" x14ac:dyDescent="0.25">
      <c r="A410" s="1097">
        <v>20042</v>
      </c>
      <c r="B410" s="1097" t="s">
        <v>1479</v>
      </c>
      <c r="C410" s="1097"/>
      <c r="D410" s="1097" t="s">
        <v>630</v>
      </c>
      <c r="G410">
        <v>255</v>
      </c>
      <c r="M410">
        <v>166</v>
      </c>
      <c r="N410" s="1164">
        <v>5.0630000000000001E-2</v>
      </c>
      <c r="O410">
        <v>158</v>
      </c>
      <c r="P410">
        <v>1</v>
      </c>
    </row>
    <row r="411" spans="1:16" x14ac:dyDescent="0.25">
      <c r="A411">
        <v>20043</v>
      </c>
      <c r="B411" t="s">
        <v>1480</v>
      </c>
      <c r="D411" t="s">
        <v>630</v>
      </c>
      <c r="O411">
        <v>911</v>
      </c>
      <c r="P411">
        <v>0</v>
      </c>
    </row>
    <row r="412" spans="1:16" x14ac:dyDescent="0.25">
      <c r="A412">
        <v>20044</v>
      </c>
      <c r="B412" t="s">
        <v>1481</v>
      </c>
      <c r="D412" t="s">
        <v>630</v>
      </c>
      <c r="E412">
        <v>1529</v>
      </c>
      <c r="F412" s="1163">
        <v>-7.1399999999999996E-3</v>
      </c>
      <c r="G412">
        <v>1540</v>
      </c>
      <c r="H412" s="1164">
        <v>4.5490000000000003E-2</v>
      </c>
      <c r="I412">
        <v>1473</v>
      </c>
      <c r="J412" s="1163">
        <v>-5.9389999999999998E-2</v>
      </c>
      <c r="K412">
        <v>1566</v>
      </c>
      <c r="L412" s="1164">
        <v>0.70403000000000004</v>
      </c>
      <c r="M412">
        <v>919</v>
      </c>
      <c r="N412" s="1164">
        <v>2.5669999999999998E-2</v>
      </c>
      <c r="O412">
        <v>896</v>
      </c>
      <c r="P412">
        <v>0</v>
      </c>
    </row>
    <row r="413" spans="1:16" x14ac:dyDescent="0.25">
      <c r="A413">
        <v>20045</v>
      </c>
      <c r="B413" t="s">
        <v>1482</v>
      </c>
      <c r="D413" t="s">
        <v>630</v>
      </c>
      <c r="G413">
        <v>1954</v>
      </c>
      <c r="M413">
        <v>1520</v>
      </c>
      <c r="N413" s="1164">
        <v>0.12676000000000001</v>
      </c>
      <c r="O413">
        <v>1349</v>
      </c>
      <c r="P413">
        <v>0</v>
      </c>
    </row>
    <row r="414" spans="1:16" x14ac:dyDescent="0.25">
      <c r="A414">
        <v>20046</v>
      </c>
      <c r="B414" t="s">
        <v>1483</v>
      </c>
      <c r="D414" t="s">
        <v>630</v>
      </c>
      <c r="I414">
        <v>1931</v>
      </c>
      <c r="J414" s="1221">
        <v>0</v>
      </c>
      <c r="K414">
        <v>1931</v>
      </c>
      <c r="L414" s="1164">
        <v>0.49342999999999998</v>
      </c>
      <c r="M414">
        <v>1293</v>
      </c>
      <c r="N414" s="1164">
        <v>6.1580000000000003E-2</v>
      </c>
      <c r="O414">
        <v>1218</v>
      </c>
      <c r="P414">
        <v>0</v>
      </c>
    </row>
    <row r="415" spans="1:16" x14ac:dyDescent="0.25">
      <c r="A415" s="1097">
        <v>20049</v>
      </c>
      <c r="B415" s="1097" t="s">
        <v>1486</v>
      </c>
      <c r="C415" s="1097"/>
      <c r="D415" s="1097" t="s">
        <v>630</v>
      </c>
      <c r="I415">
        <v>1939</v>
      </c>
      <c r="M415">
        <v>1939</v>
      </c>
      <c r="N415" s="1221">
        <v>0</v>
      </c>
      <c r="O415">
        <v>1939</v>
      </c>
      <c r="P415">
        <v>1</v>
      </c>
    </row>
    <row r="416" spans="1:16" x14ac:dyDescent="0.25">
      <c r="A416" s="1097">
        <v>20050</v>
      </c>
      <c r="B416" s="1097" t="s">
        <v>1487</v>
      </c>
      <c r="C416" s="1097"/>
      <c r="D416" s="1097" t="s">
        <v>630</v>
      </c>
      <c r="E416">
        <v>1110</v>
      </c>
      <c r="I416">
        <v>1110</v>
      </c>
      <c r="J416" s="1221">
        <v>0</v>
      </c>
      <c r="K416">
        <v>1110</v>
      </c>
      <c r="P416">
        <v>1</v>
      </c>
    </row>
    <row r="417" spans="1:16" x14ac:dyDescent="0.25">
      <c r="A417" s="1097">
        <v>20051</v>
      </c>
      <c r="B417" s="1097" t="s">
        <v>1488</v>
      </c>
      <c r="C417" s="1097"/>
      <c r="D417" s="1097" t="s">
        <v>630</v>
      </c>
      <c r="I417">
        <v>2015</v>
      </c>
      <c r="O417">
        <v>2121</v>
      </c>
      <c r="P417">
        <v>1</v>
      </c>
    </row>
    <row r="418" spans="1:16" x14ac:dyDescent="0.25">
      <c r="A418" s="1097">
        <v>20055</v>
      </c>
      <c r="B418" s="1097" t="s">
        <v>1490</v>
      </c>
      <c r="C418" s="1097"/>
      <c r="D418" s="1097" t="s">
        <v>630</v>
      </c>
      <c r="E418">
        <v>0</v>
      </c>
      <c r="G418">
        <v>0</v>
      </c>
      <c r="I418">
        <v>0</v>
      </c>
      <c r="K418">
        <v>0</v>
      </c>
      <c r="M418">
        <v>0</v>
      </c>
      <c r="O418">
        <v>0</v>
      </c>
      <c r="P418">
        <v>1</v>
      </c>
    </row>
    <row r="419" spans="1:16" x14ac:dyDescent="0.25">
      <c r="A419" s="1097">
        <v>20056</v>
      </c>
      <c r="B419" s="1097" t="s">
        <v>1491</v>
      </c>
      <c r="C419" s="1097"/>
      <c r="D419" s="1097" t="s">
        <v>630</v>
      </c>
      <c r="E419">
        <v>0</v>
      </c>
      <c r="G419">
        <v>0</v>
      </c>
      <c r="I419">
        <v>0</v>
      </c>
      <c r="K419">
        <v>0</v>
      </c>
      <c r="M419">
        <v>0</v>
      </c>
      <c r="O419">
        <v>0</v>
      </c>
      <c r="P419">
        <v>1</v>
      </c>
    </row>
    <row r="420" spans="1:16" x14ac:dyDescent="0.25">
      <c r="A420" s="1097">
        <v>20057</v>
      </c>
      <c r="B420" s="1097" t="s">
        <v>1492</v>
      </c>
      <c r="C420" s="1097"/>
      <c r="D420" s="1097" t="s">
        <v>630</v>
      </c>
      <c r="G420">
        <v>561</v>
      </c>
      <c r="P420">
        <v>1</v>
      </c>
    </row>
    <row r="421" spans="1:16" x14ac:dyDescent="0.25">
      <c r="A421" s="1097">
        <v>20058</v>
      </c>
      <c r="B421" s="1097" t="s">
        <v>1493</v>
      </c>
      <c r="C421" s="1097"/>
      <c r="D421" s="1097" t="s">
        <v>630</v>
      </c>
      <c r="E421">
        <v>561</v>
      </c>
      <c r="I421">
        <v>561</v>
      </c>
      <c r="J421" s="1221">
        <v>0</v>
      </c>
      <c r="K421">
        <v>561</v>
      </c>
      <c r="L421" s="1221">
        <v>0</v>
      </c>
      <c r="M421">
        <v>561</v>
      </c>
      <c r="P421">
        <v>1</v>
      </c>
    </row>
    <row r="422" spans="1:16" x14ac:dyDescent="0.25">
      <c r="A422" s="1097">
        <v>20059</v>
      </c>
      <c r="B422" s="1097" t="s">
        <v>1494</v>
      </c>
      <c r="C422" s="1097"/>
      <c r="D422" s="1097" t="s">
        <v>630</v>
      </c>
      <c r="I422">
        <v>561</v>
      </c>
      <c r="J422" s="1221">
        <v>0</v>
      </c>
      <c r="K422">
        <v>561</v>
      </c>
      <c r="O422">
        <v>561</v>
      </c>
      <c r="P422">
        <v>1</v>
      </c>
    </row>
    <row r="423" spans="1:16" x14ac:dyDescent="0.25">
      <c r="A423" s="1097">
        <v>20067</v>
      </c>
      <c r="B423" s="1097" t="s">
        <v>1502</v>
      </c>
      <c r="C423" s="1097"/>
      <c r="D423" s="1097" t="s">
        <v>630</v>
      </c>
      <c r="G423">
        <v>269</v>
      </c>
      <c r="H423" s="1221">
        <v>0</v>
      </c>
      <c r="I423">
        <v>269</v>
      </c>
      <c r="M423">
        <v>269</v>
      </c>
      <c r="N423" s="1164">
        <v>0.11157</v>
      </c>
      <c r="O423">
        <v>242</v>
      </c>
      <c r="P423">
        <v>1</v>
      </c>
    </row>
    <row r="424" spans="1:16" x14ac:dyDescent="0.25">
      <c r="A424" s="1097">
        <v>20070</v>
      </c>
      <c r="B424" s="1097" t="s">
        <v>1505</v>
      </c>
      <c r="C424" s="1097"/>
      <c r="D424" s="1097" t="s">
        <v>630</v>
      </c>
      <c r="O424">
        <v>309</v>
      </c>
      <c r="P424">
        <v>1</v>
      </c>
    </row>
    <row r="425" spans="1:16" x14ac:dyDescent="0.25">
      <c r="A425" s="1097">
        <v>20073</v>
      </c>
      <c r="B425" s="1097" t="s">
        <v>1508</v>
      </c>
      <c r="C425" s="1097"/>
      <c r="D425" s="1097" t="s">
        <v>630</v>
      </c>
      <c r="K425">
        <v>309</v>
      </c>
      <c r="O425">
        <v>309</v>
      </c>
      <c r="P425">
        <v>1</v>
      </c>
    </row>
    <row r="426" spans="1:16" x14ac:dyDescent="0.25">
      <c r="A426" s="1097">
        <v>20075</v>
      </c>
      <c r="B426" s="1097" t="s">
        <v>1510</v>
      </c>
      <c r="C426" s="1097"/>
      <c r="D426" s="1097" t="s">
        <v>630</v>
      </c>
      <c r="I426">
        <v>556</v>
      </c>
      <c r="P426">
        <v>1</v>
      </c>
    </row>
    <row r="427" spans="1:16" x14ac:dyDescent="0.25">
      <c r="A427" s="1097">
        <v>20076</v>
      </c>
      <c r="B427" s="1097" t="s">
        <v>1511</v>
      </c>
      <c r="C427" s="1097"/>
      <c r="D427" s="1097" t="s">
        <v>630</v>
      </c>
      <c r="I427">
        <v>556</v>
      </c>
      <c r="J427" s="1221">
        <v>0</v>
      </c>
      <c r="K427">
        <v>556</v>
      </c>
      <c r="L427" s="1221">
        <v>0</v>
      </c>
      <c r="M427">
        <v>556</v>
      </c>
      <c r="P427">
        <v>1</v>
      </c>
    </row>
    <row r="428" spans="1:16" x14ac:dyDescent="0.25">
      <c r="A428" s="1097">
        <v>20077</v>
      </c>
      <c r="B428" s="1097" t="s">
        <v>1512</v>
      </c>
      <c r="C428" s="1097"/>
      <c r="D428" s="1097" t="s">
        <v>630</v>
      </c>
      <c r="K428">
        <v>386</v>
      </c>
      <c r="L428" s="1164">
        <v>0.11239</v>
      </c>
      <c r="M428">
        <v>347</v>
      </c>
      <c r="N428" s="1163">
        <v>-0.10104</v>
      </c>
      <c r="O428">
        <v>386</v>
      </c>
      <c r="P428">
        <v>1</v>
      </c>
    </row>
    <row r="429" spans="1:16" x14ac:dyDescent="0.25">
      <c r="A429" s="1097">
        <v>20078</v>
      </c>
      <c r="B429" s="1097" t="s">
        <v>1513</v>
      </c>
      <c r="C429" s="1097"/>
      <c r="D429" s="1097" t="s">
        <v>630</v>
      </c>
      <c r="M429">
        <v>424</v>
      </c>
      <c r="P429">
        <v>1</v>
      </c>
    </row>
    <row r="430" spans="1:16" x14ac:dyDescent="0.25">
      <c r="A430" s="1097">
        <v>20082</v>
      </c>
      <c r="B430" s="1097" t="s">
        <v>1517</v>
      </c>
      <c r="C430" s="1097"/>
      <c r="D430" s="1097" t="s">
        <v>630</v>
      </c>
      <c r="O430">
        <v>828</v>
      </c>
      <c r="P430">
        <v>1</v>
      </c>
    </row>
    <row r="431" spans="1:16" x14ac:dyDescent="0.25">
      <c r="A431" s="1097">
        <v>20084</v>
      </c>
      <c r="B431" s="1097" t="s">
        <v>1519</v>
      </c>
      <c r="C431" s="1097"/>
      <c r="D431" s="1097" t="s">
        <v>630</v>
      </c>
      <c r="M431">
        <v>726</v>
      </c>
      <c r="P431">
        <v>1</v>
      </c>
    </row>
    <row r="432" spans="1:16" x14ac:dyDescent="0.25">
      <c r="A432" s="1097">
        <v>20085</v>
      </c>
      <c r="B432" s="1097" t="s">
        <v>1520</v>
      </c>
      <c r="C432" s="1097"/>
      <c r="D432" s="1097" t="s">
        <v>630</v>
      </c>
      <c r="E432">
        <v>726</v>
      </c>
      <c r="K432">
        <v>726</v>
      </c>
      <c r="P432">
        <v>1</v>
      </c>
    </row>
    <row r="433" spans="1:16" x14ac:dyDescent="0.25">
      <c r="A433" s="1097">
        <v>20086</v>
      </c>
      <c r="B433" s="1097" t="s">
        <v>1521</v>
      </c>
      <c r="C433" s="1097"/>
      <c r="D433" s="1097" t="s">
        <v>630</v>
      </c>
      <c r="I433">
        <v>726</v>
      </c>
      <c r="P433">
        <v>1</v>
      </c>
    </row>
    <row r="434" spans="1:16" x14ac:dyDescent="0.25">
      <c r="A434" s="1097">
        <v>20137</v>
      </c>
      <c r="B434" s="1097" t="s">
        <v>1523</v>
      </c>
      <c r="C434" s="1097"/>
      <c r="D434" s="1097" t="s">
        <v>630</v>
      </c>
      <c r="G434">
        <v>110</v>
      </c>
      <c r="H434" s="1221">
        <v>0</v>
      </c>
      <c r="I434">
        <v>110</v>
      </c>
      <c r="M434">
        <v>110</v>
      </c>
      <c r="N434" s="1221">
        <v>0</v>
      </c>
      <c r="O434">
        <v>110</v>
      </c>
      <c r="P434">
        <v>1</v>
      </c>
    </row>
    <row r="435" spans="1:16" x14ac:dyDescent="0.25">
      <c r="A435" s="1097">
        <v>20138</v>
      </c>
      <c r="B435" s="1097" t="s">
        <v>1524</v>
      </c>
      <c r="C435" s="1097"/>
      <c r="D435" s="1097" t="s">
        <v>630</v>
      </c>
      <c r="I435">
        <v>74</v>
      </c>
      <c r="M435">
        <v>73</v>
      </c>
      <c r="P435">
        <v>1</v>
      </c>
    </row>
    <row r="436" spans="1:16" x14ac:dyDescent="0.25">
      <c r="A436" s="1097">
        <v>20139</v>
      </c>
      <c r="B436" s="1097" t="s">
        <v>1525</v>
      </c>
      <c r="C436" s="1097"/>
      <c r="D436" s="1097" t="s">
        <v>630</v>
      </c>
      <c r="G436">
        <v>81</v>
      </c>
      <c r="K436">
        <v>81</v>
      </c>
      <c r="L436" s="1221">
        <v>0</v>
      </c>
      <c r="M436">
        <v>81</v>
      </c>
      <c r="N436" s="1221">
        <v>0</v>
      </c>
      <c r="O436">
        <v>81</v>
      </c>
      <c r="P436">
        <v>1</v>
      </c>
    </row>
    <row r="437" spans="1:16" x14ac:dyDescent="0.25">
      <c r="A437" s="1097">
        <v>20140</v>
      </c>
      <c r="B437" s="1097" t="s">
        <v>1526</v>
      </c>
      <c r="C437" s="1097"/>
      <c r="D437" s="1097" t="s">
        <v>630</v>
      </c>
      <c r="G437">
        <v>98</v>
      </c>
      <c r="M437">
        <v>98</v>
      </c>
      <c r="N437" s="1221">
        <v>0</v>
      </c>
      <c r="O437">
        <v>98</v>
      </c>
      <c r="P437">
        <v>1</v>
      </c>
    </row>
    <row r="438" spans="1:16" x14ac:dyDescent="0.25">
      <c r="A438" s="1097">
        <v>20142</v>
      </c>
      <c r="B438" s="1097" t="s">
        <v>1528</v>
      </c>
      <c r="C438" s="1097"/>
      <c r="D438" s="1097" t="s">
        <v>630</v>
      </c>
      <c r="G438">
        <v>89</v>
      </c>
      <c r="M438">
        <v>89</v>
      </c>
      <c r="P438">
        <v>1</v>
      </c>
    </row>
    <row r="439" spans="1:16" x14ac:dyDescent="0.25">
      <c r="A439" s="1097">
        <v>20143</v>
      </c>
      <c r="B439" s="1097" t="s">
        <v>1529</v>
      </c>
      <c r="C439" s="1097"/>
      <c r="D439" s="1097" t="s">
        <v>630</v>
      </c>
      <c r="G439">
        <v>103</v>
      </c>
      <c r="K439">
        <v>103</v>
      </c>
      <c r="O439">
        <v>103</v>
      </c>
      <c r="P439">
        <v>1</v>
      </c>
    </row>
    <row r="440" spans="1:16" x14ac:dyDescent="0.25">
      <c r="A440" s="1097">
        <v>20146</v>
      </c>
      <c r="B440" s="1097" t="s">
        <v>1532</v>
      </c>
      <c r="C440" s="1097"/>
      <c r="D440" s="1097" t="s">
        <v>630</v>
      </c>
      <c r="E440">
        <v>417</v>
      </c>
      <c r="I440">
        <v>407</v>
      </c>
      <c r="O440">
        <v>417</v>
      </c>
      <c r="P440">
        <v>1</v>
      </c>
    </row>
    <row r="441" spans="1:16" x14ac:dyDescent="0.25">
      <c r="A441" s="1097">
        <v>20147</v>
      </c>
      <c r="B441" s="1097" t="s">
        <v>1533</v>
      </c>
      <c r="C441" s="1097"/>
      <c r="D441" s="1097" t="s">
        <v>630</v>
      </c>
      <c r="G441">
        <v>139</v>
      </c>
      <c r="H441" s="1221">
        <v>0</v>
      </c>
      <c r="I441">
        <v>139</v>
      </c>
      <c r="J441" s="1221">
        <v>0</v>
      </c>
      <c r="K441">
        <v>139</v>
      </c>
      <c r="O441">
        <v>139</v>
      </c>
      <c r="P441">
        <v>1</v>
      </c>
    </row>
    <row r="442" spans="1:16" x14ac:dyDescent="0.25">
      <c r="A442" s="1097">
        <v>20148</v>
      </c>
      <c r="B442" s="1097" t="s">
        <v>1534</v>
      </c>
      <c r="C442" s="1097"/>
      <c r="D442" s="1097" t="s">
        <v>630</v>
      </c>
      <c r="I442">
        <v>156</v>
      </c>
      <c r="M442">
        <v>156</v>
      </c>
      <c r="N442" s="1164">
        <v>2.632E-2</v>
      </c>
      <c r="O442">
        <v>152</v>
      </c>
      <c r="P442">
        <v>1</v>
      </c>
    </row>
    <row r="443" spans="1:16" x14ac:dyDescent="0.25">
      <c r="A443" s="1097">
        <v>20149</v>
      </c>
      <c r="B443" s="1097" t="s">
        <v>1535</v>
      </c>
      <c r="C443" s="1097"/>
      <c r="D443" s="1097" t="s">
        <v>630</v>
      </c>
      <c r="I443">
        <v>126</v>
      </c>
      <c r="M443">
        <v>126</v>
      </c>
      <c r="P443">
        <v>1</v>
      </c>
    </row>
    <row r="444" spans="1:16" x14ac:dyDescent="0.25">
      <c r="A444" s="1097">
        <v>20150</v>
      </c>
      <c r="B444" s="1097" t="s">
        <v>1536</v>
      </c>
      <c r="C444" s="1097"/>
      <c r="D444" s="1097" t="s">
        <v>630</v>
      </c>
      <c r="I444">
        <v>281</v>
      </c>
      <c r="P444">
        <v>1</v>
      </c>
    </row>
    <row r="445" spans="1:16" x14ac:dyDescent="0.25">
      <c r="A445" s="1097">
        <v>20154</v>
      </c>
      <c r="B445" s="1097" t="s">
        <v>1537</v>
      </c>
      <c r="C445" s="1097"/>
      <c r="D445" s="1097" t="s">
        <v>630</v>
      </c>
      <c r="E445">
        <v>92</v>
      </c>
      <c r="F445" s="1221">
        <v>0</v>
      </c>
      <c r="G445">
        <v>92</v>
      </c>
      <c r="H445" s="1164">
        <v>1.099E-2</v>
      </c>
      <c r="I445">
        <v>91</v>
      </c>
      <c r="J445" s="1163">
        <v>-1.0869999999999999E-2</v>
      </c>
      <c r="K445">
        <v>92</v>
      </c>
      <c r="P445">
        <v>1</v>
      </c>
    </row>
    <row r="446" spans="1:16" x14ac:dyDescent="0.25">
      <c r="A446" s="1097">
        <v>20157</v>
      </c>
      <c r="B446" s="1097" t="s">
        <v>1539</v>
      </c>
      <c r="C446" s="1097"/>
      <c r="D446" s="1097" t="s">
        <v>630</v>
      </c>
      <c r="G446">
        <v>275</v>
      </c>
      <c r="H446" s="1221">
        <v>0</v>
      </c>
      <c r="I446">
        <v>275</v>
      </c>
      <c r="J446" s="1164">
        <v>1.4760000000000001E-2</v>
      </c>
      <c r="K446">
        <v>271</v>
      </c>
      <c r="L446" s="1164">
        <v>1.498E-2</v>
      </c>
      <c r="M446">
        <v>267</v>
      </c>
      <c r="N446" s="1163">
        <v>-2.9090000000000001E-2</v>
      </c>
      <c r="O446">
        <v>275</v>
      </c>
      <c r="P446">
        <v>1</v>
      </c>
    </row>
    <row r="447" spans="1:16" x14ac:dyDescent="0.25">
      <c r="A447" s="1097">
        <v>20158</v>
      </c>
      <c r="B447" s="1097" t="s">
        <v>1540</v>
      </c>
      <c r="C447" s="1097"/>
      <c r="D447" s="1097" t="s">
        <v>630</v>
      </c>
      <c r="I447">
        <v>235</v>
      </c>
      <c r="P447">
        <v>1</v>
      </c>
    </row>
    <row r="448" spans="1:16" x14ac:dyDescent="0.25">
      <c r="A448" s="1097">
        <v>20159</v>
      </c>
      <c r="B448" s="1097" t="s">
        <v>1541</v>
      </c>
      <c r="C448" s="1097"/>
      <c r="D448" s="1097" t="s">
        <v>630</v>
      </c>
      <c r="G448">
        <v>65</v>
      </c>
      <c r="K448">
        <v>65</v>
      </c>
      <c r="L448" s="1164">
        <v>6.5570000000000003E-2</v>
      </c>
      <c r="M448">
        <v>61</v>
      </c>
      <c r="N448" s="1163">
        <v>-6.1539999999999997E-2</v>
      </c>
      <c r="O448">
        <v>65</v>
      </c>
      <c r="P448">
        <v>1</v>
      </c>
    </row>
    <row r="449" spans="1:16" x14ac:dyDescent="0.25">
      <c r="A449" s="1097">
        <v>20160</v>
      </c>
      <c r="B449" s="1097" t="s">
        <v>1542</v>
      </c>
      <c r="C449" s="1097"/>
      <c r="D449" s="1097" t="s">
        <v>630</v>
      </c>
      <c r="I449">
        <v>65</v>
      </c>
      <c r="P449">
        <v>1</v>
      </c>
    </row>
    <row r="450" spans="1:16" x14ac:dyDescent="0.25">
      <c r="A450" s="1097">
        <v>20161</v>
      </c>
      <c r="B450" s="1097" t="s">
        <v>1543</v>
      </c>
      <c r="C450" s="1097"/>
      <c r="D450" s="1097" t="s">
        <v>630</v>
      </c>
      <c r="E450">
        <v>61</v>
      </c>
      <c r="F450" s="1163">
        <v>-6.1539999999999997E-2</v>
      </c>
      <c r="G450">
        <v>65</v>
      </c>
      <c r="H450" s="1221">
        <v>0</v>
      </c>
      <c r="I450">
        <v>65</v>
      </c>
      <c r="P450">
        <v>1</v>
      </c>
    </row>
    <row r="451" spans="1:16" x14ac:dyDescent="0.25">
      <c r="A451" s="1097">
        <v>20163</v>
      </c>
      <c r="B451" s="1097" t="s">
        <v>1544</v>
      </c>
      <c r="C451" s="1097"/>
      <c r="D451" s="1097" t="s">
        <v>630</v>
      </c>
      <c r="E451">
        <v>208</v>
      </c>
      <c r="F451" s="1164">
        <v>3.483E-2</v>
      </c>
      <c r="G451">
        <v>201</v>
      </c>
      <c r="H451" s="1163">
        <v>-3.3649999999999999E-2</v>
      </c>
      <c r="I451">
        <v>208</v>
      </c>
      <c r="J451" s="1164">
        <v>9.7099999999999999E-3</v>
      </c>
      <c r="K451">
        <v>206</v>
      </c>
      <c r="L451" s="1163">
        <v>-9.6200000000000001E-3</v>
      </c>
      <c r="M451">
        <v>208</v>
      </c>
      <c r="N451" s="1221">
        <v>0</v>
      </c>
      <c r="O451">
        <v>208</v>
      </c>
      <c r="P451">
        <v>1</v>
      </c>
    </row>
    <row r="452" spans="1:16" x14ac:dyDescent="0.25">
      <c r="A452" s="1097">
        <v>20164</v>
      </c>
      <c r="B452" s="1097" t="s">
        <v>1545</v>
      </c>
      <c r="C452" s="1097"/>
      <c r="D452" s="1097" t="s">
        <v>630</v>
      </c>
      <c r="E452">
        <v>204</v>
      </c>
      <c r="F452" s="1164">
        <v>9.9000000000000008E-3</v>
      </c>
      <c r="G452">
        <v>202</v>
      </c>
      <c r="H452" s="1163">
        <v>-2.8850000000000001E-2</v>
      </c>
      <c r="I452">
        <v>208</v>
      </c>
      <c r="J452" s="1221">
        <v>0</v>
      </c>
      <c r="K452">
        <v>208</v>
      </c>
      <c r="L452" s="1221">
        <v>0</v>
      </c>
      <c r="M452">
        <v>208</v>
      </c>
      <c r="N452" s="1164">
        <v>4.8300000000000001E-3</v>
      </c>
      <c r="O452">
        <v>207</v>
      </c>
      <c r="P452">
        <v>1</v>
      </c>
    </row>
    <row r="453" spans="1:16" x14ac:dyDescent="0.25">
      <c r="A453" s="1097">
        <v>20165</v>
      </c>
      <c r="B453" s="1097" t="s">
        <v>1546</v>
      </c>
      <c r="C453" s="1097"/>
      <c r="D453" s="1097" t="s">
        <v>630</v>
      </c>
      <c r="G453">
        <v>208</v>
      </c>
      <c r="H453" s="1221">
        <v>0</v>
      </c>
      <c r="I453">
        <v>208</v>
      </c>
      <c r="J453" s="1164">
        <v>1.9609999999999999E-2</v>
      </c>
      <c r="K453">
        <v>204</v>
      </c>
      <c r="O453">
        <v>201</v>
      </c>
      <c r="P453">
        <v>1</v>
      </c>
    </row>
    <row r="454" spans="1:16" x14ac:dyDescent="0.25">
      <c r="A454" s="1097">
        <v>20168</v>
      </c>
      <c r="B454" s="1097" t="s">
        <v>1549</v>
      </c>
      <c r="C454" s="1097"/>
      <c r="D454" s="1097" t="s">
        <v>630</v>
      </c>
      <c r="E454">
        <v>133</v>
      </c>
      <c r="F454" s="1163">
        <v>-0.05</v>
      </c>
      <c r="G454">
        <v>140</v>
      </c>
      <c r="K454">
        <v>140</v>
      </c>
      <c r="P454">
        <v>1</v>
      </c>
    </row>
    <row r="455" spans="1:16" x14ac:dyDescent="0.25">
      <c r="A455" s="1097">
        <v>20169</v>
      </c>
      <c r="B455" s="1097" t="s">
        <v>1550</v>
      </c>
      <c r="C455" s="1097"/>
      <c r="D455" s="1097" t="s">
        <v>630</v>
      </c>
      <c r="E455">
        <v>133</v>
      </c>
      <c r="O455">
        <v>126</v>
      </c>
      <c r="P455">
        <v>1</v>
      </c>
    </row>
    <row r="456" spans="1:16" x14ac:dyDescent="0.25">
      <c r="A456" s="1097">
        <v>20170</v>
      </c>
      <c r="B456" s="1097" t="s">
        <v>1551</v>
      </c>
      <c r="C456" s="1097"/>
      <c r="D456" s="1097" t="s">
        <v>630</v>
      </c>
      <c r="E456">
        <v>133</v>
      </c>
      <c r="F456" s="1163">
        <v>-0.05</v>
      </c>
      <c r="G456">
        <v>140</v>
      </c>
      <c r="H456" s="1221">
        <v>0</v>
      </c>
      <c r="I456">
        <v>140</v>
      </c>
      <c r="P456">
        <v>1</v>
      </c>
    </row>
    <row r="457" spans="1:16" x14ac:dyDescent="0.25">
      <c r="A457" s="1097">
        <v>20171</v>
      </c>
      <c r="B457" s="1097" t="s">
        <v>1552</v>
      </c>
      <c r="C457" s="1097"/>
      <c r="D457" s="1097" t="s">
        <v>630</v>
      </c>
      <c r="G457">
        <v>126</v>
      </c>
      <c r="P457">
        <v>1</v>
      </c>
    </row>
    <row r="458" spans="1:16" x14ac:dyDescent="0.25">
      <c r="A458" s="1097">
        <v>20172</v>
      </c>
      <c r="B458" s="1097" t="s">
        <v>1553</v>
      </c>
      <c r="C458" s="1097"/>
      <c r="D458" s="1097" t="s">
        <v>630</v>
      </c>
      <c r="E458">
        <v>120</v>
      </c>
      <c r="I458">
        <v>126</v>
      </c>
      <c r="J458" s="1221">
        <v>0</v>
      </c>
      <c r="K458">
        <v>126</v>
      </c>
      <c r="P458">
        <v>1</v>
      </c>
    </row>
    <row r="459" spans="1:16" x14ac:dyDescent="0.25">
      <c r="A459" s="1097">
        <v>20173</v>
      </c>
      <c r="B459" s="1097" t="s">
        <v>1554</v>
      </c>
      <c r="C459" s="1097"/>
      <c r="D459" s="1097" t="s">
        <v>630</v>
      </c>
      <c r="M459">
        <v>67</v>
      </c>
      <c r="P459">
        <v>1</v>
      </c>
    </row>
    <row r="460" spans="1:16" x14ac:dyDescent="0.25">
      <c r="A460" s="1097">
        <v>20174</v>
      </c>
      <c r="B460" s="1097" t="s">
        <v>1555</v>
      </c>
      <c r="C460" s="1097"/>
      <c r="D460" s="1097" t="s">
        <v>630</v>
      </c>
      <c r="G460">
        <v>310</v>
      </c>
      <c r="H460" s="1163">
        <v>-3.2200000000000002E-3</v>
      </c>
      <c r="I460">
        <v>311</v>
      </c>
      <c r="J460" s="1163">
        <v>-1.2699999999999999E-2</v>
      </c>
      <c r="K460">
        <v>315</v>
      </c>
      <c r="L460" s="1164">
        <v>0.28571000000000002</v>
      </c>
      <c r="M460">
        <v>245</v>
      </c>
      <c r="N460" s="1164">
        <v>1.24E-2</v>
      </c>
      <c r="O460">
        <v>242</v>
      </c>
      <c r="P460">
        <v>1</v>
      </c>
    </row>
    <row r="461" spans="1:16" x14ac:dyDescent="0.25">
      <c r="A461" s="1097">
        <v>20175</v>
      </c>
      <c r="B461" s="1097" t="s">
        <v>1556</v>
      </c>
      <c r="C461" s="1097"/>
      <c r="D461" s="1097" t="s">
        <v>630</v>
      </c>
      <c r="G461">
        <v>492</v>
      </c>
      <c r="H461" s="1164">
        <v>2.0750000000000001E-2</v>
      </c>
      <c r="I461">
        <v>482</v>
      </c>
      <c r="J461" s="1163">
        <v>-2.0330000000000001E-2</v>
      </c>
      <c r="K461">
        <v>492</v>
      </c>
      <c r="L461" s="1164">
        <v>0.17422000000000001</v>
      </c>
      <c r="M461">
        <v>419</v>
      </c>
      <c r="N461" s="1164">
        <v>0.19034000000000001</v>
      </c>
      <c r="O461">
        <v>352</v>
      </c>
      <c r="P461">
        <v>1</v>
      </c>
    </row>
    <row r="462" spans="1:16" x14ac:dyDescent="0.25">
      <c r="A462">
        <v>20176</v>
      </c>
      <c r="B462" t="s">
        <v>1557</v>
      </c>
      <c r="D462" t="s">
        <v>630</v>
      </c>
      <c r="E462">
        <v>1960</v>
      </c>
      <c r="F462" s="1163">
        <v>-2.7779999999999999E-2</v>
      </c>
      <c r="G462">
        <v>2016</v>
      </c>
      <c r="H462" s="1164">
        <v>9.8999999999999999E-4</v>
      </c>
      <c r="I462">
        <v>2014</v>
      </c>
      <c r="J462" s="1164">
        <v>7.4999999999999997E-3</v>
      </c>
      <c r="K462">
        <v>1999</v>
      </c>
      <c r="L462" s="1164">
        <v>0.32384000000000002</v>
      </c>
      <c r="M462">
        <v>1510</v>
      </c>
      <c r="N462" s="1164">
        <v>0.11769</v>
      </c>
      <c r="O462">
        <v>1351</v>
      </c>
      <c r="P462">
        <v>0</v>
      </c>
    </row>
    <row r="463" spans="1:16" x14ac:dyDescent="0.25">
      <c r="A463" s="1097">
        <v>20177</v>
      </c>
      <c r="B463" s="1097" t="s">
        <v>1558</v>
      </c>
      <c r="C463" s="1097"/>
      <c r="D463" s="1097" t="s">
        <v>630</v>
      </c>
      <c r="I463">
        <v>197</v>
      </c>
      <c r="J463" s="1221">
        <v>0</v>
      </c>
      <c r="K463">
        <v>197</v>
      </c>
      <c r="O463">
        <v>197</v>
      </c>
      <c r="P463">
        <v>1</v>
      </c>
    </row>
    <row r="464" spans="1:16" x14ac:dyDescent="0.25">
      <c r="A464" s="1097">
        <v>20180</v>
      </c>
      <c r="B464" s="1097" t="s">
        <v>1560</v>
      </c>
      <c r="C464" s="1097"/>
      <c r="D464" s="1097" t="s">
        <v>630</v>
      </c>
      <c r="I464">
        <v>3625</v>
      </c>
      <c r="P464">
        <v>1</v>
      </c>
    </row>
    <row r="465" spans="1:16" x14ac:dyDescent="0.25">
      <c r="A465" s="1097">
        <v>20184</v>
      </c>
      <c r="B465" s="1097" t="s">
        <v>1562</v>
      </c>
      <c r="C465" s="1097"/>
      <c r="D465" s="1097" t="s">
        <v>630</v>
      </c>
      <c r="G465">
        <v>133</v>
      </c>
      <c r="H465" s="1221">
        <v>0</v>
      </c>
      <c r="I465">
        <v>133</v>
      </c>
      <c r="J465" s="1221">
        <v>0</v>
      </c>
      <c r="K465">
        <v>133</v>
      </c>
      <c r="L465" s="1164">
        <v>1.5270000000000001E-2</v>
      </c>
      <c r="M465">
        <v>131</v>
      </c>
      <c r="N465" s="1164">
        <v>1.55E-2</v>
      </c>
      <c r="O465">
        <v>129</v>
      </c>
      <c r="P465">
        <v>1</v>
      </c>
    </row>
    <row r="466" spans="1:16" x14ac:dyDescent="0.25">
      <c r="A466" s="1097">
        <v>20187</v>
      </c>
      <c r="B466" s="1097" t="s">
        <v>1563</v>
      </c>
      <c r="C466" s="1097"/>
      <c r="D466" s="1097" t="s">
        <v>630</v>
      </c>
      <c r="I466">
        <v>1085</v>
      </c>
      <c r="P466">
        <v>1</v>
      </c>
    </row>
    <row r="467" spans="1:16" x14ac:dyDescent="0.25">
      <c r="A467" s="1097">
        <v>20188</v>
      </c>
      <c r="B467" s="1097" t="s">
        <v>1564</v>
      </c>
      <c r="C467" s="1097"/>
      <c r="D467" s="1097" t="s">
        <v>630</v>
      </c>
      <c r="O467">
        <v>798</v>
      </c>
      <c r="P467">
        <v>1</v>
      </c>
    </row>
    <row r="468" spans="1:16" x14ac:dyDescent="0.25">
      <c r="A468" s="1097">
        <v>20190</v>
      </c>
      <c r="B468" s="1097" t="s">
        <v>1566</v>
      </c>
      <c r="C468" s="1097"/>
      <c r="D468" s="1097" t="s">
        <v>630</v>
      </c>
      <c r="G468">
        <v>758</v>
      </c>
      <c r="H468" s="1163">
        <v>-5.0130000000000001E-2</v>
      </c>
      <c r="I468">
        <v>798</v>
      </c>
      <c r="P468">
        <v>1</v>
      </c>
    </row>
    <row r="469" spans="1:16" x14ac:dyDescent="0.25">
      <c r="A469" s="1097">
        <v>20191</v>
      </c>
      <c r="B469" s="1097" t="s">
        <v>1567</v>
      </c>
      <c r="C469" s="1097"/>
      <c r="D469" s="1097" t="s">
        <v>630</v>
      </c>
      <c r="G469">
        <v>922</v>
      </c>
      <c r="P469">
        <v>1</v>
      </c>
    </row>
    <row r="470" spans="1:16" x14ac:dyDescent="0.25">
      <c r="A470" s="1097">
        <v>20192</v>
      </c>
      <c r="B470" s="1097" t="s">
        <v>1568</v>
      </c>
      <c r="C470" s="1097"/>
      <c r="D470" s="1097" t="s">
        <v>630</v>
      </c>
      <c r="E470">
        <v>534</v>
      </c>
      <c r="I470">
        <v>480</v>
      </c>
      <c r="J470" s="1163">
        <v>-4.15E-3</v>
      </c>
      <c r="K470">
        <v>482</v>
      </c>
      <c r="O470">
        <v>495</v>
      </c>
      <c r="P470">
        <v>1</v>
      </c>
    </row>
    <row r="471" spans="1:16" x14ac:dyDescent="0.25">
      <c r="A471" s="1097">
        <v>20193</v>
      </c>
      <c r="B471" s="1097" t="s">
        <v>1569</v>
      </c>
      <c r="C471" s="1097"/>
      <c r="D471" s="1097" t="s">
        <v>630</v>
      </c>
      <c r="E471">
        <v>525</v>
      </c>
      <c r="F471" s="1163">
        <v>-1.685E-2</v>
      </c>
      <c r="G471">
        <v>534</v>
      </c>
      <c r="H471" s="1164">
        <v>0.1125</v>
      </c>
      <c r="I471">
        <v>480</v>
      </c>
      <c r="J471" s="1163">
        <v>-3.0300000000000001E-2</v>
      </c>
      <c r="K471">
        <v>495</v>
      </c>
      <c r="L471" s="1164">
        <v>2.6970000000000001E-2</v>
      </c>
      <c r="M471">
        <v>482</v>
      </c>
      <c r="N471" s="1163">
        <v>-2.6259999999999999E-2</v>
      </c>
      <c r="O471">
        <v>495</v>
      </c>
      <c r="P471">
        <v>1</v>
      </c>
    </row>
    <row r="472" spans="1:16" x14ac:dyDescent="0.25">
      <c r="A472" s="1097">
        <v>20194</v>
      </c>
      <c r="B472" s="1097" t="s">
        <v>1570</v>
      </c>
      <c r="C472" s="1097"/>
      <c r="D472" s="1097" t="s">
        <v>630</v>
      </c>
      <c r="O472">
        <v>64</v>
      </c>
      <c r="P472">
        <v>1</v>
      </c>
    </row>
    <row r="473" spans="1:16" x14ac:dyDescent="0.25">
      <c r="A473" s="1097">
        <v>20195</v>
      </c>
      <c r="B473" s="1097" t="s">
        <v>1571</v>
      </c>
      <c r="C473" s="1097"/>
      <c r="D473" s="1097" t="s">
        <v>630</v>
      </c>
      <c r="O473">
        <v>60</v>
      </c>
      <c r="P473">
        <v>1</v>
      </c>
    </row>
    <row r="474" spans="1:16" x14ac:dyDescent="0.25">
      <c r="A474" s="1097">
        <v>20196</v>
      </c>
      <c r="B474" s="1097" t="s">
        <v>1572</v>
      </c>
      <c r="C474" s="1097"/>
      <c r="D474" s="1097" t="s">
        <v>630</v>
      </c>
      <c r="G474">
        <v>1683</v>
      </c>
      <c r="K474">
        <v>1598</v>
      </c>
      <c r="L474" s="1163">
        <v>-5.0509999999999999E-2</v>
      </c>
      <c r="M474">
        <v>1683</v>
      </c>
      <c r="P474">
        <v>1</v>
      </c>
    </row>
    <row r="475" spans="1:16" x14ac:dyDescent="0.25">
      <c r="A475" s="1097">
        <v>20198</v>
      </c>
      <c r="B475" s="1097" t="s">
        <v>1573</v>
      </c>
      <c r="C475" s="1097"/>
      <c r="D475" s="1097" t="s">
        <v>630</v>
      </c>
      <c r="E475">
        <v>0</v>
      </c>
      <c r="G475">
        <v>0</v>
      </c>
      <c r="I475">
        <v>0</v>
      </c>
      <c r="K475">
        <v>0</v>
      </c>
      <c r="M475">
        <v>0</v>
      </c>
      <c r="O475">
        <v>0</v>
      </c>
      <c r="P475">
        <v>1</v>
      </c>
    </row>
    <row r="476" spans="1:16" x14ac:dyDescent="0.25">
      <c r="A476" s="1097">
        <v>20199</v>
      </c>
      <c r="B476" s="1097" t="s">
        <v>1574</v>
      </c>
      <c r="C476" s="1097"/>
      <c r="D476" s="1097" t="s">
        <v>630</v>
      </c>
      <c r="E476">
        <v>0</v>
      </c>
      <c r="G476">
        <v>0</v>
      </c>
      <c r="I476">
        <v>0</v>
      </c>
      <c r="K476">
        <v>0</v>
      </c>
      <c r="M476">
        <v>0</v>
      </c>
      <c r="O476">
        <v>0</v>
      </c>
      <c r="P476">
        <v>1</v>
      </c>
    </row>
    <row r="477" spans="1:16" x14ac:dyDescent="0.25">
      <c r="A477" s="1097">
        <v>20205</v>
      </c>
      <c r="B477" s="1097" t="s">
        <v>1576</v>
      </c>
      <c r="C477" s="1097"/>
      <c r="D477" s="1097" t="s">
        <v>630</v>
      </c>
      <c r="K477">
        <v>208</v>
      </c>
      <c r="L477" s="1221">
        <v>0</v>
      </c>
      <c r="M477">
        <v>208</v>
      </c>
      <c r="N477" s="1221">
        <v>0</v>
      </c>
      <c r="O477">
        <v>208</v>
      </c>
      <c r="P477">
        <v>1</v>
      </c>
    </row>
    <row r="478" spans="1:16" x14ac:dyDescent="0.25">
      <c r="A478" s="1097">
        <v>20208</v>
      </c>
      <c r="B478" s="1097" t="s">
        <v>1578</v>
      </c>
      <c r="C478" s="1097"/>
      <c r="D478" s="1097" t="s">
        <v>630</v>
      </c>
      <c r="G478">
        <v>194</v>
      </c>
      <c r="H478" s="1221">
        <v>0</v>
      </c>
      <c r="I478">
        <v>194</v>
      </c>
      <c r="J478" s="1221">
        <v>0</v>
      </c>
      <c r="K478">
        <v>194</v>
      </c>
      <c r="L478" s="1221">
        <v>0</v>
      </c>
      <c r="M478">
        <v>194</v>
      </c>
      <c r="N478" s="1164">
        <v>1.5709999999999998E-2</v>
      </c>
      <c r="O478">
        <v>191</v>
      </c>
      <c r="P478">
        <v>1</v>
      </c>
    </row>
    <row r="479" spans="1:16" x14ac:dyDescent="0.25">
      <c r="A479" s="1097">
        <v>20209</v>
      </c>
      <c r="B479" s="1097" t="s">
        <v>1579</v>
      </c>
      <c r="C479" s="1097"/>
      <c r="D479" s="1097" t="s">
        <v>630</v>
      </c>
      <c r="I479">
        <v>180</v>
      </c>
      <c r="J479" s="1221">
        <v>0</v>
      </c>
      <c r="K479">
        <v>180</v>
      </c>
      <c r="L479" s="1221">
        <v>0</v>
      </c>
      <c r="M479">
        <v>180</v>
      </c>
      <c r="N479" s="1221">
        <v>0</v>
      </c>
      <c r="O479">
        <v>180</v>
      </c>
      <c r="P479">
        <v>1</v>
      </c>
    </row>
    <row r="480" spans="1:16" x14ac:dyDescent="0.25">
      <c r="A480" s="1097">
        <v>20210</v>
      </c>
      <c r="B480" s="1097" t="s">
        <v>1580</v>
      </c>
      <c r="C480" s="1097"/>
      <c r="D480" s="1097" t="s">
        <v>630</v>
      </c>
      <c r="E480">
        <v>166</v>
      </c>
      <c r="I480">
        <v>166</v>
      </c>
      <c r="J480" s="1221">
        <v>0</v>
      </c>
      <c r="K480">
        <v>166</v>
      </c>
      <c r="L480" s="1164">
        <v>2.469E-2</v>
      </c>
      <c r="M480">
        <v>162</v>
      </c>
      <c r="N480" s="1163">
        <v>-2.41E-2</v>
      </c>
      <c r="O480">
        <v>166</v>
      </c>
      <c r="P480">
        <v>1</v>
      </c>
    </row>
    <row r="481" spans="1:16" x14ac:dyDescent="0.25">
      <c r="A481" s="1097">
        <v>20211</v>
      </c>
      <c r="B481" s="1097" t="s">
        <v>1581</v>
      </c>
      <c r="C481" s="1097"/>
      <c r="D481" s="1097" t="s">
        <v>630</v>
      </c>
      <c r="K481">
        <v>180</v>
      </c>
      <c r="L481" s="1164">
        <v>1.695E-2</v>
      </c>
      <c r="M481">
        <v>177</v>
      </c>
      <c r="N481" s="1163">
        <v>-1.6670000000000001E-2</v>
      </c>
      <c r="O481">
        <v>180</v>
      </c>
      <c r="P481">
        <v>1</v>
      </c>
    </row>
    <row r="482" spans="1:16" x14ac:dyDescent="0.25">
      <c r="A482" s="1097">
        <v>20213</v>
      </c>
      <c r="B482" s="1097" t="s">
        <v>1582</v>
      </c>
      <c r="C482" s="1097"/>
      <c r="D482" s="1097" t="s">
        <v>630</v>
      </c>
      <c r="I482">
        <v>139</v>
      </c>
      <c r="J482" s="1221">
        <v>0</v>
      </c>
      <c r="K482">
        <v>139</v>
      </c>
      <c r="L482" s="1164">
        <v>3.7310000000000003E-2</v>
      </c>
      <c r="M482">
        <v>134</v>
      </c>
      <c r="N482" s="1163">
        <v>-3.5970000000000002E-2</v>
      </c>
      <c r="O482">
        <v>139</v>
      </c>
      <c r="P482">
        <v>1</v>
      </c>
    </row>
    <row r="483" spans="1:16" x14ac:dyDescent="0.25">
      <c r="A483" s="1097">
        <v>20214</v>
      </c>
      <c r="B483" s="1097" t="s">
        <v>1583</v>
      </c>
      <c r="C483" s="1097"/>
      <c r="D483" s="1097" t="s">
        <v>630</v>
      </c>
      <c r="E483">
        <v>590</v>
      </c>
      <c r="F483" s="1164">
        <v>8.5500000000000003E-3</v>
      </c>
      <c r="G483">
        <v>585</v>
      </c>
      <c r="H483" s="1163">
        <v>-1.7099999999999999E-3</v>
      </c>
      <c r="I483">
        <v>586</v>
      </c>
      <c r="J483" s="1163">
        <v>-6.7799999999999996E-3</v>
      </c>
      <c r="K483">
        <v>590</v>
      </c>
      <c r="L483" s="1221">
        <v>0</v>
      </c>
      <c r="M483">
        <v>590</v>
      </c>
      <c r="N483" s="1164">
        <v>2.6089999999999999E-2</v>
      </c>
      <c r="O483">
        <v>575</v>
      </c>
      <c r="P483">
        <v>1</v>
      </c>
    </row>
    <row r="484" spans="1:16" x14ac:dyDescent="0.25">
      <c r="A484" s="1097">
        <v>20215</v>
      </c>
      <c r="B484" s="1097" t="s">
        <v>1584</v>
      </c>
      <c r="C484" s="1097"/>
      <c r="D484" s="1097" t="s">
        <v>630</v>
      </c>
      <c r="G484">
        <v>647</v>
      </c>
      <c r="K484">
        <v>647</v>
      </c>
      <c r="L484" s="1163">
        <v>-7.7030000000000001E-2</v>
      </c>
      <c r="M484">
        <v>701</v>
      </c>
      <c r="N484" s="1163">
        <v>-2.503E-2</v>
      </c>
      <c r="O484">
        <v>719</v>
      </c>
      <c r="P484">
        <v>1</v>
      </c>
    </row>
    <row r="485" spans="1:16" x14ac:dyDescent="0.25">
      <c r="A485" s="1097">
        <v>20216</v>
      </c>
      <c r="B485" s="1097" t="s">
        <v>1585</v>
      </c>
      <c r="C485" s="1097"/>
      <c r="D485" s="1097" t="s">
        <v>630</v>
      </c>
      <c r="E485">
        <v>389</v>
      </c>
      <c r="M485">
        <v>400</v>
      </c>
      <c r="N485" s="1163">
        <v>-2.4389999999999998E-2</v>
      </c>
      <c r="O485">
        <v>410</v>
      </c>
      <c r="P485">
        <v>1</v>
      </c>
    </row>
    <row r="486" spans="1:16" x14ac:dyDescent="0.25">
      <c r="A486" s="1097">
        <v>20217</v>
      </c>
      <c r="B486" s="1097" t="s">
        <v>1586</v>
      </c>
      <c r="C486" s="1097"/>
      <c r="D486" s="1097" t="s">
        <v>630</v>
      </c>
      <c r="E486">
        <v>520</v>
      </c>
      <c r="F486" s="1221">
        <v>0</v>
      </c>
      <c r="G486">
        <v>520</v>
      </c>
      <c r="K486">
        <v>468</v>
      </c>
      <c r="L486" s="1163">
        <v>-8.4150000000000003E-2</v>
      </c>
      <c r="M486">
        <v>511</v>
      </c>
      <c r="N486" s="1163">
        <v>-1.7309999999999999E-2</v>
      </c>
      <c r="O486">
        <v>520</v>
      </c>
      <c r="P486">
        <v>1</v>
      </c>
    </row>
    <row r="487" spans="1:16" x14ac:dyDescent="0.25">
      <c r="A487" s="1097">
        <v>20218</v>
      </c>
      <c r="B487" s="1097" t="s">
        <v>1587</v>
      </c>
      <c r="C487" s="1097"/>
      <c r="D487" s="1097" t="s">
        <v>630</v>
      </c>
      <c r="I487">
        <v>355</v>
      </c>
      <c r="M487">
        <v>364</v>
      </c>
      <c r="N487" s="1164">
        <v>0.94652000000000003</v>
      </c>
      <c r="O487">
        <v>187</v>
      </c>
      <c r="P487">
        <v>1</v>
      </c>
    </row>
    <row r="488" spans="1:16" x14ac:dyDescent="0.25">
      <c r="A488" s="1097">
        <v>20219</v>
      </c>
      <c r="B488" s="1097" t="s">
        <v>1588</v>
      </c>
      <c r="C488" s="1097"/>
      <c r="D488" s="1097" t="s">
        <v>630</v>
      </c>
      <c r="G488">
        <v>404</v>
      </c>
      <c r="M488">
        <v>398</v>
      </c>
      <c r="N488" s="1164">
        <v>0.31352999999999998</v>
      </c>
      <c r="O488">
        <v>303</v>
      </c>
      <c r="P488"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754"/>
  <sheetViews>
    <sheetView topLeftCell="A240" zoomScale="110" zoomScaleNormal="110" workbookViewId="0">
      <selection activeCell="E272" sqref="E272"/>
    </sheetView>
  </sheetViews>
  <sheetFormatPr baseColWidth="10" defaultColWidth="11.42578125" defaultRowHeight="15" x14ac:dyDescent="0.25"/>
  <cols>
    <col min="1" max="1" width="17.85546875" bestFit="1" customWidth="1"/>
    <col min="2" max="2" width="58" bestFit="1" customWidth="1"/>
    <col min="3" max="3" width="25" bestFit="1" customWidth="1"/>
    <col min="4" max="4" width="23.5703125" bestFit="1" customWidth="1"/>
    <col min="5" max="7" width="7.140625" bestFit="1" customWidth="1"/>
    <col min="8" max="8" width="8.140625" bestFit="1" customWidth="1"/>
    <col min="9" max="13" width="7.140625" bestFit="1" customWidth="1"/>
    <col min="14" max="14" width="7.85546875" bestFit="1" customWidth="1"/>
    <col min="15" max="15" width="7.140625" bestFit="1" customWidth="1"/>
    <col min="16" max="16" width="11.8554687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6" x14ac:dyDescent="0.25">
      <c r="A1" s="1098" t="s">
        <v>856</v>
      </c>
    </row>
    <row r="2" spans="1:16" x14ac:dyDescent="0.25">
      <c r="A2" s="1098" t="s">
        <v>1589</v>
      </c>
    </row>
    <row r="3" spans="1:16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427</v>
      </c>
      <c r="K3" s="1096">
        <v>46055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501</v>
      </c>
    </row>
    <row r="4" spans="1:16" x14ac:dyDescent="0.25">
      <c r="A4">
        <v>1</v>
      </c>
      <c r="B4" t="s">
        <v>502</v>
      </c>
      <c r="C4" t="s">
        <v>432</v>
      </c>
      <c r="D4" t="s">
        <v>503</v>
      </c>
      <c r="E4">
        <v>2677</v>
      </c>
      <c r="F4" s="1163">
        <v>-1.436E-2</v>
      </c>
      <c r="G4">
        <v>2716</v>
      </c>
      <c r="H4" s="1221">
        <v>0</v>
      </c>
      <c r="I4">
        <v>2716</v>
      </c>
      <c r="J4" s="1164">
        <v>2.0289999999999999E-2</v>
      </c>
      <c r="K4">
        <v>2662</v>
      </c>
      <c r="L4" s="1164">
        <v>1.6029999999999999E-2</v>
      </c>
      <c r="M4">
        <v>2620</v>
      </c>
      <c r="N4" s="1164">
        <v>7.3000000000000001E-3</v>
      </c>
      <c r="O4">
        <v>2601</v>
      </c>
      <c r="P4">
        <v>0</v>
      </c>
    </row>
    <row r="5" spans="1:16" x14ac:dyDescent="0.25">
      <c r="A5">
        <v>2</v>
      </c>
      <c r="B5" t="s">
        <v>1350</v>
      </c>
      <c r="C5" t="s">
        <v>432</v>
      </c>
      <c r="D5" t="s">
        <v>503</v>
      </c>
      <c r="E5">
        <v>2716</v>
      </c>
      <c r="F5" s="1163">
        <v>-1.5939999999999999E-2</v>
      </c>
      <c r="G5">
        <v>2760</v>
      </c>
      <c r="H5" s="1164">
        <v>7.3000000000000001E-3</v>
      </c>
      <c r="I5">
        <v>2740</v>
      </c>
      <c r="J5" s="1164">
        <v>4.7699999999999999E-3</v>
      </c>
      <c r="K5">
        <v>2727</v>
      </c>
      <c r="L5" s="1164">
        <v>2.1350000000000001E-2</v>
      </c>
      <c r="M5">
        <v>2670</v>
      </c>
      <c r="N5" s="1164">
        <v>9.0699999999999999E-3</v>
      </c>
      <c r="O5">
        <v>2646</v>
      </c>
      <c r="P5">
        <v>0</v>
      </c>
    </row>
    <row r="6" spans="1:16" x14ac:dyDescent="0.25">
      <c r="A6">
        <v>3</v>
      </c>
      <c r="B6" t="s">
        <v>504</v>
      </c>
      <c r="C6" t="s">
        <v>432</v>
      </c>
      <c r="D6" t="s">
        <v>503</v>
      </c>
      <c r="E6">
        <v>2592</v>
      </c>
      <c r="F6" s="1163">
        <v>-1.482E-2</v>
      </c>
      <c r="G6">
        <v>2631</v>
      </c>
      <c r="H6" s="1163">
        <v>-3.8000000000000002E-4</v>
      </c>
      <c r="I6">
        <v>2632</v>
      </c>
      <c r="J6" s="1164">
        <v>2.095E-2</v>
      </c>
      <c r="K6">
        <v>2578</v>
      </c>
      <c r="L6" s="1164">
        <v>1.6559999999999998E-2</v>
      </c>
      <c r="M6">
        <v>2536</v>
      </c>
      <c r="N6" s="1164">
        <v>7.5500000000000003E-3</v>
      </c>
      <c r="O6">
        <v>2517</v>
      </c>
      <c r="P6">
        <v>0</v>
      </c>
    </row>
    <row r="7" spans="1:16" x14ac:dyDescent="0.25">
      <c r="A7">
        <v>5</v>
      </c>
      <c r="B7" t="s">
        <v>505</v>
      </c>
      <c r="C7" t="s">
        <v>432</v>
      </c>
      <c r="D7" t="s">
        <v>503</v>
      </c>
      <c r="E7">
        <v>2641</v>
      </c>
      <c r="F7" s="1163">
        <v>-1.455E-2</v>
      </c>
      <c r="G7">
        <v>2680</v>
      </c>
      <c r="H7" s="1221">
        <v>0</v>
      </c>
      <c r="I7">
        <v>2680</v>
      </c>
      <c r="J7" s="1164">
        <v>2.0559999999999998E-2</v>
      </c>
      <c r="K7">
        <v>2626</v>
      </c>
      <c r="L7" s="1164">
        <v>1.6250000000000001E-2</v>
      </c>
      <c r="M7">
        <v>2584</v>
      </c>
      <c r="N7" s="1164">
        <v>7.4099999999999999E-3</v>
      </c>
      <c r="O7">
        <v>2565</v>
      </c>
      <c r="P7">
        <v>0</v>
      </c>
    </row>
    <row r="8" spans="1:16" x14ac:dyDescent="0.25">
      <c r="A8" s="1097">
        <v>9</v>
      </c>
      <c r="B8" s="1097" t="s">
        <v>506</v>
      </c>
      <c r="C8" s="1097" t="s">
        <v>432</v>
      </c>
      <c r="D8" s="1097" t="s">
        <v>503</v>
      </c>
      <c r="E8">
        <v>837</v>
      </c>
      <c r="F8" s="1163">
        <v>-1.413E-2</v>
      </c>
      <c r="G8">
        <v>849</v>
      </c>
      <c r="H8" s="1221">
        <v>0</v>
      </c>
      <c r="I8">
        <v>849</v>
      </c>
      <c r="J8" s="1164">
        <v>3.0339999999999999E-2</v>
      </c>
      <c r="K8">
        <v>824</v>
      </c>
      <c r="L8" s="1164">
        <v>9.7999999999999997E-3</v>
      </c>
      <c r="M8">
        <v>816</v>
      </c>
      <c r="N8" s="1164">
        <v>1.2409999999999999E-2</v>
      </c>
      <c r="O8">
        <v>806</v>
      </c>
      <c r="P8">
        <v>1</v>
      </c>
    </row>
    <row r="9" spans="1:16" x14ac:dyDescent="0.25">
      <c r="A9" s="1097">
        <v>10</v>
      </c>
      <c r="B9" s="1097" t="s">
        <v>507</v>
      </c>
      <c r="C9" s="1097" t="s">
        <v>449</v>
      </c>
      <c r="D9" s="1097" t="s">
        <v>503</v>
      </c>
      <c r="E9">
        <v>584</v>
      </c>
      <c r="F9" s="1163">
        <v>-3.4099999999999998E-3</v>
      </c>
      <c r="G9">
        <v>586</v>
      </c>
      <c r="H9" s="1163">
        <v>-8.4600000000000005E-3</v>
      </c>
      <c r="I9">
        <v>591</v>
      </c>
      <c r="J9" s="1164">
        <v>5.1000000000000004E-3</v>
      </c>
      <c r="K9">
        <v>588</v>
      </c>
      <c r="L9" s="1164">
        <v>2.9770000000000001E-2</v>
      </c>
      <c r="M9">
        <v>571</v>
      </c>
      <c r="N9" s="1163">
        <v>-5.2300000000000003E-3</v>
      </c>
      <c r="O9">
        <v>574</v>
      </c>
      <c r="P9">
        <v>1</v>
      </c>
    </row>
    <row r="10" spans="1:16" x14ac:dyDescent="0.25">
      <c r="A10" s="1097">
        <v>11</v>
      </c>
      <c r="B10" s="1097" t="s">
        <v>508</v>
      </c>
      <c r="C10" s="1097" t="s">
        <v>449</v>
      </c>
      <c r="D10" s="1097" t="s">
        <v>503</v>
      </c>
      <c r="E10">
        <v>1164</v>
      </c>
      <c r="F10" s="1163">
        <v>-2.5699999999999998E-3</v>
      </c>
      <c r="G10">
        <v>1167</v>
      </c>
      <c r="H10" s="1163">
        <v>-7.6499999999999997E-3</v>
      </c>
      <c r="I10">
        <v>1176</v>
      </c>
      <c r="J10" s="1164">
        <v>4.2700000000000004E-3</v>
      </c>
      <c r="K10">
        <v>1171</v>
      </c>
      <c r="L10" s="1164">
        <v>2.9899999999999999E-2</v>
      </c>
      <c r="M10">
        <v>1137</v>
      </c>
      <c r="N10" s="1163">
        <v>-5.2500000000000003E-3</v>
      </c>
      <c r="O10">
        <v>1143</v>
      </c>
      <c r="P10">
        <v>1</v>
      </c>
    </row>
    <row r="11" spans="1:16" x14ac:dyDescent="0.25">
      <c r="A11" s="1097">
        <v>13</v>
      </c>
      <c r="B11" s="1097" t="s">
        <v>509</v>
      </c>
      <c r="C11" s="1097" t="s">
        <v>510</v>
      </c>
      <c r="D11" s="1097" t="s">
        <v>503</v>
      </c>
      <c r="E11">
        <v>1268</v>
      </c>
      <c r="F11" s="1221">
        <v>0</v>
      </c>
      <c r="G11">
        <v>1268</v>
      </c>
      <c r="H11" s="1221">
        <v>0</v>
      </c>
      <c r="I11">
        <v>1268</v>
      </c>
      <c r="J11" s="1221">
        <v>0</v>
      </c>
      <c r="K11">
        <v>1268</v>
      </c>
      <c r="L11" s="1221">
        <v>0</v>
      </c>
      <c r="M11">
        <v>1268</v>
      </c>
      <c r="N11" s="1221">
        <v>0</v>
      </c>
      <c r="O11">
        <v>1268</v>
      </c>
      <c r="P11">
        <v>1</v>
      </c>
    </row>
    <row r="12" spans="1:16" x14ac:dyDescent="0.25">
      <c r="A12">
        <v>18</v>
      </c>
      <c r="B12" t="s">
        <v>511</v>
      </c>
      <c r="C12" t="s">
        <v>432</v>
      </c>
      <c r="D12" t="s">
        <v>503</v>
      </c>
      <c r="E12">
        <v>1748</v>
      </c>
      <c r="F12" s="1163">
        <v>-2.7269999999999999E-2</v>
      </c>
      <c r="G12">
        <v>1797</v>
      </c>
      <c r="H12" s="1163">
        <v>-2.7699999999999999E-3</v>
      </c>
      <c r="I12">
        <v>1802</v>
      </c>
      <c r="J12" s="1164">
        <v>4.1619999999999997E-2</v>
      </c>
      <c r="K12">
        <v>1730</v>
      </c>
      <c r="L12" s="1164">
        <v>2.6710000000000001E-2</v>
      </c>
      <c r="M12">
        <v>1685</v>
      </c>
      <c r="N12" s="1164">
        <v>8.9800000000000001E-3</v>
      </c>
      <c r="O12">
        <v>1670</v>
      </c>
      <c r="P12">
        <v>0</v>
      </c>
    </row>
    <row r="13" spans="1:16" x14ac:dyDescent="0.25">
      <c r="A13">
        <v>20</v>
      </c>
      <c r="B13" t="s">
        <v>512</v>
      </c>
      <c r="C13" t="s">
        <v>432</v>
      </c>
      <c r="D13" t="s">
        <v>503</v>
      </c>
      <c r="E13">
        <v>1777</v>
      </c>
      <c r="F13" s="1163">
        <v>-2.63E-2</v>
      </c>
      <c r="G13">
        <v>1825</v>
      </c>
      <c r="H13" s="1163">
        <v>-2.7299999999999998E-3</v>
      </c>
      <c r="I13">
        <v>1830</v>
      </c>
      <c r="J13" s="1164">
        <v>4.2139999999999997E-2</v>
      </c>
      <c r="K13">
        <v>1756</v>
      </c>
      <c r="L13" s="1164">
        <v>2.4500000000000001E-2</v>
      </c>
      <c r="M13">
        <v>1714</v>
      </c>
      <c r="N13" s="1164">
        <v>1.0019999999999999E-2</v>
      </c>
      <c r="O13">
        <v>1697</v>
      </c>
      <c r="P13">
        <v>0</v>
      </c>
    </row>
    <row r="14" spans="1:16" x14ac:dyDescent="0.25">
      <c r="A14">
        <v>21</v>
      </c>
      <c r="B14" t="s">
        <v>1351</v>
      </c>
      <c r="C14" t="s">
        <v>432</v>
      </c>
      <c r="D14" t="s">
        <v>503</v>
      </c>
      <c r="E14">
        <v>2602</v>
      </c>
      <c r="F14" s="1163">
        <v>-1.477E-2</v>
      </c>
      <c r="G14">
        <v>2641</v>
      </c>
      <c r="H14" s="1221">
        <v>0</v>
      </c>
      <c r="I14">
        <v>2641</v>
      </c>
      <c r="J14" s="1164">
        <v>2.0480000000000002E-2</v>
      </c>
      <c r="K14">
        <v>2588</v>
      </c>
      <c r="L14" s="1164">
        <v>1.6500000000000001E-2</v>
      </c>
      <c r="M14">
        <v>2546</v>
      </c>
      <c r="N14" s="1164">
        <v>7.5199999999999998E-3</v>
      </c>
      <c r="O14">
        <v>2527</v>
      </c>
      <c r="P14">
        <v>0</v>
      </c>
    </row>
    <row r="15" spans="1:16" x14ac:dyDescent="0.25">
      <c r="A15">
        <v>27</v>
      </c>
      <c r="B15" t="s">
        <v>513</v>
      </c>
      <c r="C15" t="s">
        <v>514</v>
      </c>
      <c r="D15" t="s">
        <v>503</v>
      </c>
      <c r="E15">
        <v>5274</v>
      </c>
      <c r="F15" s="1164">
        <v>1.423E-2</v>
      </c>
      <c r="G15">
        <v>5200</v>
      </c>
      <c r="H15" s="1163">
        <v>-2.053E-2</v>
      </c>
      <c r="I15">
        <v>5309</v>
      </c>
      <c r="J15" s="1164">
        <v>1.201E-2</v>
      </c>
      <c r="K15">
        <v>5246</v>
      </c>
      <c r="L15" s="1164">
        <v>1.255E-2</v>
      </c>
      <c r="M15">
        <v>5181</v>
      </c>
      <c r="N15" s="1164">
        <v>3.8999999999999999E-4</v>
      </c>
      <c r="O15">
        <v>5179</v>
      </c>
      <c r="P15">
        <v>0</v>
      </c>
    </row>
    <row r="16" spans="1:16" x14ac:dyDescent="0.25">
      <c r="A16" s="1097">
        <v>30</v>
      </c>
      <c r="B16" s="1097" t="s">
        <v>515</v>
      </c>
      <c r="C16" s="1097" t="s">
        <v>514</v>
      </c>
      <c r="D16" s="1097" t="s">
        <v>503</v>
      </c>
      <c r="E16">
        <v>1024</v>
      </c>
      <c r="F16" s="1164">
        <v>1.1860000000000001E-2</v>
      </c>
      <c r="G16">
        <v>1012</v>
      </c>
      <c r="H16" s="1163">
        <v>-1.652E-2</v>
      </c>
      <c r="I16">
        <v>1029</v>
      </c>
      <c r="J16" s="1164">
        <v>3.8350000000000002E-2</v>
      </c>
      <c r="K16">
        <v>991</v>
      </c>
      <c r="L16" s="1163">
        <v>-7.0099999999999997E-3</v>
      </c>
      <c r="M16">
        <v>998</v>
      </c>
      <c r="N16" s="1164">
        <v>1.8370000000000001E-2</v>
      </c>
      <c r="O16">
        <v>980</v>
      </c>
      <c r="P16">
        <v>1</v>
      </c>
    </row>
    <row r="17" spans="1:16" x14ac:dyDescent="0.25">
      <c r="A17">
        <v>32</v>
      </c>
      <c r="B17" t="s">
        <v>1352</v>
      </c>
      <c r="C17" t="s">
        <v>514</v>
      </c>
      <c r="D17" t="s">
        <v>503</v>
      </c>
      <c r="E17">
        <v>4416</v>
      </c>
      <c r="F17" s="1163">
        <v>-2.495E-2</v>
      </c>
      <c r="G17">
        <v>4529</v>
      </c>
      <c r="H17" s="1164">
        <v>6.0000000000000001E-3</v>
      </c>
      <c r="I17">
        <v>4502</v>
      </c>
      <c r="J17" s="1164">
        <v>1.8550000000000001E-2</v>
      </c>
      <c r="K17">
        <v>4420</v>
      </c>
      <c r="L17" s="1221">
        <v>0</v>
      </c>
      <c r="M17">
        <v>4420</v>
      </c>
      <c r="N17" s="1163">
        <v>-2.48E-3</v>
      </c>
      <c r="O17">
        <v>4431</v>
      </c>
      <c r="P17">
        <v>0</v>
      </c>
    </row>
    <row r="18" spans="1:16" x14ac:dyDescent="0.25">
      <c r="A18">
        <v>33</v>
      </c>
      <c r="B18" t="s">
        <v>320</v>
      </c>
      <c r="C18" t="s">
        <v>514</v>
      </c>
      <c r="D18" t="s">
        <v>503</v>
      </c>
      <c r="E18">
        <v>8342</v>
      </c>
      <c r="F18" s="1164">
        <v>2.1430000000000001E-2</v>
      </c>
      <c r="G18">
        <v>8167</v>
      </c>
      <c r="H18" s="1163">
        <v>-1.7330000000000002E-2</v>
      </c>
      <c r="I18">
        <v>8311</v>
      </c>
      <c r="J18" s="1164">
        <v>2.214E-2</v>
      </c>
      <c r="K18">
        <v>8131</v>
      </c>
      <c r="L18" s="1164">
        <v>3.4610000000000002E-2</v>
      </c>
      <c r="M18">
        <v>7859</v>
      </c>
      <c r="N18" s="1164">
        <v>1.5769999999999999E-2</v>
      </c>
      <c r="O18">
        <v>7737</v>
      </c>
      <c r="P18">
        <v>0</v>
      </c>
    </row>
    <row r="19" spans="1:16" x14ac:dyDescent="0.25">
      <c r="A19">
        <v>34</v>
      </c>
      <c r="B19" t="s">
        <v>321</v>
      </c>
      <c r="C19" t="s">
        <v>514</v>
      </c>
      <c r="D19" t="s">
        <v>503</v>
      </c>
      <c r="E19">
        <v>7054</v>
      </c>
      <c r="F19" s="1164">
        <v>2.5600000000000002E-3</v>
      </c>
      <c r="G19">
        <v>7036</v>
      </c>
      <c r="H19" s="1164">
        <v>3.3189999999999997E-2</v>
      </c>
      <c r="I19">
        <v>6810</v>
      </c>
      <c r="J19" s="1164">
        <v>1.2189999999999999E-2</v>
      </c>
      <c r="K19">
        <v>6728</v>
      </c>
      <c r="L19" s="1164">
        <v>1.8929999999999999E-2</v>
      </c>
      <c r="M19">
        <v>6603</v>
      </c>
      <c r="N19" s="1164">
        <v>1.18E-2</v>
      </c>
      <c r="O19">
        <v>6526</v>
      </c>
      <c r="P19">
        <v>0</v>
      </c>
    </row>
    <row r="20" spans="1:16" x14ac:dyDescent="0.25">
      <c r="A20">
        <v>35</v>
      </c>
      <c r="B20" t="s">
        <v>322</v>
      </c>
      <c r="C20" t="s">
        <v>514</v>
      </c>
      <c r="D20" t="s">
        <v>503</v>
      </c>
      <c r="E20">
        <v>6255</v>
      </c>
      <c r="F20" s="1164">
        <v>6.4400000000000004E-3</v>
      </c>
      <c r="G20">
        <v>6215</v>
      </c>
      <c r="H20" s="1163">
        <v>-1.302E-2</v>
      </c>
      <c r="I20">
        <v>6297</v>
      </c>
      <c r="J20" s="1164">
        <v>1.336E-2</v>
      </c>
      <c r="K20">
        <v>6214</v>
      </c>
      <c r="L20" s="1164">
        <v>9.0900000000000009E-3</v>
      </c>
      <c r="M20">
        <v>6158</v>
      </c>
      <c r="N20" s="1164">
        <v>9.0100000000000006E-3</v>
      </c>
      <c r="O20">
        <v>6103</v>
      </c>
      <c r="P20">
        <v>0</v>
      </c>
    </row>
    <row r="21" spans="1:16" x14ac:dyDescent="0.25">
      <c r="A21" s="1097">
        <v>36</v>
      </c>
      <c r="B21" s="1097" t="s">
        <v>516</v>
      </c>
      <c r="C21" s="1097" t="s">
        <v>510</v>
      </c>
      <c r="D21" s="1097" t="s">
        <v>503</v>
      </c>
      <c r="E21">
        <v>793</v>
      </c>
      <c r="F21" s="1221">
        <v>0</v>
      </c>
      <c r="G21">
        <v>793</v>
      </c>
      <c r="H21" s="1221">
        <v>0</v>
      </c>
      <c r="I21">
        <v>793</v>
      </c>
      <c r="J21" s="1221">
        <v>0</v>
      </c>
      <c r="K21">
        <v>793</v>
      </c>
      <c r="L21" s="1221">
        <v>0</v>
      </c>
      <c r="M21">
        <v>793</v>
      </c>
      <c r="N21" s="1221">
        <v>0</v>
      </c>
      <c r="O21">
        <v>793</v>
      </c>
      <c r="P21">
        <v>1</v>
      </c>
    </row>
    <row r="22" spans="1:16" x14ac:dyDescent="0.25">
      <c r="A22">
        <v>38</v>
      </c>
      <c r="B22" t="s">
        <v>517</v>
      </c>
      <c r="C22" t="s">
        <v>514</v>
      </c>
      <c r="D22" t="s">
        <v>503</v>
      </c>
      <c r="E22">
        <v>5954</v>
      </c>
      <c r="F22" s="1164">
        <v>7.2700000000000004E-3</v>
      </c>
      <c r="G22">
        <v>5911</v>
      </c>
      <c r="H22" s="1163">
        <v>-1.4500000000000001E-2</v>
      </c>
      <c r="I22">
        <v>5998</v>
      </c>
      <c r="J22" s="1164">
        <v>1.455E-2</v>
      </c>
      <c r="K22">
        <v>5912</v>
      </c>
      <c r="L22" s="1164">
        <v>1.025E-2</v>
      </c>
      <c r="M22">
        <v>5852</v>
      </c>
      <c r="N22" s="1164">
        <v>1.3699999999999999E-3</v>
      </c>
      <c r="O22">
        <v>5844</v>
      </c>
      <c r="P22">
        <v>0</v>
      </c>
    </row>
    <row r="23" spans="1:16" x14ac:dyDescent="0.25">
      <c r="A23">
        <v>39</v>
      </c>
      <c r="B23" t="s">
        <v>518</v>
      </c>
      <c r="C23" t="s">
        <v>514</v>
      </c>
      <c r="D23" t="s">
        <v>503</v>
      </c>
      <c r="E23">
        <v>5640</v>
      </c>
      <c r="F23" s="1164">
        <v>7.1399999999999996E-3</v>
      </c>
      <c r="G23">
        <v>5600</v>
      </c>
      <c r="H23" s="1163">
        <v>-1.443E-2</v>
      </c>
      <c r="I23">
        <v>5682</v>
      </c>
      <c r="J23" s="1164">
        <v>1.482E-2</v>
      </c>
      <c r="K23">
        <v>5599</v>
      </c>
      <c r="L23" s="1164">
        <v>1.01E-2</v>
      </c>
      <c r="M23">
        <v>5543</v>
      </c>
      <c r="N23" s="1164">
        <v>1.2600000000000001E-3</v>
      </c>
      <c r="O23">
        <v>5536</v>
      </c>
      <c r="P23">
        <v>0</v>
      </c>
    </row>
    <row r="24" spans="1:16" x14ac:dyDescent="0.25">
      <c r="A24">
        <v>40</v>
      </c>
      <c r="B24" t="s">
        <v>519</v>
      </c>
      <c r="C24" t="s">
        <v>514</v>
      </c>
      <c r="D24" t="s">
        <v>503</v>
      </c>
      <c r="E24">
        <v>6552</v>
      </c>
      <c r="F24" s="1164">
        <v>2.1829999999999999E-2</v>
      </c>
      <c r="G24">
        <v>6412</v>
      </c>
      <c r="H24" s="1164">
        <v>1.6490000000000001E-2</v>
      </c>
      <c r="I24">
        <v>6308</v>
      </c>
      <c r="J24" s="1164">
        <v>1.3010000000000001E-2</v>
      </c>
      <c r="K24">
        <v>6227</v>
      </c>
      <c r="L24" s="1164">
        <v>2.1489999999999999E-2</v>
      </c>
      <c r="M24">
        <v>6096</v>
      </c>
      <c r="N24" s="1164">
        <v>4.45E-3</v>
      </c>
      <c r="O24">
        <v>6069</v>
      </c>
      <c r="P24">
        <v>0</v>
      </c>
    </row>
    <row r="25" spans="1:16" x14ac:dyDescent="0.25">
      <c r="A25">
        <v>41</v>
      </c>
      <c r="B25" t="s">
        <v>520</v>
      </c>
      <c r="C25" t="s">
        <v>514</v>
      </c>
      <c r="D25" t="s">
        <v>503</v>
      </c>
      <c r="E25">
        <v>5895</v>
      </c>
      <c r="F25" s="1164">
        <v>2.1659999999999999E-2</v>
      </c>
      <c r="G25">
        <v>5770</v>
      </c>
      <c r="H25" s="1163">
        <v>-1.1650000000000001E-2</v>
      </c>
      <c r="I25">
        <v>5838</v>
      </c>
      <c r="J25" s="1164">
        <v>1.337E-2</v>
      </c>
      <c r="K25">
        <v>5761</v>
      </c>
      <c r="L25" s="1164">
        <v>2.1270000000000001E-2</v>
      </c>
      <c r="M25">
        <v>5641</v>
      </c>
      <c r="N25" s="1164">
        <v>4.2700000000000004E-3</v>
      </c>
      <c r="O25">
        <v>5617</v>
      </c>
      <c r="P25">
        <v>0</v>
      </c>
    </row>
    <row r="26" spans="1:16" x14ac:dyDescent="0.25">
      <c r="A26">
        <v>42</v>
      </c>
      <c r="B26" t="s">
        <v>1277</v>
      </c>
      <c r="C26" t="s">
        <v>514</v>
      </c>
      <c r="D26" t="s">
        <v>503</v>
      </c>
      <c r="E26">
        <v>3490</v>
      </c>
      <c r="F26" s="1163">
        <v>-5.9800000000000001E-3</v>
      </c>
      <c r="G26">
        <v>3511</v>
      </c>
      <c r="H26" s="1163">
        <v>-2.7999999999999998E-4</v>
      </c>
      <c r="I26">
        <v>3512</v>
      </c>
      <c r="J26" s="1164">
        <v>1.3860000000000001E-2</v>
      </c>
      <c r="K26">
        <v>3464</v>
      </c>
      <c r="L26" s="1163">
        <v>-4.3099999999999996E-3</v>
      </c>
      <c r="M26">
        <v>3479</v>
      </c>
      <c r="N26" s="1163">
        <v>-1.668E-2</v>
      </c>
      <c r="O26">
        <v>3538</v>
      </c>
      <c r="P26">
        <v>0</v>
      </c>
    </row>
    <row r="27" spans="1:16" x14ac:dyDescent="0.25">
      <c r="A27">
        <v>43</v>
      </c>
      <c r="B27" t="s">
        <v>1278</v>
      </c>
      <c r="C27" t="s">
        <v>514</v>
      </c>
      <c r="D27" t="s">
        <v>503</v>
      </c>
      <c r="E27">
        <v>3376</v>
      </c>
      <c r="F27" s="1163">
        <v>-5.8900000000000003E-3</v>
      </c>
      <c r="G27">
        <v>3396</v>
      </c>
      <c r="H27" s="1164">
        <v>2.9E-4</v>
      </c>
      <c r="I27">
        <v>3395</v>
      </c>
      <c r="J27" s="1164">
        <v>1.495E-2</v>
      </c>
      <c r="K27">
        <v>3345</v>
      </c>
      <c r="L27" s="1163">
        <v>-4.4600000000000004E-3</v>
      </c>
      <c r="M27">
        <v>3360</v>
      </c>
      <c r="N27" s="1163">
        <v>-1.7260000000000001E-2</v>
      </c>
      <c r="O27">
        <v>3419</v>
      </c>
      <c r="P27">
        <v>0</v>
      </c>
    </row>
    <row r="28" spans="1:16" x14ac:dyDescent="0.25">
      <c r="A28">
        <v>44</v>
      </c>
      <c r="B28" t="s">
        <v>1279</v>
      </c>
      <c r="C28" t="s">
        <v>514</v>
      </c>
      <c r="D28" t="s">
        <v>503</v>
      </c>
      <c r="E28">
        <v>3279</v>
      </c>
      <c r="F28" s="1163">
        <v>-6.0600000000000003E-3</v>
      </c>
      <c r="G28">
        <v>3299</v>
      </c>
      <c r="H28" s="1164">
        <v>2.9999999999999997E-4</v>
      </c>
      <c r="I28">
        <v>3298</v>
      </c>
      <c r="J28" s="1164">
        <v>1.508E-2</v>
      </c>
      <c r="K28">
        <v>3249</v>
      </c>
      <c r="L28" s="1163">
        <v>-1.8400000000000001E-3</v>
      </c>
      <c r="M28">
        <v>3255</v>
      </c>
      <c r="N28" s="1163">
        <v>-1.9869999999999999E-2</v>
      </c>
      <c r="O28">
        <v>3321</v>
      </c>
      <c r="P28">
        <v>0</v>
      </c>
    </row>
    <row r="29" spans="1:16" x14ac:dyDescent="0.25">
      <c r="A29">
        <v>46</v>
      </c>
      <c r="B29" t="s">
        <v>1353</v>
      </c>
      <c r="C29" t="s">
        <v>514</v>
      </c>
      <c r="D29" t="s">
        <v>503</v>
      </c>
      <c r="E29">
        <v>3203</v>
      </c>
      <c r="F29" s="1163">
        <v>-6.5100000000000002E-3</v>
      </c>
      <c r="G29">
        <v>3224</v>
      </c>
      <c r="H29" s="1164">
        <v>6.2E-4</v>
      </c>
      <c r="I29">
        <v>3222</v>
      </c>
      <c r="J29" s="1164">
        <v>1.576E-2</v>
      </c>
      <c r="K29">
        <v>3172</v>
      </c>
      <c r="L29" s="1163">
        <v>-4.3899999999999998E-3</v>
      </c>
      <c r="M29">
        <v>3186</v>
      </c>
      <c r="N29" s="1163">
        <v>-1.8180000000000002E-2</v>
      </c>
      <c r="O29">
        <v>3245</v>
      </c>
      <c r="P29">
        <v>0</v>
      </c>
    </row>
    <row r="30" spans="1:16" x14ac:dyDescent="0.25">
      <c r="A30">
        <v>48</v>
      </c>
      <c r="B30" t="s">
        <v>521</v>
      </c>
      <c r="C30" t="s">
        <v>514</v>
      </c>
      <c r="D30" t="s">
        <v>503</v>
      </c>
      <c r="E30">
        <v>5540</v>
      </c>
      <c r="F30" s="1164">
        <v>2.3269999999999999E-2</v>
      </c>
      <c r="G30">
        <v>5414</v>
      </c>
      <c r="H30" s="1163">
        <v>-1.9199999999999998E-2</v>
      </c>
      <c r="I30">
        <v>5520</v>
      </c>
      <c r="J30" s="1164">
        <v>1.489E-2</v>
      </c>
      <c r="K30">
        <v>5439</v>
      </c>
      <c r="L30" s="1164">
        <v>1.702E-2</v>
      </c>
      <c r="M30">
        <v>5348</v>
      </c>
      <c r="N30" s="1164">
        <v>1.116E-2</v>
      </c>
      <c r="O30">
        <v>5289</v>
      </c>
      <c r="P30">
        <v>0</v>
      </c>
    </row>
    <row r="31" spans="1:16" x14ac:dyDescent="0.25">
      <c r="A31">
        <v>49</v>
      </c>
      <c r="B31" t="s">
        <v>522</v>
      </c>
      <c r="C31" t="s">
        <v>514</v>
      </c>
      <c r="D31" t="s">
        <v>503</v>
      </c>
      <c r="E31">
        <v>4900</v>
      </c>
      <c r="F31" s="1164">
        <v>1.4069999999999999E-2</v>
      </c>
      <c r="G31">
        <v>4832</v>
      </c>
      <c r="H31" s="1163">
        <v>-1.2869999999999999E-2</v>
      </c>
      <c r="I31">
        <v>4895</v>
      </c>
      <c r="J31" s="1164">
        <v>1.2829999999999999E-2</v>
      </c>
      <c r="K31">
        <v>4833</v>
      </c>
      <c r="L31" s="1164">
        <v>1.7049999999999999E-2</v>
      </c>
      <c r="M31">
        <v>4752</v>
      </c>
      <c r="N31" s="1164">
        <v>1.128E-2</v>
      </c>
      <c r="O31">
        <v>4699</v>
      </c>
      <c r="P31">
        <v>0</v>
      </c>
    </row>
    <row r="32" spans="1:16" x14ac:dyDescent="0.25">
      <c r="A32">
        <v>50</v>
      </c>
      <c r="B32" t="s">
        <v>323</v>
      </c>
      <c r="C32" t="s">
        <v>514</v>
      </c>
      <c r="D32" t="s">
        <v>503</v>
      </c>
      <c r="E32">
        <v>6824</v>
      </c>
      <c r="F32" s="1164">
        <v>3.3800000000000002E-3</v>
      </c>
      <c r="G32">
        <v>6801</v>
      </c>
      <c r="H32" s="1164">
        <v>3.2329999999999998E-2</v>
      </c>
      <c r="I32">
        <v>6588</v>
      </c>
      <c r="J32" s="1164">
        <v>1.12E-2</v>
      </c>
      <c r="K32">
        <v>6515</v>
      </c>
      <c r="L32" s="1164">
        <v>2.18E-2</v>
      </c>
      <c r="M32">
        <v>6376</v>
      </c>
      <c r="N32" s="1164">
        <v>2.3600000000000001E-3</v>
      </c>
      <c r="O32">
        <v>6361</v>
      </c>
      <c r="P32">
        <v>0</v>
      </c>
    </row>
    <row r="33" spans="1:16" x14ac:dyDescent="0.25">
      <c r="A33">
        <v>51</v>
      </c>
      <c r="B33" t="s">
        <v>1354</v>
      </c>
      <c r="C33" t="s">
        <v>510</v>
      </c>
      <c r="D33" t="s">
        <v>503</v>
      </c>
      <c r="E33">
        <v>542</v>
      </c>
      <c r="F33" s="1221">
        <v>0</v>
      </c>
      <c r="G33">
        <v>542</v>
      </c>
      <c r="H33" s="1221">
        <v>0</v>
      </c>
      <c r="I33">
        <v>542</v>
      </c>
      <c r="J33" s="1221">
        <v>0</v>
      </c>
      <c r="K33">
        <v>542</v>
      </c>
      <c r="L33" s="1221">
        <v>0</v>
      </c>
      <c r="M33">
        <v>542</v>
      </c>
      <c r="N33" s="1221">
        <v>0</v>
      </c>
      <c r="O33">
        <v>542</v>
      </c>
      <c r="P33">
        <v>0</v>
      </c>
    </row>
    <row r="34" spans="1:16" x14ac:dyDescent="0.25">
      <c r="A34">
        <v>56</v>
      </c>
      <c r="B34" t="s">
        <v>1355</v>
      </c>
      <c r="D34" t="s">
        <v>503</v>
      </c>
      <c r="E34">
        <v>5508</v>
      </c>
      <c r="F34" s="1164">
        <v>3.3009999999999998E-2</v>
      </c>
      <c r="G34">
        <v>5332</v>
      </c>
      <c r="H34" s="1163">
        <v>-1.387E-2</v>
      </c>
      <c r="I34">
        <v>5407</v>
      </c>
      <c r="J34" s="1164">
        <v>1.521E-2</v>
      </c>
      <c r="K34">
        <v>5326</v>
      </c>
      <c r="L34" s="1164">
        <v>1.274E-2</v>
      </c>
      <c r="M34">
        <v>5259</v>
      </c>
      <c r="N34" s="1164">
        <v>1.193E-2</v>
      </c>
      <c r="O34">
        <v>5197</v>
      </c>
      <c r="P34">
        <v>0</v>
      </c>
    </row>
    <row r="35" spans="1:16" x14ac:dyDescent="0.25">
      <c r="A35">
        <v>58</v>
      </c>
      <c r="B35" t="s">
        <v>523</v>
      </c>
      <c r="C35" t="s">
        <v>514</v>
      </c>
      <c r="D35" t="s">
        <v>503</v>
      </c>
      <c r="E35">
        <v>5872</v>
      </c>
      <c r="F35" s="1164">
        <v>3.108E-2</v>
      </c>
      <c r="G35">
        <v>5695</v>
      </c>
      <c r="H35" s="1163">
        <v>-1.2999999999999999E-2</v>
      </c>
      <c r="I35">
        <v>5770</v>
      </c>
      <c r="J35" s="1164">
        <v>1.406E-2</v>
      </c>
      <c r="K35">
        <v>5690</v>
      </c>
      <c r="L35" s="1164">
        <v>1.21E-2</v>
      </c>
      <c r="M35">
        <v>5622</v>
      </c>
      <c r="N35" s="1164">
        <v>1.0970000000000001E-2</v>
      </c>
      <c r="O35">
        <v>5561</v>
      </c>
      <c r="P35">
        <v>0</v>
      </c>
    </row>
    <row r="36" spans="1:16" x14ac:dyDescent="0.25">
      <c r="A36">
        <v>59</v>
      </c>
      <c r="B36" t="s">
        <v>524</v>
      </c>
      <c r="C36" t="s">
        <v>514</v>
      </c>
      <c r="D36" t="s">
        <v>503</v>
      </c>
      <c r="E36">
        <v>6878</v>
      </c>
      <c r="F36" s="1164">
        <v>2.826E-2</v>
      </c>
      <c r="G36">
        <v>6689</v>
      </c>
      <c r="H36" s="1163">
        <v>-1.1820000000000001E-2</v>
      </c>
      <c r="I36">
        <v>6769</v>
      </c>
      <c r="J36" s="1164">
        <v>1.2869999999999999E-2</v>
      </c>
      <c r="K36">
        <v>6683</v>
      </c>
      <c r="L36" s="1164">
        <v>1.319E-2</v>
      </c>
      <c r="M36">
        <v>6596</v>
      </c>
      <c r="N36" s="1164">
        <v>1.6330000000000001E-2</v>
      </c>
      <c r="O36">
        <v>6490</v>
      </c>
      <c r="P36">
        <v>0</v>
      </c>
    </row>
    <row r="37" spans="1:16" x14ac:dyDescent="0.25">
      <c r="A37">
        <v>61</v>
      </c>
      <c r="B37" t="s">
        <v>525</v>
      </c>
      <c r="C37" t="s">
        <v>514</v>
      </c>
      <c r="D37" t="s">
        <v>503</v>
      </c>
      <c r="E37">
        <v>6314</v>
      </c>
      <c r="F37" s="1164">
        <v>7.8200000000000006E-3</v>
      </c>
      <c r="G37">
        <v>6265</v>
      </c>
      <c r="H37" s="1163">
        <v>-1.23E-2</v>
      </c>
      <c r="I37">
        <v>6343</v>
      </c>
      <c r="J37" s="1164">
        <v>1.197E-2</v>
      </c>
      <c r="K37">
        <v>6268</v>
      </c>
      <c r="L37" s="1164">
        <v>1.72E-2</v>
      </c>
      <c r="M37">
        <v>6162</v>
      </c>
      <c r="N37" s="1164">
        <v>1.349E-2</v>
      </c>
      <c r="O37">
        <v>6080</v>
      </c>
      <c r="P37">
        <v>0</v>
      </c>
    </row>
    <row r="38" spans="1:16" x14ac:dyDescent="0.25">
      <c r="A38" s="1097">
        <v>64</v>
      </c>
      <c r="B38" s="1097" t="s">
        <v>526</v>
      </c>
      <c r="C38" s="1097" t="s">
        <v>445</v>
      </c>
      <c r="D38" s="1097" t="s">
        <v>503</v>
      </c>
      <c r="E38">
        <v>551</v>
      </c>
      <c r="F38" s="1163">
        <v>-1.2540000000000001E-2</v>
      </c>
      <c r="G38">
        <v>558</v>
      </c>
      <c r="H38" s="1164">
        <v>5.4099999999999999E-3</v>
      </c>
      <c r="I38">
        <v>555</v>
      </c>
      <c r="J38" s="1164">
        <v>2.588E-2</v>
      </c>
      <c r="K38">
        <v>541</v>
      </c>
      <c r="L38" s="1163">
        <v>-1.8500000000000001E-3</v>
      </c>
      <c r="M38">
        <v>542</v>
      </c>
      <c r="N38" s="1164">
        <v>3.6330000000000001E-2</v>
      </c>
      <c r="O38">
        <v>523</v>
      </c>
      <c r="P38">
        <v>1</v>
      </c>
    </row>
    <row r="39" spans="1:16" x14ac:dyDescent="0.25">
      <c r="A39">
        <v>65</v>
      </c>
      <c r="B39" t="s">
        <v>1356</v>
      </c>
      <c r="C39" t="s">
        <v>445</v>
      </c>
      <c r="D39" t="s">
        <v>503</v>
      </c>
      <c r="E39">
        <v>1189</v>
      </c>
      <c r="F39" s="1163">
        <v>-2.1399999999999999E-2</v>
      </c>
      <c r="G39">
        <v>1215</v>
      </c>
      <c r="H39" s="1164">
        <v>0.13444999999999999</v>
      </c>
      <c r="I39">
        <v>1071</v>
      </c>
      <c r="J39" s="1163">
        <v>-8.6959999999999996E-2</v>
      </c>
      <c r="K39">
        <v>1173</v>
      </c>
      <c r="L39" s="1164">
        <v>0.13553000000000001</v>
      </c>
      <c r="M39">
        <v>1033</v>
      </c>
      <c r="N39" s="1163">
        <v>-0.10871</v>
      </c>
      <c r="O39">
        <v>1159</v>
      </c>
      <c r="P39">
        <v>0</v>
      </c>
    </row>
    <row r="40" spans="1:16" x14ac:dyDescent="0.25">
      <c r="A40">
        <v>66</v>
      </c>
      <c r="B40" t="s">
        <v>527</v>
      </c>
      <c r="C40" t="s">
        <v>445</v>
      </c>
      <c r="D40" t="s">
        <v>503</v>
      </c>
      <c r="E40">
        <v>1393</v>
      </c>
      <c r="F40" s="1163">
        <v>-1.8319999999999999E-2</v>
      </c>
      <c r="G40">
        <v>1419</v>
      </c>
      <c r="H40" s="1164">
        <v>0.10946</v>
      </c>
      <c r="I40">
        <v>1279</v>
      </c>
      <c r="J40" s="1163">
        <v>-7.0489999999999997E-2</v>
      </c>
      <c r="K40">
        <v>1376</v>
      </c>
      <c r="L40" s="1164">
        <v>0.11598</v>
      </c>
      <c r="M40">
        <v>1233</v>
      </c>
      <c r="N40" s="1163">
        <v>-9.5380000000000006E-2</v>
      </c>
      <c r="O40">
        <v>1363</v>
      </c>
      <c r="P40">
        <v>0</v>
      </c>
    </row>
    <row r="41" spans="1:16" x14ac:dyDescent="0.25">
      <c r="A41">
        <v>68</v>
      </c>
      <c r="B41" t="s">
        <v>528</v>
      </c>
      <c r="C41" t="s">
        <v>514</v>
      </c>
      <c r="D41" t="s">
        <v>503</v>
      </c>
      <c r="E41">
        <v>4994</v>
      </c>
      <c r="F41" s="1164">
        <v>2.7150000000000001E-2</v>
      </c>
      <c r="G41">
        <v>4862</v>
      </c>
      <c r="H41" s="1163">
        <v>-2.2120000000000001E-2</v>
      </c>
      <c r="I41">
        <v>4972</v>
      </c>
      <c r="J41" s="1164">
        <v>1.6979999999999999E-2</v>
      </c>
      <c r="K41">
        <v>4889</v>
      </c>
      <c r="L41" s="1164">
        <v>1.9599999999999999E-2</v>
      </c>
      <c r="M41">
        <v>4795</v>
      </c>
      <c r="N41" s="1163">
        <v>-1.25E-3</v>
      </c>
      <c r="O41">
        <v>4801</v>
      </c>
      <c r="P41">
        <v>0</v>
      </c>
    </row>
    <row r="42" spans="1:16" x14ac:dyDescent="0.25">
      <c r="A42">
        <v>69</v>
      </c>
      <c r="B42" t="s">
        <v>1281</v>
      </c>
      <c r="C42" t="s">
        <v>514</v>
      </c>
      <c r="D42" t="s">
        <v>503</v>
      </c>
      <c r="E42">
        <v>4315</v>
      </c>
      <c r="F42" s="1164">
        <v>1.6490000000000001E-2</v>
      </c>
      <c r="G42">
        <v>4245</v>
      </c>
      <c r="H42" s="1163">
        <v>-1.508E-2</v>
      </c>
      <c r="I42">
        <v>4310</v>
      </c>
      <c r="J42" s="1164">
        <v>1.4829999999999999E-2</v>
      </c>
      <c r="K42">
        <v>4247</v>
      </c>
      <c r="L42" s="1164">
        <v>1.993E-2</v>
      </c>
      <c r="M42">
        <v>4164</v>
      </c>
      <c r="N42" s="1164">
        <v>4.8000000000000001E-4</v>
      </c>
      <c r="O42">
        <v>4162</v>
      </c>
      <c r="P42">
        <v>0</v>
      </c>
    </row>
    <row r="43" spans="1:16" x14ac:dyDescent="0.25">
      <c r="A43">
        <v>73</v>
      </c>
      <c r="B43" t="s">
        <v>529</v>
      </c>
      <c r="C43" t="s">
        <v>445</v>
      </c>
      <c r="D43" t="s">
        <v>503</v>
      </c>
      <c r="E43">
        <v>1660</v>
      </c>
      <c r="F43" s="1163">
        <v>-4.8169999999999998E-2</v>
      </c>
      <c r="G43">
        <v>1744</v>
      </c>
      <c r="H43" s="1164">
        <v>6.9300000000000004E-3</v>
      </c>
      <c r="I43">
        <v>1732</v>
      </c>
      <c r="J43" s="1164">
        <v>4.9700000000000001E-2</v>
      </c>
      <c r="K43">
        <v>1650</v>
      </c>
      <c r="L43" s="1164">
        <v>1.103E-2</v>
      </c>
      <c r="M43">
        <v>1632</v>
      </c>
      <c r="N43" s="1163">
        <v>-3.0300000000000001E-2</v>
      </c>
      <c r="O43">
        <v>1683</v>
      </c>
      <c r="P43">
        <v>0</v>
      </c>
    </row>
    <row r="44" spans="1:16" x14ac:dyDescent="0.25">
      <c r="A44">
        <v>76</v>
      </c>
      <c r="B44" t="s">
        <v>1357</v>
      </c>
      <c r="C44" t="s">
        <v>445</v>
      </c>
      <c r="D44" t="s">
        <v>503</v>
      </c>
      <c r="E44">
        <v>1502</v>
      </c>
      <c r="F44" s="1163">
        <v>-5.1769999999999997E-2</v>
      </c>
      <c r="G44">
        <v>1584</v>
      </c>
      <c r="H44" s="1164">
        <v>6.3499999999999997E-3</v>
      </c>
      <c r="I44">
        <v>1574</v>
      </c>
      <c r="J44" s="1164">
        <v>5.4960000000000002E-2</v>
      </c>
      <c r="K44">
        <v>1492</v>
      </c>
      <c r="L44" s="1164">
        <v>1.221E-2</v>
      </c>
      <c r="M44">
        <v>1474</v>
      </c>
      <c r="N44" s="1163">
        <v>-3.3439999999999998E-2</v>
      </c>
      <c r="O44">
        <v>1525</v>
      </c>
      <c r="P44">
        <v>0</v>
      </c>
    </row>
    <row r="45" spans="1:16" x14ac:dyDescent="0.25">
      <c r="A45" s="1097">
        <v>77</v>
      </c>
      <c r="B45" s="1097" t="s">
        <v>530</v>
      </c>
      <c r="C45" s="1097" t="s">
        <v>445</v>
      </c>
      <c r="D45" s="1097" t="s">
        <v>503</v>
      </c>
      <c r="E45">
        <v>791</v>
      </c>
      <c r="F45" s="1163">
        <v>-2.104E-2</v>
      </c>
      <c r="G45">
        <v>808</v>
      </c>
      <c r="H45" s="1164">
        <v>4.9800000000000001E-3</v>
      </c>
      <c r="I45">
        <v>804</v>
      </c>
      <c r="J45" s="1164">
        <v>1.9009999999999999E-2</v>
      </c>
      <c r="K45">
        <v>789</v>
      </c>
      <c r="L45" s="1164">
        <v>2.6009999999999998E-2</v>
      </c>
      <c r="M45">
        <v>769</v>
      </c>
      <c r="N45" s="1163">
        <v>-3.8899999999999998E-3</v>
      </c>
      <c r="O45">
        <v>772</v>
      </c>
      <c r="P45">
        <v>1</v>
      </c>
    </row>
    <row r="46" spans="1:16" x14ac:dyDescent="0.25">
      <c r="A46">
        <v>78</v>
      </c>
      <c r="B46" t="s">
        <v>531</v>
      </c>
      <c r="C46" t="s">
        <v>445</v>
      </c>
      <c r="D46" t="s">
        <v>503</v>
      </c>
      <c r="E46">
        <v>2126</v>
      </c>
      <c r="F46" s="1163">
        <v>-2.4320000000000001E-2</v>
      </c>
      <c r="G46">
        <v>2179</v>
      </c>
      <c r="H46" s="1164">
        <v>3.2200000000000002E-3</v>
      </c>
      <c r="I46">
        <v>2172</v>
      </c>
      <c r="J46" s="1164">
        <v>1.448E-2</v>
      </c>
      <c r="K46">
        <v>2141</v>
      </c>
      <c r="L46" s="1164">
        <v>3.8309999999999997E-2</v>
      </c>
      <c r="M46">
        <v>2062</v>
      </c>
      <c r="N46" s="1163">
        <v>-1.34E-2</v>
      </c>
      <c r="O46">
        <v>2090</v>
      </c>
      <c r="P46">
        <v>0</v>
      </c>
    </row>
    <row r="47" spans="1:16" ht="27" customHeight="1" x14ac:dyDescent="0.25">
      <c r="A47">
        <v>79</v>
      </c>
      <c r="B47" t="s">
        <v>1358</v>
      </c>
      <c r="C47" t="s">
        <v>445</v>
      </c>
      <c r="D47" t="s">
        <v>503</v>
      </c>
      <c r="E47">
        <v>1946</v>
      </c>
      <c r="F47" s="1163">
        <v>-2.7E-2</v>
      </c>
      <c r="G47">
        <v>2000</v>
      </c>
      <c r="H47" s="1164">
        <v>4.5199999999999997E-3</v>
      </c>
      <c r="I47">
        <v>1991</v>
      </c>
      <c r="J47" s="1164">
        <v>1.5299999999999999E-2</v>
      </c>
      <c r="K47">
        <v>1961</v>
      </c>
      <c r="L47" s="1164">
        <v>3.9219999999999998E-2</v>
      </c>
      <c r="M47">
        <v>1887</v>
      </c>
      <c r="N47" s="1163">
        <v>-1.1520000000000001E-2</v>
      </c>
      <c r="O47">
        <v>1909</v>
      </c>
      <c r="P47">
        <v>0</v>
      </c>
    </row>
    <row r="48" spans="1:16" x14ac:dyDescent="0.25">
      <c r="A48">
        <v>80</v>
      </c>
      <c r="B48" t="s">
        <v>1359</v>
      </c>
      <c r="C48" t="s">
        <v>445</v>
      </c>
      <c r="D48" t="s">
        <v>503</v>
      </c>
      <c r="E48">
        <v>2292</v>
      </c>
      <c r="F48" s="1164">
        <v>1.461E-2</v>
      </c>
      <c r="G48">
        <v>2259</v>
      </c>
      <c r="H48" s="1163">
        <v>-3.585E-2</v>
      </c>
      <c r="I48">
        <v>2343</v>
      </c>
      <c r="J48" s="1164">
        <v>5.2089999999999997E-2</v>
      </c>
      <c r="K48">
        <v>2227</v>
      </c>
      <c r="L48" s="1163">
        <v>-1.3500000000000001E-3</v>
      </c>
      <c r="M48">
        <v>2230</v>
      </c>
      <c r="N48" s="1164">
        <v>3.15E-3</v>
      </c>
      <c r="O48">
        <v>2223</v>
      </c>
      <c r="P48">
        <v>0</v>
      </c>
    </row>
    <row r="49" spans="1:16" x14ac:dyDescent="0.25">
      <c r="A49">
        <v>81</v>
      </c>
      <c r="B49" t="s">
        <v>532</v>
      </c>
      <c r="C49" t="s">
        <v>510</v>
      </c>
      <c r="D49" t="s">
        <v>503</v>
      </c>
      <c r="E49">
        <v>4775</v>
      </c>
      <c r="F49" s="1163">
        <v>-6.45E-3</v>
      </c>
      <c r="G49">
        <v>4806</v>
      </c>
      <c r="H49" s="1163">
        <v>-1.0399999999999999E-3</v>
      </c>
      <c r="I49">
        <v>4811</v>
      </c>
      <c r="J49" s="1164">
        <v>6.0600000000000003E-3</v>
      </c>
      <c r="K49">
        <v>4782</v>
      </c>
      <c r="L49" s="1164">
        <v>2.8830000000000001E-2</v>
      </c>
      <c r="M49">
        <v>4648</v>
      </c>
      <c r="N49" s="1164">
        <v>3.0370000000000001E-2</v>
      </c>
      <c r="O49">
        <v>4511</v>
      </c>
      <c r="P49">
        <v>0</v>
      </c>
    </row>
    <row r="50" spans="1:16" x14ac:dyDescent="0.25">
      <c r="A50">
        <v>84</v>
      </c>
      <c r="B50" t="s">
        <v>533</v>
      </c>
      <c r="C50" t="s">
        <v>445</v>
      </c>
      <c r="D50" t="s">
        <v>503</v>
      </c>
      <c r="E50">
        <v>2338</v>
      </c>
      <c r="F50" s="1164">
        <v>1.4319999999999999E-2</v>
      </c>
      <c r="G50">
        <v>2305</v>
      </c>
      <c r="H50" s="1163">
        <v>-3.5159999999999997E-2</v>
      </c>
      <c r="I50">
        <v>2389</v>
      </c>
      <c r="J50" s="1164">
        <v>4.9189999999999998E-2</v>
      </c>
      <c r="K50">
        <v>2277</v>
      </c>
      <c r="L50" s="1163">
        <v>-1.32E-3</v>
      </c>
      <c r="M50">
        <v>2280</v>
      </c>
      <c r="N50" s="1164">
        <v>2.64E-3</v>
      </c>
      <c r="O50">
        <v>2274</v>
      </c>
      <c r="P50">
        <v>0</v>
      </c>
    </row>
    <row r="51" spans="1:16" x14ac:dyDescent="0.25">
      <c r="A51" s="1097">
        <v>85</v>
      </c>
      <c r="B51" s="1097" t="s">
        <v>534</v>
      </c>
      <c r="C51" s="1097" t="s">
        <v>445</v>
      </c>
      <c r="D51" s="1097" t="s">
        <v>503</v>
      </c>
      <c r="E51">
        <v>869</v>
      </c>
      <c r="F51" s="1164">
        <v>1.282E-2</v>
      </c>
      <c r="G51">
        <v>858</v>
      </c>
      <c r="H51" s="1163">
        <v>-2.7210000000000002E-2</v>
      </c>
      <c r="I51">
        <v>882</v>
      </c>
      <c r="J51" s="1164">
        <v>0.05</v>
      </c>
      <c r="K51">
        <v>840</v>
      </c>
      <c r="L51" s="1163">
        <v>-8.26E-3</v>
      </c>
      <c r="M51">
        <v>847</v>
      </c>
      <c r="N51" s="1164">
        <v>9.5399999999999999E-3</v>
      </c>
      <c r="O51">
        <v>839</v>
      </c>
      <c r="P51">
        <v>1</v>
      </c>
    </row>
    <row r="52" spans="1:16" x14ac:dyDescent="0.25">
      <c r="A52">
        <v>87</v>
      </c>
      <c r="B52" t="s">
        <v>535</v>
      </c>
      <c r="C52" t="s">
        <v>510</v>
      </c>
      <c r="D52" t="s">
        <v>503</v>
      </c>
      <c r="E52">
        <v>2590</v>
      </c>
      <c r="F52" s="1163">
        <v>-8.0400000000000003E-3</v>
      </c>
      <c r="G52">
        <v>2611</v>
      </c>
      <c r="H52" s="1164">
        <v>1.6740000000000001E-2</v>
      </c>
      <c r="I52">
        <v>2568</v>
      </c>
      <c r="J52" s="1164">
        <v>7.8499999999999993E-3</v>
      </c>
      <c r="K52">
        <v>2548</v>
      </c>
      <c r="L52" s="1164">
        <v>1.1509999999999999E-2</v>
      </c>
      <c r="M52">
        <v>2519</v>
      </c>
      <c r="N52" s="1163">
        <v>-7.0899999999999999E-3</v>
      </c>
      <c r="O52">
        <v>2537</v>
      </c>
      <c r="P52">
        <v>0</v>
      </c>
    </row>
    <row r="53" spans="1:16" x14ac:dyDescent="0.25">
      <c r="A53">
        <v>88</v>
      </c>
      <c r="B53" t="s">
        <v>52</v>
      </c>
      <c r="C53" t="s">
        <v>536</v>
      </c>
      <c r="D53" t="s">
        <v>537</v>
      </c>
      <c r="E53">
        <v>4296</v>
      </c>
      <c r="F53" s="1163">
        <v>-7.1599999999999997E-3</v>
      </c>
      <c r="G53">
        <v>4327</v>
      </c>
      <c r="H53" s="1163">
        <v>-1.3799999999999999E-3</v>
      </c>
      <c r="I53">
        <v>4333</v>
      </c>
      <c r="J53" s="1164">
        <v>2.7799999999999999E-3</v>
      </c>
      <c r="K53">
        <v>4321</v>
      </c>
      <c r="L53" s="1164">
        <v>3.3480000000000003E-2</v>
      </c>
      <c r="M53">
        <v>4181</v>
      </c>
      <c r="N53" s="1164">
        <v>3.2349999999999997E-2</v>
      </c>
      <c r="O53">
        <v>4050</v>
      </c>
      <c r="P53">
        <v>0</v>
      </c>
    </row>
    <row r="54" spans="1:16" x14ac:dyDescent="0.25">
      <c r="A54">
        <v>89</v>
      </c>
      <c r="B54" t="s">
        <v>54</v>
      </c>
      <c r="C54" t="s">
        <v>536</v>
      </c>
      <c r="D54" t="s">
        <v>537</v>
      </c>
      <c r="E54">
        <v>1666</v>
      </c>
      <c r="F54" s="1163">
        <v>-1.1860000000000001E-2</v>
      </c>
      <c r="G54">
        <v>1686</v>
      </c>
      <c r="H54" s="1164">
        <v>2.4920000000000001E-2</v>
      </c>
      <c r="I54">
        <v>1645</v>
      </c>
      <c r="J54" s="1163">
        <v>-5.4400000000000004E-3</v>
      </c>
      <c r="K54">
        <v>1654</v>
      </c>
      <c r="L54" s="1163">
        <v>-1.2540000000000001E-2</v>
      </c>
      <c r="M54">
        <v>1675</v>
      </c>
      <c r="N54" s="1164">
        <v>1.8859999999999998E-2</v>
      </c>
      <c r="O54">
        <v>1644</v>
      </c>
      <c r="P54">
        <v>0</v>
      </c>
    </row>
    <row r="55" spans="1:16" x14ac:dyDescent="0.25">
      <c r="A55">
        <v>90</v>
      </c>
      <c r="B55" t="s">
        <v>55</v>
      </c>
      <c r="C55" t="s">
        <v>536</v>
      </c>
      <c r="D55" t="s">
        <v>537</v>
      </c>
      <c r="E55">
        <v>3776</v>
      </c>
      <c r="F55" s="1163">
        <v>-7.8799999999999999E-3</v>
      </c>
      <c r="G55">
        <v>3806</v>
      </c>
      <c r="H55" s="1163">
        <v>-1.31E-3</v>
      </c>
      <c r="I55">
        <v>3811</v>
      </c>
      <c r="J55" s="1164">
        <v>2.63E-3</v>
      </c>
      <c r="K55">
        <v>3801</v>
      </c>
      <c r="L55" s="1164">
        <v>3.6540000000000003E-2</v>
      </c>
      <c r="M55">
        <v>3667</v>
      </c>
      <c r="N55" s="1164">
        <v>3.9690000000000003E-2</v>
      </c>
      <c r="O55">
        <v>3527</v>
      </c>
      <c r="P55">
        <v>0</v>
      </c>
    </row>
    <row r="56" spans="1:16" x14ac:dyDescent="0.25">
      <c r="A56">
        <v>91</v>
      </c>
      <c r="B56" t="s">
        <v>56</v>
      </c>
      <c r="C56" t="s">
        <v>536</v>
      </c>
      <c r="D56" t="s">
        <v>537</v>
      </c>
      <c r="E56">
        <v>1999</v>
      </c>
      <c r="F56" s="1164">
        <v>1E-3</v>
      </c>
      <c r="G56">
        <v>1997</v>
      </c>
      <c r="H56" s="1164">
        <v>7.5700000000000003E-3</v>
      </c>
      <c r="I56">
        <v>1982</v>
      </c>
      <c r="J56" s="1163">
        <v>-1.4420000000000001E-2</v>
      </c>
      <c r="K56">
        <v>2011</v>
      </c>
      <c r="L56" s="1164">
        <v>5.178E-2</v>
      </c>
      <c r="M56">
        <v>1912</v>
      </c>
      <c r="N56" s="1164">
        <v>2.3009999999999999E-2</v>
      </c>
      <c r="O56">
        <v>1869</v>
      </c>
      <c r="P56">
        <v>0</v>
      </c>
    </row>
    <row r="57" spans="1:16" x14ac:dyDescent="0.25">
      <c r="A57">
        <v>92</v>
      </c>
      <c r="B57" t="s">
        <v>538</v>
      </c>
      <c r="C57" t="s">
        <v>510</v>
      </c>
      <c r="D57" t="s">
        <v>503</v>
      </c>
      <c r="E57">
        <v>5077</v>
      </c>
      <c r="F57" s="1163">
        <v>-6.2599999999999999E-3</v>
      </c>
      <c r="G57">
        <v>5109</v>
      </c>
      <c r="H57" s="1163">
        <v>-1.17E-3</v>
      </c>
      <c r="I57">
        <v>5115</v>
      </c>
      <c r="J57" s="1164">
        <v>6.1000000000000004E-3</v>
      </c>
      <c r="K57">
        <v>5084</v>
      </c>
      <c r="L57" s="1164">
        <v>3.6920000000000001E-2</v>
      </c>
      <c r="M57">
        <v>4903</v>
      </c>
      <c r="N57" s="1164">
        <v>2.018E-2</v>
      </c>
      <c r="O57">
        <v>4806</v>
      </c>
      <c r="P57">
        <v>0</v>
      </c>
    </row>
    <row r="58" spans="1:16" x14ac:dyDescent="0.25">
      <c r="A58">
        <v>93</v>
      </c>
      <c r="B58" t="s">
        <v>539</v>
      </c>
      <c r="C58" t="s">
        <v>510</v>
      </c>
      <c r="D58" t="s">
        <v>503</v>
      </c>
      <c r="E58">
        <v>4842</v>
      </c>
      <c r="F58" s="1163">
        <v>-6.5700000000000003E-3</v>
      </c>
      <c r="G58">
        <v>4874</v>
      </c>
      <c r="H58" s="1163">
        <v>-1.23E-3</v>
      </c>
      <c r="I58">
        <v>4880</v>
      </c>
      <c r="J58" s="1164">
        <v>8.26E-3</v>
      </c>
      <c r="K58">
        <v>4840</v>
      </c>
      <c r="L58" s="1164">
        <v>3.3750000000000002E-2</v>
      </c>
      <c r="M58">
        <v>4682</v>
      </c>
      <c r="N58" s="1164">
        <v>2.63E-2</v>
      </c>
      <c r="O58">
        <v>4562</v>
      </c>
      <c r="P58">
        <v>0</v>
      </c>
    </row>
    <row r="59" spans="1:16" x14ac:dyDescent="0.25">
      <c r="A59">
        <v>94</v>
      </c>
      <c r="B59" t="s">
        <v>540</v>
      </c>
      <c r="C59" t="s">
        <v>510</v>
      </c>
      <c r="D59" t="s">
        <v>503</v>
      </c>
      <c r="E59">
        <v>2549</v>
      </c>
      <c r="F59" s="1163">
        <v>-8.1700000000000002E-3</v>
      </c>
      <c r="G59">
        <v>2570</v>
      </c>
      <c r="H59" s="1164">
        <v>1.661E-2</v>
      </c>
      <c r="I59">
        <v>2528</v>
      </c>
      <c r="J59" s="1164">
        <v>2.7799999999999999E-3</v>
      </c>
      <c r="K59">
        <v>2521</v>
      </c>
      <c r="L59" s="1164">
        <v>1.7760000000000001E-2</v>
      </c>
      <c r="M59">
        <v>2477</v>
      </c>
      <c r="N59" s="1163">
        <v>-1.315E-2</v>
      </c>
      <c r="O59">
        <v>2510</v>
      </c>
      <c r="P59">
        <v>0</v>
      </c>
    </row>
    <row r="60" spans="1:16" x14ac:dyDescent="0.25">
      <c r="A60">
        <v>96</v>
      </c>
      <c r="B60" t="s">
        <v>1360</v>
      </c>
      <c r="C60" t="s">
        <v>446</v>
      </c>
      <c r="D60" t="s">
        <v>503</v>
      </c>
      <c r="E60">
        <v>8158</v>
      </c>
      <c r="F60" s="1163">
        <v>-2.1350000000000001E-2</v>
      </c>
      <c r="G60">
        <v>8336</v>
      </c>
      <c r="H60" s="1163">
        <v>-1.4540000000000001E-2</v>
      </c>
      <c r="I60">
        <v>8459</v>
      </c>
      <c r="J60" s="1163">
        <v>-1.456E-2</v>
      </c>
      <c r="K60">
        <v>8584</v>
      </c>
      <c r="L60" s="1164">
        <v>4.9770000000000002E-2</v>
      </c>
      <c r="M60">
        <v>8177</v>
      </c>
      <c r="N60" s="1163">
        <v>-9.5700000000000004E-3</v>
      </c>
      <c r="O60">
        <v>8256</v>
      </c>
      <c r="P60">
        <v>0</v>
      </c>
    </row>
    <row r="61" spans="1:16" x14ac:dyDescent="0.25">
      <c r="A61">
        <v>98</v>
      </c>
      <c r="B61" t="s">
        <v>541</v>
      </c>
      <c r="C61" t="s">
        <v>446</v>
      </c>
      <c r="D61" t="s">
        <v>503</v>
      </c>
      <c r="E61">
        <v>8807</v>
      </c>
      <c r="F61" s="1163">
        <v>-1.9810000000000001E-2</v>
      </c>
      <c r="G61">
        <v>8985</v>
      </c>
      <c r="H61" s="1163">
        <v>-1.34E-2</v>
      </c>
      <c r="I61">
        <v>9107</v>
      </c>
      <c r="J61" s="1163">
        <v>-4.4799999999999996E-3</v>
      </c>
      <c r="K61">
        <v>9148</v>
      </c>
      <c r="L61" s="1164">
        <v>4.3099999999999999E-2</v>
      </c>
      <c r="M61">
        <v>8770</v>
      </c>
      <c r="N61" s="1163">
        <v>-5.6699999999999997E-3</v>
      </c>
      <c r="O61">
        <v>8820</v>
      </c>
      <c r="P61">
        <v>0</v>
      </c>
    </row>
    <row r="62" spans="1:16" x14ac:dyDescent="0.25">
      <c r="A62">
        <v>99</v>
      </c>
      <c r="B62" t="s">
        <v>1282</v>
      </c>
      <c r="C62" t="s">
        <v>446</v>
      </c>
      <c r="D62" t="s">
        <v>503</v>
      </c>
      <c r="E62">
        <v>8615</v>
      </c>
      <c r="F62" s="1163">
        <v>-2.0240000000000001E-2</v>
      </c>
      <c r="G62">
        <v>8793</v>
      </c>
      <c r="H62" s="1163">
        <v>-1.38E-2</v>
      </c>
      <c r="I62">
        <v>8916</v>
      </c>
      <c r="J62" s="1163">
        <v>-1.021E-2</v>
      </c>
      <c r="K62">
        <v>9008</v>
      </c>
      <c r="L62" s="1164">
        <v>4.7320000000000001E-2</v>
      </c>
      <c r="M62">
        <v>8601</v>
      </c>
      <c r="N62" s="1163">
        <v>-9.5600000000000008E-3</v>
      </c>
      <c r="O62">
        <v>8684</v>
      </c>
      <c r="P62">
        <v>0</v>
      </c>
    </row>
    <row r="63" spans="1:16" x14ac:dyDescent="0.25">
      <c r="A63">
        <v>100</v>
      </c>
      <c r="B63" t="s">
        <v>542</v>
      </c>
      <c r="C63" t="s">
        <v>446</v>
      </c>
      <c r="D63" t="s">
        <v>503</v>
      </c>
      <c r="E63">
        <v>15879</v>
      </c>
      <c r="F63" s="1221">
        <v>0</v>
      </c>
      <c r="G63">
        <v>15879</v>
      </c>
      <c r="H63" s="1221">
        <v>0</v>
      </c>
      <c r="I63">
        <v>15879</v>
      </c>
      <c r="J63" s="1164">
        <v>5.0000000000000001E-3</v>
      </c>
      <c r="K63">
        <v>15800</v>
      </c>
      <c r="L63" s="1163">
        <v>-1.83E-3</v>
      </c>
      <c r="M63">
        <v>15829</v>
      </c>
      <c r="N63" s="1164">
        <v>1.7099999999999999E-3</v>
      </c>
      <c r="O63">
        <v>15802</v>
      </c>
      <c r="P63">
        <v>0</v>
      </c>
    </row>
    <row r="64" spans="1:16" x14ac:dyDescent="0.25">
      <c r="A64" s="1097">
        <v>102</v>
      </c>
      <c r="B64" s="1097" t="s">
        <v>543</v>
      </c>
      <c r="C64" s="1097" t="s">
        <v>446</v>
      </c>
      <c r="D64" s="1097" t="s">
        <v>503</v>
      </c>
      <c r="E64">
        <v>1326</v>
      </c>
      <c r="F64" s="1163">
        <v>-1.8499999999999999E-2</v>
      </c>
      <c r="G64">
        <v>1351</v>
      </c>
      <c r="H64" s="1163">
        <v>-3.015E-2</v>
      </c>
      <c r="I64">
        <v>1393</v>
      </c>
      <c r="J64" s="1164">
        <v>4.3299999999999996E-3</v>
      </c>
      <c r="K64">
        <v>1387</v>
      </c>
      <c r="L64" s="1164">
        <v>3.3529999999999997E-2</v>
      </c>
      <c r="M64">
        <v>1342</v>
      </c>
      <c r="N64" s="1164">
        <v>2.2399999999999998E-3</v>
      </c>
      <c r="O64">
        <v>1339</v>
      </c>
      <c r="P64">
        <v>1</v>
      </c>
    </row>
    <row r="65" spans="1:16" x14ac:dyDescent="0.25">
      <c r="A65">
        <v>106</v>
      </c>
      <c r="B65" t="s">
        <v>544</v>
      </c>
      <c r="C65" t="s">
        <v>545</v>
      </c>
      <c r="D65" t="s">
        <v>503</v>
      </c>
      <c r="E65">
        <v>3850</v>
      </c>
      <c r="F65" s="1163">
        <v>-7.9900000000000006E-3</v>
      </c>
      <c r="G65">
        <v>3881</v>
      </c>
      <c r="H65" s="1163">
        <v>-2.9020000000000001E-2</v>
      </c>
      <c r="I65">
        <v>3997</v>
      </c>
      <c r="J65" s="1164">
        <v>5.7689999999999998E-2</v>
      </c>
      <c r="K65">
        <v>3779</v>
      </c>
      <c r="L65" s="1164">
        <v>1.1509999999999999E-2</v>
      </c>
      <c r="M65">
        <v>3736</v>
      </c>
      <c r="N65" s="1164">
        <v>2.4680000000000001E-2</v>
      </c>
      <c r="O65">
        <v>3646</v>
      </c>
      <c r="P65">
        <v>0</v>
      </c>
    </row>
    <row r="66" spans="1:16" x14ac:dyDescent="0.25">
      <c r="A66">
        <v>107</v>
      </c>
      <c r="B66" t="s">
        <v>546</v>
      </c>
      <c r="C66" t="s">
        <v>545</v>
      </c>
      <c r="D66" t="s">
        <v>503</v>
      </c>
      <c r="E66">
        <v>2950</v>
      </c>
      <c r="F66" s="1163">
        <v>-3.056E-2</v>
      </c>
      <c r="G66">
        <v>3043</v>
      </c>
      <c r="H66" s="1163">
        <v>-2.9499999999999999E-3</v>
      </c>
      <c r="I66">
        <v>3052</v>
      </c>
      <c r="J66" s="1163">
        <v>-6.1900000000000002E-3</v>
      </c>
      <c r="K66">
        <v>3071</v>
      </c>
      <c r="L66" s="1164">
        <v>3.1919999999999997E-2</v>
      </c>
      <c r="M66">
        <v>2976</v>
      </c>
      <c r="N66" s="1164">
        <v>2.3380000000000001E-2</v>
      </c>
      <c r="O66">
        <v>2908</v>
      </c>
      <c r="P66">
        <v>0</v>
      </c>
    </row>
    <row r="67" spans="1:16" x14ac:dyDescent="0.25">
      <c r="A67">
        <v>108</v>
      </c>
      <c r="B67" t="s">
        <v>546</v>
      </c>
      <c r="C67" t="s">
        <v>545</v>
      </c>
      <c r="D67" t="s">
        <v>503</v>
      </c>
      <c r="E67">
        <v>2950</v>
      </c>
      <c r="F67" s="1163">
        <v>-3.056E-2</v>
      </c>
      <c r="G67">
        <v>3043</v>
      </c>
      <c r="H67" s="1163">
        <v>-2.9499999999999999E-3</v>
      </c>
      <c r="I67">
        <v>3052</v>
      </c>
      <c r="J67" s="1163">
        <v>-5.8599999999999998E-3</v>
      </c>
      <c r="K67">
        <v>3070</v>
      </c>
      <c r="L67" s="1164">
        <v>3.193E-2</v>
      </c>
      <c r="M67">
        <v>2975</v>
      </c>
      <c r="N67" s="1164">
        <v>2.3040000000000001E-2</v>
      </c>
      <c r="O67">
        <v>2908</v>
      </c>
      <c r="P67">
        <v>0</v>
      </c>
    </row>
    <row r="68" spans="1:16" x14ac:dyDescent="0.25">
      <c r="A68">
        <v>109</v>
      </c>
      <c r="B68" t="s">
        <v>547</v>
      </c>
      <c r="C68" t="s">
        <v>545</v>
      </c>
      <c r="D68" t="s">
        <v>503</v>
      </c>
      <c r="E68">
        <v>1929</v>
      </c>
      <c r="F68" s="1164">
        <v>7.8399999999999997E-3</v>
      </c>
      <c r="G68">
        <v>1914</v>
      </c>
      <c r="H68" s="1163">
        <v>-2.6099999999999999E-3</v>
      </c>
      <c r="I68">
        <v>1919</v>
      </c>
      <c r="J68" s="1164">
        <v>1.2659999999999999E-2</v>
      </c>
      <c r="K68">
        <v>1895</v>
      </c>
      <c r="L68" s="1164">
        <v>4.7539999999999999E-2</v>
      </c>
      <c r="M68">
        <v>1809</v>
      </c>
      <c r="N68" s="1163">
        <v>-2.742E-2</v>
      </c>
      <c r="O68">
        <v>1860</v>
      </c>
      <c r="P68">
        <v>0</v>
      </c>
    </row>
    <row r="69" spans="1:16" x14ac:dyDescent="0.25">
      <c r="A69">
        <v>110</v>
      </c>
      <c r="B69" t="s">
        <v>546</v>
      </c>
      <c r="C69" t="s">
        <v>545</v>
      </c>
      <c r="D69" t="s">
        <v>503</v>
      </c>
      <c r="E69">
        <v>2970</v>
      </c>
      <c r="F69" s="1163">
        <v>-3.0360000000000002E-2</v>
      </c>
      <c r="G69">
        <v>3063</v>
      </c>
      <c r="H69" s="1163">
        <v>-2.9299999999999999E-3</v>
      </c>
      <c r="I69">
        <v>3072</v>
      </c>
      <c r="J69" s="1163">
        <v>-6.1500000000000001E-3</v>
      </c>
      <c r="K69">
        <v>3091</v>
      </c>
      <c r="L69" s="1164">
        <v>3.2050000000000002E-2</v>
      </c>
      <c r="M69">
        <v>2995</v>
      </c>
      <c r="N69" s="1164">
        <v>2.2880000000000001E-2</v>
      </c>
      <c r="O69">
        <v>2928</v>
      </c>
      <c r="P69">
        <v>0</v>
      </c>
    </row>
    <row r="70" spans="1:16" x14ac:dyDescent="0.25">
      <c r="A70">
        <v>111</v>
      </c>
      <c r="B70" t="s">
        <v>548</v>
      </c>
      <c r="C70" t="s">
        <v>545</v>
      </c>
      <c r="D70" t="s">
        <v>503</v>
      </c>
      <c r="E70">
        <v>1781</v>
      </c>
      <c r="F70" s="1163">
        <v>-1.3299999999999999E-2</v>
      </c>
      <c r="G70">
        <v>1805</v>
      </c>
      <c r="H70" s="1163">
        <v>-3.31E-3</v>
      </c>
      <c r="I70">
        <v>1811</v>
      </c>
      <c r="J70" s="1164">
        <v>2.2009999999999998E-2</v>
      </c>
      <c r="K70">
        <v>1772</v>
      </c>
      <c r="L70" s="1164">
        <v>1.7219999999999999E-2</v>
      </c>
      <c r="M70">
        <v>1742</v>
      </c>
      <c r="N70" s="1164">
        <v>1.338E-2</v>
      </c>
      <c r="O70">
        <v>1719</v>
      </c>
      <c r="P70">
        <v>0</v>
      </c>
    </row>
    <row r="71" spans="1:16" x14ac:dyDescent="0.25">
      <c r="A71">
        <v>112</v>
      </c>
      <c r="B71" t="s">
        <v>549</v>
      </c>
      <c r="C71" t="s">
        <v>545</v>
      </c>
      <c r="D71" t="s">
        <v>503</v>
      </c>
      <c r="E71">
        <v>2079</v>
      </c>
      <c r="F71" s="1163">
        <v>-7.1599999999999997E-3</v>
      </c>
      <c r="G71">
        <v>2094</v>
      </c>
      <c r="H71" s="1164">
        <v>6.2500000000000003E-3</v>
      </c>
      <c r="I71">
        <v>2081</v>
      </c>
      <c r="J71" s="1164">
        <v>1.167E-2</v>
      </c>
      <c r="K71">
        <v>2057</v>
      </c>
      <c r="L71" s="1164">
        <v>2.0840000000000001E-2</v>
      </c>
      <c r="M71">
        <v>2015</v>
      </c>
      <c r="N71" s="1164">
        <v>1.256E-2</v>
      </c>
      <c r="O71">
        <v>1990</v>
      </c>
      <c r="P71">
        <v>0</v>
      </c>
    </row>
    <row r="72" spans="1:16" x14ac:dyDescent="0.25">
      <c r="A72">
        <v>114</v>
      </c>
      <c r="B72" t="s">
        <v>1361</v>
      </c>
      <c r="D72" t="s">
        <v>503</v>
      </c>
      <c r="E72">
        <v>3953</v>
      </c>
      <c r="F72" s="1163">
        <v>-2.1530000000000001E-2</v>
      </c>
      <c r="G72">
        <v>4040</v>
      </c>
      <c r="H72" s="1163">
        <v>-1.174E-2</v>
      </c>
      <c r="I72">
        <v>4088</v>
      </c>
      <c r="J72" s="1163">
        <v>-2.7359999999999999E-2</v>
      </c>
      <c r="K72">
        <v>4203</v>
      </c>
      <c r="L72" s="1164">
        <v>3.9320000000000001E-2</v>
      </c>
      <c r="M72">
        <v>4044</v>
      </c>
      <c r="N72" s="1164">
        <v>3.058E-2</v>
      </c>
      <c r="O72">
        <v>3924</v>
      </c>
      <c r="P72">
        <v>0</v>
      </c>
    </row>
    <row r="73" spans="1:16" x14ac:dyDescent="0.25">
      <c r="A73">
        <v>115</v>
      </c>
      <c r="B73" t="s">
        <v>550</v>
      </c>
      <c r="C73" t="s">
        <v>551</v>
      </c>
      <c r="D73" t="s">
        <v>503</v>
      </c>
      <c r="E73">
        <v>9360</v>
      </c>
      <c r="F73" s="1163">
        <v>-5.0000000000000001E-3</v>
      </c>
      <c r="G73">
        <v>9407</v>
      </c>
      <c r="H73" s="1164">
        <v>4.0370000000000003E-2</v>
      </c>
      <c r="I73">
        <v>9042</v>
      </c>
      <c r="J73" s="1163">
        <v>-3.952E-2</v>
      </c>
      <c r="K73">
        <v>9414</v>
      </c>
      <c r="L73" s="1164">
        <v>5.9800000000000001E-3</v>
      </c>
      <c r="M73">
        <v>9358</v>
      </c>
      <c r="N73" s="1163">
        <v>-3.8300000000000001E-3</v>
      </c>
      <c r="O73">
        <v>9394</v>
      </c>
      <c r="P73">
        <v>0</v>
      </c>
    </row>
    <row r="74" spans="1:16" x14ac:dyDescent="0.25">
      <c r="A74">
        <v>116</v>
      </c>
      <c r="B74" t="s">
        <v>1283</v>
      </c>
      <c r="C74" t="s">
        <v>545</v>
      </c>
      <c r="D74" t="s">
        <v>503</v>
      </c>
      <c r="E74">
        <v>4043</v>
      </c>
      <c r="F74" s="1163">
        <v>-2.1299999999999999E-2</v>
      </c>
      <c r="G74">
        <v>4131</v>
      </c>
      <c r="H74" s="1163">
        <v>-1.149E-2</v>
      </c>
      <c r="I74">
        <v>4179</v>
      </c>
      <c r="J74" s="1163">
        <v>-2.7009999999999999E-2</v>
      </c>
      <c r="K74">
        <v>4295</v>
      </c>
      <c r="L74" s="1164">
        <v>3.8949999999999999E-2</v>
      </c>
      <c r="M74">
        <v>4134</v>
      </c>
      <c r="N74" s="1164">
        <v>2.964E-2</v>
      </c>
      <c r="O74">
        <v>4015</v>
      </c>
      <c r="P74">
        <v>0</v>
      </c>
    </row>
    <row r="75" spans="1:16" x14ac:dyDescent="0.25">
      <c r="A75" s="1097">
        <v>117</v>
      </c>
      <c r="B75" s="1097" t="s">
        <v>552</v>
      </c>
      <c r="C75" s="1097" t="s">
        <v>545</v>
      </c>
      <c r="D75" s="1097" t="s">
        <v>503</v>
      </c>
      <c r="E75">
        <v>871</v>
      </c>
      <c r="F75" s="1163">
        <v>-1.6930000000000001E-2</v>
      </c>
      <c r="G75">
        <v>886</v>
      </c>
      <c r="H75" s="1163">
        <v>-2.315E-2</v>
      </c>
      <c r="I75">
        <v>907</v>
      </c>
      <c r="J75" s="1164">
        <v>6.6600000000000001E-3</v>
      </c>
      <c r="K75">
        <v>901</v>
      </c>
      <c r="L75" s="1164">
        <v>1.464E-2</v>
      </c>
      <c r="M75">
        <v>888</v>
      </c>
      <c r="N75" s="1164">
        <v>4.1029999999999997E-2</v>
      </c>
      <c r="O75">
        <v>853</v>
      </c>
      <c r="P75">
        <v>1</v>
      </c>
    </row>
    <row r="76" spans="1:16" x14ac:dyDescent="0.25">
      <c r="A76">
        <v>118</v>
      </c>
      <c r="B76" t="s">
        <v>1284</v>
      </c>
      <c r="C76" t="s">
        <v>545</v>
      </c>
      <c r="D76" t="s">
        <v>503</v>
      </c>
      <c r="E76">
        <v>4082</v>
      </c>
      <c r="F76" s="1163">
        <v>-2.087E-2</v>
      </c>
      <c r="G76">
        <v>4169</v>
      </c>
      <c r="H76" s="1163">
        <v>-1.1379999999999999E-2</v>
      </c>
      <c r="I76">
        <v>4217</v>
      </c>
      <c r="J76" s="1163">
        <v>-2.6550000000000001E-2</v>
      </c>
      <c r="K76">
        <v>4332</v>
      </c>
      <c r="L76" s="1164">
        <v>3.8100000000000002E-2</v>
      </c>
      <c r="M76">
        <v>4173</v>
      </c>
      <c r="N76" s="1164">
        <v>2.9610000000000001E-2</v>
      </c>
      <c r="O76">
        <v>4053</v>
      </c>
      <c r="P76">
        <v>0</v>
      </c>
    </row>
    <row r="77" spans="1:16" x14ac:dyDescent="0.25">
      <c r="A77">
        <v>119</v>
      </c>
      <c r="B77" t="s">
        <v>553</v>
      </c>
      <c r="C77" t="s">
        <v>545</v>
      </c>
      <c r="D77" t="s">
        <v>503</v>
      </c>
      <c r="E77">
        <v>4053</v>
      </c>
      <c r="F77" s="1163">
        <v>-2.1250000000000002E-2</v>
      </c>
      <c r="G77">
        <v>4141</v>
      </c>
      <c r="H77" s="1163">
        <v>-1.146E-2</v>
      </c>
      <c r="I77">
        <v>4189</v>
      </c>
      <c r="J77" s="1163">
        <v>-2.6950000000000002E-2</v>
      </c>
      <c r="K77">
        <v>4305</v>
      </c>
      <c r="L77" s="1164">
        <v>3.8600000000000002E-2</v>
      </c>
      <c r="M77">
        <v>4145</v>
      </c>
      <c r="N77" s="1164">
        <v>2.981E-2</v>
      </c>
      <c r="O77">
        <v>4025</v>
      </c>
      <c r="P77">
        <v>0</v>
      </c>
    </row>
    <row r="78" spans="1:16" x14ac:dyDescent="0.25">
      <c r="A78">
        <v>121</v>
      </c>
      <c r="B78" t="s">
        <v>554</v>
      </c>
      <c r="C78" t="s">
        <v>545</v>
      </c>
      <c r="D78" t="s">
        <v>503</v>
      </c>
      <c r="E78">
        <v>6098</v>
      </c>
      <c r="F78" s="1163">
        <v>-1.6289999999999999E-2</v>
      </c>
      <c r="G78">
        <v>6199</v>
      </c>
      <c r="H78" s="1164">
        <v>4.3699999999999998E-3</v>
      </c>
      <c r="I78">
        <v>6172</v>
      </c>
      <c r="J78" s="1164">
        <v>3.8999999999999998E-3</v>
      </c>
      <c r="K78">
        <v>6148</v>
      </c>
      <c r="L78" s="1164">
        <v>5.5599999999999998E-3</v>
      </c>
      <c r="M78">
        <v>6114</v>
      </c>
      <c r="N78" s="1164">
        <v>2.2069999999999999E-2</v>
      </c>
      <c r="O78">
        <v>5982</v>
      </c>
      <c r="P78">
        <v>0</v>
      </c>
    </row>
    <row r="79" spans="1:16" x14ac:dyDescent="0.25">
      <c r="A79">
        <v>122</v>
      </c>
      <c r="B79" t="s">
        <v>555</v>
      </c>
      <c r="C79" t="s">
        <v>556</v>
      </c>
      <c r="D79" t="s">
        <v>503</v>
      </c>
      <c r="E79">
        <v>8175</v>
      </c>
      <c r="F79" s="1163">
        <v>-8.7299999999999999E-3</v>
      </c>
      <c r="G79">
        <v>8247</v>
      </c>
      <c r="H79" s="1164">
        <v>4.1399999999999996E-3</v>
      </c>
      <c r="I79">
        <v>8213</v>
      </c>
      <c r="J79" s="1164">
        <v>1.34E-3</v>
      </c>
      <c r="K79">
        <v>8202</v>
      </c>
      <c r="L79" s="1164">
        <v>3.875E-2</v>
      </c>
      <c r="M79">
        <v>7896</v>
      </c>
      <c r="N79" s="1164">
        <v>4.8399999999999997E-3</v>
      </c>
      <c r="O79">
        <v>7858</v>
      </c>
      <c r="P79">
        <v>0</v>
      </c>
    </row>
    <row r="80" spans="1:16" x14ac:dyDescent="0.25">
      <c r="A80">
        <v>123</v>
      </c>
      <c r="B80" t="s">
        <v>1362</v>
      </c>
      <c r="C80" t="s">
        <v>556</v>
      </c>
      <c r="D80" t="s">
        <v>503</v>
      </c>
      <c r="E80">
        <v>8310</v>
      </c>
      <c r="F80" s="1163">
        <v>-8.5900000000000004E-3</v>
      </c>
      <c r="G80">
        <v>8382</v>
      </c>
      <c r="H80" s="1164">
        <v>2.63E-3</v>
      </c>
      <c r="I80">
        <v>8360</v>
      </c>
      <c r="J80" s="1164">
        <v>1.32E-3</v>
      </c>
      <c r="K80">
        <v>8349</v>
      </c>
      <c r="L80" s="1164">
        <v>3.805E-2</v>
      </c>
      <c r="M80">
        <v>8043</v>
      </c>
      <c r="N80" s="1164">
        <v>4.62E-3</v>
      </c>
      <c r="O80">
        <v>8006</v>
      </c>
      <c r="P80">
        <v>0</v>
      </c>
    </row>
    <row r="81" spans="1:16" x14ac:dyDescent="0.25">
      <c r="A81">
        <v>124</v>
      </c>
      <c r="B81" t="s">
        <v>557</v>
      </c>
      <c r="C81" t="s">
        <v>556</v>
      </c>
      <c r="D81" t="s">
        <v>503</v>
      </c>
      <c r="E81">
        <v>8411</v>
      </c>
      <c r="F81" s="1163">
        <v>-8.6E-3</v>
      </c>
      <c r="G81">
        <v>8484</v>
      </c>
      <c r="H81" s="1164">
        <v>2.8400000000000001E-3</v>
      </c>
      <c r="I81">
        <v>8460</v>
      </c>
      <c r="J81" s="1164">
        <v>1.2999999999999999E-3</v>
      </c>
      <c r="K81">
        <v>8449</v>
      </c>
      <c r="L81" s="1164">
        <v>3.771E-2</v>
      </c>
      <c r="M81">
        <v>8142</v>
      </c>
      <c r="N81" s="1164">
        <v>4.6899999999999997E-3</v>
      </c>
      <c r="O81">
        <v>8104</v>
      </c>
      <c r="P81">
        <v>0</v>
      </c>
    </row>
    <row r="82" spans="1:16" x14ac:dyDescent="0.25">
      <c r="A82">
        <v>125</v>
      </c>
      <c r="B82" t="s">
        <v>1363</v>
      </c>
      <c r="D82" t="s">
        <v>503</v>
      </c>
      <c r="E82">
        <v>2716</v>
      </c>
      <c r="F82" s="1163">
        <v>-1.5939999999999999E-2</v>
      </c>
      <c r="G82">
        <v>2760</v>
      </c>
      <c r="H82" s="1164">
        <v>7.3000000000000001E-3</v>
      </c>
      <c r="I82">
        <v>2740</v>
      </c>
      <c r="J82" s="1164">
        <v>4.7699999999999999E-3</v>
      </c>
      <c r="K82">
        <v>2727</v>
      </c>
      <c r="L82" s="1164">
        <v>2.1350000000000001E-2</v>
      </c>
      <c r="M82">
        <v>2670</v>
      </c>
      <c r="N82" s="1164">
        <v>9.0699999999999999E-3</v>
      </c>
      <c r="O82">
        <v>2646</v>
      </c>
      <c r="P82">
        <v>0</v>
      </c>
    </row>
    <row r="83" spans="1:16" x14ac:dyDescent="0.25">
      <c r="A83">
        <v>126</v>
      </c>
      <c r="B83" t="s">
        <v>1364</v>
      </c>
      <c r="D83" t="s">
        <v>503</v>
      </c>
      <c r="E83">
        <v>7823</v>
      </c>
      <c r="F83" s="1221">
        <v>0</v>
      </c>
      <c r="G83">
        <v>7823</v>
      </c>
      <c r="H83" s="1221">
        <v>0</v>
      </c>
      <c r="I83">
        <v>7823</v>
      </c>
      <c r="J83" s="1221">
        <v>0</v>
      </c>
      <c r="K83">
        <v>7823</v>
      </c>
      <c r="L83" s="1221">
        <v>0</v>
      </c>
      <c r="M83">
        <v>7823</v>
      </c>
      <c r="N83" s="1221">
        <v>0</v>
      </c>
      <c r="O83">
        <v>7823</v>
      </c>
      <c r="P83">
        <v>0</v>
      </c>
    </row>
    <row r="84" spans="1:16" x14ac:dyDescent="0.25">
      <c r="A84">
        <v>127</v>
      </c>
      <c r="B84" t="s">
        <v>1365</v>
      </c>
      <c r="D84" t="s">
        <v>503</v>
      </c>
      <c r="E84">
        <v>9360</v>
      </c>
      <c r="F84" s="1163">
        <v>-5.0000000000000001E-3</v>
      </c>
      <c r="G84">
        <v>9407</v>
      </c>
      <c r="H84" s="1164">
        <v>4.0370000000000003E-2</v>
      </c>
      <c r="I84">
        <v>9042</v>
      </c>
      <c r="J84" s="1163">
        <v>-3.952E-2</v>
      </c>
      <c r="K84">
        <v>9414</v>
      </c>
      <c r="L84" s="1164">
        <v>5.9800000000000001E-3</v>
      </c>
      <c r="M84">
        <v>9358</v>
      </c>
      <c r="N84" s="1163">
        <v>-3.8300000000000001E-3</v>
      </c>
      <c r="O84">
        <v>9394</v>
      </c>
      <c r="P84">
        <v>0</v>
      </c>
    </row>
    <row r="85" spans="1:16" x14ac:dyDescent="0.25">
      <c r="A85">
        <v>128</v>
      </c>
      <c r="B85" t="s">
        <v>1366</v>
      </c>
      <c r="D85" t="s">
        <v>503</v>
      </c>
      <c r="E85">
        <v>5274</v>
      </c>
      <c r="F85" s="1164">
        <v>1.423E-2</v>
      </c>
      <c r="G85">
        <v>5200</v>
      </c>
      <c r="H85" s="1163">
        <v>-2.053E-2</v>
      </c>
      <c r="I85">
        <v>5309</v>
      </c>
      <c r="J85" s="1164">
        <v>1.201E-2</v>
      </c>
      <c r="K85">
        <v>5246</v>
      </c>
      <c r="L85" s="1164">
        <v>1.255E-2</v>
      </c>
      <c r="M85">
        <v>5181</v>
      </c>
      <c r="N85" s="1164">
        <v>3.8999999999999999E-4</v>
      </c>
      <c r="O85">
        <v>5179</v>
      </c>
      <c r="P85">
        <v>0</v>
      </c>
    </row>
    <row r="86" spans="1:16" x14ac:dyDescent="0.25">
      <c r="A86">
        <v>129</v>
      </c>
      <c r="B86" t="s">
        <v>1367</v>
      </c>
      <c r="D86" t="s">
        <v>503</v>
      </c>
      <c r="E86">
        <v>1660</v>
      </c>
      <c r="F86" s="1163">
        <v>-4.8169999999999998E-2</v>
      </c>
      <c r="G86">
        <v>1744</v>
      </c>
      <c r="H86" s="1164">
        <v>6.9300000000000004E-3</v>
      </c>
      <c r="I86">
        <v>1732</v>
      </c>
      <c r="J86" s="1164">
        <v>4.9700000000000001E-2</v>
      </c>
      <c r="K86">
        <v>1650</v>
      </c>
      <c r="L86" s="1164">
        <v>1.103E-2</v>
      </c>
      <c r="M86">
        <v>1632</v>
      </c>
      <c r="N86" s="1163">
        <v>-3.0300000000000001E-2</v>
      </c>
      <c r="O86">
        <v>1683</v>
      </c>
      <c r="P86">
        <v>0</v>
      </c>
    </row>
    <row r="87" spans="1:16" x14ac:dyDescent="0.25">
      <c r="A87">
        <v>130</v>
      </c>
      <c r="B87" t="s">
        <v>1368</v>
      </c>
      <c r="D87" t="s">
        <v>503</v>
      </c>
      <c r="E87">
        <v>8175</v>
      </c>
      <c r="F87" s="1163">
        <v>-8.7299999999999999E-3</v>
      </c>
      <c r="G87">
        <v>8247</v>
      </c>
      <c r="H87" s="1164">
        <v>4.1399999999999996E-3</v>
      </c>
      <c r="I87">
        <v>8213</v>
      </c>
      <c r="J87" s="1164">
        <v>1.34E-3</v>
      </c>
      <c r="K87">
        <v>8202</v>
      </c>
      <c r="L87" s="1164">
        <v>3.875E-2</v>
      </c>
      <c r="M87">
        <v>7896</v>
      </c>
      <c r="N87" s="1164">
        <v>4.8399999999999997E-3</v>
      </c>
      <c r="O87">
        <v>7858</v>
      </c>
      <c r="P87">
        <v>0</v>
      </c>
    </row>
    <row r="88" spans="1:16" x14ac:dyDescent="0.25">
      <c r="A88">
        <v>131</v>
      </c>
      <c r="B88" t="s">
        <v>1369</v>
      </c>
      <c r="D88" t="s">
        <v>503</v>
      </c>
      <c r="E88">
        <v>2338</v>
      </c>
      <c r="F88" s="1164">
        <v>1.4319999999999999E-2</v>
      </c>
      <c r="G88">
        <v>2305</v>
      </c>
      <c r="H88" s="1163">
        <v>-3.5159999999999997E-2</v>
      </c>
      <c r="I88">
        <v>2389</v>
      </c>
      <c r="J88" s="1164">
        <v>4.9189999999999998E-2</v>
      </c>
      <c r="K88">
        <v>2277</v>
      </c>
      <c r="L88" s="1163">
        <v>-1.32E-3</v>
      </c>
      <c r="M88">
        <v>2280</v>
      </c>
      <c r="N88" s="1164">
        <v>2.64E-3</v>
      </c>
      <c r="O88">
        <v>2274</v>
      </c>
      <c r="P88">
        <v>0</v>
      </c>
    </row>
    <row r="89" spans="1:16" x14ac:dyDescent="0.25">
      <c r="A89">
        <v>132</v>
      </c>
      <c r="B89" t="s">
        <v>1370</v>
      </c>
      <c r="D89" t="s">
        <v>503</v>
      </c>
      <c r="E89">
        <v>6103</v>
      </c>
      <c r="F89" s="1163">
        <v>-1.6119999999999999E-2</v>
      </c>
      <c r="G89">
        <v>6203</v>
      </c>
      <c r="H89" s="1164">
        <v>2.7499999999999998E-3</v>
      </c>
      <c r="I89">
        <v>6186</v>
      </c>
      <c r="J89" s="1164">
        <v>4.0600000000000002E-3</v>
      </c>
      <c r="K89">
        <v>6161</v>
      </c>
      <c r="L89" s="1164">
        <v>5.5500000000000002E-3</v>
      </c>
      <c r="M89">
        <v>6127</v>
      </c>
      <c r="N89" s="1164">
        <v>2.2020000000000001E-2</v>
      </c>
      <c r="O89">
        <v>5995</v>
      </c>
      <c r="P89">
        <v>0</v>
      </c>
    </row>
    <row r="90" spans="1:16" x14ac:dyDescent="0.25">
      <c r="A90">
        <v>134</v>
      </c>
      <c r="B90" t="s">
        <v>1371</v>
      </c>
      <c r="D90" t="s">
        <v>503</v>
      </c>
      <c r="E90">
        <v>4043</v>
      </c>
      <c r="F90" s="1163">
        <v>-2.1299999999999999E-2</v>
      </c>
      <c r="G90">
        <v>4131</v>
      </c>
      <c r="H90" s="1163">
        <v>-1.149E-2</v>
      </c>
      <c r="I90">
        <v>4179</v>
      </c>
      <c r="J90" s="1163">
        <v>-2.7009999999999999E-2</v>
      </c>
      <c r="K90">
        <v>4295</v>
      </c>
      <c r="L90" s="1164">
        <v>3.8949999999999999E-2</v>
      </c>
      <c r="M90">
        <v>4134</v>
      </c>
      <c r="N90" s="1164">
        <v>2.964E-2</v>
      </c>
      <c r="O90">
        <v>4015</v>
      </c>
      <c r="P90">
        <v>0</v>
      </c>
    </row>
    <row r="91" spans="1:16" x14ac:dyDescent="0.25">
      <c r="A91">
        <v>135</v>
      </c>
      <c r="B91" t="s">
        <v>1372</v>
      </c>
      <c r="D91" t="s">
        <v>503</v>
      </c>
      <c r="E91">
        <v>3058</v>
      </c>
      <c r="F91" s="1163">
        <v>-2.487E-2</v>
      </c>
      <c r="G91">
        <v>3136</v>
      </c>
      <c r="H91" s="1164">
        <v>7.0600000000000003E-3</v>
      </c>
      <c r="I91">
        <v>3114</v>
      </c>
      <c r="J91" s="1164">
        <v>8.09E-3</v>
      </c>
      <c r="K91">
        <v>3089</v>
      </c>
      <c r="L91" s="1164">
        <v>3.5529999999999999E-2</v>
      </c>
      <c r="M91">
        <v>2983</v>
      </c>
      <c r="N91" s="1163">
        <v>-2.3400000000000001E-3</v>
      </c>
      <c r="O91">
        <v>2990</v>
      </c>
      <c r="P91">
        <v>0</v>
      </c>
    </row>
    <row r="92" spans="1:16" x14ac:dyDescent="0.25">
      <c r="A92">
        <v>136</v>
      </c>
      <c r="B92" t="s">
        <v>1373</v>
      </c>
      <c r="D92" t="s">
        <v>503</v>
      </c>
      <c r="E92">
        <v>8342</v>
      </c>
      <c r="F92" s="1164">
        <v>2.1430000000000001E-2</v>
      </c>
      <c r="G92">
        <v>8167</v>
      </c>
      <c r="H92" s="1163">
        <v>-1.7330000000000002E-2</v>
      </c>
      <c r="I92">
        <v>8311</v>
      </c>
      <c r="J92" s="1164">
        <v>2.214E-2</v>
      </c>
      <c r="K92">
        <v>8131</v>
      </c>
      <c r="L92" s="1164">
        <v>3.4610000000000002E-2</v>
      </c>
      <c r="M92">
        <v>7859</v>
      </c>
      <c r="N92" s="1164">
        <v>1.5769999999999999E-2</v>
      </c>
      <c r="O92">
        <v>7737</v>
      </c>
      <c r="P92">
        <v>0</v>
      </c>
    </row>
    <row r="93" spans="1:16" x14ac:dyDescent="0.25">
      <c r="A93" s="1097">
        <v>140</v>
      </c>
      <c r="B93" s="1097" t="s">
        <v>558</v>
      </c>
      <c r="C93" s="1097" t="s">
        <v>449</v>
      </c>
      <c r="D93" s="1097" t="s">
        <v>503</v>
      </c>
      <c r="E93">
        <v>318</v>
      </c>
      <c r="F93" s="1163">
        <v>-9.3500000000000007E-3</v>
      </c>
      <c r="G93">
        <v>321</v>
      </c>
      <c r="H93" s="1163">
        <v>-6.1900000000000002E-3</v>
      </c>
      <c r="I93">
        <v>323</v>
      </c>
      <c r="J93" s="1164">
        <v>6.2300000000000003E-3</v>
      </c>
      <c r="K93">
        <v>321</v>
      </c>
      <c r="L93" s="1164">
        <v>2.8850000000000001E-2</v>
      </c>
      <c r="M93">
        <v>312</v>
      </c>
      <c r="N93" s="1163">
        <v>-1.2659999999999999E-2</v>
      </c>
      <c r="O93">
        <v>316</v>
      </c>
      <c r="P93">
        <v>1</v>
      </c>
    </row>
    <row r="94" spans="1:16" x14ac:dyDescent="0.25">
      <c r="A94" s="1097">
        <v>143</v>
      </c>
      <c r="B94" s="1097" t="s">
        <v>559</v>
      </c>
      <c r="C94" s="1097" t="s">
        <v>449</v>
      </c>
      <c r="D94" s="1097" t="s">
        <v>503</v>
      </c>
      <c r="E94">
        <v>618</v>
      </c>
      <c r="F94" s="1163">
        <v>-8.0300000000000007E-3</v>
      </c>
      <c r="G94">
        <v>623</v>
      </c>
      <c r="H94" s="1163">
        <v>-7.9600000000000001E-3</v>
      </c>
      <c r="I94">
        <v>628</v>
      </c>
      <c r="J94" s="1164">
        <v>8.0300000000000007E-3</v>
      </c>
      <c r="K94">
        <v>623</v>
      </c>
      <c r="L94" s="1164">
        <v>2.8049999999999999E-2</v>
      </c>
      <c r="M94">
        <v>606</v>
      </c>
      <c r="N94" s="1163">
        <v>-1.303E-2</v>
      </c>
      <c r="O94">
        <v>614</v>
      </c>
      <c r="P94">
        <v>1</v>
      </c>
    </row>
    <row r="95" spans="1:16" x14ac:dyDescent="0.25">
      <c r="A95" s="1097">
        <v>146</v>
      </c>
      <c r="B95" s="1097" t="s">
        <v>560</v>
      </c>
      <c r="C95" s="1097" t="s">
        <v>146</v>
      </c>
      <c r="D95" s="1097" t="s">
        <v>503</v>
      </c>
      <c r="E95">
        <v>29750</v>
      </c>
      <c r="F95" s="1163">
        <v>-9.5899999999999996E-3</v>
      </c>
      <c r="G95">
        <v>30038</v>
      </c>
      <c r="H95" s="1163">
        <v>-4.3099999999999996E-3</v>
      </c>
      <c r="I95">
        <v>30168</v>
      </c>
      <c r="J95" s="1164">
        <v>1.99E-3</v>
      </c>
      <c r="K95">
        <v>30108</v>
      </c>
      <c r="L95" s="1164">
        <v>2.6530000000000001E-2</v>
      </c>
      <c r="M95">
        <v>29330</v>
      </c>
      <c r="N95" s="1163">
        <v>-1.8400000000000001E-3</v>
      </c>
      <c r="O95">
        <v>29384</v>
      </c>
      <c r="P95">
        <v>1</v>
      </c>
    </row>
    <row r="96" spans="1:16" x14ac:dyDescent="0.25">
      <c r="A96">
        <v>148</v>
      </c>
      <c r="B96" t="s">
        <v>547</v>
      </c>
      <c r="C96" t="s">
        <v>545</v>
      </c>
      <c r="D96" t="s">
        <v>503</v>
      </c>
      <c r="E96">
        <v>1950</v>
      </c>
      <c r="F96" s="1164">
        <v>7.7499999999999999E-3</v>
      </c>
      <c r="G96">
        <v>1935</v>
      </c>
      <c r="H96" s="1163">
        <v>-2.5799999999999998E-3</v>
      </c>
      <c r="I96">
        <v>1940</v>
      </c>
      <c r="J96" s="1164">
        <v>1.3050000000000001E-2</v>
      </c>
      <c r="K96">
        <v>1915</v>
      </c>
      <c r="L96" s="1164">
        <v>4.6449999999999998E-2</v>
      </c>
      <c r="M96">
        <v>1830</v>
      </c>
      <c r="N96" s="1163">
        <v>-2.6079999999999999E-2</v>
      </c>
      <c r="O96">
        <v>1879</v>
      </c>
      <c r="P96">
        <v>0</v>
      </c>
    </row>
    <row r="97" spans="1:16" x14ac:dyDescent="0.25">
      <c r="A97">
        <v>153</v>
      </c>
      <c r="B97" t="s">
        <v>1285</v>
      </c>
      <c r="C97" t="s">
        <v>551</v>
      </c>
      <c r="D97" t="s">
        <v>503</v>
      </c>
      <c r="E97">
        <v>1345</v>
      </c>
      <c r="F97" s="1221">
        <v>0</v>
      </c>
      <c r="G97">
        <v>1345</v>
      </c>
      <c r="H97" s="1221">
        <v>0</v>
      </c>
      <c r="I97">
        <v>1345</v>
      </c>
      <c r="J97" s="1221">
        <v>0</v>
      </c>
      <c r="K97">
        <v>1345</v>
      </c>
      <c r="L97" s="1221">
        <v>0</v>
      </c>
      <c r="M97">
        <v>1345</v>
      </c>
      <c r="N97" s="1221">
        <v>0</v>
      </c>
      <c r="O97">
        <v>1345</v>
      </c>
      <c r="P97">
        <v>0</v>
      </c>
    </row>
    <row r="98" spans="1:16" x14ac:dyDescent="0.25">
      <c r="A98">
        <v>154</v>
      </c>
      <c r="B98" t="s">
        <v>58</v>
      </c>
      <c r="C98" t="s">
        <v>57</v>
      </c>
      <c r="D98" t="s">
        <v>537</v>
      </c>
      <c r="E98">
        <v>7791</v>
      </c>
      <c r="F98" s="1221">
        <v>0</v>
      </c>
      <c r="G98">
        <v>7791</v>
      </c>
      <c r="H98" s="1221">
        <v>0</v>
      </c>
      <c r="I98">
        <v>7791</v>
      </c>
      <c r="J98" s="1164">
        <v>1.0300000000000001E-3</v>
      </c>
      <c r="K98">
        <v>7783</v>
      </c>
      <c r="L98" s="1164">
        <v>2.3E-2</v>
      </c>
      <c r="M98">
        <v>7608</v>
      </c>
      <c r="N98" s="1164">
        <v>2.7140000000000001E-2</v>
      </c>
      <c r="O98">
        <v>7407</v>
      </c>
      <c r="P98">
        <v>0</v>
      </c>
    </row>
    <row r="99" spans="1:16" x14ac:dyDescent="0.25">
      <c r="A99">
        <v>157</v>
      </c>
      <c r="B99" t="s">
        <v>561</v>
      </c>
      <c r="C99" t="s">
        <v>562</v>
      </c>
      <c r="D99" t="s">
        <v>537</v>
      </c>
      <c r="E99">
        <v>5737</v>
      </c>
      <c r="F99" s="1221">
        <v>0</v>
      </c>
      <c r="G99">
        <v>5737</v>
      </c>
      <c r="H99" s="1163">
        <v>-1.5610000000000001E-2</v>
      </c>
      <c r="I99">
        <v>5828</v>
      </c>
      <c r="J99" s="1163">
        <v>-4.2700000000000004E-3</v>
      </c>
      <c r="K99">
        <v>5853</v>
      </c>
      <c r="L99" s="1164">
        <v>1.5789999999999998E-2</v>
      </c>
      <c r="M99">
        <v>5762</v>
      </c>
      <c r="N99" s="1164">
        <v>5.1999999999999995E-4</v>
      </c>
      <c r="O99">
        <v>5759</v>
      </c>
      <c r="P99">
        <v>0</v>
      </c>
    </row>
    <row r="100" spans="1:16" x14ac:dyDescent="0.25">
      <c r="A100">
        <v>158</v>
      </c>
      <c r="B100" t="s">
        <v>1374</v>
      </c>
      <c r="D100" t="s">
        <v>537</v>
      </c>
      <c r="E100">
        <v>515</v>
      </c>
      <c r="F100" s="1221">
        <v>0</v>
      </c>
      <c r="G100">
        <v>515</v>
      </c>
      <c r="H100" s="1221">
        <v>0</v>
      </c>
      <c r="I100">
        <v>515</v>
      </c>
      <c r="J100" s="1221">
        <v>0</v>
      </c>
      <c r="K100">
        <v>515</v>
      </c>
      <c r="L100" s="1221">
        <v>0</v>
      </c>
      <c r="M100">
        <v>515</v>
      </c>
      <c r="N100" s="1221">
        <v>0</v>
      </c>
      <c r="O100">
        <v>515</v>
      </c>
      <c r="P100">
        <v>0</v>
      </c>
    </row>
    <row r="101" spans="1:16" x14ac:dyDescent="0.25">
      <c r="A101">
        <v>159</v>
      </c>
      <c r="B101" t="s">
        <v>59</v>
      </c>
      <c r="C101" t="s">
        <v>57</v>
      </c>
      <c r="D101" t="s">
        <v>537</v>
      </c>
      <c r="E101">
        <v>6826</v>
      </c>
      <c r="F101" s="1221">
        <v>0</v>
      </c>
      <c r="G101">
        <v>6826</v>
      </c>
      <c r="H101" s="1221">
        <v>0</v>
      </c>
      <c r="I101">
        <v>6826</v>
      </c>
      <c r="J101" s="1164">
        <v>1.0300000000000001E-3</v>
      </c>
      <c r="K101">
        <v>6819</v>
      </c>
      <c r="L101" s="1164">
        <v>2.6800000000000001E-2</v>
      </c>
      <c r="M101">
        <v>6641</v>
      </c>
      <c r="N101" s="1164">
        <v>2.3269999999999999E-2</v>
      </c>
      <c r="O101">
        <v>6490</v>
      </c>
      <c r="P101">
        <v>0</v>
      </c>
    </row>
    <row r="102" spans="1:16" x14ac:dyDescent="0.25">
      <c r="A102">
        <v>162</v>
      </c>
      <c r="B102" t="s">
        <v>563</v>
      </c>
      <c r="C102" t="s">
        <v>562</v>
      </c>
      <c r="D102" t="s">
        <v>537</v>
      </c>
      <c r="E102">
        <v>9188</v>
      </c>
      <c r="F102" s="1221">
        <v>0</v>
      </c>
      <c r="G102">
        <v>9188</v>
      </c>
      <c r="H102" s="1163">
        <v>-1.554E-2</v>
      </c>
      <c r="I102">
        <v>9333</v>
      </c>
      <c r="J102" s="1163">
        <v>-4.2700000000000004E-3</v>
      </c>
      <c r="K102">
        <v>9373</v>
      </c>
      <c r="L102" s="1164">
        <v>1.1440000000000001E-2</v>
      </c>
      <c r="M102">
        <v>9267</v>
      </c>
      <c r="N102" s="1164">
        <v>4.7699999999999999E-3</v>
      </c>
      <c r="O102">
        <v>9223</v>
      </c>
      <c r="P102">
        <v>0</v>
      </c>
    </row>
    <row r="103" spans="1:16" x14ac:dyDescent="0.25">
      <c r="A103">
        <v>163</v>
      </c>
      <c r="B103" t="s">
        <v>564</v>
      </c>
      <c r="C103" t="s">
        <v>562</v>
      </c>
      <c r="D103" t="s">
        <v>537</v>
      </c>
      <c r="E103">
        <v>6865</v>
      </c>
      <c r="F103" s="1221">
        <v>0</v>
      </c>
      <c r="G103">
        <v>6865</v>
      </c>
      <c r="H103" s="1163">
        <v>-1.549E-2</v>
      </c>
      <c r="I103">
        <v>6973</v>
      </c>
      <c r="J103" s="1163">
        <v>-4.28E-3</v>
      </c>
      <c r="K103">
        <v>7003</v>
      </c>
      <c r="L103" s="1164">
        <v>1.141E-2</v>
      </c>
      <c r="M103">
        <v>6924</v>
      </c>
      <c r="N103" s="1164">
        <v>4.79E-3</v>
      </c>
      <c r="O103">
        <v>6891</v>
      </c>
      <c r="P103">
        <v>0</v>
      </c>
    </row>
    <row r="104" spans="1:16" x14ac:dyDescent="0.25">
      <c r="A104">
        <v>170</v>
      </c>
      <c r="B104" t="s">
        <v>565</v>
      </c>
      <c r="C104" t="s">
        <v>562</v>
      </c>
      <c r="D104" t="s">
        <v>537</v>
      </c>
      <c r="E104">
        <v>6984</v>
      </c>
      <c r="F104" s="1221">
        <v>0</v>
      </c>
      <c r="G104">
        <v>6984</v>
      </c>
      <c r="H104" s="1163">
        <v>-1.5509999999999999E-2</v>
      </c>
      <c r="I104">
        <v>7094</v>
      </c>
      <c r="J104" s="1163">
        <v>-4.2100000000000002E-3</v>
      </c>
      <c r="K104">
        <v>7124</v>
      </c>
      <c r="L104" s="1164">
        <v>1.136E-2</v>
      </c>
      <c r="M104">
        <v>7044</v>
      </c>
      <c r="N104" s="1164">
        <v>4.7099999999999998E-3</v>
      </c>
      <c r="O104">
        <v>7011</v>
      </c>
      <c r="P104">
        <v>0</v>
      </c>
    </row>
    <row r="105" spans="1:16" x14ac:dyDescent="0.25">
      <c r="A105">
        <v>171</v>
      </c>
      <c r="B105" t="s">
        <v>566</v>
      </c>
      <c r="C105" t="s">
        <v>562</v>
      </c>
      <c r="D105" t="s">
        <v>537</v>
      </c>
      <c r="E105">
        <v>9188</v>
      </c>
      <c r="F105" s="1221">
        <v>0</v>
      </c>
      <c r="G105">
        <v>9188</v>
      </c>
      <c r="H105" s="1163">
        <v>-1.554E-2</v>
      </c>
      <c r="I105">
        <v>9333</v>
      </c>
      <c r="J105" s="1163">
        <v>-4.2700000000000004E-3</v>
      </c>
      <c r="K105">
        <v>9373</v>
      </c>
      <c r="L105" s="1164">
        <v>1.1440000000000001E-2</v>
      </c>
      <c r="M105">
        <v>9267</v>
      </c>
      <c r="N105" s="1164">
        <v>4.7699999999999999E-3</v>
      </c>
      <c r="O105">
        <v>9223</v>
      </c>
      <c r="P105">
        <v>0</v>
      </c>
    </row>
    <row r="106" spans="1:16" x14ac:dyDescent="0.25">
      <c r="A106">
        <v>172</v>
      </c>
      <c r="B106" t="s">
        <v>567</v>
      </c>
      <c r="C106" t="s">
        <v>562</v>
      </c>
      <c r="D106" t="s">
        <v>537</v>
      </c>
      <c r="E106">
        <v>6865</v>
      </c>
      <c r="F106" s="1221">
        <v>0</v>
      </c>
      <c r="G106">
        <v>6865</v>
      </c>
      <c r="H106" s="1163">
        <v>-1.549E-2</v>
      </c>
      <c r="I106">
        <v>6973</v>
      </c>
      <c r="J106" s="1163">
        <v>-4.28E-3</v>
      </c>
      <c r="K106">
        <v>7003</v>
      </c>
      <c r="L106" s="1164">
        <v>1.141E-2</v>
      </c>
      <c r="M106">
        <v>6924</v>
      </c>
      <c r="N106" s="1164">
        <v>4.79E-3</v>
      </c>
      <c r="O106">
        <v>6891</v>
      </c>
      <c r="P106">
        <v>0</v>
      </c>
    </row>
    <row r="107" spans="1:16" x14ac:dyDescent="0.25">
      <c r="A107">
        <v>176</v>
      </c>
      <c r="B107" t="s">
        <v>1375</v>
      </c>
      <c r="D107" t="s">
        <v>537</v>
      </c>
      <c r="E107">
        <v>1963</v>
      </c>
      <c r="F107" s="1221">
        <v>0</v>
      </c>
      <c r="G107">
        <v>1963</v>
      </c>
      <c r="H107" s="1221">
        <v>0</v>
      </c>
      <c r="I107">
        <v>1963</v>
      </c>
      <c r="J107" s="1221">
        <v>0</v>
      </c>
      <c r="K107">
        <v>1963</v>
      </c>
      <c r="L107" s="1221">
        <v>0</v>
      </c>
      <c r="M107">
        <v>1963</v>
      </c>
      <c r="N107" s="1221">
        <v>0</v>
      </c>
      <c r="O107">
        <v>1963</v>
      </c>
      <c r="P107">
        <v>0</v>
      </c>
    </row>
    <row r="108" spans="1:16" x14ac:dyDescent="0.25">
      <c r="A108">
        <v>180</v>
      </c>
      <c r="B108" t="s">
        <v>568</v>
      </c>
      <c r="C108" t="s">
        <v>562</v>
      </c>
      <c r="D108" t="s">
        <v>537</v>
      </c>
      <c r="E108">
        <v>3946</v>
      </c>
      <c r="F108" s="1221">
        <v>0</v>
      </c>
      <c r="G108">
        <v>3946</v>
      </c>
      <c r="H108" s="1163">
        <v>-1.5469999999999999E-2</v>
      </c>
      <c r="I108">
        <v>4008</v>
      </c>
      <c r="J108" s="1163">
        <v>-4.2199999999999998E-3</v>
      </c>
      <c r="K108">
        <v>4025</v>
      </c>
      <c r="L108" s="1164">
        <v>1.6930000000000001E-2</v>
      </c>
      <c r="M108">
        <v>3958</v>
      </c>
      <c r="N108" s="1163">
        <v>-7.6000000000000004E-4</v>
      </c>
      <c r="O108">
        <v>3961</v>
      </c>
      <c r="P108">
        <v>0</v>
      </c>
    </row>
    <row r="109" spans="1:16" x14ac:dyDescent="0.25">
      <c r="A109">
        <v>181</v>
      </c>
      <c r="B109" t="s">
        <v>492</v>
      </c>
      <c r="C109" t="s">
        <v>562</v>
      </c>
      <c r="D109" t="s">
        <v>537</v>
      </c>
      <c r="E109">
        <v>6296</v>
      </c>
      <c r="F109" s="1221">
        <v>0</v>
      </c>
      <c r="G109">
        <v>6296</v>
      </c>
      <c r="H109" s="1163">
        <v>-1.5480000000000001E-2</v>
      </c>
      <c r="I109">
        <v>6395</v>
      </c>
      <c r="J109" s="1163">
        <v>-4.3600000000000002E-3</v>
      </c>
      <c r="K109">
        <v>6423</v>
      </c>
      <c r="L109" s="1164">
        <v>1.9040000000000001E-2</v>
      </c>
      <c r="M109">
        <v>6303</v>
      </c>
      <c r="N109" s="1163">
        <v>-2.6900000000000001E-3</v>
      </c>
      <c r="O109">
        <v>6320</v>
      </c>
      <c r="P109">
        <v>0</v>
      </c>
    </row>
    <row r="110" spans="1:16" x14ac:dyDescent="0.25">
      <c r="A110">
        <v>182</v>
      </c>
      <c r="B110" t="s">
        <v>569</v>
      </c>
      <c r="C110" t="s">
        <v>562</v>
      </c>
      <c r="D110" t="s">
        <v>537</v>
      </c>
      <c r="E110">
        <v>6984</v>
      </c>
      <c r="F110" s="1221">
        <v>0</v>
      </c>
      <c r="G110">
        <v>6984</v>
      </c>
      <c r="H110" s="1163">
        <v>-1.5509999999999999E-2</v>
      </c>
      <c r="I110">
        <v>7094</v>
      </c>
      <c r="J110" s="1163">
        <v>-4.2100000000000002E-3</v>
      </c>
      <c r="K110">
        <v>7124</v>
      </c>
      <c r="L110" s="1164">
        <v>1.136E-2</v>
      </c>
      <c r="M110">
        <v>7044</v>
      </c>
      <c r="N110" s="1164">
        <v>4.7099999999999998E-3</v>
      </c>
      <c r="O110">
        <v>7011</v>
      </c>
      <c r="P110">
        <v>0</v>
      </c>
    </row>
    <row r="111" spans="1:16" x14ac:dyDescent="0.25">
      <c r="A111">
        <v>184</v>
      </c>
      <c r="B111" t="s">
        <v>147</v>
      </c>
      <c r="C111" t="s">
        <v>562</v>
      </c>
      <c r="D111" t="s">
        <v>537</v>
      </c>
      <c r="E111">
        <v>1555</v>
      </c>
      <c r="F111" s="1221">
        <v>0</v>
      </c>
      <c r="G111">
        <v>1555</v>
      </c>
      <c r="H111" s="1163">
        <v>-1.5820000000000001E-2</v>
      </c>
      <c r="I111">
        <v>1580</v>
      </c>
      <c r="J111" s="1163">
        <v>-3.7799999999999999E-3</v>
      </c>
      <c r="K111">
        <v>1586</v>
      </c>
      <c r="L111" s="1164">
        <v>1.277E-2</v>
      </c>
      <c r="M111">
        <v>1566</v>
      </c>
      <c r="N111" s="1164">
        <v>3.2000000000000002E-3</v>
      </c>
      <c r="O111">
        <v>1561</v>
      </c>
      <c r="P111">
        <v>0</v>
      </c>
    </row>
    <row r="112" spans="1:16" x14ac:dyDescent="0.25">
      <c r="A112">
        <v>185</v>
      </c>
      <c r="B112" t="s">
        <v>570</v>
      </c>
      <c r="C112" t="s">
        <v>571</v>
      </c>
      <c r="D112" t="s">
        <v>537</v>
      </c>
      <c r="E112">
        <v>5591</v>
      </c>
      <c r="F112" s="1221">
        <v>0</v>
      </c>
      <c r="G112">
        <v>5591</v>
      </c>
      <c r="H112" s="1163">
        <v>-1.567E-2</v>
      </c>
      <c r="I112">
        <v>5680</v>
      </c>
      <c r="J112" s="1163">
        <v>-4.2100000000000002E-3</v>
      </c>
      <c r="K112">
        <v>5704</v>
      </c>
      <c r="L112" s="1164">
        <v>2.479E-2</v>
      </c>
      <c r="M112">
        <v>5566</v>
      </c>
      <c r="N112" s="1163">
        <v>-8.3700000000000007E-3</v>
      </c>
      <c r="O112">
        <v>5613</v>
      </c>
      <c r="P112">
        <v>0</v>
      </c>
    </row>
    <row r="113" spans="1:16" x14ac:dyDescent="0.25">
      <c r="A113">
        <v>186</v>
      </c>
      <c r="B113" t="s">
        <v>486</v>
      </c>
      <c r="C113" t="s">
        <v>562</v>
      </c>
      <c r="D113" t="s">
        <v>537</v>
      </c>
      <c r="E113">
        <v>5460</v>
      </c>
      <c r="F113" s="1221">
        <v>0</v>
      </c>
      <c r="G113">
        <v>5460</v>
      </c>
      <c r="H113" s="1163">
        <v>-1.5509999999999999E-2</v>
      </c>
      <c r="I113">
        <v>5546</v>
      </c>
      <c r="J113" s="1163">
        <v>-4.3099999999999996E-3</v>
      </c>
      <c r="K113">
        <v>5570</v>
      </c>
      <c r="L113" s="1164">
        <v>1.3650000000000001E-2</v>
      </c>
      <c r="M113">
        <v>5495</v>
      </c>
      <c r="N113" s="1164">
        <v>2.5500000000000002E-3</v>
      </c>
      <c r="O113">
        <v>5481</v>
      </c>
      <c r="P113">
        <v>0</v>
      </c>
    </row>
    <row r="114" spans="1:16" x14ac:dyDescent="0.25">
      <c r="A114">
        <v>188</v>
      </c>
      <c r="B114" t="s">
        <v>1376</v>
      </c>
      <c r="D114" t="s">
        <v>537</v>
      </c>
      <c r="E114">
        <v>31</v>
      </c>
      <c r="F114" s="1221">
        <v>0</v>
      </c>
      <c r="G114">
        <v>31</v>
      </c>
      <c r="H114" s="1221">
        <v>0</v>
      </c>
      <c r="I114">
        <v>31</v>
      </c>
      <c r="J114" s="1221">
        <v>0</v>
      </c>
      <c r="K114">
        <v>31</v>
      </c>
      <c r="L114" s="1221">
        <v>0</v>
      </c>
      <c r="M114">
        <v>31</v>
      </c>
      <c r="N114" s="1221">
        <v>0</v>
      </c>
      <c r="O114">
        <v>31</v>
      </c>
      <c r="P114">
        <v>0</v>
      </c>
    </row>
    <row r="115" spans="1:16" x14ac:dyDescent="0.25">
      <c r="A115">
        <v>189</v>
      </c>
      <c r="B115" t="s">
        <v>1377</v>
      </c>
      <c r="D115" t="s">
        <v>537</v>
      </c>
      <c r="E115">
        <v>61</v>
      </c>
      <c r="F115" s="1221">
        <v>0</v>
      </c>
      <c r="G115">
        <v>61</v>
      </c>
      <c r="H115" s="1221">
        <v>0</v>
      </c>
      <c r="I115">
        <v>61</v>
      </c>
      <c r="J115" s="1221">
        <v>0</v>
      </c>
      <c r="K115">
        <v>61</v>
      </c>
      <c r="L115" s="1221">
        <v>0</v>
      </c>
      <c r="M115">
        <v>61</v>
      </c>
      <c r="N115" s="1221">
        <v>0</v>
      </c>
      <c r="O115">
        <v>61</v>
      </c>
      <c r="P115">
        <v>0</v>
      </c>
    </row>
    <row r="116" spans="1:16" x14ac:dyDescent="0.25">
      <c r="A116">
        <v>193</v>
      </c>
      <c r="B116" t="s">
        <v>60</v>
      </c>
      <c r="C116" t="s">
        <v>57</v>
      </c>
      <c r="D116" t="s">
        <v>537</v>
      </c>
      <c r="E116">
        <v>5544</v>
      </c>
      <c r="F116" s="1221">
        <v>0</v>
      </c>
      <c r="G116">
        <v>5544</v>
      </c>
      <c r="H116" s="1221">
        <v>0</v>
      </c>
      <c r="I116">
        <v>5544</v>
      </c>
      <c r="J116" s="1164">
        <v>8.9999999999999998E-4</v>
      </c>
      <c r="K116">
        <v>5539</v>
      </c>
      <c r="L116" s="1164">
        <v>2.12E-2</v>
      </c>
      <c r="M116">
        <v>5424</v>
      </c>
      <c r="N116" s="1164">
        <v>2.903E-2</v>
      </c>
      <c r="O116">
        <v>5271</v>
      </c>
      <c r="P116">
        <v>0</v>
      </c>
    </row>
    <row r="117" spans="1:16" x14ac:dyDescent="0.25">
      <c r="A117">
        <v>195</v>
      </c>
      <c r="B117" t="s">
        <v>572</v>
      </c>
      <c r="C117" t="s">
        <v>57</v>
      </c>
      <c r="D117" t="s">
        <v>537</v>
      </c>
      <c r="E117">
        <v>6346</v>
      </c>
      <c r="F117" s="1221">
        <v>0</v>
      </c>
      <c r="G117">
        <v>6346</v>
      </c>
      <c r="H117" s="1221">
        <v>0</v>
      </c>
      <c r="I117">
        <v>6346</v>
      </c>
      <c r="J117" s="1164">
        <v>9.5E-4</v>
      </c>
      <c r="K117">
        <v>6340</v>
      </c>
      <c r="L117" s="1221">
        <v>0</v>
      </c>
      <c r="M117">
        <v>6340</v>
      </c>
      <c r="N117" s="1164">
        <v>5.0709999999999998E-2</v>
      </c>
      <c r="O117">
        <v>6034</v>
      </c>
      <c r="P117">
        <v>0</v>
      </c>
    </row>
    <row r="118" spans="1:16" x14ac:dyDescent="0.25">
      <c r="A118">
        <v>196</v>
      </c>
      <c r="B118" t="s">
        <v>62</v>
      </c>
      <c r="C118" t="s">
        <v>57</v>
      </c>
      <c r="D118" t="s">
        <v>537</v>
      </c>
      <c r="E118">
        <v>4455</v>
      </c>
      <c r="F118" s="1221">
        <v>0</v>
      </c>
      <c r="G118">
        <v>4455</v>
      </c>
      <c r="H118" s="1221">
        <v>0</v>
      </c>
      <c r="I118">
        <v>4455</v>
      </c>
      <c r="J118" s="1164">
        <v>8.9999999999999998E-4</v>
      </c>
      <c r="K118">
        <v>4451</v>
      </c>
      <c r="L118" s="1164">
        <v>2.6290000000000001E-2</v>
      </c>
      <c r="M118">
        <v>4337</v>
      </c>
      <c r="N118" s="1164">
        <v>2.384E-2</v>
      </c>
      <c r="O118">
        <v>4236</v>
      </c>
      <c r="P118">
        <v>0</v>
      </c>
    </row>
    <row r="119" spans="1:16" x14ac:dyDescent="0.25">
      <c r="A119">
        <v>197</v>
      </c>
      <c r="B119" t="s">
        <v>63</v>
      </c>
      <c r="C119" t="s">
        <v>57</v>
      </c>
      <c r="D119" t="s">
        <v>537</v>
      </c>
      <c r="E119">
        <v>4526</v>
      </c>
      <c r="F119" s="1221">
        <v>0</v>
      </c>
      <c r="G119">
        <v>4526</v>
      </c>
      <c r="H119" s="1221">
        <v>0</v>
      </c>
      <c r="I119">
        <v>4526</v>
      </c>
      <c r="J119" s="1164">
        <v>8.8000000000000003E-4</v>
      </c>
      <c r="K119">
        <v>4522</v>
      </c>
      <c r="L119" s="1164">
        <v>3.313E-2</v>
      </c>
      <c r="M119">
        <v>4377</v>
      </c>
      <c r="N119" s="1164">
        <v>1.72E-2</v>
      </c>
      <c r="O119">
        <v>4303</v>
      </c>
      <c r="P119">
        <v>0</v>
      </c>
    </row>
    <row r="120" spans="1:16" x14ac:dyDescent="0.25">
      <c r="A120">
        <v>198</v>
      </c>
      <c r="B120" t="s">
        <v>64</v>
      </c>
      <c r="C120" t="s">
        <v>571</v>
      </c>
      <c r="D120" t="s">
        <v>537</v>
      </c>
      <c r="E120">
        <v>777</v>
      </c>
      <c r="F120" s="1221">
        <v>0</v>
      </c>
      <c r="G120">
        <v>777</v>
      </c>
      <c r="H120" s="1221">
        <v>0</v>
      </c>
      <c r="I120">
        <v>777</v>
      </c>
      <c r="J120" s="1163">
        <v>-2.8750000000000001E-2</v>
      </c>
      <c r="K120">
        <v>800</v>
      </c>
      <c r="L120" s="1221">
        <v>0</v>
      </c>
      <c r="M120">
        <v>800</v>
      </c>
      <c r="N120" s="1221">
        <v>0</v>
      </c>
      <c r="O120">
        <v>800</v>
      </c>
      <c r="P120">
        <v>0</v>
      </c>
    </row>
    <row r="121" spans="1:16" x14ac:dyDescent="0.25">
      <c r="A121">
        <v>199</v>
      </c>
      <c r="B121" t="s">
        <v>65</v>
      </c>
      <c r="C121" t="s">
        <v>571</v>
      </c>
      <c r="D121" t="s">
        <v>537</v>
      </c>
      <c r="E121">
        <v>517</v>
      </c>
      <c r="F121" s="1221">
        <v>0</v>
      </c>
      <c r="G121">
        <v>517</v>
      </c>
      <c r="H121" s="1221">
        <v>0</v>
      </c>
      <c r="I121">
        <v>517</v>
      </c>
      <c r="J121" s="1164">
        <v>0.34286</v>
      </c>
      <c r="K121">
        <v>385</v>
      </c>
      <c r="L121" s="1164">
        <v>2.5999999999999999E-3</v>
      </c>
      <c r="M121">
        <v>384</v>
      </c>
      <c r="N121" s="1163">
        <v>-2.5999999999999999E-3</v>
      </c>
      <c r="O121">
        <v>385</v>
      </c>
      <c r="P121">
        <v>0</v>
      </c>
    </row>
    <row r="122" spans="1:16" x14ac:dyDescent="0.25">
      <c r="A122">
        <v>200</v>
      </c>
      <c r="B122" t="s">
        <v>66</v>
      </c>
      <c r="D122" t="s">
        <v>537</v>
      </c>
      <c r="E122">
        <v>560</v>
      </c>
      <c r="F122" s="1221">
        <v>0</v>
      </c>
      <c r="G122">
        <v>560</v>
      </c>
      <c r="H122" s="1221">
        <v>0</v>
      </c>
      <c r="I122">
        <v>560</v>
      </c>
      <c r="J122" s="1221">
        <v>0</v>
      </c>
      <c r="K122">
        <v>560</v>
      </c>
      <c r="L122" s="1221">
        <v>0</v>
      </c>
      <c r="M122">
        <v>560</v>
      </c>
      <c r="N122" s="1221">
        <v>0</v>
      </c>
      <c r="O122">
        <v>560</v>
      </c>
      <c r="P122">
        <v>0</v>
      </c>
    </row>
    <row r="123" spans="1:16" x14ac:dyDescent="0.25">
      <c r="A123">
        <v>201</v>
      </c>
      <c r="B123" t="s">
        <v>67</v>
      </c>
      <c r="C123" t="s">
        <v>571</v>
      </c>
      <c r="D123" t="s">
        <v>537</v>
      </c>
      <c r="E123">
        <v>729</v>
      </c>
      <c r="F123" s="1221">
        <v>0</v>
      </c>
      <c r="G123">
        <v>729</v>
      </c>
      <c r="H123" s="1221">
        <v>0</v>
      </c>
      <c r="I123">
        <v>729</v>
      </c>
      <c r="J123" s="1164">
        <v>5.9589999999999997E-2</v>
      </c>
      <c r="K123">
        <v>688</v>
      </c>
      <c r="L123" s="1221">
        <v>0</v>
      </c>
      <c r="M123">
        <v>688</v>
      </c>
      <c r="N123" s="1221">
        <v>0</v>
      </c>
      <c r="O123">
        <v>688</v>
      </c>
      <c r="P123">
        <v>0</v>
      </c>
    </row>
    <row r="124" spans="1:16" x14ac:dyDescent="0.25">
      <c r="A124">
        <v>202</v>
      </c>
      <c r="B124" t="s">
        <v>68</v>
      </c>
      <c r="C124" t="s">
        <v>57</v>
      </c>
      <c r="D124" t="s">
        <v>537</v>
      </c>
      <c r="E124">
        <v>5406</v>
      </c>
      <c r="F124" s="1221">
        <v>0</v>
      </c>
      <c r="G124">
        <v>5406</v>
      </c>
      <c r="H124" s="1221">
        <v>0</v>
      </c>
      <c r="I124">
        <v>5406</v>
      </c>
      <c r="J124" s="1221">
        <v>0</v>
      </c>
      <c r="K124">
        <v>5406</v>
      </c>
      <c r="L124" s="1221">
        <v>0</v>
      </c>
      <c r="M124">
        <v>5406</v>
      </c>
      <c r="N124" s="1221">
        <v>0</v>
      </c>
      <c r="O124">
        <v>5406</v>
      </c>
      <c r="P124">
        <v>0</v>
      </c>
    </row>
    <row r="125" spans="1:16" x14ac:dyDescent="0.25">
      <c r="A125" s="1097">
        <v>206</v>
      </c>
      <c r="B125" s="1097" t="s">
        <v>932</v>
      </c>
      <c r="C125" s="1097" t="s">
        <v>571</v>
      </c>
      <c r="D125" s="1097" t="s">
        <v>537</v>
      </c>
      <c r="E125">
        <v>14</v>
      </c>
      <c r="F125" s="1221">
        <v>0</v>
      </c>
      <c r="G125">
        <v>14</v>
      </c>
      <c r="H125" s="1221">
        <v>0</v>
      </c>
      <c r="I125">
        <v>14</v>
      </c>
      <c r="J125" s="1221">
        <v>0</v>
      </c>
      <c r="K125">
        <v>14</v>
      </c>
      <c r="L125" s="1221">
        <v>0</v>
      </c>
      <c r="M125">
        <v>14</v>
      </c>
      <c r="N125" s="1221">
        <v>0</v>
      </c>
      <c r="O125">
        <v>14</v>
      </c>
      <c r="P125">
        <v>1</v>
      </c>
    </row>
    <row r="126" spans="1:16" x14ac:dyDescent="0.25">
      <c r="A126">
        <v>208</v>
      </c>
      <c r="B126" t="s">
        <v>69</v>
      </c>
      <c r="C126" t="s">
        <v>57</v>
      </c>
      <c r="D126" t="s">
        <v>537</v>
      </c>
      <c r="E126">
        <v>3811</v>
      </c>
      <c r="F126" s="1221">
        <v>0</v>
      </c>
      <c r="G126">
        <v>3811</v>
      </c>
      <c r="H126" s="1221">
        <v>0</v>
      </c>
      <c r="I126">
        <v>3811</v>
      </c>
      <c r="J126" s="1164">
        <v>1.0499999999999999E-3</v>
      </c>
      <c r="K126">
        <v>3807</v>
      </c>
      <c r="L126" s="1221">
        <v>0</v>
      </c>
      <c r="M126">
        <v>3807</v>
      </c>
      <c r="N126" s="1164">
        <v>5.0790000000000002E-2</v>
      </c>
      <c r="O126">
        <v>3623</v>
      </c>
      <c r="P126">
        <v>0</v>
      </c>
    </row>
    <row r="127" spans="1:16" x14ac:dyDescent="0.25">
      <c r="A127">
        <v>210</v>
      </c>
      <c r="B127" t="s">
        <v>1378</v>
      </c>
      <c r="D127" t="s">
        <v>537</v>
      </c>
      <c r="E127">
        <v>649</v>
      </c>
      <c r="F127" s="1221">
        <v>0</v>
      </c>
      <c r="G127">
        <v>649</v>
      </c>
      <c r="H127" s="1221">
        <v>0</v>
      </c>
      <c r="I127">
        <v>649</v>
      </c>
      <c r="J127" s="1221">
        <v>0</v>
      </c>
      <c r="K127">
        <v>649</v>
      </c>
      <c r="L127" s="1221">
        <v>0</v>
      </c>
      <c r="M127">
        <v>649</v>
      </c>
      <c r="N127" s="1221">
        <v>0</v>
      </c>
      <c r="O127">
        <v>649</v>
      </c>
      <c r="P127">
        <v>0</v>
      </c>
    </row>
    <row r="128" spans="1:16" x14ac:dyDescent="0.25">
      <c r="A128">
        <v>215</v>
      </c>
      <c r="B128" t="s">
        <v>70</v>
      </c>
      <c r="C128" t="s">
        <v>57</v>
      </c>
      <c r="D128" t="s">
        <v>537</v>
      </c>
      <c r="E128">
        <v>5367</v>
      </c>
      <c r="F128" s="1221">
        <v>0</v>
      </c>
      <c r="G128">
        <v>5367</v>
      </c>
      <c r="H128" s="1221">
        <v>0</v>
      </c>
      <c r="I128">
        <v>5367</v>
      </c>
      <c r="J128" s="1164">
        <v>1.1199999999999999E-3</v>
      </c>
      <c r="K128">
        <v>5361</v>
      </c>
      <c r="L128" s="1164">
        <v>2.741E-2</v>
      </c>
      <c r="M128">
        <v>5218</v>
      </c>
      <c r="N128" s="1164">
        <v>2.274E-2</v>
      </c>
      <c r="O128">
        <v>5102</v>
      </c>
      <c r="P128">
        <v>0</v>
      </c>
    </row>
    <row r="129" spans="1:16" x14ac:dyDescent="0.25">
      <c r="A129">
        <v>216</v>
      </c>
      <c r="B129" t="s">
        <v>573</v>
      </c>
      <c r="D129" t="s">
        <v>537</v>
      </c>
      <c r="E129">
        <v>10538</v>
      </c>
      <c r="F129" s="1221">
        <v>0</v>
      </c>
      <c r="G129">
        <v>10538</v>
      </c>
      <c r="H129" s="1163">
        <v>-1.5509999999999999E-2</v>
      </c>
      <c r="I129">
        <v>10704</v>
      </c>
      <c r="J129" s="1163">
        <v>-4.3699999999999998E-3</v>
      </c>
      <c r="K129">
        <v>10751</v>
      </c>
      <c r="L129" s="1164">
        <v>1.5970000000000002E-2</v>
      </c>
      <c r="M129">
        <v>10582</v>
      </c>
      <c r="N129" s="1164">
        <v>2.7999999999999998E-4</v>
      </c>
      <c r="O129">
        <v>10579</v>
      </c>
      <c r="P129">
        <v>0</v>
      </c>
    </row>
    <row r="130" spans="1:16" x14ac:dyDescent="0.25">
      <c r="A130">
        <v>221</v>
      </c>
      <c r="B130" t="s">
        <v>574</v>
      </c>
      <c r="C130" t="s">
        <v>57</v>
      </c>
      <c r="D130" t="s">
        <v>537</v>
      </c>
      <c r="E130">
        <v>3972</v>
      </c>
      <c r="F130" s="1221">
        <v>0</v>
      </c>
      <c r="G130">
        <v>3972</v>
      </c>
      <c r="H130" s="1221">
        <v>0</v>
      </c>
      <c r="I130">
        <v>3972</v>
      </c>
      <c r="J130" s="1164">
        <v>1.01E-3</v>
      </c>
      <c r="K130">
        <v>3968</v>
      </c>
      <c r="L130" s="1164">
        <v>2.8510000000000001E-2</v>
      </c>
      <c r="M130">
        <v>3858</v>
      </c>
      <c r="N130" s="1164">
        <v>2.172E-2</v>
      </c>
      <c r="O130">
        <v>3776</v>
      </c>
      <c r="P130">
        <v>0</v>
      </c>
    </row>
    <row r="131" spans="1:16" x14ac:dyDescent="0.25">
      <c r="A131">
        <v>223</v>
      </c>
      <c r="B131" t="s">
        <v>575</v>
      </c>
      <c r="D131" t="s">
        <v>537</v>
      </c>
      <c r="E131">
        <v>9433</v>
      </c>
      <c r="F131" s="1221">
        <v>0</v>
      </c>
      <c r="G131">
        <v>9433</v>
      </c>
      <c r="H131" s="1163">
        <v>-1.555E-2</v>
      </c>
      <c r="I131">
        <v>9582</v>
      </c>
      <c r="J131" s="1163">
        <v>-4.2599999999999999E-3</v>
      </c>
      <c r="K131">
        <v>9623</v>
      </c>
      <c r="L131" s="1164">
        <v>2.46E-2</v>
      </c>
      <c r="M131">
        <v>9392</v>
      </c>
      <c r="N131" s="1163">
        <v>-8.1300000000000001E-3</v>
      </c>
      <c r="O131">
        <v>9469</v>
      </c>
      <c r="P131">
        <v>0</v>
      </c>
    </row>
    <row r="132" spans="1:16" x14ac:dyDescent="0.25">
      <c r="A132">
        <v>224</v>
      </c>
      <c r="B132" t="s">
        <v>576</v>
      </c>
      <c r="D132" t="s">
        <v>537</v>
      </c>
      <c r="E132">
        <v>12052</v>
      </c>
      <c r="F132" s="1221">
        <v>0</v>
      </c>
      <c r="G132">
        <v>12052</v>
      </c>
      <c r="H132" s="1163">
        <v>-1.5520000000000001E-2</v>
      </c>
      <c r="I132">
        <v>12242</v>
      </c>
      <c r="J132" s="1163">
        <v>-4.3099999999999996E-3</v>
      </c>
      <c r="K132">
        <v>12295</v>
      </c>
      <c r="L132" s="1164">
        <v>2.0840000000000001E-2</v>
      </c>
      <c r="M132">
        <v>12044</v>
      </c>
      <c r="N132" s="1163">
        <v>-4.5500000000000002E-3</v>
      </c>
      <c r="O132">
        <v>12099</v>
      </c>
      <c r="P132">
        <v>0</v>
      </c>
    </row>
    <row r="133" spans="1:16" x14ac:dyDescent="0.25">
      <c r="A133">
        <v>226</v>
      </c>
      <c r="B133" t="s">
        <v>1379</v>
      </c>
      <c r="D133" t="s">
        <v>537</v>
      </c>
      <c r="E133">
        <v>0</v>
      </c>
      <c r="G133">
        <v>0</v>
      </c>
      <c r="I133">
        <v>0</v>
      </c>
      <c r="K133">
        <v>0</v>
      </c>
      <c r="M133">
        <v>0</v>
      </c>
      <c r="O133">
        <v>0</v>
      </c>
      <c r="P133">
        <v>0</v>
      </c>
    </row>
    <row r="134" spans="1:16" x14ac:dyDescent="0.25">
      <c r="A134">
        <v>227</v>
      </c>
      <c r="B134" t="s">
        <v>577</v>
      </c>
      <c r="D134" t="s">
        <v>537</v>
      </c>
      <c r="E134">
        <v>12516</v>
      </c>
      <c r="F134" s="1221">
        <v>0</v>
      </c>
      <c r="G134">
        <v>12516</v>
      </c>
      <c r="H134" s="1163">
        <v>-1.5570000000000001E-2</v>
      </c>
      <c r="I134">
        <v>12714</v>
      </c>
      <c r="J134" s="1163">
        <v>-4.3099999999999996E-3</v>
      </c>
      <c r="K134">
        <v>12769</v>
      </c>
      <c r="L134" s="1164">
        <v>1.277E-2</v>
      </c>
      <c r="M134">
        <v>12608</v>
      </c>
      <c r="N134" s="1164">
        <v>3.4199999999999999E-3</v>
      </c>
      <c r="O134">
        <v>12565</v>
      </c>
      <c r="P134">
        <v>0</v>
      </c>
    </row>
    <row r="135" spans="1:16" x14ac:dyDescent="0.25">
      <c r="A135">
        <v>228</v>
      </c>
      <c r="B135" t="s">
        <v>578</v>
      </c>
      <c r="D135" t="s">
        <v>537</v>
      </c>
      <c r="E135">
        <v>13317</v>
      </c>
      <c r="F135" s="1221">
        <v>0</v>
      </c>
      <c r="G135">
        <v>13317</v>
      </c>
      <c r="H135" s="1163">
        <v>-1.5599999999999999E-2</v>
      </c>
      <c r="I135">
        <v>13528</v>
      </c>
      <c r="J135" s="1163">
        <v>-4.2700000000000004E-3</v>
      </c>
      <c r="K135">
        <v>13586</v>
      </c>
      <c r="L135" s="1164">
        <v>1.056E-2</v>
      </c>
      <c r="M135">
        <v>13444</v>
      </c>
      <c r="N135" s="1164">
        <v>5.6100000000000004E-3</v>
      </c>
      <c r="O135">
        <v>13369</v>
      </c>
      <c r="P135">
        <v>0</v>
      </c>
    </row>
    <row r="136" spans="1:16" x14ac:dyDescent="0.25">
      <c r="A136">
        <v>234</v>
      </c>
      <c r="B136" t="s">
        <v>579</v>
      </c>
      <c r="D136" t="s">
        <v>537</v>
      </c>
      <c r="E136">
        <v>10877</v>
      </c>
      <c r="F136" s="1221">
        <v>0</v>
      </c>
      <c r="G136">
        <v>10877</v>
      </c>
      <c r="H136" s="1163">
        <v>-1.5570000000000001E-2</v>
      </c>
      <c r="I136">
        <v>11049</v>
      </c>
      <c r="J136" s="1163">
        <v>-4.3299999999999996E-3</v>
      </c>
      <c r="K136">
        <v>11097</v>
      </c>
      <c r="L136" s="1164">
        <v>1.4540000000000001E-2</v>
      </c>
      <c r="M136">
        <v>10938</v>
      </c>
      <c r="N136" s="1164">
        <v>1.74E-3</v>
      </c>
      <c r="O136">
        <v>10919</v>
      </c>
      <c r="P136">
        <v>0</v>
      </c>
    </row>
    <row r="137" spans="1:16" x14ac:dyDescent="0.25">
      <c r="A137">
        <v>240</v>
      </c>
      <c r="B137" t="s">
        <v>580</v>
      </c>
      <c r="D137" t="s">
        <v>537</v>
      </c>
      <c r="E137">
        <v>9545</v>
      </c>
      <c r="F137" s="1221">
        <v>0</v>
      </c>
      <c r="G137">
        <v>9545</v>
      </c>
      <c r="H137" s="1163">
        <v>-1.5469999999999999E-2</v>
      </c>
      <c r="I137">
        <v>9695</v>
      </c>
      <c r="J137" s="1163">
        <v>-4.3099999999999996E-3</v>
      </c>
      <c r="K137">
        <v>9737</v>
      </c>
      <c r="L137" s="1164">
        <v>1.7340000000000001E-2</v>
      </c>
      <c r="M137">
        <v>9571</v>
      </c>
      <c r="N137" s="1163">
        <v>-1.15E-3</v>
      </c>
      <c r="O137">
        <v>9582</v>
      </c>
      <c r="P137">
        <v>0</v>
      </c>
    </row>
    <row r="138" spans="1:16" x14ac:dyDescent="0.25">
      <c r="A138">
        <v>241</v>
      </c>
      <c r="B138" t="s">
        <v>581</v>
      </c>
      <c r="D138" t="s">
        <v>537</v>
      </c>
      <c r="E138">
        <v>9271</v>
      </c>
      <c r="F138" s="1221">
        <v>0</v>
      </c>
      <c r="G138">
        <v>9271</v>
      </c>
      <c r="H138" s="1163">
        <v>-1.55E-2</v>
      </c>
      <c r="I138">
        <v>9417</v>
      </c>
      <c r="J138" s="1163">
        <v>-4.3299999999999996E-3</v>
      </c>
      <c r="K138">
        <v>9458</v>
      </c>
      <c r="L138" s="1164">
        <v>2.3040000000000001E-2</v>
      </c>
      <c r="M138">
        <v>9245</v>
      </c>
      <c r="N138" s="1163">
        <v>-6.6600000000000001E-3</v>
      </c>
      <c r="O138">
        <v>9307</v>
      </c>
      <c r="P138">
        <v>0</v>
      </c>
    </row>
    <row r="139" spans="1:16" x14ac:dyDescent="0.25">
      <c r="A139">
        <v>243</v>
      </c>
      <c r="B139" t="s">
        <v>72</v>
      </c>
      <c r="C139" t="s">
        <v>57</v>
      </c>
      <c r="D139" t="s">
        <v>537</v>
      </c>
      <c r="E139">
        <v>6215</v>
      </c>
      <c r="F139" s="1221">
        <v>0</v>
      </c>
      <c r="G139">
        <v>6215</v>
      </c>
      <c r="H139" s="1221">
        <v>0</v>
      </c>
      <c r="I139">
        <v>6215</v>
      </c>
      <c r="J139" s="1164">
        <v>8.0999999999999996E-4</v>
      </c>
      <c r="K139">
        <v>6210</v>
      </c>
      <c r="L139" s="1164">
        <v>1.6199999999999999E-2</v>
      </c>
      <c r="M139">
        <v>6111</v>
      </c>
      <c r="N139" s="1164">
        <v>3.4189999999999998E-2</v>
      </c>
      <c r="O139">
        <v>5909</v>
      </c>
      <c r="P139">
        <v>0</v>
      </c>
    </row>
    <row r="140" spans="1:16" x14ac:dyDescent="0.25">
      <c r="A140">
        <v>245</v>
      </c>
      <c r="B140" t="s">
        <v>582</v>
      </c>
      <c r="D140" t="s">
        <v>537</v>
      </c>
      <c r="E140">
        <v>8852</v>
      </c>
      <c r="F140" s="1221">
        <v>0</v>
      </c>
      <c r="G140">
        <v>8852</v>
      </c>
      <c r="H140" s="1163">
        <v>-1.5570000000000001E-2</v>
      </c>
      <c r="I140">
        <v>8992</v>
      </c>
      <c r="J140" s="1163">
        <v>-4.3200000000000001E-3</v>
      </c>
      <c r="K140">
        <v>9031</v>
      </c>
      <c r="L140" s="1164">
        <v>1.907E-2</v>
      </c>
      <c r="M140">
        <v>8862</v>
      </c>
      <c r="N140" s="1163">
        <v>-2.81E-3</v>
      </c>
      <c r="O140">
        <v>8887</v>
      </c>
      <c r="P140">
        <v>0</v>
      </c>
    </row>
    <row r="141" spans="1:16" x14ac:dyDescent="0.25">
      <c r="A141">
        <v>246</v>
      </c>
      <c r="B141" t="s">
        <v>583</v>
      </c>
      <c r="C141" t="s">
        <v>562</v>
      </c>
      <c r="D141" t="s">
        <v>537</v>
      </c>
      <c r="E141">
        <v>10609</v>
      </c>
      <c r="F141" s="1221">
        <v>0</v>
      </c>
      <c r="G141">
        <v>10609</v>
      </c>
      <c r="H141" s="1163">
        <v>-1.55E-2</v>
      </c>
      <c r="I141">
        <v>10776</v>
      </c>
      <c r="J141" s="1163">
        <v>-4.3400000000000001E-3</v>
      </c>
      <c r="K141">
        <v>10823</v>
      </c>
      <c r="L141" s="1164">
        <v>2.094E-2</v>
      </c>
      <c r="M141">
        <v>10601</v>
      </c>
      <c r="N141" s="1163">
        <v>-4.5999999999999999E-3</v>
      </c>
      <c r="O141">
        <v>10650</v>
      </c>
      <c r="P141">
        <v>0</v>
      </c>
    </row>
    <row r="142" spans="1:16" x14ac:dyDescent="0.25">
      <c r="A142">
        <v>247</v>
      </c>
      <c r="B142" t="s">
        <v>936</v>
      </c>
      <c r="C142" t="s">
        <v>571</v>
      </c>
      <c r="D142" t="s">
        <v>537</v>
      </c>
      <c r="E142">
        <v>3148</v>
      </c>
      <c r="F142" s="1221">
        <v>0</v>
      </c>
      <c r="G142">
        <v>3148</v>
      </c>
      <c r="H142" s="1163">
        <v>-1.5630000000000002E-2</v>
      </c>
      <c r="I142">
        <v>3198</v>
      </c>
      <c r="J142" s="1163">
        <v>-4.0499999999999998E-3</v>
      </c>
      <c r="K142">
        <v>3211</v>
      </c>
      <c r="L142" s="1164">
        <v>1.1339999999999999E-2</v>
      </c>
      <c r="M142">
        <v>3175</v>
      </c>
      <c r="N142" s="1164">
        <v>4.7499999999999999E-3</v>
      </c>
      <c r="O142">
        <v>3160</v>
      </c>
      <c r="P142">
        <v>0</v>
      </c>
    </row>
    <row r="143" spans="1:16" x14ac:dyDescent="0.25">
      <c r="A143">
        <v>251</v>
      </c>
      <c r="B143" t="s">
        <v>584</v>
      </c>
      <c r="D143" t="s">
        <v>537</v>
      </c>
      <c r="E143">
        <v>8425</v>
      </c>
      <c r="F143" s="1221">
        <v>0</v>
      </c>
      <c r="G143">
        <v>8425</v>
      </c>
      <c r="H143" s="1163">
        <v>-1.5429999999999999E-2</v>
      </c>
      <c r="I143">
        <v>8557</v>
      </c>
      <c r="J143" s="1163">
        <v>-4.4200000000000003E-3</v>
      </c>
      <c r="K143">
        <v>8595</v>
      </c>
      <c r="L143" s="1164">
        <v>1.8849999999999999E-2</v>
      </c>
      <c r="M143">
        <v>8436</v>
      </c>
      <c r="N143" s="1163">
        <v>-2.48E-3</v>
      </c>
      <c r="O143">
        <v>8457</v>
      </c>
      <c r="P143">
        <v>0</v>
      </c>
    </row>
    <row r="144" spans="1:16" x14ac:dyDescent="0.25">
      <c r="A144">
        <v>256</v>
      </c>
      <c r="B144" t="s">
        <v>937</v>
      </c>
      <c r="C144" t="s">
        <v>571</v>
      </c>
      <c r="D144" t="s">
        <v>537</v>
      </c>
      <c r="E144">
        <v>3148</v>
      </c>
      <c r="F144" s="1221">
        <v>0</v>
      </c>
      <c r="G144">
        <v>3148</v>
      </c>
      <c r="H144" s="1163">
        <v>-1.5630000000000002E-2</v>
      </c>
      <c r="I144">
        <v>3198</v>
      </c>
      <c r="J144" s="1163">
        <v>-4.0499999999999998E-3</v>
      </c>
      <c r="K144">
        <v>3211</v>
      </c>
      <c r="L144" s="1164">
        <v>1.1339999999999999E-2</v>
      </c>
      <c r="M144">
        <v>3175</v>
      </c>
      <c r="N144" s="1164">
        <v>4.7499999999999999E-3</v>
      </c>
      <c r="O144">
        <v>3160</v>
      </c>
      <c r="P144">
        <v>0</v>
      </c>
    </row>
    <row r="145" spans="1:16" x14ac:dyDescent="0.25">
      <c r="A145">
        <v>257</v>
      </c>
      <c r="B145" t="s">
        <v>938</v>
      </c>
      <c r="C145" t="s">
        <v>571</v>
      </c>
      <c r="D145" t="s">
        <v>537</v>
      </c>
      <c r="E145">
        <v>6506</v>
      </c>
      <c r="F145" s="1221">
        <v>0</v>
      </c>
      <c r="G145">
        <v>6506</v>
      </c>
      <c r="H145" s="1163">
        <v>-1.558E-2</v>
      </c>
      <c r="I145">
        <v>6609</v>
      </c>
      <c r="J145" s="1163">
        <v>-4.3699999999999998E-3</v>
      </c>
      <c r="K145">
        <v>6638</v>
      </c>
      <c r="L145" s="1164">
        <v>1.1429999999999999E-2</v>
      </c>
      <c r="M145">
        <v>6563</v>
      </c>
      <c r="N145" s="1164">
        <v>4.7499999999999999E-3</v>
      </c>
      <c r="O145">
        <v>6532</v>
      </c>
      <c r="P145">
        <v>0</v>
      </c>
    </row>
    <row r="146" spans="1:16" x14ac:dyDescent="0.25">
      <c r="A146">
        <v>260</v>
      </c>
      <c r="B146" t="s">
        <v>585</v>
      </c>
      <c r="D146" t="s">
        <v>537</v>
      </c>
      <c r="E146">
        <v>6688</v>
      </c>
      <c r="F146" s="1221">
        <v>0</v>
      </c>
      <c r="G146">
        <v>6688</v>
      </c>
      <c r="H146" s="1163">
        <v>-1.5599999999999999E-2</v>
      </c>
      <c r="I146">
        <v>6794</v>
      </c>
      <c r="J146" s="1163">
        <v>-4.2500000000000003E-3</v>
      </c>
      <c r="K146">
        <v>6823</v>
      </c>
      <c r="L146" s="1164">
        <v>2.0639999999999999E-2</v>
      </c>
      <c r="M146">
        <v>6685</v>
      </c>
      <c r="N146" s="1163">
        <v>-4.3200000000000001E-3</v>
      </c>
      <c r="O146">
        <v>6714</v>
      </c>
      <c r="P146">
        <v>0</v>
      </c>
    </row>
    <row r="147" spans="1:16" x14ac:dyDescent="0.25">
      <c r="A147">
        <v>265</v>
      </c>
      <c r="B147" t="s">
        <v>586</v>
      </c>
      <c r="C147" t="s">
        <v>551</v>
      </c>
      <c r="D147" t="s">
        <v>503</v>
      </c>
      <c r="E147">
        <v>11263</v>
      </c>
      <c r="F147" s="1164">
        <v>0.1124</v>
      </c>
      <c r="G147">
        <v>10125</v>
      </c>
      <c r="H147" s="1164">
        <v>9.5070000000000002E-2</v>
      </c>
      <c r="I147">
        <v>9246</v>
      </c>
      <c r="J147" s="1163">
        <v>-3.567E-2</v>
      </c>
      <c r="K147">
        <v>9588</v>
      </c>
      <c r="L147" s="1164">
        <v>0.12153</v>
      </c>
      <c r="M147">
        <v>8549</v>
      </c>
      <c r="N147" s="1163">
        <v>-3.6099999999999999E-3</v>
      </c>
      <c r="O147">
        <v>8580</v>
      </c>
      <c r="P147">
        <v>0</v>
      </c>
    </row>
    <row r="148" spans="1:16" x14ac:dyDescent="0.25">
      <c r="A148">
        <v>266</v>
      </c>
      <c r="B148" t="s">
        <v>73</v>
      </c>
      <c r="C148" t="s">
        <v>57</v>
      </c>
      <c r="D148" t="s">
        <v>537</v>
      </c>
      <c r="E148">
        <v>5745</v>
      </c>
      <c r="F148" s="1221">
        <v>0</v>
      </c>
      <c r="G148">
        <v>5745</v>
      </c>
      <c r="H148" s="1221">
        <v>0</v>
      </c>
      <c r="I148">
        <v>5745</v>
      </c>
      <c r="J148" s="1164">
        <v>8.7000000000000001E-4</v>
      </c>
      <c r="K148">
        <v>5740</v>
      </c>
      <c r="L148" s="1164">
        <v>2.3900000000000001E-2</v>
      </c>
      <c r="M148">
        <v>5606</v>
      </c>
      <c r="N148" s="1164">
        <v>2.6360000000000001E-2</v>
      </c>
      <c r="O148">
        <v>5462</v>
      </c>
      <c r="P148">
        <v>0</v>
      </c>
    </row>
    <row r="149" spans="1:16" x14ac:dyDescent="0.25">
      <c r="A149">
        <v>271</v>
      </c>
      <c r="B149" t="s">
        <v>1380</v>
      </c>
      <c r="D149" t="s">
        <v>537</v>
      </c>
      <c r="E149">
        <v>0</v>
      </c>
      <c r="G149">
        <v>0</v>
      </c>
      <c r="I149">
        <v>0</v>
      </c>
      <c r="K149">
        <v>0</v>
      </c>
      <c r="M149">
        <v>0</v>
      </c>
      <c r="O149">
        <v>0</v>
      </c>
      <c r="P149">
        <v>0</v>
      </c>
    </row>
    <row r="150" spans="1:16" x14ac:dyDescent="0.25">
      <c r="A150">
        <v>275</v>
      </c>
      <c r="B150" t="s">
        <v>587</v>
      </c>
      <c r="C150" t="s">
        <v>571</v>
      </c>
      <c r="D150" t="s">
        <v>537</v>
      </c>
      <c r="E150">
        <v>2500</v>
      </c>
      <c r="F150" s="1221">
        <v>0</v>
      </c>
      <c r="G150">
        <v>2500</v>
      </c>
      <c r="H150" s="1163">
        <v>-1.536E-2</v>
      </c>
      <c r="I150">
        <v>2539</v>
      </c>
      <c r="J150" s="1163">
        <v>-4.3099999999999996E-3</v>
      </c>
      <c r="K150">
        <v>2550</v>
      </c>
      <c r="L150" s="1164">
        <v>1.634E-2</v>
      </c>
      <c r="M150">
        <v>2509</v>
      </c>
      <c r="N150" s="1221">
        <v>0</v>
      </c>
      <c r="O150">
        <v>2509</v>
      </c>
      <c r="P150">
        <v>0</v>
      </c>
    </row>
    <row r="151" spans="1:16" x14ac:dyDescent="0.25">
      <c r="A151">
        <v>276</v>
      </c>
      <c r="B151" t="s">
        <v>588</v>
      </c>
      <c r="C151" t="s">
        <v>571</v>
      </c>
      <c r="D151" t="s">
        <v>537</v>
      </c>
      <c r="E151">
        <v>6636</v>
      </c>
      <c r="F151" s="1221">
        <v>0</v>
      </c>
      <c r="G151">
        <v>6636</v>
      </c>
      <c r="H151" s="1163">
        <v>-1.5429999999999999E-2</v>
      </c>
      <c r="I151">
        <v>6740</v>
      </c>
      <c r="J151" s="1163">
        <v>-4.4299999999999999E-3</v>
      </c>
      <c r="K151">
        <v>6770</v>
      </c>
      <c r="L151" s="1164">
        <v>2.0039999999999999E-2</v>
      </c>
      <c r="M151">
        <v>6637</v>
      </c>
      <c r="N151" s="1163">
        <v>-3.5999999999999999E-3</v>
      </c>
      <c r="O151">
        <v>6661</v>
      </c>
      <c r="P151">
        <v>0</v>
      </c>
    </row>
    <row r="152" spans="1:16" x14ac:dyDescent="0.25">
      <c r="A152">
        <v>277</v>
      </c>
      <c r="B152" t="s">
        <v>589</v>
      </c>
      <c r="C152" t="s">
        <v>571</v>
      </c>
      <c r="D152" t="s">
        <v>537</v>
      </c>
      <c r="E152">
        <v>4188</v>
      </c>
      <c r="F152" s="1221">
        <v>0</v>
      </c>
      <c r="G152">
        <v>4188</v>
      </c>
      <c r="H152" s="1163">
        <v>-1.5509999999999999E-2</v>
      </c>
      <c r="I152">
        <v>4254</v>
      </c>
      <c r="J152" s="1163">
        <v>-4.45E-3</v>
      </c>
      <c r="K152">
        <v>4273</v>
      </c>
      <c r="L152" s="1164">
        <v>1.8589999999999999E-2</v>
      </c>
      <c r="M152">
        <v>4195</v>
      </c>
      <c r="N152" s="1163">
        <v>-2.14E-3</v>
      </c>
      <c r="O152">
        <v>4204</v>
      </c>
      <c r="P152">
        <v>0</v>
      </c>
    </row>
    <row r="153" spans="1:16" x14ac:dyDescent="0.25">
      <c r="A153">
        <v>279</v>
      </c>
      <c r="B153" t="s">
        <v>590</v>
      </c>
      <c r="C153" t="s">
        <v>571</v>
      </c>
      <c r="D153" t="s">
        <v>537</v>
      </c>
      <c r="E153">
        <v>2374</v>
      </c>
      <c r="F153" s="1221">
        <v>0</v>
      </c>
      <c r="G153">
        <v>2374</v>
      </c>
      <c r="H153" s="1163">
        <v>-1.575E-2</v>
      </c>
      <c r="I153">
        <v>2412</v>
      </c>
      <c r="J153" s="1163">
        <v>-4.13E-3</v>
      </c>
      <c r="K153">
        <v>2422</v>
      </c>
      <c r="L153" s="1164">
        <v>1.6789999999999999E-2</v>
      </c>
      <c r="M153">
        <v>2382</v>
      </c>
      <c r="N153" s="1163">
        <v>-8.4000000000000003E-4</v>
      </c>
      <c r="O153">
        <v>2384</v>
      </c>
      <c r="P153">
        <v>0</v>
      </c>
    </row>
    <row r="154" spans="1:16" x14ac:dyDescent="0.25">
      <c r="A154">
        <v>280</v>
      </c>
      <c r="B154" t="s">
        <v>591</v>
      </c>
      <c r="C154" t="s">
        <v>571</v>
      </c>
      <c r="D154" t="s">
        <v>537</v>
      </c>
      <c r="E154">
        <v>8438</v>
      </c>
      <c r="F154" s="1221">
        <v>0</v>
      </c>
      <c r="G154">
        <v>8438</v>
      </c>
      <c r="H154" s="1163">
        <v>-1.5520000000000001E-2</v>
      </c>
      <c r="I154">
        <v>8571</v>
      </c>
      <c r="J154" s="1163">
        <v>-4.3E-3</v>
      </c>
      <c r="K154">
        <v>8608</v>
      </c>
      <c r="L154" s="1164">
        <v>1.6410000000000001E-2</v>
      </c>
      <c r="M154">
        <v>8469</v>
      </c>
      <c r="N154" s="1163">
        <v>-1.2E-4</v>
      </c>
      <c r="O154">
        <v>8470</v>
      </c>
      <c r="P154">
        <v>0</v>
      </c>
    </row>
    <row r="155" spans="1:16" x14ac:dyDescent="0.25">
      <c r="A155">
        <v>281</v>
      </c>
      <c r="B155" t="s">
        <v>592</v>
      </c>
      <c r="C155" t="s">
        <v>571</v>
      </c>
      <c r="D155" t="s">
        <v>537</v>
      </c>
      <c r="E155">
        <v>1520</v>
      </c>
      <c r="F155" s="1221">
        <v>0</v>
      </c>
      <c r="G155">
        <v>1520</v>
      </c>
      <c r="H155" s="1163">
        <v>-1.554E-2</v>
      </c>
      <c r="I155">
        <v>1544</v>
      </c>
      <c r="J155" s="1163">
        <v>-3.8700000000000002E-3</v>
      </c>
      <c r="K155">
        <v>1550</v>
      </c>
      <c r="L155" s="1164">
        <v>2.0410000000000001E-2</v>
      </c>
      <c r="M155">
        <v>1519</v>
      </c>
      <c r="N155" s="1163">
        <v>-4.5900000000000003E-3</v>
      </c>
      <c r="O155">
        <v>1526</v>
      </c>
      <c r="P155">
        <v>0</v>
      </c>
    </row>
    <row r="156" spans="1:16" x14ac:dyDescent="0.25">
      <c r="A156">
        <v>282</v>
      </c>
      <c r="B156" t="s">
        <v>126</v>
      </c>
      <c r="C156" t="s">
        <v>571</v>
      </c>
      <c r="D156" t="s">
        <v>537</v>
      </c>
      <c r="E156">
        <v>2410</v>
      </c>
      <c r="F156" s="1221">
        <v>0</v>
      </c>
      <c r="G156">
        <v>2410</v>
      </c>
      <c r="H156" s="1163">
        <v>-1.5520000000000001E-2</v>
      </c>
      <c r="I156">
        <v>2448</v>
      </c>
      <c r="J156" s="1163">
        <v>-4.47E-3</v>
      </c>
      <c r="K156">
        <v>2459</v>
      </c>
      <c r="L156" s="1164">
        <v>9.4400000000000005E-3</v>
      </c>
      <c r="M156">
        <v>2436</v>
      </c>
      <c r="N156" s="1164">
        <v>7.0299999999999998E-3</v>
      </c>
      <c r="O156">
        <v>2419</v>
      </c>
      <c r="P156">
        <v>0</v>
      </c>
    </row>
    <row r="157" spans="1:16" x14ac:dyDescent="0.25">
      <c r="A157">
        <v>283</v>
      </c>
      <c r="B157" t="s">
        <v>127</v>
      </c>
      <c r="C157" t="s">
        <v>571</v>
      </c>
      <c r="D157" t="s">
        <v>537</v>
      </c>
      <c r="E157">
        <v>1766</v>
      </c>
      <c r="F157" s="1221">
        <v>0</v>
      </c>
      <c r="G157">
        <v>1766</v>
      </c>
      <c r="H157" s="1163">
        <v>-1.5610000000000001E-2</v>
      </c>
      <c r="I157">
        <v>1794</v>
      </c>
      <c r="J157" s="1163">
        <v>-4.4400000000000004E-3</v>
      </c>
      <c r="K157">
        <v>1802</v>
      </c>
      <c r="L157" s="1164">
        <v>1.636E-2</v>
      </c>
      <c r="M157">
        <v>1773</v>
      </c>
      <c r="N157" s="1221">
        <v>0</v>
      </c>
      <c r="O157">
        <v>1773</v>
      </c>
      <c r="P157">
        <v>0</v>
      </c>
    </row>
    <row r="158" spans="1:16" x14ac:dyDescent="0.25">
      <c r="A158">
        <v>286</v>
      </c>
      <c r="B158" t="s">
        <v>593</v>
      </c>
      <c r="D158" t="s">
        <v>537</v>
      </c>
      <c r="E158">
        <v>8503</v>
      </c>
      <c r="F158" s="1221">
        <v>0</v>
      </c>
      <c r="G158">
        <v>8503</v>
      </c>
      <c r="H158" s="1163">
        <v>-1.5509999999999999E-2</v>
      </c>
      <c r="I158">
        <v>8637</v>
      </c>
      <c r="J158" s="1163">
        <v>-4.2700000000000004E-3</v>
      </c>
      <c r="K158">
        <v>8674</v>
      </c>
      <c r="L158" s="1164">
        <v>1.8190000000000001E-2</v>
      </c>
      <c r="M158">
        <v>8519</v>
      </c>
      <c r="N158" s="1163">
        <v>-1.99E-3</v>
      </c>
      <c r="O158">
        <v>8536</v>
      </c>
      <c r="P158">
        <v>0</v>
      </c>
    </row>
    <row r="159" spans="1:16" x14ac:dyDescent="0.25">
      <c r="A159">
        <v>290</v>
      </c>
      <c r="B159" t="s">
        <v>120</v>
      </c>
      <c r="C159" t="s">
        <v>562</v>
      </c>
      <c r="D159" t="s">
        <v>537</v>
      </c>
      <c r="E159">
        <v>14541</v>
      </c>
      <c r="F159" s="1221">
        <v>0</v>
      </c>
      <c r="G159">
        <v>14541</v>
      </c>
      <c r="H159" s="1163">
        <v>-1.5570000000000001E-2</v>
      </c>
      <c r="I159">
        <v>14771</v>
      </c>
      <c r="J159" s="1163">
        <v>-4.3099999999999996E-3</v>
      </c>
      <c r="K159">
        <v>14835</v>
      </c>
      <c r="L159" s="1164">
        <v>7.9500000000000005E-3</v>
      </c>
      <c r="M159">
        <v>14718</v>
      </c>
      <c r="N159" s="1164">
        <v>8.2900000000000005E-3</v>
      </c>
      <c r="O159">
        <v>14597</v>
      </c>
      <c r="P159">
        <v>0</v>
      </c>
    </row>
    <row r="160" spans="1:16" x14ac:dyDescent="0.25">
      <c r="A160">
        <v>291</v>
      </c>
      <c r="B160" t="s">
        <v>594</v>
      </c>
      <c r="C160" t="s">
        <v>571</v>
      </c>
      <c r="D160" t="s">
        <v>537</v>
      </c>
      <c r="E160">
        <v>1752</v>
      </c>
      <c r="F160" s="1221">
        <v>0</v>
      </c>
      <c r="G160">
        <v>1752</v>
      </c>
      <c r="H160" s="1163">
        <v>-1.5180000000000001E-2</v>
      </c>
      <c r="I160">
        <v>1779</v>
      </c>
      <c r="J160" s="1163">
        <v>-4.4799999999999996E-3</v>
      </c>
      <c r="K160">
        <v>1787</v>
      </c>
      <c r="L160" s="1164">
        <v>1.7649999999999999E-2</v>
      </c>
      <c r="M160">
        <v>1756</v>
      </c>
      <c r="N160" s="1163">
        <v>-1.14E-3</v>
      </c>
      <c r="O160">
        <v>1758</v>
      </c>
      <c r="P160">
        <v>0</v>
      </c>
    </row>
    <row r="161" spans="1:16" x14ac:dyDescent="0.25">
      <c r="A161" s="1097">
        <v>298</v>
      </c>
      <c r="B161" s="1097" t="s">
        <v>595</v>
      </c>
      <c r="C161" s="1097" t="s">
        <v>451</v>
      </c>
      <c r="D161" s="1097" t="s">
        <v>503</v>
      </c>
      <c r="E161">
        <v>2196</v>
      </c>
      <c r="F161" s="1221">
        <v>0</v>
      </c>
      <c r="G161">
        <v>2196</v>
      </c>
      <c r="H161" s="1221">
        <v>0</v>
      </c>
      <c r="I161">
        <v>2196</v>
      </c>
      <c r="J161" s="1221">
        <v>0</v>
      </c>
      <c r="K161">
        <v>2196</v>
      </c>
      <c r="L161" s="1221">
        <v>0</v>
      </c>
      <c r="M161">
        <v>2196</v>
      </c>
      <c r="N161" s="1221">
        <v>0</v>
      </c>
      <c r="O161">
        <v>2196</v>
      </c>
      <c r="P161">
        <v>1</v>
      </c>
    </row>
    <row r="162" spans="1:16" x14ac:dyDescent="0.25">
      <c r="A162" s="1097">
        <v>301</v>
      </c>
      <c r="B162" s="1097" t="s">
        <v>596</v>
      </c>
      <c r="C162" s="1097" t="s">
        <v>451</v>
      </c>
      <c r="D162" s="1097" t="s">
        <v>503</v>
      </c>
      <c r="E162">
        <v>1118</v>
      </c>
      <c r="F162" s="1221">
        <v>0</v>
      </c>
      <c r="G162">
        <v>1118</v>
      </c>
      <c r="H162" s="1221">
        <v>0</v>
      </c>
      <c r="I162">
        <v>1118</v>
      </c>
      <c r="J162" s="1221">
        <v>0</v>
      </c>
      <c r="K162">
        <v>1118</v>
      </c>
      <c r="L162" s="1221">
        <v>0</v>
      </c>
      <c r="M162">
        <v>1118</v>
      </c>
      <c r="N162" s="1221">
        <v>0</v>
      </c>
      <c r="O162">
        <v>1118</v>
      </c>
      <c r="P162">
        <v>1</v>
      </c>
    </row>
    <row r="163" spans="1:16" x14ac:dyDescent="0.25">
      <c r="A163">
        <v>304</v>
      </c>
      <c r="B163" t="s">
        <v>1381</v>
      </c>
      <c r="D163" t="s">
        <v>503</v>
      </c>
      <c r="E163">
        <v>1393</v>
      </c>
      <c r="F163" s="1163">
        <v>-1.8319999999999999E-2</v>
      </c>
      <c r="G163">
        <v>1419</v>
      </c>
      <c r="H163" s="1164">
        <v>0.10946</v>
      </c>
      <c r="I163">
        <v>1279</v>
      </c>
      <c r="J163" s="1163">
        <v>-7.0489999999999997E-2</v>
      </c>
      <c r="K163">
        <v>1376</v>
      </c>
      <c r="L163" s="1164">
        <v>0.11598</v>
      </c>
      <c r="M163">
        <v>1233</v>
      </c>
      <c r="N163" s="1163">
        <v>-9.5380000000000006E-2</v>
      </c>
      <c r="O163">
        <v>1363</v>
      </c>
      <c r="P163">
        <v>0</v>
      </c>
    </row>
    <row r="164" spans="1:16" x14ac:dyDescent="0.25">
      <c r="A164">
        <v>305</v>
      </c>
      <c r="B164" t="s">
        <v>1382</v>
      </c>
      <c r="D164" t="s">
        <v>503</v>
      </c>
      <c r="E164">
        <v>5741</v>
      </c>
      <c r="F164" s="1164">
        <v>6.6600000000000001E-3</v>
      </c>
      <c r="G164">
        <v>5703</v>
      </c>
      <c r="H164" s="1164">
        <v>2.8309999999999998E-2</v>
      </c>
      <c r="I164">
        <v>5546</v>
      </c>
      <c r="J164" s="1163">
        <v>-1.8579999999999999E-2</v>
      </c>
      <c r="K164">
        <v>5651</v>
      </c>
      <c r="L164" s="1164">
        <v>3.6499999999999998E-2</v>
      </c>
      <c r="M164">
        <v>5452</v>
      </c>
      <c r="N164" s="1164">
        <v>7.9500000000000005E-3</v>
      </c>
      <c r="O164">
        <v>5409</v>
      </c>
      <c r="P164">
        <v>0</v>
      </c>
    </row>
    <row r="165" spans="1:16" x14ac:dyDescent="0.25">
      <c r="A165">
        <v>306</v>
      </c>
      <c r="B165" t="s">
        <v>1383</v>
      </c>
      <c r="D165" t="s">
        <v>503</v>
      </c>
      <c r="E165">
        <v>2950</v>
      </c>
      <c r="F165" s="1163">
        <v>-3.056E-2</v>
      </c>
      <c r="G165">
        <v>3043</v>
      </c>
      <c r="H165" s="1163">
        <v>-2.9499999999999999E-3</v>
      </c>
      <c r="I165">
        <v>3052</v>
      </c>
      <c r="J165" s="1163">
        <v>-5.8599999999999998E-3</v>
      </c>
      <c r="K165">
        <v>3070</v>
      </c>
      <c r="L165" s="1164">
        <v>3.193E-2</v>
      </c>
      <c r="M165">
        <v>2975</v>
      </c>
      <c r="N165" s="1164">
        <v>2.3040000000000001E-2</v>
      </c>
      <c r="O165">
        <v>2908</v>
      </c>
      <c r="P165">
        <v>0</v>
      </c>
    </row>
    <row r="166" spans="1:16" x14ac:dyDescent="0.25">
      <c r="A166">
        <v>307</v>
      </c>
      <c r="B166" t="s">
        <v>1384</v>
      </c>
      <c r="D166" t="s">
        <v>503</v>
      </c>
      <c r="E166">
        <v>11263</v>
      </c>
      <c r="F166" s="1164">
        <v>0.1124</v>
      </c>
      <c r="G166">
        <v>10125</v>
      </c>
      <c r="H166" s="1164">
        <v>9.5070000000000002E-2</v>
      </c>
      <c r="I166">
        <v>9246</v>
      </c>
      <c r="J166" s="1163">
        <v>-3.567E-2</v>
      </c>
      <c r="K166">
        <v>9588</v>
      </c>
      <c r="L166" s="1164">
        <v>0.12153</v>
      </c>
      <c r="M166">
        <v>8549</v>
      </c>
      <c r="N166" s="1163">
        <v>-3.6099999999999999E-3</v>
      </c>
      <c r="O166">
        <v>8580</v>
      </c>
      <c r="P166">
        <v>0</v>
      </c>
    </row>
    <row r="167" spans="1:16" x14ac:dyDescent="0.25">
      <c r="A167">
        <v>318</v>
      </c>
      <c r="B167" t="s">
        <v>597</v>
      </c>
      <c r="C167" t="s">
        <v>562</v>
      </c>
      <c r="D167" t="s">
        <v>537</v>
      </c>
      <c r="E167">
        <v>6984</v>
      </c>
      <c r="F167" s="1221">
        <v>0</v>
      </c>
      <c r="G167">
        <v>6984</v>
      </c>
      <c r="H167" s="1163">
        <v>-1.5509999999999999E-2</v>
      </c>
      <c r="I167">
        <v>7094</v>
      </c>
      <c r="J167" s="1163">
        <v>-4.2100000000000002E-3</v>
      </c>
      <c r="K167">
        <v>7124</v>
      </c>
      <c r="L167" s="1164">
        <v>1.136E-2</v>
      </c>
      <c r="M167">
        <v>7044</v>
      </c>
      <c r="N167" s="1164">
        <v>4.7099999999999998E-3</v>
      </c>
      <c r="O167">
        <v>7011</v>
      </c>
      <c r="P167">
        <v>0</v>
      </c>
    </row>
    <row r="168" spans="1:16" x14ac:dyDescent="0.25">
      <c r="A168">
        <v>323</v>
      </c>
      <c r="B168" t="s">
        <v>939</v>
      </c>
      <c r="C168" t="s">
        <v>562</v>
      </c>
      <c r="D168" t="s">
        <v>537</v>
      </c>
      <c r="E168">
        <v>7360</v>
      </c>
      <c r="F168" s="1221">
        <v>0</v>
      </c>
      <c r="G168">
        <v>7360</v>
      </c>
      <c r="H168" s="1163">
        <v>-1.5520000000000001E-2</v>
      </c>
      <c r="I168">
        <v>7476</v>
      </c>
      <c r="J168" s="1163">
        <v>-4.2599999999999999E-3</v>
      </c>
      <c r="K168">
        <v>7508</v>
      </c>
      <c r="L168" s="1164">
        <v>1.1310000000000001E-2</v>
      </c>
      <c r="M168">
        <v>7424</v>
      </c>
      <c r="N168" s="1164">
        <v>4.8700000000000002E-3</v>
      </c>
      <c r="O168">
        <v>7388</v>
      </c>
      <c r="P168">
        <v>0</v>
      </c>
    </row>
    <row r="169" spans="1:16" x14ac:dyDescent="0.25">
      <c r="A169">
        <v>324</v>
      </c>
      <c r="B169" t="s">
        <v>598</v>
      </c>
      <c r="C169" t="s">
        <v>562</v>
      </c>
      <c r="D169" t="s">
        <v>537</v>
      </c>
      <c r="E169">
        <v>6984</v>
      </c>
      <c r="F169" s="1221">
        <v>0</v>
      </c>
      <c r="G169">
        <v>6984</v>
      </c>
      <c r="H169" s="1163">
        <v>-1.5509999999999999E-2</v>
      </c>
      <c r="I169">
        <v>7094</v>
      </c>
      <c r="J169" s="1163">
        <v>-4.2100000000000002E-3</v>
      </c>
      <c r="K169">
        <v>7124</v>
      </c>
      <c r="L169" s="1164">
        <v>1.1639999999999999E-2</v>
      </c>
      <c r="M169">
        <v>7042</v>
      </c>
      <c r="N169" s="1164">
        <v>4.4200000000000003E-3</v>
      </c>
      <c r="O169">
        <v>7011</v>
      </c>
      <c r="P169">
        <v>0</v>
      </c>
    </row>
    <row r="170" spans="1:16" x14ac:dyDescent="0.25">
      <c r="A170">
        <v>327</v>
      </c>
      <c r="B170" t="s">
        <v>1385</v>
      </c>
      <c r="D170" t="s">
        <v>537</v>
      </c>
      <c r="E170">
        <v>1</v>
      </c>
      <c r="F170" s="1221">
        <v>0</v>
      </c>
      <c r="G170">
        <v>1</v>
      </c>
      <c r="H170" s="1221">
        <v>0</v>
      </c>
      <c r="I170">
        <v>1</v>
      </c>
      <c r="J170" s="1221">
        <v>0</v>
      </c>
      <c r="K170">
        <v>1</v>
      </c>
      <c r="L170" s="1221">
        <v>0</v>
      </c>
      <c r="M170">
        <v>1</v>
      </c>
      <c r="N170" s="1221">
        <v>0</v>
      </c>
      <c r="O170">
        <v>1</v>
      </c>
      <c r="P170">
        <v>0</v>
      </c>
    </row>
    <row r="171" spans="1:16" x14ac:dyDescent="0.25">
      <c r="A171">
        <v>330</v>
      </c>
      <c r="B171" t="s">
        <v>940</v>
      </c>
      <c r="D171" t="s">
        <v>537</v>
      </c>
      <c r="E171">
        <v>3171</v>
      </c>
      <c r="F171" s="1221">
        <v>0</v>
      </c>
      <c r="G171">
        <v>3171</v>
      </c>
      <c r="H171" s="1163">
        <v>-1.5520000000000001E-2</v>
      </c>
      <c r="I171">
        <v>3221</v>
      </c>
      <c r="J171" s="1163">
        <v>-4.3299999999999996E-3</v>
      </c>
      <c r="K171">
        <v>3235</v>
      </c>
      <c r="L171" s="1164">
        <v>1.125E-2</v>
      </c>
      <c r="M171">
        <v>3199</v>
      </c>
      <c r="N171" s="1164">
        <v>5.0299999999999997E-3</v>
      </c>
      <c r="O171">
        <v>3183</v>
      </c>
      <c r="P171">
        <v>0</v>
      </c>
    </row>
    <row r="172" spans="1:16" x14ac:dyDescent="0.25">
      <c r="A172">
        <v>331</v>
      </c>
      <c r="B172" t="s">
        <v>1386</v>
      </c>
      <c r="D172" t="s">
        <v>537</v>
      </c>
      <c r="E172">
        <v>0</v>
      </c>
      <c r="G172">
        <v>0</v>
      </c>
      <c r="I172">
        <v>0</v>
      </c>
      <c r="K172">
        <v>0</v>
      </c>
      <c r="M172">
        <v>0</v>
      </c>
      <c r="O172">
        <v>0</v>
      </c>
      <c r="P172">
        <v>0</v>
      </c>
    </row>
    <row r="173" spans="1:16" x14ac:dyDescent="0.25">
      <c r="A173">
        <v>333</v>
      </c>
      <c r="B173" t="s">
        <v>1387</v>
      </c>
      <c r="D173" t="s">
        <v>537</v>
      </c>
      <c r="E173">
        <v>1</v>
      </c>
      <c r="F173" s="1221">
        <v>0</v>
      </c>
      <c r="G173">
        <v>1</v>
      </c>
      <c r="H173" s="1221">
        <v>0</v>
      </c>
      <c r="I173">
        <v>1</v>
      </c>
      <c r="J173" s="1221">
        <v>0</v>
      </c>
      <c r="K173">
        <v>1</v>
      </c>
      <c r="L173" s="1221">
        <v>0</v>
      </c>
      <c r="M173">
        <v>1</v>
      </c>
      <c r="N173" s="1221">
        <v>0</v>
      </c>
      <c r="O173">
        <v>1</v>
      </c>
      <c r="P173">
        <v>0</v>
      </c>
    </row>
    <row r="174" spans="1:16" x14ac:dyDescent="0.25">
      <c r="A174">
        <v>336</v>
      </c>
      <c r="B174" t="s">
        <v>942</v>
      </c>
      <c r="C174" t="s">
        <v>562</v>
      </c>
      <c r="D174" t="s">
        <v>537</v>
      </c>
      <c r="E174">
        <v>7043</v>
      </c>
      <c r="F174" s="1221">
        <v>0</v>
      </c>
      <c r="G174">
        <v>7043</v>
      </c>
      <c r="H174" s="1163">
        <v>-1.5520000000000001E-2</v>
      </c>
      <c r="I174">
        <v>7154</v>
      </c>
      <c r="J174" s="1163">
        <v>-4.3099999999999996E-3</v>
      </c>
      <c r="K174">
        <v>7185</v>
      </c>
      <c r="L174" s="1164">
        <v>1.14E-2</v>
      </c>
      <c r="M174">
        <v>7104</v>
      </c>
      <c r="N174" s="1164">
        <v>4.81E-3</v>
      </c>
      <c r="O174">
        <v>7070</v>
      </c>
      <c r="P174">
        <v>0</v>
      </c>
    </row>
    <row r="175" spans="1:16" x14ac:dyDescent="0.25">
      <c r="A175">
        <v>337</v>
      </c>
      <c r="B175" t="s">
        <v>599</v>
      </c>
      <c r="C175" t="s">
        <v>562</v>
      </c>
      <c r="D175" t="s">
        <v>537</v>
      </c>
      <c r="E175">
        <v>5737</v>
      </c>
      <c r="F175" s="1221">
        <v>0</v>
      </c>
      <c r="G175">
        <v>5737</v>
      </c>
      <c r="H175" s="1163">
        <v>-1.5610000000000001E-2</v>
      </c>
      <c r="I175">
        <v>5828</v>
      </c>
      <c r="J175" s="1163">
        <v>-4.2700000000000004E-3</v>
      </c>
      <c r="K175">
        <v>5853</v>
      </c>
      <c r="L175" s="1164">
        <v>1.14E-2</v>
      </c>
      <c r="M175">
        <v>5787</v>
      </c>
      <c r="N175" s="1164">
        <v>4.8599999999999997E-3</v>
      </c>
      <c r="O175">
        <v>5759</v>
      </c>
      <c r="P175">
        <v>0</v>
      </c>
    </row>
    <row r="176" spans="1:16" x14ac:dyDescent="0.25">
      <c r="A176">
        <v>338</v>
      </c>
      <c r="B176" t="s">
        <v>943</v>
      </c>
      <c r="D176" t="s">
        <v>537</v>
      </c>
      <c r="E176">
        <v>5789</v>
      </c>
      <c r="F176" s="1221">
        <v>0</v>
      </c>
      <c r="G176">
        <v>5789</v>
      </c>
      <c r="H176" s="1163">
        <v>-1.5480000000000001E-2</v>
      </c>
      <c r="I176">
        <v>5880</v>
      </c>
      <c r="J176" s="1163">
        <v>-4.4000000000000003E-3</v>
      </c>
      <c r="K176">
        <v>5906</v>
      </c>
      <c r="L176" s="1164">
        <v>1.1469999999999999E-2</v>
      </c>
      <c r="M176">
        <v>5839</v>
      </c>
      <c r="N176" s="1164">
        <v>4.8199999999999996E-3</v>
      </c>
      <c r="O176">
        <v>5811</v>
      </c>
      <c r="P176">
        <v>0</v>
      </c>
    </row>
    <row r="177" spans="1:16" x14ac:dyDescent="0.25">
      <c r="A177">
        <v>341</v>
      </c>
      <c r="B177" t="s">
        <v>600</v>
      </c>
      <c r="C177" t="s">
        <v>562</v>
      </c>
      <c r="D177" t="s">
        <v>537</v>
      </c>
      <c r="E177">
        <v>5926</v>
      </c>
      <c r="F177" s="1221">
        <v>0</v>
      </c>
      <c r="G177">
        <v>5926</v>
      </c>
      <c r="H177" s="1163">
        <v>-1.5610000000000001E-2</v>
      </c>
      <c r="I177">
        <v>6020</v>
      </c>
      <c r="J177" s="1163">
        <v>-4.3E-3</v>
      </c>
      <c r="K177">
        <v>6046</v>
      </c>
      <c r="L177" s="1164">
        <v>1.9050000000000001E-2</v>
      </c>
      <c r="M177">
        <v>5933</v>
      </c>
      <c r="N177" s="1163">
        <v>-2.6900000000000001E-3</v>
      </c>
      <c r="O177">
        <v>5949</v>
      </c>
      <c r="P177">
        <v>0</v>
      </c>
    </row>
    <row r="178" spans="1:16" x14ac:dyDescent="0.25">
      <c r="A178">
        <v>342</v>
      </c>
      <c r="B178" t="s">
        <v>601</v>
      </c>
      <c r="C178" t="s">
        <v>562</v>
      </c>
      <c r="D178" t="s">
        <v>537</v>
      </c>
      <c r="E178">
        <v>5789</v>
      </c>
      <c r="F178" s="1221">
        <v>0</v>
      </c>
      <c r="G178">
        <v>5789</v>
      </c>
      <c r="H178" s="1163">
        <v>-1.5480000000000001E-2</v>
      </c>
      <c r="I178">
        <v>5880</v>
      </c>
      <c r="J178" s="1163">
        <v>-4.4000000000000003E-3</v>
      </c>
      <c r="K178">
        <v>5906</v>
      </c>
      <c r="L178" s="1164">
        <v>1.1820000000000001E-2</v>
      </c>
      <c r="M178">
        <v>5837</v>
      </c>
      <c r="N178" s="1164">
        <v>4.47E-3</v>
      </c>
      <c r="O178">
        <v>5811</v>
      </c>
      <c r="P178">
        <v>0</v>
      </c>
    </row>
    <row r="179" spans="1:16" x14ac:dyDescent="0.25">
      <c r="A179" s="1097">
        <v>345</v>
      </c>
      <c r="B179" s="1097" t="s">
        <v>1155</v>
      </c>
      <c r="C179" s="1097"/>
      <c r="D179" s="1097" t="s">
        <v>537</v>
      </c>
      <c r="E179">
        <v>906</v>
      </c>
      <c r="F179" s="1221">
        <v>0</v>
      </c>
      <c r="G179">
        <v>906</v>
      </c>
      <c r="H179" s="1221">
        <v>0</v>
      </c>
      <c r="I179">
        <v>906</v>
      </c>
      <c r="J179" s="1221">
        <v>0</v>
      </c>
      <c r="K179">
        <v>906</v>
      </c>
      <c r="L179" s="1221">
        <v>0</v>
      </c>
      <c r="M179">
        <v>906</v>
      </c>
      <c r="N179" s="1221">
        <v>0</v>
      </c>
      <c r="O179">
        <v>906</v>
      </c>
      <c r="P179">
        <v>1</v>
      </c>
    </row>
    <row r="180" spans="1:16" x14ac:dyDescent="0.25">
      <c r="A180">
        <v>349</v>
      </c>
      <c r="B180" t="s">
        <v>946</v>
      </c>
      <c r="C180" t="s">
        <v>571</v>
      </c>
      <c r="D180" t="s">
        <v>537</v>
      </c>
      <c r="E180">
        <v>560</v>
      </c>
      <c r="F180" s="1221">
        <v>0</v>
      </c>
      <c r="G180">
        <v>560</v>
      </c>
      <c r="H180" s="1221">
        <v>0</v>
      </c>
      <c r="I180">
        <v>560</v>
      </c>
      <c r="J180" s="1221">
        <v>0</v>
      </c>
      <c r="K180">
        <v>560</v>
      </c>
      <c r="L180" s="1221">
        <v>0</v>
      </c>
      <c r="M180">
        <v>560</v>
      </c>
      <c r="N180" s="1221">
        <v>0</v>
      </c>
      <c r="O180">
        <v>560</v>
      </c>
      <c r="P180">
        <v>0</v>
      </c>
    </row>
    <row r="181" spans="1:16" x14ac:dyDescent="0.25">
      <c r="A181">
        <v>352</v>
      </c>
      <c r="B181" t="s">
        <v>602</v>
      </c>
      <c r="C181" t="s">
        <v>562</v>
      </c>
      <c r="D181" t="s">
        <v>537</v>
      </c>
      <c r="E181">
        <v>6984</v>
      </c>
      <c r="F181" s="1221">
        <v>0</v>
      </c>
      <c r="G181">
        <v>6984</v>
      </c>
      <c r="H181" s="1163">
        <v>-1.5509999999999999E-2</v>
      </c>
      <c r="I181">
        <v>7094</v>
      </c>
      <c r="J181" s="1163">
        <v>-4.2100000000000002E-3</v>
      </c>
      <c r="K181">
        <v>7124</v>
      </c>
      <c r="L181" s="1164">
        <v>1.136E-2</v>
      </c>
      <c r="M181">
        <v>7044</v>
      </c>
      <c r="N181" s="1164">
        <v>4.7099999999999998E-3</v>
      </c>
      <c r="O181">
        <v>7011</v>
      </c>
      <c r="P181">
        <v>0</v>
      </c>
    </row>
    <row r="182" spans="1:16" x14ac:dyDescent="0.25">
      <c r="A182">
        <v>361</v>
      </c>
      <c r="B182" t="s">
        <v>950</v>
      </c>
      <c r="C182" t="s">
        <v>571</v>
      </c>
      <c r="D182" t="s">
        <v>537</v>
      </c>
      <c r="E182">
        <v>42</v>
      </c>
      <c r="F182" s="1221">
        <v>0</v>
      </c>
      <c r="G182">
        <v>42</v>
      </c>
      <c r="H182" s="1221">
        <v>0</v>
      </c>
      <c r="I182">
        <v>42</v>
      </c>
      <c r="J182" s="1221">
        <v>0</v>
      </c>
      <c r="K182">
        <v>42</v>
      </c>
      <c r="L182" s="1221">
        <v>0</v>
      </c>
      <c r="M182">
        <v>42</v>
      </c>
      <c r="N182" s="1221">
        <v>0</v>
      </c>
      <c r="O182">
        <v>42</v>
      </c>
      <c r="P182">
        <v>0</v>
      </c>
    </row>
    <row r="183" spans="1:16" x14ac:dyDescent="0.25">
      <c r="A183">
        <v>379</v>
      </c>
      <c r="B183" t="s">
        <v>1388</v>
      </c>
      <c r="D183" t="s">
        <v>537</v>
      </c>
      <c r="E183">
        <v>0</v>
      </c>
      <c r="G183">
        <v>0</v>
      </c>
      <c r="I183">
        <v>0</v>
      </c>
      <c r="K183">
        <v>0</v>
      </c>
      <c r="M183">
        <v>0</v>
      </c>
      <c r="O183">
        <v>0</v>
      </c>
      <c r="P183">
        <v>0</v>
      </c>
    </row>
    <row r="184" spans="1:16" x14ac:dyDescent="0.25">
      <c r="A184">
        <v>380</v>
      </c>
      <c r="B184" t="s">
        <v>1389</v>
      </c>
      <c r="D184" t="s">
        <v>537</v>
      </c>
      <c r="E184">
        <v>0</v>
      </c>
      <c r="G184">
        <v>0</v>
      </c>
      <c r="I184">
        <v>0</v>
      </c>
      <c r="K184">
        <v>0</v>
      </c>
      <c r="M184">
        <v>0</v>
      </c>
      <c r="O184">
        <v>0</v>
      </c>
      <c r="P184">
        <v>0</v>
      </c>
    </row>
    <row r="185" spans="1:16" x14ac:dyDescent="0.25">
      <c r="A185">
        <v>399</v>
      </c>
      <c r="B185" t="s">
        <v>951</v>
      </c>
      <c r="C185" t="s">
        <v>571</v>
      </c>
      <c r="D185" t="s">
        <v>537</v>
      </c>
      <c r="E185">
        <v>4784</v>
      </c>
      <c r="F185" s="1221">
        <v>0</v>
      </c>
      <c r="G185">
        <v>4784</v>
      </c>
      <c r="H185" s="1163">
        <v>-1.5440000000000001E-2</v>
      </c>
      <c r="I185">
        <v>4859</v>
      </c>
      <c r="J185" s="1163">
        <v>-4.3E-3</v>
      </c>
      <c r="K185">
        <v>4880</v>
      </c>
      <c r="L185" s="1164">
        <v>1.14E-2</v>
      </c>
      <c r="M185">
        <v>4825</v>
      </c>
      <c r="N185" s="1164">
        <v>4.79E-3</v>
      </c>
      <c r="O185">
        <v>4802</v>
      </c>
      <c r="P185">
        <v>0</v>
      </c>
    </row>
    <row r="186" spans="1:16" x14ac:dyDescent="0.25">
      <c r="A186">
        <v>408</v>
      </c>
      <c r="B186" t="s">
        <v>1157</v>
      </c>
      <c r="C186" t="s">
        <v>571</v>
      </c>
      <c r="D186" t="s">
        <v>537</v>
      </c>
      <c r="E186">
        <v>543</v>
      </c>
      <c r="F186" s="1221">
        <v>0</v>
      </c>
      <c r="G186">
        <v>543</v>
      </c>
      <c r="H186" s="1221">
        <v>0</v>
      </c>
      <c r="I186">
        <v>543</v>
      </c>
      <c r="J186" s="1221">
        <v>0</v>
      </c>
      <c r="K186">
        <v>543</v>
      </c>
      <c r="L186" s="1221">
        <v>0</v>
      </c>
      <c r="M186">
        <v>543</v>
      </c>
      <c r="N186" s="1221">
        <v>0</v>
      </c>
      <c r="O186">
        <v>543</v>
      </c>
      <c r="P186">
        <v>0</v>
      </c>
    </row>
    <row r="187" spans="1:16" x14ac:dyDescent="0.25">
      <c r="A187">
        <v>416</v>
      </c>
      <c r="B187" t="s">
        <v>74</v>
      </c>
      <c r="C187" t="s">
        <v>57</v>
      </c>
      <c r="D187" t="s">
        <v>537</v>
      </c>
      <c r="E187">
        <v>6413</v>
      </c>
      <c r="F187" s="1221">
        <v>0</v>
      </c>
      <c r="G187">
        <v>6413</v>
      </c>
      <c r="H187" s="1221">
        <v>0</v>
      </c>
      <c r="I187">
        <v>6413</v>
      </c>
      <c r="J187" s="1164">
        <v>9.3999999999999997E-4</v>
      </c>
      <c r="K187">
        <v>6407</v>
      </c>
      <c r="L187" s="1164">
        <v>2.9069999999999999E-2</v>
      </c>
      <c r="M187">
        <v>6226</v>
      </c>
      <c r="N187" s="1164">
        <v>2.0990000000000002E-2</v>
      </c>
      <c r="O187">
        <v>6098</v>
      </c>
      <c r="P187">
        <v>0</v>
      </c>
    </row>
    <row r="188" spans="1:16" x14ac:dyDescent="0.25">
      <c r="A188">
        <v>418</v>
      </c>
      <c r="B188" t="s">
        <v>1286</v>
      </c>
      <c r="C188" t="s">
        <v>545</v>
      </c>
      <c r="D188" t="s">
        <v>503</v>
      </c>
      <c r="E188">
        <v>3058</v>
      </c>
      <c r="F188" s="1163">
        <v>-2.487E-2</v>
      </c>
      <c r="G188">
        <v>3136</v>
      </c>
      <c r="H188" s="1164">
        <v>7.0600000000000003E-3</v>
      </c>
      <c r="I188">
        <v>3114</v>
      </c>
      <c r="J188" s="1164">
        <v>8.09E-3</v>
      </c>
      <c r="K188">
        <v>3089</v>
      </c>
      <c r="L188" s="1164">
        <v>3.5529999999999999E-2</v>
      </c>
      <c r="M188">
        <v>2983</v>
      </c>
      <c r="N188" s="1163">
        <v>-2.3400000000000001E-3</v>
      </c>
      <c r="O188">
        <v>2990</v>
      </c>
      <c r="P188">
        <v>0</v>
      </c>
    </row>
    <row r="189" spans="1:16" x14ac:dyDescent="0.25">
      <c r="A189">
        <v>422</v>
      </c>
      <c r="B189" t="s">
        <v>954</v>
      </c>
      <c r="C189" t="s">
        <v>571</v>
      </c>
      <c r="D189" t="s">
        <v>537</v>
      </c>
      <c r="E189">
        <v>47</v>
      </c>
      <c r="F189" s="1221">
        <v>0</v>
      </c>
      <c r="G189">
        <v>47</v>
      </c>
      <c r="H189" s="1221">
        <v>0</v>
      </c>
      <c r="I189">
        <v>47</v>
      </c>
      <c r="J189" s="1221">
        <v>0</v>
      </c>
      <c r="K189">
        <v>47</v>
      </c>
      <c r="L189" s="1221">
        <v>0</v>
      </c>
      <c r="M189">
        <v>47</v>
      </c>
      <c r="N189" s="1221">
        <v>0</v>
      </c>
      <c r="O189">
        <v>47</v>
      </c>
      <c r="P189">
        <v>0</v>
      </c>
    </row>
    <row r="190" spans="1:16" x14ac:dyDescent="0.25">
      <c r="A190">
        <v>430</v>
      </c>
      <c r="B190" t="s">
        <v>955</v>
      </c>
      <c r="C190" t="s">
        <v>562</v>
      </c>
      <c r="D190" t="s">
        <v>537</v>
      </c>
      <c r="E190">
        <v>10609</v>
      </c>
      <c r="F190" s="1221">
        <v>0</v>
      </c>
      <c r="G190">
        <v>10609</v>
      </c>
      <c r="H190" s="1163">
        <v>-1.55E-2</v>
      </c>
      <c r="I190">
        <v>10776</v>
      </c>
      <c r="J190" s="1163">
        <v>-4.3400000000000001E-3</v>
      </c>
      <c r="K190">
        <v>10823</v>
      </c>
      <c r="L190" s="1164">
        <v>1.14E-2</v>
      </c>
      <c r="M190">
        <v>10701</v>
      </c>
      <c r="N190" s="1164">
        <v>4.79E-3</v>
      </c>
      <c r="O190">
        <v>10650</v>
      </c>
      <c r="P190">
        <v>0</v>
      </c>
    </row>
    <row r="191" spans="1:16" x14ac:dyDescent="0.25">
      <c r="A191">
        <v>436</v>
      </c>
      <c r="B191" t="s">
        <v>1390</v>
      </c>
      <c r="D191" t="s">
        <v>537</v>
      </c>
      <c r="E191">
        <v>175</v>
      </c>
      <c r="F191" s="1221">
        <v>0</v>
      </c>
      <c r="G191">
        <v>175</v>
      </c>
      <c r="H191" s="1221">
        <v>0</v>
      </c>
      <c r="I191">
        <v>175</v>
      </c>
      <c r="J191" s="1221">
        <v>0</v>
      </c>
      <c r="K191">
        <v>175</v>
      </c>
      <c r="L191" s="1221">
        <v>0</v>
      </c>
      <c r="M191">
        <v>175</v>
      </c>
      <c r="N191" s="1221">
        <v>0</v>
      </c>
      <c r="O191">
        <v>175</v>
      </c>
      <c r="P191">
        <v>0</v>
      </c>
    </row>
    <row r="192" spans="1:16" x14ac:dyDescent="0.25">
      <c r="A192">
        <v>440</v>
      </c>
      <c r="B192" t="s">
        <v>957</v>
      </c>
      <c r="C192" t="s">
        <v>562</v>
      </c>
      <c r="D192" t="s">
        <v>537</v>
      </c>
      <c r="E192">
        <v>10969</v>
      </c>
      <c r="F192" s="1221">
        <v>0</v>
      </c>
      <c r="G192">
        <v>10969</v>
      </c>
      <c r="H192" s="1163">
        <v>-1.553E-2</v>
      </c>
      <c r="I192">
        <v>11142</v>
      </c>
      <c r="J192" s="1163">
        <v>-4.2900000000000004E-3</v>
      </c>
      <c r="K192">
        <v>11190</v>
      </c>
      <c r="L192" s="1164">
        <v>3.6020000000000003E-2</v>
      </c>
      <c r="M192">
        <v>10801</v>
      </c>
      <c r="N192" s="1163">
        <v>-1.907E-2</v>
      </c>
      <c r="O192">
        <v>11011</v>
      </c>
      <c r="P192">
        <v>0</v>
      </c>
    </row>
    <row r="193" spans="1:16" x14ac:dyDescent="0.25">
      <c r="A193">
        <v>441</v>
      </c>
      <c r="B193" t="s">
        <v>547</v>
      </c>
      <c r="C193" t="s">
        <v>545</v>
      </c>
      <c r="D193" t="s">
        <v>503</v>
      </c>
      <c r="E193">
        <v>1981</v>
      </c>
      <c r="F193" s="1164">
        <v>7.6299999999999996E-3</v>
      </c>
      <c r="G193">
        <v>1966</v>
      </c>
      <c r="H193" s="1163">
        <v>-2.5400000000000002E-3</v>
      </c>
      <c r="I193">
        <v>1971</v>
      </c>
      <c r="J193" s="1164">
        <v>1.2330000000000001E-2</v>
      </c>
      <c r="K193">
        <v>1947</v>
      </c>
      <c r="L193" s="1164">
        <v>4.6210000000000001E-2</v>
      </c>
      <c r="M193">
        <v>1861</v>
      </c>
      <c r="N193" s="1163">
        <v>-2.7179999999999999E-2</v>
      </c>
      <c r="O193">
        <v>1913</v>
      </c>
      <c r="P193">
        <v>0</v>
      </c>
    </row>
    <row r="194" spans="1:16" x14ac:dyDescent="0.25">
      <c r="A194">
        <v>442</v>
      </c>
      <c r="B194" t="s">
        <v>1391</v>
      </c>
      <c r="C194" t="s">
        <v>545</v>
      </c>
      <c r="D194" t="s">
        <v>503</v>
      </c>
      <c r="E194">
        <v>264</v>
      </c>
      <c r="F194" s="1221">
        <v>0</v>
      </c>
      <c r="G194">
        <v>264</v>
      </c>
      <c r="H194" s="1221">
        <v>0</v>
      </c>
      <c r="I194">
        <v>264</v>
      </c>
      <c r="J194" s="1221">
        <v>0</v>
      </c>
      <c r="K194">
        <v>264</v>
      </c>
      <c r="L194" s="1221">
        <v>0</v>
      </c>
      <c r="M194">
        <v>264</v>
      </c>
      <c r="N194" s="1221">
        <v>0</v>
      </c>
      <c r="O194">
        <v>264</v>
      </c>
      <c r="P194">
        <v>0</v>
      </c>
    </row>
    <row r="195" spans="1:16" x14ac:dyDescent="0.25">
      <c r="A195">
        <v>443</v>
      </c>
      <c r="B195" t="s">
        <v>1392</v>
      </c>
      <c r="C195" t="s">
        <v>545</v>
      </c>
      <c r="D195" t="s">
        <v>503</v>
      </c>
      <c r="E195">
        <v>3959</v>
      </c>
      <c r="F195" s="1163">
        <v>-2.1499999999999998E-2</v>
      </c>
      <c r="G195">
        <v>4046</v>
      </c>
      <c r="H195" s="1163">
        <v>-1.172E-2</v>
      </c>
      <c r="I195">
        <v>4094</v>
      </c>
      <c r="J195" s="1163">
        <v>-2.7320000000000001E-2</v>
      </c>
      <c r="K195">
        <v>4209</v>
      </c>
      <c r="L195" s="1164">
        <v>3.9260000000000003E-2</v>
      </c>
      <c r="M195">
        <v>4050</v>
      </c>
      <c r="N195" s="1164">
        <v>3.0530000000000002E-2</v>
      </c>
      <c r="O195">
        <v>3930</v>
      </c>
      <c r="P195">
        <v>0</v>
      </c>
    </row>
    <row r="196" spans="1:16" x14ac:dyDescent="0.25">
      <c r="A196">
        <v>445</v>
      </c>
      <c r="B196" t="s">
        <v>1393</v>
      </c>
      <c r="C196" t="s">
        <v>545</v>
      </c>
      <c r="D196" t="s">
        <v>503</v>
      </c>
      <c r="E196">
        <v>3019</v>
      </c>
      <c r="F196" s="1163">
        <v>-3.082E-2</v>
      </c>
      <c r="G196">
        <v>3115</v>
      </c>
      <c r="H196" s="1164">
        <v>3.8700000000000002E-3</v>
      </c>
      <c r="I196">
        <v>3103</v>
      </c>
      <c r="J196" s="1163">
        <v>-2.1440000000000001E-2</v>
      </c>
      <c r="K196">
        <v>3171</v>
      </c>
      <c r="L196" s="1164">
        <v>3.8989999999999997E-2</v>
      </c>
      <c r="M196">
        <v>3052</v>
      </c>
      <c r="N196" s="1164">
        <v>2.9340000000000001E-2</v>
      </c>
      <c r="O196">
        <v>2965</v>
      </c>
      <c r="P196">
        <v>0</v>
      </c>
    </row>
    <row r="197" spans="1:16" x14ac:dyDescent="0.25">
      <c r="A197">
        <v>448</v>
      </c>
      <c r="B197" t="s">
        <v>603</v>
      </c>
      <c r="C197" t="s">
        <v>545</v>
      </c>
      <c r="D197" t="s">
        <v>503</v>
      </c>
      <c r="E197">
        <v>3849</v>
      </c>
      <c r="F197" s="1163">
        <v>-7.9900000000000006E-3</v>
      </c>
      <c r="G197">
        <v>3880</v>
      </c>
      <c r="H197" s="1163">
        <v>-2.903E-2</v>
      </c>
      <c r="I197">
        <v>3996</v>
      </c>
      <c r="J197" s="1164">
        <v>5.7700000000000001E-2</v>
      </c>
      <c r="K197">
        <v>3778</v>
      </c>
      <c r="L197" s="1164">
        <v>1.124E-2</v>
      </c>
      <c r="M197">
        <v>3736</v>
      </c>
      <c r="N197" s="1164">
        <v>2.4969999999999999E-2</v>
      </c>
      <c r="O197">
        <v>3645</v>
      </c>
      <c r="P197">
        <v>0</v>
      </c>
    </row>
    <row r="198" spans="1:16" x14ac:dyDescent="0.25">
      <c r="A198">
        <v>449</v>
      </c>
      <c r="B198" t="s">
        <v>1394</v>
      </c>
      <c r="C198" t="s">
        <v>545</v>
      </c>
      <c r="D198" t="s">
        <v>503</v>
      </c>
      <c r="E198">
        <v>5931</v>
      </c>
      <c r="F198" s="1163">
        <v>-1.6740000000000001E-2</v>
      </c>
      <c r="G198">
        <v>6032</v>
      </c>
      <c r="H198" s="1164">
        <v>3.8300000000000001E-3</v>
      </c>
      <c r="I198">
        <v>6009</v>
      </c>
      <c r="J198" s="1164">
        <v>4.1799999999999997E-3</v>
      </c>
      <c r="K198">
        <v>5984</v>
      </c>
      <c r="L198" s="1164">
        <v>5.7099999999999998E-3</v>
      </c>
      <c r="M198">
        <v>5950</v>
      </c>
      <c r="N198" s="1164">
        <v>2.2689999999999998E-2</v>
      </c>
      <c r="O198">
        <v>5818</v>
      </c>
      <c r="P198">
        <v>0</v>
      </c>
    </row>
    <row r="199" spans="1:16" x14ac:dyDescent="0.25">
      <c r="A199">
        <v>450</v>
      </c>
      <c r="B199" t="s">
        <v>1287</v>
      </c>
      <c r="C199" t="s">
        <v>551</v>
      </c>
      <c r="D199" t="s">
        <v>503</v>
      </c>
      <c r="E199">
        <v>8912</v>
      </c>
      <c r="F199" s="1163">
        <v>-5.1399999999999996E-3</v>
      </c>
      <c r="G199">
        <v>8958</v>
      </c>
      <c r="H199" s="1164">
        <v>3.669E-2</v>
      </c>
      <c r="I199">
        <v>8641</v>
      </c>
      <c r="J199" s="1163">
        <v>-4.0320000000000002E-2</v>
      </c>
      <c r="K199">
        <v>9004</v>
      </c>
      <c r="L199" s="1164">
        <v>3.5699999999999998E-3</v>
      </c>
      <c r="M199">
        <v>8972</v>
      </c>
      <c r="N199" s="1163">
        <v>-1.34E-3</v>
      </c>
      <c r="O199">
        <v>8984</v>
      </c>
      <c r="P199">
        <v>0</v>
      </c>
    </row>
    <row r="200" spans="1:16" x14ac:dyDescent="0.25">
      <c r="A200">
        <v>451</v>
      </c>
      <c r="B200" t="s">
        <v>1395</v>
      </c>
      <c r="C200" t="s">
        <v>545</v>
      </c>
      <c r="D200" t="s">
        <v>503</v>
      </c>
      <c r="E200">
        <v>2257</v>
      </c>
      <c r="F200" s="1221">
        <v>0</v>
      </c>
      <c r="G200">
        <v>2257</v>
      </c>
      <c r="H200" s="1221">
        <v>0</v>
      </c>
      <c r="I200">
        <v>2257</v>
      </c>
      <c r="J200" s="1221">
        <v>0</v>
      </c>
      <c r="K200">
        <v>2257</v>
      </c>
      <c r="L200" s="1221">
        <v>0</v>
      </c>
      <c r="M200">
        <v>2257</v>
      </c>
      <c r="N200" s="1221">
        <v>0</v>
      </c>
      <c r="O200">
        <v>2257</v>
      </c>
      <c r="P200">
        <v>0</v>
      </c>
    </row>
    <row r="201" spans="1:16" x14ac:dyDescent="0.25">
      <c r="A201">
        <v>457</v>
      </c>
      <c r="B201" t="s">
        <v>958</v>
      </c>
      <c r="C201" t="s">
        <v>562</v>
      </c>
      <c r="D201" t="s">
        <v>537</v>
      </c>
      <c r="E201">
        <v>10454</v>
      </c>
      <c r="F201" s="1221">
        <v>0</v>
      </c>
      <c r="G201">
        <v>10454</v>
      </c>
      <c r="H201" s="1163">
        <v>-1.545E-2</v>
      </c>
      <c r="I201">
        <v>10618</v>
      </c>
      <c r="J201" s="1163">
        <v>-4.3099999999999996E-3</v>
      </c>
      <c r="K201">
        <v>10664</v>
      </c>
      <c r="L201" s="1164">
        <v>2.0969999999999999E-2</v>
      </c>
      <c r="M201">
        <v>10445</v>
      </c>
      <c r="N201" s="1163">
        <v>-4.6699999999999997E-3</v>
      </c>
      <c r="O201">
        <v>10494</v>
      </c>
      <c r="P201">
        <v>0</v>
      </c>
    </row>
    <row r="202" spans="1:16" x14ac:dyDescent="0.25">
      <c r="A202">
        <v>461</v>
      </c>
      <c r="B202" t="s">
        <v>959</v>
      </c>
      <c r="C202" t="s">
        <v>562</v>
      </c>
      <c r="D202" t="s">
        <v>537</v>
      </c>
      <c r="E202">
        <v>5460</v>
      </c>
      <c r="F202" s="1221">
        <v>0</v>
      </c>
      <c r="G202">
        <v>5460</v>
      </c>
      <c r="H202" s="1163">
        <v>-1.5509999999999999E-2</v>
      </c>
      <c r="I202">
        <v>5546</v>
      </c>
      <c r="J202" s="1163">
        <v>-4.3099999999999996E-3</v>
      </c>
      <c r="K202">
        <v>5570</v>
      </c>
      <c r="L202" s="1164">
        <v>2.2769999999999999E-2</v>
      </c>
      <c r="M202">
        <v>5446</v>
      </c>
      <c r="N202" s="1163">
        <v>-6.3899999999999998E-3</v>
      </c>
      <c r="O202">
        <v>5481</v>
      </c>
      <c r="P202">
        <v>0</v>
      </c>
    </row>
    <row r="203" spans="1:16" x14ac:dyDescent="0.25">
      <c r="A203">
        <v>468</v>
      </c>
      <c r="B203" t="s">
        <v>75</v>
      </c>
      <c r="C203" t="s">
        <v>571</v>
      </c>
      <c r="D203" t="s">
        <v>537</v>
      </c>
      <c r="E203">
        <v>524</v>
      </c>
      <c r="F203" s="1221">
        <v>0</v>
      </c>
      <c r="G203">
        <v>524</v>
      </c>
      <c r="H203" s="1221">
        <v>0</v>
      </c>
      <c r="I203">
        <v>524</v>
      </c>
      <c r="J203" s="1221">
        <v>0</v>
      </c>
      <c r="K203">
        <v>524</v>
      </c>
      <c r="L203" s="1164">
        <v>2.1440000000000001E-2</v>
      </c>
      <c r="M203">
        <v>513</v>
      </c>
      <c r="N203" s="1164">
        <v>2.8060000000000002E-2</v>
      </c>
      <c r="O203">
        <v>499</v>
      </c>
      <c r="P203">
        <v>0</v>
      </c>
    </row>
    <row r="204" spans="1:16" x14ac:dyDescent="0.25">
      <c r="A204" s="1097">
        <v>473</v>
      </c>
      <c r="B204" s="1097" t="s">
        <v>1288</v>
      </c>
      <c r="C204" s="1097" t="s">
        <v>432</v>
      </c>
      <c r="D204" s="1097" t="s">
        <v>503</v>
      </c>
      <c r="E204">
        <v>993</v>
      </c>
      <c r="F204" s="1163">
        <v>-5.0099999999999997E-3</v>
      </c>
      <c r="G204">
        <v>998</v>
      </c>
      <c r="H204" s="1164">
        <v>5.0400000000000002E-3</v>
      </c>
      <c r="I204">
        <v>993</v>
      </c>
      <c r="J204" s="1164">
        <v>3.0300000000000001E-3</v>
      </c>
      <c r="K204">
        <v>990</v>
      </c>
      <c r="L204" s="1164">
        <v>1.434E-2</v>
      </c>
      <c r="M204">
        <v>976</v>
      </c>
      <c r="N204" s="1163">
        <v>-3.0599999999999998E-3</v>
      </c>
      <c r="O204">
        <v>979</v>
      </c>
      <c r="P204">
        <v>1</v>
      </c>
    </row>
    <row r="205" spans="1:16" x14ac:dyDescent="0.25">
      <c r="A205">
        <v>481</v>
      </c>
      <c r="B205" t="s">
        <v>604</v>
      </c>
      <c r="C205" t="s">
        <v>432</v>
      </c>
      <c r="D205" t="s">
        <v>503</v>
      </c>
      <c r="E205">
        <v>2074</v>
      </c>
      <c r="F205" s="1163">
        <v>-1.473E-2</v>
      </c>
      <c r="G205">
        <v>2105</v>
      </c>
      <c r="H205" s="1221">
        <v>0</v>
      </c>
      <c r="I205">
        <v>2105</v>
      </c>
      <c r="J205" s="1164">
        <v>2.085E-2</v>
      </c>
      <c r="K205">
        <v>2062</v>
      </c>
      <c r="L205" s="1164">
        <v>1.626E-2</v>
      </c>
      <c r="M205">
        <v>2029</v>
      </c>
      <c r="N205" s="1164">
        <v>7.9500000000000005E-3</v>
      </c>
      <c r="O205">
        <v>2013</v>
      </c>
      <c r="P205">
        <v>0</v>
      </c>
    </row>
    <row r="206" spans="1:16" x14ac:dyDescent="0.25">
      <c r="A206">
        <v>483</v>
      </c>
      <c r="B206" t="s">
        <v>605</v>
      </c>
      <c r="C206" t="s">
        <v>545</v>
      </c>
      <c r="D206" t="s">
        <v>503</v>
      </c>
      <c r="E206">
        <v>4882</v>
      </c>
      <c r="F206" s="1163">
        <v>-1.6320000000000001E-2</v>
      </c>
      <c r="G206">
        <v>4963</v>
      </c>
      <c r="H206" s="1164">
        <v>2.8300000000000001E-3</v>
      </c>
      <c r="I206">
        <v>4949</v>
      </c>
      <c r="J206" s="1164">
        <v>4.0600000000000002E-3</v>
      </c>
      <c r="K206">
        <v>4929</v>
      </c>
      <c r="L206" s="1164">
        <v>5.5100000000000001E-3</v>
      </c>
      <c r="M206">
        <v>4902</v>
      </c>
      <c r="N206" s="1164">
        <v>2.2100000000000002E-2</v>
      </c>
      <c r="O206">
        <v>4796</v>
      </c>
      <c r="P206">
        <v>0</v>
      </c>
    </row>
    <row r="207" spans="1:16" x14ac:dyDescent="0.25">
      <c r="A207">
        <v>484</v>
      </c>
      <c r="B207" t="s">
        <v>1289</v>
      </c>
      <c r="C207" t="s">
        <v>514</v>
      </c>
      <c r="D207" t="s">
        <v>503</v>
      </c>
      <c r="E207">
        <v>1543</v>
      </c>
      <c r="F207" s="1221">
        <v>0</v>
      </c>
      <c r="G207">
        <v>1543</v>
      </c>
      <c r="H207" s="1221">
        <v>0</v>
      </c>
      <c r="I207">
        <v>1543</v>
      </c>
      <c r="J207" s="1221">
        <v>0</v>
      </c>
      <c r="K207">
        <v>1543</v>
      </c>
      <c r="L207" s="1221">
        <v>0</v>
      </c>
      <c r="M207">
        <v>1543</v>
      </c>
      <c r="N207" s="1221">
        <v>0</v>
      </c>
      <c r="O207">
        <v>1543</v>
      </c>
      <c r="P207">
        <v>0</v>
      </c>
    </row>
    <row r="208" spans="1:16" x14ac:dyDescent="0.25">
      <c r="A208">
        <v>485</v>
      </c>
      <c r="B208" t="s">
        <v>606</v>
      </c>
      <c r="C208" t="s">
        <v>545</v>
      </c>
      <c r="D208" t="s">
        <v>503</v>
      </c>
      <c r="E208">
        <v>2360</v>
      </c>
      <c r="F208" s="1163">
        <v>-3.0800000000000001E-2</v>
      </c>
      <c r="G208">
        <v>2435</v>
      </c>
      <c r="H208" s="1163">
        <v>-2.8700000000000002E-3</v>
      </c>
      <c r="I208">
        <v>2442</v>
      </c>
      <c r="J208" s="1163">
        <v>-6.11E-3</v>
      </c>
      <c r="K208">
        <v>2457</v>
      </c>
      <c r="L208" s="1164">
        <v>3.1919999999999997E-2</v>
      </c>
      <c r="M208">
        <v>2381</v>
      </c>
      <c r="N208" s="1164">
        <v>2.3650000000000001E-2</v>
      </c>
      <c r="O208">
        <v>2326</v>
      </c>
      <c r="P208">
        <v>0</v>
      </c>
    </row>
    <row r="209" spans="1:16" x14ac:dyDescent="0.25">
      <c r="A209">
        <v>486</v>
      </c>
      <c r="B209" t="s">
        <v>607</v>
      </c>
      <c r="C209" t="s">
        <v>514</v>
      </c>
      <c r="D209" t="s">
        <v>503</v>
      </c>
      <c r="E209">
        <v>5503</v>
      </c>
      <c r="F209" s="1164">
        <v>1.5129999999999999E-2</v>
      </c>
      <c r="G209">
        <v>5421</v>
      </c>
      <c r="H209" s="1163">
        <v>-3.13E-3</v>
      </c>
      <c r="I209">
        <v>5438</v>
      </c>
      <c r="J209" s="1164">
        <v>1.1339999999999999E-2</v>
      </c>
      <c r="K209">
        <v>5377</v>
      </c>
      <c r="L209" s="1164">
        <v>1.856E-2</v>
      </c>
      <c r="M209">
        <v>5279</v>
      </c>
      <c r="N209" s="1164">
        <v>8.2100000000000003E-3</v>
      </c>
      <c r="O209">
        <v>5236</v>
      </c>
      <c r="P209">
        <v>0</v>
      </c>
    </row>
    <row r="210" spans="1:16" x14ac:dyDescent="0.25">
      <c r="A210">
        <v>487</v>
      </c>
      <c r="B210" t="s">
        <v>608</v>
      </c>
      <c r="C210" t="s">
        <v>545</v>
      </c>
      <c r="D210" t="s">
        <v>503</v>
      </c>
      <c r="E210">
        <v>3234</v>
      </c>
      <c r="F210" s="1163">
        <v>-2.1479999999999999E-2</v>
      </c>
      <c r="G210">
        <v>3305</v>
      </c>
      <c r="H210" s="1163">
        <v>-1.137E-2</v>
      </c>
      <c r="I210">
        <v>3343</v>
      </c>
      <c r="J210" s="1163">
        <v>-2.707E-2</v>
      </c>
      <c r="K210">
        <v>3436</v>
      </c>
      <c r="L210" s="1164">
        <v>3.9010000000000003E-2</v>
      </c>
      <c r="M210">
        <v>3307</v>
      </c>
      <c r="N210" s="1164">
        <v>2.9579999999999999E-2</v>
      </c>
      <c r="O210">
        <v>3212</v>
      </c>
      <c r="P210">
        <v>0</v>
      </c>
    </row>
    <row r="211" spans="1:16" x14ac:dyDescent="0.25">
      <c r="A211">
        <v>494</v>
      </c>
      <c r="B211" t="s">
        <v>609</v>
      </c>
      <c r="C211" t="s">
        <v>556</v>
      </c>
      <c r="D211" t="s">
        <v>503</v>
      </c>
      <c r="E211">
        <v>6540</v>
      </c>
      <c r="F211" s="1163">
        <v>-8.7899999999999992E-3</v>
      </c>
      <c r="G211">
        <v>6598</v>
      </c>
      <c r="H211" s="1164">
        <v>4.2599999999999999E-3</v>
      </c>
      <c r="I211">
        <v>6570</v>
      </c>
      <c r="J211" s="1164">
        <v>1.3699999999999999E-3</v>
      </c>
      <c r="K211">
        <v>6561</v>
      </c>
      <c r="L211" s="1164">
        <v>3.8789999999999998E-2</v>
      </c>
      <c r="M211">
        <v>6316</v>
      </c>
      <c r="N211" s="1164">
        <v>4.7699999999999999E-3</v>
      </c>
      <c r="O211">
        <v>6286</v>
      </c>
      <c r="P211">
        <v>0</v>
      </c>
    </row>
    <row r="212" spans="1:16" x14ac:dyDescent="0.25">
      <c r="A212">
        <v>495</v>
      </c>
      <c r="B212" t="s">
        <v>610</v>
      </c>
      <c r="C212" t="s">
        <v>446</v>
      </c>
      <c r="D212" t="s">
        <v>503</v>
      </c>
      <c r="E212">
        <v>12703</v>
      </c>
      <c r="F212" s="1221">
        <v>0</v>
      </c>
      <c r="G212">
        <v>12703</v>
      </c>
      <c r="H212" s="1221">
        <v>0</v>
      </c>
      <c r="I212">
        <v>12703</v>
      </c>
      <c r="J212" s="1164">
        <v>4.9800000000000001E-3</v>
      </c>
      <c r="K212">
        <v>12640</v>
      </c>
      <c r="L212" s="1163">
        <v>-1.9E-3</v>
      </c>
      <c r="M212">
        <v>12664</v>
      </c>
      <c r="N212" s="1164">
        <v>1.82E-3</v>
      </c>
      <c r="O212">
        <v>12641</v>
      </c>
      <c r="P212">
        <v>0</v>
      </c>
    </row>
    <row r="213" spans="1:16" x14ac:dyDescent="0.25">
      <c r="A213">
        <v>502</v>
      </c>
      <c r="B213" t="s">
        <v>611</v>
      </c>
      <c r="C213" t="s">
        <v>551</v>
      </c>
      <c r="D213" t="s">
        <v>503</v>
      </c>
      <c r="E213">
        <v>7488</v>
      </c>
      <c r="F213" s="1163">
        <v>-5.0499999999999998E-3</v>
      </c>
      <c r="G213">
        <v>7526</v>
      </c>
      <c r="H213" s="1164">
        <v>4.036E-2</v>
      </c>
      <c r="I213">
        <v>7234</v>
      </c>
      <c r="J213" s="1163">
        <v>-3.9440000000000003E-2</v>
      </c>
      <c r="K213">
        <v>7531</v>
      </c>
      <c r="L213" s="1164">
        <v>5.8799999999999998E-3</v>
      </c>
      <c r="M213">
        <v>7487</v>
      </c>
      <c r="N213" s="1163">
        <v>-3.7299999999999998E-3</v>
      </c>
      <c r="O213">
        <v>7515</v>
      </c>
      <c r="P213">
        <v>0</v>
      </c>
    </row>
    <row r="214" spans="1:16" x14ac:dyDescent="0.25">
      <c r="A214">
        <v>505</v>
      </c>
      <c r="B214" t="s">
        <v>612</v>
      </c>
      <c r="C214" t="s">
        <v>432</v>
      </c>
      <c r="D214" t="s">
        <v>503</v>
      </c>
      <c r="E214">
        <v>3870</v>
      </c>
      <c r="F214" s="1163">
        <v>-5.9100000000000003E-3</v>
      </c>
      <c r="G214">
        <v>3893</v>
      </c>
      <c r="H214" s="1164">
        <v>5.1599999999999997E-3</v>
      </c>
      <c r="I214">
        <v>3873</v>
      </c>
      <c r="J214" s="1164">
        <v>4.15E-3</v>
      </c>
      <c r="K214">
        <v>3857</v>
      </c>
      <c r="L214" s="1164">
        <v>1.5270000000000001E-2</v>
      </c>
      <c r="M214">
        <v>3799</v>
      </c>
      <c r="N214" s="1163">
        <v>-3.4099999999999998E-3</v>
      </c>
      <c r="O214">
        <v>3812</v>
      </c>
      <c r="P214">
        <v>0</v>
      </c>
    </row>
    <row r="215" spans="1:16" x14ac:dyDescent="0.25">
      <c r="A215">
        <v>507</v>
      </c>
      <c r="B215" t="s">
        <v>1290</v>
      </c>
      <c r="C215" t="s">
        <v>432</v>
      </c>
      <c r="D215" t="s">
        <v>503</v>
      </c>
      <c r="E215">
        <v>3917</v>
      </c>
      <c r="F215" s="1163">
        <v>-5.8399999999999997E-3</v>
      </c>
      <c r="G215">
        <v>3940</v>
      </c>
      <c r="H215" s="1164">
        <v>5.3600000000000002E-3</v>
      </c>
      <c r="I215">
        <v>3919</v>
      </c>
      <c r="J215" s="1164">
        <v>2.81E-3</v>
      </c>
      <c r="K215">
        <v>3908</v>
      </c>
      <c r="L215" s="1164">
        <v>1.559E-2</v>
      </c>
      <c r="M215">
        <v>3848</v>
      </c>
      <c r="N215" s="1163">
        <v>-3.63E-3</v>
      </c>
      <c r="O215">
        <v>3862</v>
      </c>
      <c r="P215">
        <v>0</v>
      </c>
    </row>
    <row r="216" spans="1:16" x14ac:dyDescent="0.25">
      <c r="A216">
        <v>508</v>
      </c>
      <c r="B216" t="s">
        <v>1396</v>
      </c>
      <c r="D216" t="s">
        <v>537</v>
      </c>
      <c r="E216">
        <v>169</v>
      </c>
      <c r="F216" s="1221">
        <v>0</v>
      </c>
      <c r="G216">
        <v>169</v>
      </c>
      <c r="H216" s="1221">
        <v>0</v>
      </c>
      <c r="I216">
        <v>169</v>
      </c>
      <c r="J216" s="1221">
        <v>0</v>
      </c>
      <c r="K216">
        <v>169</v>
      </c>
      <c r="L216" s="1221">
        <v>0</v>
      </c>
      <c r="M216">
        <v>169</v>
      </c>
      <c r="N216" s="1221">
        <v>0</v>
      </c>
      <c r="O216">
        <v>169</v>
      </c>
      <c r="P216">
        <v>0</v>
      </c>
    </row>
    <row r="217" spans="1:16" x14ac:dyDescent="0.25">
      <c r="A217">
        <v>509</v>
      </c>
      <c r="B217" t="s">
        <v>1397</v>
      </c>
      <c r="D217" t="s">
        <v>537</v>
      </c>
      <c r="E217">
        <v>215</v>
      </c>
      <c r="F217" s="1221">
        <v>0</v>
      </c>
      <c r="G217">
        <v>215</v>
      </c>
      <c r="H217" s="1221">
        <v>0</v>
      </c>
      <c r="I217">
        <v>215</v>
      </c>
      <c r="J217" s="1221">
        <v>0</v>
      </c>
      <c r="K217">
        <v>215</v>
      </c>
      <c r="L217" s="1221">
        <v>0</v>
      </c>
      <c r="M217">
        <v>215</v>
      </c>
      <c r="N217" s="1221">
        <v>0</v>
      </c>
      <c r="O217">
        <v>215</v>
      </c>
      <c r="P217">
        <v>0</v>
      </c>
    </row>
    <row r="218" spans="1:16" x14ac:dyDescent="0.25">
      <c r="A218" s="1097">
        <v>510</v>
      </c>
      <c r="B218" s="1097" t="s">
        <v>1398</v>
      </c>
      <c r="C218" s="1097"/>
      <c r="D218" s="1097" t="s">
        <v>537</v>
      </c>
      <c r="E218">
        <v>822</v>
      </c>
      <c r="F218" s="1221">
        <v>0</v>
      </c>
      <c r="G218">
        <v>822</v>
      </c>
      <c r="H218" s="1221">
        <v>0</v>
      </c>
      <c r="I218">
        <v>822</v>
      </c>
      <c r="J218" s="1221">
        <v>0</v>
      </c>
      <c r="K218">
        <v>822</v>
      </c>
      <c r="L218" s="1221">
        <v>0</v>
      </c>
      <c r="M218">
        <v>822</v>
      </c>
      <c r="N218" s="1221">
        <v>0</v>
      </c>
      <c r="O218">
        <v>822</v>
      </c>
      <c r="P218">
        <v>1</v>
      </c>
    </row>
    <row r="219" spans="1:16" x14ac:dyDescent="0.25">
      <c r="A219">
        <v>511</v>
      </c>
      <c r="B219" t="s">
        <v>613</v>
      </c>
      <c r="C219" t="s">
        <v>562</v>
      </c>
      <c r="D219" t="s">
        <v>537</v>
      </c>
      <c r="E219">
        <v>730</v>
      </c>
      <c r="F219" s="1221">
        <v>0</v>
      </c>
      <c r="G219">
        <v>730</v>
      </c>
      <c r="H219" s="1221">
        <v>0</v>
      </c>
      <c r="I219">
        <v>730</v>
      </c>
      <c r="J219" s="1221">
        <v>0</v>
      </c>
      <c r="K219">
        <v>730</v>
      </c>
      <c r="L219" s="1221">
        <v>0</v>
      </c>
      <c r="M219">
        <v>730</v>
      </c>
      <c r="N219" s="1221">
        <v>0</v>
      </c>
      <c r="O219">
        <v>730</v>
      </c>
      <c r="P219">
        <v>0</v>
      </c>
    </row>
    <row r="220" spans="1:16" x14ac:dyDescent="0.25">
      <c r="A220">
        <v>513</v>
      </c>
      <c r="B220" t="s">
        <v>614</v>
      </c>
      <c r="D220" t="s">
        <v>537</v>
      </c>
      <c r="E220">
        <v>6464</v>
      </c>
      <c r="F220" s="1221">
        <v>0</v>
      </c>
      <c r="G220">
        <v>6464</v>
      </c>
      <c r="H220" s="1163">
        <v>-1.553E-2</v>
      </c>
      <c r="I220">
        <v>6566</v>
      </c>
      <c r="J220" s="1163">
        <v>-4.2500000000000003E-3</v>
      </c>
      <c r="K220">
        <v>6594</v>
      </c>
      <c r="L220" s="1164">
        <v>9.6500000000000006E-3</v>
      </c>
      <c r="M220">
        <v>6531</v>
      </c>
      <c r="N220" s="1164">
        <v>6.4700000000000001E-3</v>
      </c>
      <c r="O220">
        <v>6489</v>
      </c>
      <c r="P220">
        <v>0</v>
      </c>
    </row>
    <row r="221" spans="1:16" x14ac:dyDescent="0.25">
      <c r="A221">
        <v>514</v>
      </c>
      <c r="B221" t="s">
        <v>615</v>
      </c>
      <c r="D221" t="s">
        <v>537</v>
      </c>
      <c r="E221">
        <v>9556</v>
      </c>
      <c r="F221" s="1221">
        <v>0</v>
      </c>
      <c r="G221">
        <v>9556</v>
      </c>
      <c r="H221" s="1163">
        <v>-1.5559999999999999E-2</v>
      </c>
      <c r="I221">
        <v>9707</v>
      </c>
      <c r="J221" s="1163">
        <v>-4.3099999999999996E-3</v>
      </c>
      <c r="K221">
        <v>9749</v>
      </c>
      <c r="L221" s="1164">
        <v>2.664E-2</v>
      </c>
      <c r="M221">
        <v>9496</v>
      </c>
      <c r="N221" s="1163">
        <v>-1.0109999999999999E-2</v>
      </c>
      <c r="O221">
        <v>9593</v>
      </c>
      <c r="P221">
        <v>0</v>
      </c>
    </row>
    <row r="222" spans="1:16" x14ac:dyDescent="0.25">
      <c r="A222">
        <v>518</v>
      </c>
      <c r="B222" t="s">
        <v>960</v>
      </c>
      <c r="C222" t="s">
        <v>562</v>
      </c>
      <c r="D222" t="s">
        <v>537</v>
      </c>
      <c r="E222">
        <v>8519</v>
      </c>
      <c r="F222" s="1221">
        <v>0</v>
      </c>
      <c r="G222">
        <v>8519</v>
      </c>
      <c r="H222" s="1163">
        <v>-1.5599999999999999E-2</v>
      </c>
      <c r="I222">
        <v>8654</v>
      </c>
      <c r="J222" s="1163">
        <v>-4.2599999999999999E-3</v>
      </c>
      <c r="K222">
        <v>8691</v>
      </c>
      <c r="L222" s="1164">
        <v>1.8759999999999999E-2</v>
      </c>
      <c r="M222">
        <v>8531</v>
      </c>
      <c r="N222" s="1163">
        <v>-2.4599999999999999E-3</v>
      </c>
      <c r="O222">
        <v>8552</v>
      </c>
      <c r="P222">
        <v>0</v>
      </c>
    </row>
    <row r="223" spans="1:16" x14ac:dyDescent="0.25">
      <c r="A223">
        <v>520</v>
      </c>
      <c r="B223" t="s">
        <v>616</v>
      </c>
      <c r="C223" t="s">
        <v>545</v>
      </c>
      <c r="D223" t="s">
        <v>503</v>
      </c>
      <c r="E223">
        <v>3463</v>
      </c>
      <c r="F223" s="1221">
        <v>0</v>
      </c>
      <c r="G223">
        <v>3463</v>
      </c>
      <c r="H223" s="1221">
        <v>0</v>
      </c>
      <c r="I223">
        <v>3463</v>
      </c>
      <c r="J223" s="1221">
        <v>0</v>
      </c>
      <c r="K223">
        <v>3463</v>
      </c>
      <c r="L223" s="1221">
        <v>0</v>
      </c>
      <c r="M223">
        <v>3463</v>
      </c>
      <c r="N223" s="1221">
        <v>0</v>
      </c>
      <c r="O223">
        <v>3463</v>
      </c>
      <c r="P223">
        <v>0</v>
      </c>
    </row>
    <row r="224" spans="1:16" x14ac:dyDescent="0.25">
      <c r="A224">
        <v>521</v>
      </c>
      <c r="B224" t="s">
        <v>617</v>
      </c>
      <c r="C224" t="s">
        <v>514</v>
      </c>
      <c r="D224" t="s">
        <v>503</v>
      </c>
      <c r="E224">
        <v>10610</v>
      </c>
      <c r="F224" s="1163">
        <v>-2.7299999999999998E-3</v>
      </c>
      <c r="G224">
        <v>10639</v>
      </c>
      <c r="H224" s="1163">
        <v>-3.3700000000000002E-3</v>
      </c>
      <c r="I224">
        <v>10675</v>
      </c>
      <c r="J224" s="1164">
        <v>1.8319999999999999E-2</v>
      </c>
      <c r="K224">
        <v>10483</v>
      </c>
      <c r="L224" s="1164">
        <v>2.2630000000000001E-2</v>
      </c>
      <c r="M224">
        <v>10251</v>
      </c>
      <c r="N224" s="1164">
        <v>5.9000000000000003E-4</v>
      </c>
      <c r="O224">
        <v>10245</v>
      </c>
      <c r="P224">
        <v>0</v>
      </c>
    </row>
    <row r="225" spans="1:16" x14ac:dyDescent="0.25">
      <c r="A225">
        <v>522</v>
      </c>
      <c r="B225" t="s">
        <v>618</v>
      </c>
      <c r="C225" t="s">
        <v>514</v>
      </c>
      <c r="D225" t="s">
        <v>503</v>
      </c>
      <c r="E225">
        <v>11610</v>
      </c>
      <c r="F225" s="1163">
        <v>-2.49E-3</v>
      </c>
      <c r="G225">
        <v>11639</v>
      </c>
      <c r="H225" s="1163">
        <v>-3.0000000000000001E-3</v>
      </c>
      <c r="I225">
        <v>11674</v>
      </c>
      <c r="J225" s="1164">
        <v>1.6719999999999999E-2</v>
      </c>
      <c r="K225">
        <v>11482</v>
      </c>
      <c r="L225" s="1164">
        <v>1.9720000000000001E-2</v>
      </c>
      <c r="M225">
        <v>11260</v>
      </c>
      <c r="N225" s="1164">
        <v>1.33E-3</v>
      </c>
      <c r="O225">
        <v>11245</v>
      </c>
      <c r="P225">
        <v>0</v>
      </c>
    </row>
    <row r="226" spans="1:16" x14ac:dyDescent="0.25">
      <c r="A226" s="1097">
        <v>526</v>
      </c>
      <c r="B226" s="1097" t="s">
        <v>1399</v>
      </c>
      <c r="C226" s="1097"/>
      <c r="D226" s="1097" t="s">
        <v>503</v>
      </c>
      <c r="E226">
        <v>0</v>
      </c>
      <c r="G226">
        <v>0</v>
      </c>
      <c r="I226">
        <v>0</v>
      </c>
      <c r="K226">
        <v>0</v>
      </c>
      <c r="M226">
        <v>0</v>
      </c>
      <c r="O226">
        <v>0</v>
      </c>
      <c r="P226">
        <v>1</v>
      </c>
    </row>
    <row r="227" spans="1:16" x14ac:dyDescent="0.25">
      <c r="A227" s="1097">
        <v>528</v>
      </c>
      <c r="B227" s="1097" t="s">
        <v>619</v>
      </c>
      <c r="C227" s="1097" t="s">
        <v>514</v>
      </c>
      <c r="D227" s="1097" t="s">
        <v>503</v>
      </c>
      <c r="E227">
        <v>1341</v>
      </c>
      <c r="F227" s="1163">
        <v>-1.83E-2</v>
      </c>
      <c r="G227">
        <v>1366</v>
      </c>
      <c r="H227" s="1163">
        <v>-9.4299999999999991E-3</v>
      </c>
      <c r="I227">
        <v>1379</v>
      </c>
      <c r="J227" s="1164">
        <v>1.397E-2</v>
      </c>
      <c r="K227">
        <v>1360</v>
      </c>
      <c r="L227" s="1164">
        <v>1.5679999999999999E-2</v>
      </c>
      <c r="M227">
        <v>1339</v>
      </c>
      <c r="N227" s="1163">
        <v>-4.4600000000000004E-3</v>
      </c>
      <c r="O227">
        <v>1345</v>
      </c>
      <c r="P227">
        <v>1</v>
      </c>
    </row>
    <row r="228" spans="1:16" x14ac:dyDescent="0.25">
      <c r="A228" s="1097">
        <v>529</v>
      </c>
      <c r="B228" s="1097" t="s">
        <v>620</v>
      </c>
      <c r="C228" s="1097" t="s">
        <v>514</v>
      </c>
      <c r="D228" s="1097" t="s">
        <v>503</v>
      </c>
      <c r="E228">
        <v>1635</v>
      </c>
      <c r="F228" s="1163">
        <v>-1.6250000000000001E-2</v>
      </c>
      <c r="G228">
        <v>1662</v>
      </c>
      <c r="H228" s="1163">
        <v>-7.1700000000000002E-3</v>
      </c>
      <c r="I228">
        <v>1674</v>
      </c>
      <c r="J228" s="1164">
        <v>1.332E-2</v>
      </c>
      <c r="K228">
        <v>1652</v>
      </c>
      <c r="L228" s="1164">
        <v>1.35E-2</v>
      </c>
      <c r="M228">
        <v>1630</v>
      </c>
      <c r="N228" s="1163">
        <v>-3.6700000000000001E-3</v>
      </c>
      <c r="O228">
        <v>1636</v>
      </c>
      <c r="P228">
        <v>1</v>
      </c>
    </row>
    <row r="229" spans="1:16" x14ac:dyDescent="0.25">
      <c r="A229" s="1097">
        <v>530</v>
      </c>
      <c r="B229" s="1097" t="s">
        <v>621</v>
      </c>
      <c r="C229" s="1097" t="s">
        <v>545</v>
      </c>
      <c r="D229" s="1097" t="s">
        <v>503</v>
      </c>
      <c r="E229">
        <v>751</v>
      </c>
      <c r="F229" s="1163">
        <v>-1.83E-2</v>
      </c>
      <c r="G229">
        <v>765</v>
      </c>
      <c r="H229" s="1163">
        <v>-1.418E-2</v>
      </c>
      <c r="I229">
        <v>776</v>
      </c>
      <c r="J229" s="1164">
        <v>2.7810000000000001E-2</v>
      </c>
      <c r="K229">
        <v>755</v>
      </c>
      <c r="L229" s="1164">
        <v>8.0099999999999998E-3</v>
      </c>
      <c r="M229">
        <v>749</v>
      </c>
      <c r="N229" s="1164">
        <v>3.7400000000000003E-2</v>
      </c>
      <c r="O229">
        <v>722</v>
      </c>
      <c r="P229">
        <v>1</v>
      </c>
    </row>
    <row r="230" spans="1:16" x14ac:dyDescent="0.25">
      <c r="A230" s="1097">
        <v>531</v>
      </c>
      <c r="B230" s="1097" t="s">
        <v>622</v>
      </c>
      <c r="C230" s="1097" t="s">
        <v>432</v>
      </c>
      <c r="D230" s="1097" t="s">
        <v>503</v>
      </c>
      <c r="E230">
        <v>673</v>
      </c>
      <c r="F230" s="1163">
        <v>-1.175E-2</v>
      </c>
      <c r="G230">
        <v>681</v>
      </c>
      <c r="H230" s="1164">
        <v>5.9100000000000003E-3</v>
      </c>
      <c r="I230">
        <v>677</v>
      </c>
      <c r="J230" s="1164">
        <v>4.6370000000000001E-2</v>
      </c>
      <c r="K230">
        <v>647</v>
      </c>
      <c r="L230" s="1163">
        <v>-9.1900000000000003E-3</v>
      </c>
      <c r="M230">
        <v>653</v>
      </c>
      <c r="N230" s="1164">
        <v>3.1600000000000003E-2</v>
      </c>
      <c r="O230">
        <v>633</v>
      </c>
      <c r="P230">
        <v>1</v>
      </c>
    </row>
    <row r="231" spans="1:16" x14ac:dyDescent="0.25">
      <c r="A231" s="1097">
        <v>533</v>
      </c>
      <c r="B231" s="1097" t="s">
        <v>623</v>
      </c>
      <c r="C231" s="1097" t="s">
        <v>556</v>
      </c>
      <c r="D231" s="1097" t="s">
        <v>503</v>
      </c>
      <c r="E231">
        <v>1391</v>
      </c>
      <c r="F231" s="1163">
        <v>-7.8499999999999993E-3</v>
      </c>
      <c r="G231">
        <v>1402</v>
      </c>
      <c r="H231" s="1163">
        <v>-1.545E-2</v>
      </c>
      <c r="I231">
        <v>1424</v>
      </c>
      <c r="J231" s="1164">
        <v>1.933E-2</v>
      </c>
      <c r="K231">
        <v>1397</v>
      </c>
      <c r="L231" s="1164">
        <v>2.1950000000000001E-2</v>
      </c>
      <c r="M231">
        <v>1367</v>
      </c>
      <c r="N231" s="1164">
        <v>1.485E-2</v>
      </c>
      <c r="O231">
        <v>1347</v>
      </c>
      <c r="P231">
        <v>1</v>
      </c>
    </row>
    <row r="232" spans="1:16" x14ac:dyDescent="0.25">
      <c r="A232" s="1097">
        <v>534</v>
      </c>
      <c r="B232" s="1097" t="s">
        <v>624</v>
      </c>
      <c r="C232" s="1097" t="s">
        <v>545</v>
      </c>
      <c r="D232" s="1097" t="s">
        <v>503</v>
      </c>
      <c r="E232">
        <v>1070</v>
      </c>
      <c r="F232" s="1163">
        <v>-1.6539999999999999E-2</v>
      </c>
      <c r="G232">
        <v>1088</v>
      </c>
      <c r="H232" s="1164">
        <v>1.8400000000000001E-3</v>
      </c>
      <c r="I232">
        <v>1086</v>
      </c>
      <c r="J232" s="1164">
        <v>7.1010000000000004E-2</v>
      </c>
      <c r="K232">
        <v>1014</v>
      </c>
      <c r="L232" s="1163">
        <v>-2.0289999999999999E-2</v>
      </c>
      <c r="M232">
        <v>1035</v>
      </c>
      <c r="N232" s="1164">
        <v>3.397E-2</v>
      </c>
      <c r="O232">
        <v>1001</v>
      </c>
      <c r="P232">
        <v>1</v>
      </c>
    </row>
    <row r="233" spans="1:16" x14ac:dyDescent="0.25">
      <c r="A233" s="1097">
        <v>535</v>
      </c>
      <c r="B233" s="1097" t="s">
        <v>625</v>
      </c>
      <c r="C233" s="1097" t="s">
        <v>551</v>
      </c>
      <c r="D233" s="1097" t="s">
        <v>503</v>
      </c>
      <c r="E233">
        <v>2179</v>
      </c>
      <c r="F233" s="1164">
        <v>0.1734</v>
      </c>
      <c r="G233">
        <v>1857</v>
      </c>
      <c r="H233" s="1163">
        <v>-0.11318</v>
      </c>
      <c r="I233">
        <v>2094</v>
      </c>
      <c r="J233" s="1163">
        <v>-8.158E-2</v>
      </c>
      <c r="K233">
        <v>2280</v>
      </c>
      <c r="L233" s="1164">
        <v>1.968E-2</v>
      </c>
      <c r="M233">
        <v>2236</v>
      </c>
      <c r="N233" s="1164">
        <v>5.4719999999999998E-2</v>
      </c>
      <c r="O233">
        <v>2120</v>
      </c>
      <c r="P233">
        <v>1</v>
      </c>
    </row>
    <row r="234" spans="1:16" x14ac:dyDescent="0.25">
      <c r="A234" s="1097">
        <v>537</v>
      </c>
      <c r="B234" s="1097" t="s">
        <v>1291</v>
      </c>
      <c r="C234" s="1097" t="s">
        <v>514</v>
      </c>
      <c r="D234" s="1097" t="s">
        <v>503</v>
      </c>
      <c r="E234">
        <v>775</v>
      </c>
      <c r="F234" s="1221">
        <v>0</v>
      </c>
      <c r="G234">
        <v>775</v>
      </c>
      <c r="H234" s="1221">
        <v>0</v>
      </c>
      <c r="I234">
        <v>775</v>
      </c>
      <c r="J234" s="1221">
        <v>0</v>
      </c>
      <c r="K234">
        <v>775</v>
      </c>
      <c r="L234" s="1221">
        <v>0</v>
      </c>
      <c r="M234">
        <v>775</v>
      </c>
      <c r="N234" s="1221">
        <v>0</v>
      </c>
      <c r="O234">
        <v>775</v>
      </c>
      <c r="P234">
        <v>1</v>
      </c>
    </row>
    <row r="235" spans="1:16" x14ac:dyDescent="0.25">
      <c r="A235">
        <v>538</v>
      </c>
      <c r="B235" t="s">
        <v>549</v>
      </c>
      <c r="C235" t="s">
        <v>545</v>
      </c>
      <c r="D235" t="s">
        <v>503</v>
      </c>
      <c r="E235">
        <v>1589</v>
      </c>
      <c r="F235" s="1221">
        <v>0</v>
      </c>
      <c r="G235">
        <v>1589</v>
      </c>
      <c r="H235" s="1221">
        <v>0</v>
      </c>
      <c r="I235">
        <v>1589</v>
      </c>
      <c r="J235" s="1221">
        <v>0</v>
      </c>
      <c r="K235">
        <v>1589</v>
      </c>
      <c r="L235" s="1221">
        <v>0</v>
      </c>
      <c r="M235">
        <v>1589</v>
      </c>
      <c r="N235" s="1221">
        <v>0</v>
      </c>
      <c r="O235">
        <v>1589</v>
      </c>
      <c r="P235">
        <v>0</v>
      </c>
    </row>
    <row r="236" spans="1:16" x14ac:dyDescent="0.25">
      <c r="A236">
        <v>541</v>
      </c>
      <c r="B236" t="s">
        <v>626</v>
      </c>
      <c r="C236" t="s">
        <v>545</v>
      </c>
      <c r="D236" t="s">
        <v>503</v>
      </c>
      <c r="E236">
        <v>5741</v>
      </c>
      <c r="F236" s="1164">
        <v>6.6600000000000001E-3</v>
      </c>
      <c r="G236">
        <v>5703</v>
      </c>
      <c r="H236" s="1164">
        <v>2.8309999999999998E-2</v>
      </c>
      <c r="I236">
        <v>5546</v>
      </c>
      <c r="J236" s="1163">
        <v>-1.8579999999999999E-2</v>
      </c>
      <c r="K236">
        <v>5651</v>
      </c>
      <c r="L236" s="1164">
        <v>3.6499999999999998E-2</v>
      </c>
      <c r="M236">
        <v>5452</v>
      </c>
      <c r="N236" s="1164">
        <v>7.9500000000000005E-3</v>
      </c>
      <c r="O236">
        <v>5409</v>
      </c>
      <c r="P236">
        <v>0</v>
      </c>
    </row>
    <row r="237" spans="1:16" x14ac:dyDescent="0.25">
      <c r="A237">
        <v>545</v>
      </c>
      <c r="B237" t="s">
        <v>627</v>
      </c>
      <c r="C237" t="s">
        <v>545</v>
      </c>
      <c r="D237" t="s">
        <v>503</v>
      </c>
      <c r="E237">
        <v>6103</v>
      </c>
      <c r="F237" s="1163">
        <v>-1.6119999999999999E-2</v>
      </c>
      <c r="G237">
        <v>6203</v>
      </c>
      <c r="H237" s="1164">
        <v>2.7499999999999998E-3</v>
      </c>
      <c r="I237">
        <v>6186</v>
      </c>
      <c r="J237" s="1164">
        <v>4.0600000000000002E-3</v>
      </c>
      <c r="K237">
        <v>6161</v>
      </c>
      <c r="L237" s="1164">
        <v>5.5500000000000002E-3</v>
      </c>
      <c r="M237">
        <v>6127</v>
      </c>
      <c r="N237" s="1164">
        <v>2.2020000000000001E-2</v>
      </c>
      <c r="O237">
        <v>5995</v>
      </c>
      <c r="P237">
        <v>0</v>
      </c>
    </row>
    <row r="238" spans="1:16" x14ac:dyDescent="0.25">
      <c r="A238">
        <v>547</v>
      </c>
      <c r="B238" t="s">
        <v>628</v>
      </c>
      <c r="C238" t="s">
        <v>545</v>
      </c>
      <c r="D238" t="s">
        <v>503</v>
      </c>
      <c r="E238">
        <v>6158</v>
      </c>
      <c r="F238" s="1163">
        <v>-1.6289999999999999E-2</v>
      </c>
      <c r="G238">
        <v>6260</v>
      </c>
      <c r="H238" s="1163">
        <v>-2.0500000000000001E-2</v>
      </c>
      <c r="I238">
        <v>6391</v>
      </c>
      <c r="J238" s="1164">
        <v>3.6099999999999999E-3</v>
      </c>
      <c r="K238">
        <v>6368</v>
      </c>
      <c r="L238" s="1164">
        <v>1.1599999999999999E-2</v>
      </c>
      <c r="M238">
        <v>6295</v>
      </c>
      <c r="N238" s="1164">
        <v>1.6140000000000002E-2</v>
      </c>
      <c r="O238">
        <v>6195</v>
      </c>
      <c r="P238">
        <v>0</v>
      </c>
    </row>
    <row r="239" spans="1:16" x14ac:dyDescent="0.25">
      <c r="A239" s="1097">
        <v>552</v>
      </c>
      <c r="B239" s="1097" t="s">
        <v>629</v>
      </c>
      <c r="C239" s="1097"/>
      <c r="D239" s="1097" t="s">
        <v>630</v>
      </c>
      <c r="E239">
        <v>3050</v>
      </c>
      <c r="F239" s="1221">
        <v>0</v>
      </c>
      <c r="G239">
        <v>3050</v>
      </c>
      <c r="H239" s="1221">
        <v>0</v>
      </c>
      <c r="I239">
        <v>3050</v>
      </c>
      <c r="J239" s="1221">
        <v>0</v>
      </c>
      <c r="K239">
        <v>3050</v>
      </c>
      <c r="L239" s="1221">
        <v>0</v>
      </c>
      <c r="M239">
        <v>3050</v>
      </c>
      <c r="N239" s="1221">
        <v>0</v>
      </c>
      <c r="O239">
        <v>3050</v>
      </c>
      <c r="P239">
        <v>1</v>
      </c>
    </row>
    <row r="240" spans="1:16" x14ac:dyDescent="0.25">
      <c r="A240" s="1097">
        <v>553</v>
      </c>
      <c r="B240" s="1097" t="s">
        <v>631</v>
      </c>
      <c r="C240" s="1097"/>
      <c r="D240" s="1097" t="s">
        <v>630</v>
      </c>
      <c r="E240">
        <v>3050</v>
      </c>
      <c r="F240" s="1221">
        <v>0</v>
      </c>
      <c r="G240">
        <v>3050</v>
      </c>
      <c r="H240" s="1221">
        <v>0</v>
      </c>
      <c r="I240">
        <v>3050</v>
      </c>
      <c r="J240" s="1221">
        <v>0</v>
      </c>
      <c r="K240">
        <v>3050</v>
      </c>
      <c r="L240" s="1221">
        <v>0</v>
      </c>
      <c r="M240">
        <v>3050</v>
      </c>
      <c r="N240" s="1221">
        <v>0</v>
      </c>
      <c r="O240">
        <v>3050</v>
      </c>
      <c r="P240">
        <v>1</v>
      </c>
    </row>
    <row r="241" spans="1:16" x14ac:dyDescent="0.25">
      <c r="A241" s="1097">
        <v>554</v>
      </c>
      <c r="B241" s="1097" t="s">
        <v>632</v>
      </c>
      <c r="C241" s="1097"/>
      <c r="D241" s="1097" t="s">
        <v>630</v>
      </c>
      <c r="E241">
        <v>3050</v>
      </c>
      <c r="F241" s="1221">
        <v>0</v>
      </c>
      <c r="G241">
        <v>3050</v>
      </c>
      <c r="H241" s="1221">
        <v>0</v>
      </c>
      <c r="I241">
        <v>3050</v>
      </c>
      <c r="J241" s="1221">
        <v>0</v>
      </c>
      <c r="K241">
        <v>3050</v>
      </c>
      <c r="L241" s="1221">
        <v>0</v>
      </c>
      <c r="M241">
        <v>3050</v>
      </c>
      <c r="N241" s="1221">
        <v>0</v>
      </c>
      <c r="O241">
        <v>3050</v>
      </c>
      <c r="P241">
        <v>1</v>
      </c>
    </row>
    <row r="242" spans="1:16" x14ac:dyDescent="0.25">
      <c r="A242">
        <v>564</v>
      </c>
      <c r="B242" t="s">
        <v>1400</v>
      </c>
      <c r="D242" t="s">
        <v>503</v>
      </c>
      <c r="E242">
        <v>1</v>
      </c>
      <c r="F242" s="1221">
        <v>0</v>
      </c>
      <c r="G242">
        <v>1</v>
      </c>
      <c r="H242" s="1221">
        <v>0</v>
      </c>
      <c r="I242">
        <v>1</v>
      </c>
      <c r="J242" s="1221">
        <v>0</v>
      </c>
      <c r="K242">
        <v>1</v>
      </c>
      <c r="L242" s="1221">
        <v>0</v>
      </c>
      <c r="M242">
        <v>1</v>
      </c>
      <c r="N242" s="1221">
        <v>0</v>
      </c>
      <c r="O242">
        <v>1</v>
      </c>
      <c r="P242">
        <v>0</v>
      </c>
    </row>
    <row r="243" spans="1:16" x14ac:dyDescent="0.25">
      <c r="A243">
        <v>566</v>
      </c>
      <c r="B243" t="s">
        <v>633</v>
      </c>
      <c r="C243" t="s">
        <v>446</v>
      </c>
      <c r="D243" t="s">
        <v>503</v>
      </c>
      <c r="E243">
        <v>23541</v>
      </c>
      <c r="F243" s="1221">
        <v>0</v>
      </c>
      <c r="G243">
        <v>23541</v>
      </c>
      <c r="H243" s="1221">
        <v>0</v>
      </c>
      <c r="I243">
        <v>23541</v>
      </c>
      <c r="J243" s="1164">
        <v>3.2000000000000002E-3</v>
      </c>
      <c r="K243">
        <v>23466</v>
      </c>
      <c r="L243" s="1163">
        <v>-1.23E-3</v>
      </c>
      <c r="M243">
        <v>23495</v>
      </c>
      <c r="N243" s="1163">
        <v>-1.5959999999999998E-2</v>
      </c>
      <c r="O243">
        <v>23876</v>
      </c>
      <c r="P243">
        <v>0</v>
      </c>
    </row>
    <row r="244" spans="1:16" x14ac:dyDescent="0.25">
      <c r="A244" s="1097">
        <v>567</v>
      </c>
      <c r="B244" s="1097" t="s">
        <v>634</v>
      </c>
      <c r="C244" s="1097" t="s">
        <v>446</v>
      </c>
      <c r="D244" s="1097" t="s">
        <v>503</v>
      </c>
      <c r="E244">
        <v>3473</v>
      </c>
      <c r="F244" s="1221">
        <v>0</v>
      </c>
      <c r="G244">
        <v>3473</v>
      </c>
      <c r="H244" s="1221">
        <v>0</v>
      </c>
      <c r="I244">
        <v>3473</v>
      </c>
      <c r="J244" s="1164">
        <v>6.96E-3</v>
      </c>
      <c r="K244">
        <v>3449</v>
      </c>
      <c r="L244" s="1163">
        <v>-3.7599999999999999E-3</v>
      </c>
      <c r="M244">
        <v>3462</v>
      </c>
      <c r="N244" s="1163">
        <v>-1.311E-2</v>
      </c>
      <c r="O244">
        <v>3508</v>
      </c>
      <c r="P244">
        <v>1</v>
      </c>
    </row>
    <row r="245" spans="1:16" x14ac:dyDescent="0.25">
      <c r="A245">
        <v>568</v>
      </c>
      <c r="B245" t="s">
        <v>635</v>
      </c>
      <c r="C245" t="s">
        <v>446</v>
      </c>
      <c r="D245" t="s">
        <v>503</v>
      </c>
      <c r="E245">
        <v>23774</v>
      </c>
      <c r="F245" s="1221">
        <v>0</v>
      </c>
      <c r="G245">
        <v>23774</v>
      </c>
      <c r="H245" s="1221">
        <v>0</v>
      </c>
      <c r="I245">
        <v>23774</v>
      </c>
      <c r="J245" s="1164">
        <v>3.29E-3</v>
      </c>
      <c r="K245">
        <v>23696</v>
      </c>
      <c r="L245" s="1163">
        <v>-1.2199999999999999E-3</v>
      </c>
      <c r="M245">
        <v>23725</v>
      </c>
      <c r="N245" s="1163">
        <v>-1.5890000000000001E-2</v>
      </c>
      <c r="O245">
        <v>24108</v>
      </c>
      <c r="P245">
        <v>0</v>
      </c>
    </row>
    <row r="246" spans="1:16" x14ac:dyDescent="0.25">
      <c r="A246" s="1097">
        <v>570</v>
      </c>
      <c r="B246" s="1097" t="s">
        <v>1401</v>
      </c>
      <c r="C246" s="1097"/>
      <c r="D246" s="1097" t="s">
        <v>503</v>
      </c>
      <c r="E246">
        <v>8533</v>
      </c>
      <c r="F246" s="1163">
        <v>-2.0549999999999999E-2</v>
      </c>
      <c r="G246">
        <v>8712</v>
      </c>
      <c r="H246" s="1163">
        <v>-1.392E-2</v>
      </c>
      <c r="I246">
        <v>8835</v>
      </c>
      <c r="J246" s="1163">
        <v>-1.008E-2</v>
      </c>
      <c r="K246">
        <v>8925</v>
      </c>
      <c r="L246" s="1164">
        <v>4.8030000000000003E-2</v>
      </c>
      <c r="M246">
        <v>8516</v>
      </c>
      <c r="N246" s="1163">
        <v>-9.5399999999999999E-3</v>
      </c>
      <c r="O246">
        <v>8598</v>
      </c>
      <c r="P246">
        <v>1</v>
      </c>
    </row>
    <row r="247" spans="1:16" x14ac:dyDescent="0.25">
      <c r="A247" s="1097">
        <v>571</v>
      </c>
      <c r="B247" s="1097" t="s">
        <v>636</v>
      </c>
      <c r="C247" s="1097" t="s">
        <v>146</v>
      </c>
      <c r="D247" s="1097" t="s">
        <v>503</v>
      </c>
      <c r="E247">
        <v>14906</v>
      </c>
      <c r="F247" s="1163">
        <v>-1.6100000000000001E-3</v>
      </c>
      <c r="G247">
        <v>14930</v>
      </c>
      <c r="H247" s="1163">
        <v>-1.8699999999999999E-3</v>
      </c>
      <c r="I247">
        <v>14958</v>
      </c>
      <c r="J247" s="1164">
        <v>1.04E-2</v>
      </c>
      <c r="K247">
        <v>14804</v>
      </c>
      <c r="L247" s="1164">
        <v>1.252E-2</v>
      </c>
      <c r="M247">
        <v>14621</v>
      </c>
      <c r="N247" s="1164">
        <v>5.5000000000000003E-4</v>
      </c>
      <c r="O247">
        <v>14613</v>
      </c>
      <c r="P247">
        <v>1</v>
      </c>
    </row>
    <row r="248" spans="1:16" x14ac:dyDescent="0.25">
      <c r="A248" s="1097">
        <v>572</v>
      </c>
      <c r="B248" s="1097" t="s">
        <v>1402</v>
      </c>
      <c r="C248" s="1097"/>
      <c r="D248" s="1097" t="s">
        <v>503</v>
      </c>
      <c r="E248">
        <v>7712</v>
      </c>
      <c r="F248" s="1163">
        <v>-2.5899999999999999E-3</v>
      </c>
      <c r="G248">
        <v>7732</v>
      </c>
      <c r="H248" s="1163">
        <v>-2.97E-3</v>
      </c>
      <c r="I248">
        <v>7755</v>
      </c>
      <c r="J248" s="1164">
        <v>1.6650000000000002E-2</v>
      </c>
      <c r="K248">
        <v>7628</v>
      </c>
      <c r="L248" s="1164">
        <v>2.0199999999999999E-2</v>
      </c>
      <c r="M248">
        <v>7477</v>
      </c>
      <c r="N248" s="1164">
        <v>9.3999999999999997E-4</v>
      </c>
      <c r="O248">
        <v>7470</v>
      </c>
      <c r="P248">
        <v>1</v>
      </c>
    </row>
    <row r="249" spans="1:16" x14ac:dyDescent="0.25">
      <c r="A249">
        <v>583</v>
      </c>
      <c r="B249" t="s">
        <v>1403</v>
      </c>
      <c r="D249" t="s">
        <v>537</v>
      </c>
      <c r="E249">
        <v>108</v>
      </c>
      <c r="F249" s="1221">
        <v>0</v>
      </c>
      <c r="G249">
        <v>108</v>
      </c>
      <c r="H249" s="1221">
        <v>0</v>
      </c>
      <c r="I249">
        <v>108</v>
      </c>
      <c r="J249" s="1221">
        <v>0</v>
      </c>
      <c r="K249">
        <v>108</v>
      </c>
      <c r="L249" s="1221">
        <v>0</v>
      </c>
      <c r="M249">
        <v>108</v>
      </c>
      <c r="N249" s="1221">
        <v>0</v>
      </c>
      <c r="O249">
        <v>108</v>
      </c>
      <c r="P249">
        <v>0</v>
      </c>
    </row>
    <row r="250" spans="1:16" x14ac:dyDescent="0.25">
      <c r="A250">
        <v>585</v>
      </c>
      <c r="B250" t="s">
        <v>637</v>
      </c>
      <c r="C250" t="s">
        <v>551</v>
      </c>
      <c r="D250" t="s">
        <v>503</v>
      </c>
      <c r="E250">
        <v>8718</v>
      </c>
      <c r="F250" s="1163">
        <v>-5.2500000000000003E-3</v>
      </c>
      <c r="G250">
        <v>8764</v>
      </c>
      <c r="H250" s="1164">
        <v>1.2600000000000001E-3</v>
      </c>
      <c r="I250">
        <v>8753</v>
      </c>
      <c r="J250" s="1163">
        <v>-2.3210000000000001E-2</v>
      </c>
      <c r="K250">
        <v>8961</v>
      </c>
      <c r="L250" s="1163">
        <v>-1.0160000000000001E-2</v>
      </c>
      <c r="M250">
        <v>9053</v>
      </c>
      <c r="N250" s="1164">
        <v>1.2529999999999999E-2</v>
      </c>
      <c r="O250">
        <v>8941</v>
      </c>
      <c r="P250">
        <v>0</v>
      </c>
    </row>
    <row r="251" spans="1:16" x14ac:dyDescent="0.25">
      <c r="A251">
        <v>586</v>
      </c>
      <c r="B251" t="s">
        <v>638</v>
      </c>
      <c r="C251" t="s">
        <v>551</v>
      </c>
      <c r="D251" t="s">
        <v>503</v>
      </c>
      <c r="E251">
        <v>10367</v>
      </c>
      <c r="F251" s="1164">
        <v>0.10664</v>
      </c>
      <c r="G251">
        <v>9368</v>
      </c>
      <c r="H251" s="1163">
        <v>-4.7870000000000003E-2</v>
      </c>
      <c r="I251">
        <v>9839</v>
      </c>
      <c r="J251" s="1163">
        <v>-1.9820000000000001E-2</v>
      </c>
      <c r="K251">
        <v>10038</v>
      </c>
      <c r="L251" s="1164">
        <v>0.10271</v>
      </c>
      <c r="M251">
        <v>9103</v>
      </c>
      <c r="N251" s="1164">
        <v>1.1220000000000001E-2</v>
      </c>
      <c r="O251">
        <v>9002</v>
      </c>
      <c r="P251">
        <v>0</v>
      </c>
    </row>
    <row r="252" spans="1:16" x14ac:dyDescent="0.25">
      <c r="A252">
        <v>587</v>
      </c>
      <c r="B252" t="s">
        <v>639</v>
      </c>
      <c r="C252" t="s">
        <v>514</v>
      </c>
      <c r="D252" t="s">
        <v>503</v>
      </c>
      <c r="E252">
        <v>11598</v>
      </c>
      <c r="F252" s="1163">
        <v>-8.5999999999999998E-4</v>
      </c>
      <c r="G252">
        <v>11608</v>
      </c>
      <c r="H252" s="1163">
        <v>-1.3339999999999999E-2</v>
      </c>
      <c r="I252">
        <v>11765</v>
      </c>
      <c r="J252" s="1164">
        <v>2.0029999999999999E-2</v>
      </c>
      <c r="K252">
        <v>11534</v>
      </c>
      <c r="L252" s="1164">
        <v>3.891E-2</v>
      </c>
      <c r="M252">
        <v>11102</v>
      </c>
      <c r="N252" s="1164">
        <v>2.341E-2</v>
      </c>
      <c r="O252">
        <v>10848</v>
      </c>
      <c r="P252">
        <v>0</v>
      </c>
    </row>
    <row r="253" spans="1:16" x14ac:dyDescent="0.25">
      <c r="A253">
        <v>589</v>
      </c>
      <c r="B253" t="s">
        <v>1404</v>
      </c>
      <c r="D253" t="s">
        <v>503</v>
      </c>
      <c r="E253">
        <v>2950</v>
      </c>
      <c r="F253" s="1221">
        <v>0</v>
      </c>
      <c r="G253">
        <v>2950</v>
      </c>
      <c r="H253" s="1221">
        <v>0</v>
      </c>
      <c r="I253">
        <v>2950</v>
      </c>
      <c r="J253" s="1221">
        <v>0</v>
      </c>
      <c r="K253">
        <v>2950</v>
      </c>
      <c r="L253" s="1221">
        <v>0</v>
      </c>
      <c r="M253">
        <v>2950</v>
      </c>
      <c r="N253" s="1221">
        <v>0</v>
      </c>
      <c r="O253">
        <v>2950</v>
      </c>
      <c r="P253">
        <v>0</v>
      </c>
    </row>
    <row r="254" spans="1:16" x14ac:dyDescent="0.25">
      <c r="A254">
        <v>604</v>
      </c>
      <c r="B254" t="s">
        <v>963</v>
      </c>
      <c r="C254" t="s">
        <v>562</v>
      </c>
      <c r="D254" t="s">
        <v>537</v>
      </c>
      <c r="E254">
        <v>11784</v>
      </c>
      <c r="F254" s="1221">
        <v>0</v>
      </c>
      <c r="G254">
        <v>11784</v>
      </c>
      <c r="H254" s="1163">
        <v>-1.554E-2</v>
      </c>
      <c r="I254">
        <v>11970</v>
      </c>
      <c r="J254" s="1163">
        <v>-4.3299999999999996E-3</v>
      </c>
      <c r="K254">
        <v>12022</v>
      </c>
      <c r="L254" s="1164">
        <v>1.1440000000000001E-2</v>
      </c>
      <c r="M254">
        <v>11886</v>
      </c>
      <c r="N254" s="1164">
        <v>4.7299999999999998E-3</v>
      </c>
      <c r="O254">
        <v>11830</v>
      </c>
      <c r="P254">
        <v>0</v>
      </c>
    </row>
    <row r="255" spans="1:16" x14ac:dyDescent="0.25">
      <c r="A255">
        <v>605</v>
      </c>
      <c r="B255" t="s">
        <v>964</v>
      </c>
      <c r="C255" t="s">
        <v>562</v>
      </c>
      <c r="D255" t="s">
        <v>537</v>
      </c>
      <c r="E255">
        <v>6588</v>
      </c>
      <c r="F255" s="1221">
        <v>0</v>
      </c>
      <c r="G255">
        <v>6588</v>
      </c>
      <c r="H255" s="1163">
        <v>-1.554E-2</v>
      </c>
      <c r="I255">
        <v>6692</v>
      </c>
      <c r="J255" s="1163">
        <v>-4.3099999999999996E-3</v>
      </c>
      <c r="K255">
        <v>6721</v>
      </c>
      <c r="L255" s="1164">
        <v>1.1440000000000001E-2</v>
      </c>
      <c r="M255">
        <v>6645</v>
      </c>
      <c r="N255" s="1164">
        <v>4.8399999999999997E-3</v>
      </c>
      <c r="O255">
        <v>6613</v>
      </c>
      <c r="P255">
        <v>0</v>
      </c>
    </row>
    <row r="256" spans="1:16" x14ac:dyDescent="0.25">
      <c r="A256">
        <v>606</v>
      </c>
      <c r="B256" t="s">
        <v>965</v>
      </c>
      <c r="C256" t="s">
        <v>562</v>
      </c>
      <c r="D256" t="s">
        <v>537</v>
      </c>
      <c r="E256">
        <v>10609</v>
      </c>
      <c r="F256" s="1221">
        <v>0</v>
      </c>
      <c r="G256">
        <v>10609</v>
      </c>
      <c r="H256" s="1163">
        <v>-1.55E-2</v>
      </c>
      <c r="I256">
        <v>10776</v>
      </c>
      <c r="J256" s="1163">
        <v>-4.3400000000000001E-3</v>
      </c>
      <c r="K256">
        <v>10823</v>
      </c>
      <c r="L256" s="1164">
        <v>1.14E-2</v>
      </c>
      <c r="M256">
        <v>10701</v>
      </c>
      <c r="N256" s="1164">
        <v>4.79E-3</v>
      </c>
      <c r="O256">
        <v>10650</v>
      </c>
      <c r="P256">
        <v>0</v>
      </c>
    </row>
    <row r="257" spans="1:16" x14ac:dyDescent="0.25">
      <c r="A257">
        <v>607</v>
      </c>
      <c r="B257" t="s">
        <v>966</v>
      </c>
      <c r="C257" t="s">
        <v>562</v>
      </c>
      <c r="D257" t="s">
        <v>537</v>
      </c>
      <c r="E257">
        <v>12682</v>
      </c>
      <c r="F257" s="1221">
        <v>0</v>
      </c>
      <c r="G257">
        <v>12682</v>
      </c>
      <c r="H257" s="1163">
        <v>-1.553E-2</v>
      </c>
      <c r="I257">
        <v>12882</v>
      </c>
      <c r="J257" s="1163">
        <v>-4.2500000000000003E-3</v>
      </c>
      <c r="K257">
        <v>12937</v>
      </c>
      <c r="L257" s="1164">
        <v>1.141E-2</v>
      </c>
      <c r="M257">
        <v>12791</v>
      </c>
      <c r="N257" s="1164">
        <v>4.7099999999999998E-3</v>
      </c>
      <c r="O257">
        <v>12731</v>
      </c>
      <c r="P257">
        <v>0</v>
      </c>
    </row>
    <row r="258" spans="1:16" x14ac:dyDescent="0.25">
      <c r="A258">
        <v>609</v>
      </c>
      <c r="B258" t="s">
        <v>967</v>
      </c>
      <c r="C258" t="s">
        <v>562</v>
      </c>
      <c r="D258" t="s">
        <v>537</v>
      </c>
      <c r="E258">
        <v>5493</v>
      </c>
      <c r="F258" s="1221">
        <v>0</v>
      </c>
      <c r="G258">
        <v>5493</v>
      </c>
      <c r="H258" s="1163">
        <v>-1.559E-2</v>
      </c>
      <c r="I258">
        <v>5580</v>
      </c>
      <c r="J258" s="1163">
        <v>-4.28E-3</v>
      </c>
      <c r="K258">
        <v>5604</v>
      </c>
      <c r="L258" s="1164">
        <v>1.137E-2</v>
      </c>
      <c r="M258">
        <v>5541</v>
      </c>
      <c r="N258" s="1164">
        <v>4.7099999999999998E-3</v>
      </c>
      <c r="O258">
        <v>5515</v>
      </c>
      <c r="P258">
        <v>0</v>
      </c>
    </row>
    <row r="259" spans="1:16" x14ac:dyDescent="0.25">
      <c r="A259">
        <v>611</v>
      </c>
      <c r="B259" t="s">
        <v>968</v>
      </c>
      <c r="C259" t="s">
        <v>562</v>
      </c>
      <c r="D259" t="s">
        <v>537</v>
      </c>
      <c r="E259">
        <v>8425</v>
      </c>
      <c r="F259" s="1221">
        <v>0</v>
      </c>
      <c r="G259">
        <v>8425</v>
      </c>
      <c r="H259" s="1163">
        <v>-1.5429999999999999E-2</v>
      </c>
      <c r="I259">
        <v>8557</v>
      </c>
      <c r="J259" s="1163">
        <v>-4.4200000000000003E-3</v>
      </c>
      <c r="K259">
        <v>8595</v>
      </c>
      <c r="L259" s="1164">
        <v>1.153E-2</v>
      </c>
      <c r="M259">
        <v>8497</v>
      </c>
      <c r="N259" s="1164">
        <v>4.7299999999999998E-3</v>
      </c>
      <c r="O259">
        <v>8457</v>
      </c>
      <c r="P259">
        <v>0</v>
      </c>
    </row>
    <row r="260" spans="1:16" x14ac:dyDescent="0.25">
      <c r="A260" s="1097">
        <v>612</v>
      </c>
      <c r="B260" s="1097" t="s">
        <v>640</v>
      </c>
      <c r="C260" s="1097"/>
      <c r="D260" s="1097" t="s">
        <v>630</v>
      </c>
      <c r="E260">
        <v>0</v>
      </c>
      <c r="G260">
        <v>0</v>
      </c>
      <c r="I260">
        <v>0</v>
      </c>
      <c r="K260">
        <v>0</v>
      </c>
      <c r="M260">
        <v>0</v>
      </c>
      <c r="O260">
        <v>0</v>
      </c>
      <c r="P260">
        <v>1</v>
      </c>
    </row>
    <row r="261" spans="1:16" x14ac:dyDescent="0.25">
      <c r="A261">
        <v>614</v>
      </c>
      <c r="B261" t="s">
        <v>969</v>
      </c>
      <c r="C261" t="s">
        <v>562</v>
      </c>
      <c r="D261" t="s">
        <v>537</v>
      </c>
      <c r="E261">
        <v>9290</v>
      </c>
      <c r="F261" s="1221">
        <v>0</v>
      </c>
      <c r="G261">
        <v>9290</v>
      </c>
      <c r="H261" s="1163">
        <v>-1.558E-2</v>
      </c>
      <c r="I261">
        <v>9437</v>
      </c>
      <c r="J261" s="1163">
        <v>-4.3299999999999996E-3</v>
      </c>
      <c r="K261">
        <v>9478</v>
      </c>
      <c r="L261" s="1164">
        <v>1.142E-2</v>
      </c>
      <c r="M261">
        <v>9371</v>
      </c>
      <c r="N261" s="1164">
        <v>4.8300000000000001E-3</v>
      </c>
      <c r="O261">
        <v>9326</v>
      </c>
      <c r="P261">
        <v>0</v>
      </c>
    </row>
    <row r="262" spans="1:16" x14ac:dyDescent="0.25">
      <c r="A262">
        <v>616</v>
      </c>
      <c r="B262" t="s">
        <v>970</v>
      </c>
      <c r="C262" t="s">
        <v>562</v>
      </c>
      <c r="D262" t="s">
        <v>537</v>
      </c>
      <c r="E262">
        <v>12363</v>
      </c>
      <c r="F262" s="1221">
        <v>0</v>
      </c>
      <c r="G262">
        <v>12363</v>
      </c>
      <c r="H262" s="1163">
        <v>-1.553E-2</v>
      </c>
      <c r="I262">
        <v>12558</v>
      </c>
      <c r="J262" s="1163">
        <v>-4.28E-3</v>
      </c>
      <c r="K262">
        <v>12612</v>
      </c>
      <c r="L262" s="1164">
        <v>1.1390000000000001E-2</v>
      </c>
      <c r="M262">
        <v>12470</v>
      </c>
      <c r="N262" s="1164">
        <v>4.7499999999999999E-3</v>
      </c>
      <c r="O262">
        <v>12411</v>
      </c>
      <c r="P262">
        <v>0</v>
      </c>
    </row>
    <row r="263" spans="1:16" x14ac:dyDescent="0.25">
      <c r="A263" s="1097">
        <v>617</v>
      </c>
      <c r="B263" s="1097" t="s">
        <v>641</v>
      </c>
      <c r="C263" s="1097"/>
      <c r="D263" s="1097" t="s">
        <v>630</v>
      </c>
      <c r="E263">
        <v>250</v>
      </c>
      <c r="F263" s="1221">
        <v>0</v>
      </c>
      <c r="G263">
        <v>250</v>
      </c>
      <c r="H263" s="1221">
        <v>0</v>
      </c>
      <c r="I263">
        <v>250</v>
      </c>
      <c r="J263" s="1221">
        <v>0</v>
      </c>
      <c r="K263">
        <v>250</v>
      </c>
      <c r="L263" s="1221">
        <v>0</v>
      </c>
      <c r="M263">
        <v>250</v>
      </c>
      <c r="N263" s="1221">
        <v>0</v>
      </c>
      <c r="O263">
        <v>250</v>
      </c>
      <c r="P263">
        <v>1</v>
      </c>
    </row>
    <row r="264" spans="1:16" x14ac:dyDescent="0.25">
      <c r="A264">
        <v>621</v>
      </c>
      <c r="B264" t="s">
        <v>971</v>
      </c>
      <c r="C264" t="s">
        <v>562</v>
      </c>
      <c r="D264" t="s">
        <v>537</v>
      </c>
      <c r="E264">
        <v>11725</v>
      </c>
      <c r="F264" s="1221">
        <v>0</v>
      </c>
      <c r="G264">
        <v>11725</v>
      </c>
      <c r="H264" s="1163">
        <v>-1.553E-2</v>
      </c>
      <c r="I264">
        <v>11910</v>
      </c>
      <c r="J264" s="1163">
        <v>-4.3499999999999997E-3</v>
      </c>
      <c r="K264">
        <v>11962</v>
      </c>
      <c r="L264" s="1164">
        <v>1.141E-2</v>
      </c>
      <c r="M264">
        <v>11827</v>
      </c>
      <c r="N264" s="1164">
        <v>4.7600000000000003E-3</v>
      </c>
      <c r="O264">
        <v>11771</v>
      </c>
      <c r="P264">
        <v>0</v>
      </c>
    </row>
    <row r="265" spans="1:16" x14ac:dyDescent="0.25">
      <c r="A265">
        <v>623</v>
      </c>
      <c r="B265" t="s">
        <v>972</v>
      </c>
      <c r="C265" t="s">
        <v>562</v>
      </c>
      <c r="D265" t="s">
        <v>537</v>
      </c>
      <c r="E265">
        <v>10362</v>
      </c>
      <c r="F265" s="1221">
        <v>0</v>
      </c>
      <c r="G265">
        <v>10362</v>
      </c>
      <c r="H265" s="1163">
        <v>-1.558E-2</v>
      </c>
      <c r="I265">
        <v>10526</v>
      </c>
      <c r="J265" s="1163">
        <v>-4.3499999999999997E-3</v>
      </c>
      <c r="K265">
        <v>10572</v>
      </c>
      <c r="L265" s="1164">
        <v>1.1480000000000001E-2</v>
      </c>
      <c r="M265">
        <v>10452</v>
      </c>
      <c r="N265" s="1164">
        <v>4.7099999999999998E-3</v>
      </c>
      <c r="O265">
        <v>10403</v>
      </c>
      <c r="P265">
        <v>0</v>
      </c>
    </row>
    <row r="266" spans="1:16" x14ac:dyDescent="0.25">
      <c r="A266">
        <v>625</v>
      </c>
      <c r="B266" t="s">
        <v>1405</v>
      </c>
      <c r="D266" t="s">
        <v>537</v>
      </c>
      <c r="E266">
        <v>10969</v>
      </c>
      <c r="F266" s="1221">
        <v>0</v>
      </c>
      <c r="G266">
        <v>10969</v>
      </c>
      <c r="H266" s="1163">
        <v>-1.553E-2</v>
      </c>
      <c r="I266">
        <v>11142</v>
      </c>
      <c r="J266" s="1163">
        <v>-4.2900000000000004E-3</v>
      </c>
      <c r="K266">
        <v>11190</v>
      </c>
      <c r="L266" s="1164">
        <v>1.1480000000000001E-2</v>
      </c>
      <c r="M266">
        <v>11063</v>
      </c>
      <c r="N266" s="1164">
        <v>4.7200000000000002E-3</v>
      </c>
      <c r="O266">
        <v>11011</v>
      </c>
      <c r="P266">
        <v>0</v>
      </c>
    </row>
    <row r="267" spans="1:16" x14ac:dyDescent="0.25">
      <c r="A267">
        <v>626</v>
      </c>
      <c r="B267" t="s">
        <v>974</v>
      </c>
      <c r="C267" t="s">
        <v>562</v>
      </c>
      <c r="D267" t="s">
        <v>537</v>
      </c>
      <c r="E267">
        <v>9057</v>
      </c>
      <c r="F267" s="1221">
        <v>0</v>
      </c>
      <c r="G267">
        <v>9057</v>
      </c>
      <c r="H267" s="1163">
        <v>-1.554E-2</v>
      </c>
      <c r="I267">
        <v>9200</v>
      </c>
      <c r="J267" s="1163">
        <v>-4.3299999999999996E-3</v>
      </c>
      <c r="K267">
        <v>9240</v>
      </c>
      <c r="L267" s="1164">
        <v>1.1379999999999999E-2</v>
      </c>
      <c r="M267">
        <v>9136</v>
      </c>
      <c r="N267" s="1164">
        <v>4.8399999999999997E-3</v>
      </c>
      <c r="O267">
        <v>9092</v>
      </c>
      <c r="P267">
        <v>0</v>
      </c>
    </row>
    <row r="268" spans="1:16" x14ac:dyDescent="0.25">
      <c r="A268">
        <v>627</v>
      </c>
      <c r="B268" t="s">
        <v>975</v>
      </c>
      <c r="C268" t="s">
        <v>562</v>
      </c>
      <c r="D268" t="s">
        <v>537</v>
      </c>
      <c r="E268">
        <v>8852</v>
      </c>
      <c r="F268" s="1221">
        <v>0</v>
      </c>
      <c r="G268">
        <v>8852</v>
      </c>
      <c r="H268" s="1163">
        <v>-1.5570000000000001E-2</v>
      </c>
      <c r="I268">
        <v>8992</v>
      </c>
      <c r="J268" s="1163">
        <v>-4.3200000000000001E-3</v>
      </c>
      <c r="K268">
        <v>9031</v>
      </c>
      <c r="L268" s="1164">
        <v>1.142E-2</v>
      </c>
      <c r="M268">
        <v>8929</v>
      </c>
      <c r="N268" s="1164">
        <v>4.7299999999999998E-3</v>
      </c>
      <c r="O268">
        <v>8887</v>
      </c>
      <c r="P268">
        <v>0</v>
      </c>
    </row>
    <row r="269" spans="1:16" x14ac:dyDescent="0.25">
      <c r="A269">
        <v>632</v>
      </c>
      <c r="B269" t="s">
        <v>643</v>
      </c>
      <c r="D269" t="s">
        <v>537</v>
      </c>
      <c r="E269">
        <v>9433</v>
      </c>
      <c r="F269" s="1221">
        <v>0</v>
      </c>
      <c r="G269">
        <v>9433</v>
      </c>
      <c r="H269" s="1163">
        <v>-1.555E-2</v>
      </c>
      <c r="I269">
        <v>9582</v>
      </c>
      <c r="J269" s="1163">
        <v>-4.2599999999999999E-3</v>
      </c>
      <c r="K269">
        <v>9623</v>
      </c>
      <c r="L269" s="1164">
        <v>1.7340000000000001E-2</v>
      </c>
      <c r="M269">
        <v>9459</v>
      </c>
      <c r="N269" s="1163">
        <v>-1.06E-3</v>
      </c>
      <c r="O269">
        <v>9469</v>
      </c>
      <c r="P269">
        <v>0</v>
      </c>
    </row>
    <row r="270" spans="1:16" x14ac:dyDescent="0.25">
      <c r="A270">
        <v>634</v>
      </c>
      <c r="B270" t="s">
        <v>977</v>
      </c>
      <c r="C270" t="s">
        <v>562</v>
      </c>
      <c r="D270" t="s">
        <v>537</v>
      </c>
      <c r="E270">
        <v>6747</v>
      </c>
      <c r="F270" s="1221">
        <v>0</v>
      </c>
      <c r="G270">
        <v>6747</v>
      </c>
      <c r="H270" s="1163">
        <v>-1.5610000000000001E-2</v>
      </c>
      <c r="I270">
        <v>6854</v>
      </c>
      <c r="J270" s="1163">
        <v>-4.2100000000000002E-3</v>
      </c>
      <c r="K270">
        <v>6883</v>
      </c>
      <c r="L270" s="1164">
        <v>1.1310000000000001E-2</v>
      </c>
      <c r="M270">
        <v>6806</v>
      </c>
      <c r="N270" s="1164">
        <v>4.8700000000000002E-3</v>
      </c>
      <c r="O270">
        <v>6773</v>
      </c>
      <c r="P270">
        <v>0</v>
      </c>
    </row>
    <row r="271" spans="1:16" x14ac:dyDescent="0.25">
      <c r="A271">
        <v>637</v>
      </c>
      <c r="B271" t="s">
        <v>644</v>
      </c>
      <c r="C271" t="s">
        <v>562</v>
      </c>
      <c r="D271" t="s">
        <v>537</v>
      </c>
      <c r="E271">
        <v>7715</v>
      </c>
      <c r="F271" s="1221">
        <v>0</v>
      </c>
      <c r="G271">
        <v>7715</v>
      </c>
      <c r="H271" s="1163">
        <v>-1.5440000000000001E-2</v>
      </c>
      <c r="I271">
        <v>7836</v>
      </c>
      <c r="J271" s="1163">
        <v>-4.3200000000000001E-3</v>
      </c>
      <c r="K271">
        <v>7870</v>
      </c>
      <c r="L271" s="1164">
        <v>2.9839999999999998E-2</v>
      </c>
      <c r="M271">
        <v>7642</v>
      </c>
      <c r="N271" s="1163">
        <v>-1.3299999999999999E-2</v>
      </c>
      <c r="O271">
        <v>7745</v>
      </c>
      <c r="P271">
        <v>0</v>
      </c>
    </row>
    <row r="272" spans="1:16" x14ac:dyDescent="0.25">
      <c r="A272">
        <v>638</v>
      </c>
      <c r="B272" t="s">
        <v>645</v>
      </c>
      <c r="C272" t="s">
        <v>562</v>
      </c>
      <c r="D272" t="s">
        <v>537</v>
      </c>
      <c r="E272">
        <v>9188</v>
      </c>
      <c r="F272" s="1221">
        <v>0</v>
      </c>
      <c r="G272">
        <v>9188</v>
      </c>
      <c r="H272" s="1163">
        <v>-1.554E-2</v>
      </c>
      <c r="I272">
        <v>9333</v>
      </c>
      <c r="J272" s="1163">
        <v>-4.2700000000000004E-3</v>
      </c>
      <c r="K272">
        <v>9373</v>
      </c>
      <c r="L272" s="1164">
        <v>1.2200000000000001E-2</v>
      </c>
      <c r="M272">
        <v>9260</v>
      </c>
      <c r="N272" s="1164">
        <v>4.0099999999999997E-3</v>
      </c>
      <c r="O272">
        <v>9223</v>
      </c>
      <c r="P272">
        <v>0</v>
      </c>
    </row>
    <row r="273" spans="1:16" x14ac:dyDescent="0.25">
      <c r="A273">
        <v>639</v>
      </c>
      <c r="B273" t="s">
        <v>646</v>
      </c>
      <c r="C273" t="s">
        <v>562</v>
      </c>
      <c r="D273" t="s">
        <v>537</v>
      </c>
      <c r="E273">
        <v>6865</v>
      </c>
      <c r="F273" s="1221">
        <v>0</v>
      </c>
      <c r="G273">
        <v>6865</v>
      </c>
      <c r="H273" s="1163">
        <v>-1.549E-2</v>
      </c>
      <c r="I273">
        <v>6973</v>
      </c>
      <c r="J273" s="1163">
        <v>-4.28E-3</v>
      </c>
      <c r="K273">
        <v>7003</v>
      </c>
      <c r="L273" s="1164">
        <v>2.01E-2</v>
      </c>
      <c r="M273">
        <v>6865</v>
      </c>
      <c r="N273" s="1163">
        <v>-3.7699999999999999E-3</v>
      </c>
      <c r="O273">
        <v>6891</v>
      </c>
      <c r="P273">
        <v>0</v>
      </c>
    </row>
    <row r="274" spans="1:16" x14ac:dyDescent="0.25">
      <c r="A274">
        <v>641</v>
      </c>
      <c r="B274" t="s">
        <v>978</v>
      </c>
      <c r="C274" t="s">
        <v>562</v>
      </c>
      <c r="D274" t="s">
        <v>537</v>
      </c>
      <c r="E274">
        <v>5455</v>
      </c>
      <c r="F274" s="1221">
        <v>0</v>
      </c>
      <c r="G274">
        <v>5455</v>
      </c>
      <c r="H274" s="1163">
        <v>-1.5520000000000001E-2</v>
      </c>
      <c r="I274">
        <v>5541</v>
      </c>
      <c r="J274" s="1163">
        <v>-4.3099999999999996E-3</v>
      </c>
      <c r="K274">
        <v>5565</v>
      </c>
      <c r="L274" s="1164">
        <v>1.1270000000000001E-2</v>
      </c>
      <c r="M274">
        <v>5503</v>
      </c>
      <c r="N274" s="1164">
        <v>4.9300000000000004E-3</v>
      </c>
      <c r="O274">
        <v>5476</v>
      </c>
      <c r="P274">
        <v>0</v>
      </c>
    </row>
    <row r="275" spans="1:16" x14ac:dyDescent="0.25">
      <c r="A275">
        <v>650</v>
      </c>
      <c r="B275" t="s">
        <v>979</v>
      </c>
      <c r="C275" t="s">
        <v>562</v>
      </c>
      <c r="D275" t="s">
        <v>537</v>
      </c>
      <c r="E275">
        <v>9266</v>
      </c>
      <c r="F275" s="1221">
        <v>0</v>
      </c>
      <c r="G275">
        <v>9266</v>
      </c>
      <c r="H275" s="1163">
        <v>-1.5509999999999999E-2</v>
      </c>
      <c r="I275">
        <v>9412</v>
      </c>
      <c r="J275" s="1163">
        <v>-4.3400000000000001E-3</v>
      </c>
      <c r="K275">
        <v>9453</v>
      </c>
      <c r="L275" s="1164">
        <v>1.145E-2</v>
      </c>
      <c r="M275">
        <v>9346</v>
      </c>
      <c r="N275" s="1164">
        <v>4.7299999999999998E-3</v>
      </c>
      <c r="O275">
        <v>9302</v>
      </c>
      <c r="P275">
        <v>0</v>
      </c>
    </row>
    <row r="276" spans="1:16" x14ac:dyDescent="0.25">
      <c r="A276">
        <v>652</v>
      </c>
      <c r="B276" t="s">
        <v>980</v>
      </c>
      <c r="C276" t="s">
        <v>562</v>
      </c>
      <c r="D276" t="s">
        <v>537</v>
      </c>
      <c r="E276">
        <v>8562</v>
      </c>
      <c r="F276" s="1221">
        <v>0</v>
      </c>
      <c r="G276">
        <v>8562</v>
      </c>
      <c r="H276" s="1163">
        <v>-1.5520000000000001E-2</v>
      </c>
      <c r="I276">
        <v>8697</v>
      </c>
      <c r="J276" s="1163">
        <v>-4.3499999999999997E-3</v>
      </c>
      <c r="K276">
        <v>8735</v>
      </c>
      <c r="L276" s="1164">
        <v>1.146E-2</v>
      </c>
      <c r="M276">
        <v>8636</v>
      </c>
      <c r="N276" s="1164">
        <v>4.7699999999999999E-3</v>
      </c>
      <c r="O276">
        <v>8595</v>
      </c>
      <c r="P276">
        <v>0</v>
      </c>
    </row>
    <row r="277" spans="1:16" x14ac:dyDescent="0.25">
      <c r="A277">
        <v>654</v>
      </c>
      <c r="B277" t="s">
        <v>981</v>
      </c>
      <c r="C277" t="s">
        <v>562</v>
      </c>
      <c r="D277" t="s">
        <v>537</v>
      </c>
      <c r="E277">
        <v>8252</v>
      </c>
      <c r="F277" s="1221">
        <v>0</v>
      </c>
      <c r="G277">
        <v>8252</v>
      </c>
      <c r="H277" s="1163">
        <v>-1.5509999999999999E-2</v>
      </c>
      <c r="I277">
        <v>8382</v>
      </c>
      <c r="J277" s="1163">
        <v>-4.28E-3</v>
      </c>
      <c r="K277">
        <v>8418</v>
      </c>
      <c r="L277" s="1164">
        <v>1.141E-2</v>
      </c>
      <c r="M277">
        <v>8323</v>
      </c>
      <c r="N277" s="1164">
        <v>4.8300000000000001E-3</v>
      </c>
      <c r="O277">
        <v>8283</v>
      </c>
      <c r="P277">
        <v>0</v>
      </c>
    </row>
    <row r="278" spans="1:16" x14ac:dyDescent="0.25">
      <c r="A278">
        <v>655</v>
      </c>
      <c r="B278" t="s">
        <v>982</v>
      </c>
      <c r="C278" t="s">
        <v>562</v>
      </c>
      <c r="D278" t="s">
        <v>537</v>
      </c>
      <c r="E278">
        <v>9147</v>
      </c>
      <c r="F278" s="1221">
        <v>0</v>
      </c>
      <c r="G278">
        <v>9147</v>
      </c>
      <c r="H278" s="1163">
        <v>-1.5599999999999999E-2</v>
      </c>
      <c r="I278">
        <v>9292</v>
      </c>
      <c r="J278" s="1163">
        <v>-4.2900000000000004E-3</v>
      </c>
      <c r="K278">
        <v>9332</v>
      </c>
      <c r="L278" s="1164">
        <v>1.1379999999999999E-2</v>
      </c>
      <c r="M278">
        <v>9227</v>
      </c>
      <c r="N278" s="1164">
        <v>4.79E-3</v>
      </c>
      <c r="O278">
        <v>9183</v>
      </c>
      <c r="P278">
        <v>0</v>
      </c>
    </row>
    <row r="279" spans="1:16" x14ac:dyDescent="0.25">
      <c r="A279">
        <v>658</v>
      </c>
      <c r="B279" t="s">
        <v>984</v>
      </c>
      <c r="C279" t="s">
        <v>562</v>
      </c>
      <c r="D279" t="s">
        <v>537</v>
      </c>
      <c r="E279">
        <v>8503</v>
      </c>
      <c r="F279" s="1221">
        <v>0</v>
      </c>
      <c r="G279">
        <v>8503</v>
      </c>
      <c r="H279" s="1163">
        <v>-1.5509999999999999E-2</v>
      </c>
      <c r="I279">
        <v>8637</v>
      </c>
      <c r="J279" s="1163">
        <v>-4.2700000000000004E-3</v>
      </c>
      <c r="K279">
        <v>8674</v>
      </c>
      <c r="L279" s="1164">
        <v>1.1429999999999999E-2</v>
      </c>
      <c r="M279">
        <v>8576</v>
      </c>
      <c r="N279" s="1164">
        <v>4.6899999999999997E-3</v>
      </c>
      <c r="O279">
        <v>8536</v>
      </c>
      <c r="P279">
        <v>0</v>
      </c>
    </row>
    <row r="280" spans="1:16" x14ac:dyDescent="0.25">
      <c r="A280">
        <v>659</v>
      </c>
      <c r="B280" t="s">
        <v>1406</v>
      </c>
      <c r="C280" t="s">
        <v>545</v>
      </c>
      <c r="D280" t="s">
        <v>503</v>
      </c>
      <c r="E280">
        <v>647</v>
      </c>
      <c r="F280" s="1221">
        <v>0</v>
      </c>
      <c r="G280">
        <v>647</v>
      </c>
      <c r="H280" s="1221">
        <v>0</v>
      </c>
      <c r="I280">
        <v>647</v>
      </c>
      <c r="J280" s="1221">
        <v>0</v>
      </c>
      <c r="K280">
        <v>647</v>
      </c>
      <c r="L280" s="1221">
        <v>0</v>
      </c>
      <c r="M280">
        <v>647</v>
      </c>
      <c r="N280" s="1221">
        <v>0</v>
      </c>
      <c r="O280">
        <v>647</v>
      </c>
      <c r="P280">
        <v>0</v>
      </c>
    </row>
    <row r="281" spans="1:16" x14ac:dyDescent="0.25">
      <c r="A281">
        <v>660</v>
      </c>
      <c r="B281" t="s">
        <v>1407</v>
      </c>
      <c r="C281" t="s">
        <v>571</v>
      </c>
      <c r="D281" t="s">
        <v>537</v>
      </c>
      <c r="E281">
        <v>1873</v>
      </c>
      <c r="F281" s="1221">
        <v>0</v>
      </c>
      <c r="G281">
        <v>1873</v>
      </c>
      <c r="H281" s="1221">
        <v>0</v>
      </c>
      <c r="I281">
        <v>1873</v>
      </c>
      <c r="J281" s="1221">
        <v>0</v>
      </c>
      <c r="K281">
        <v>1873</v>
      </c>
      <c r="L281" s="1221">
        <v>0</v>
      </c>
      <c r="M281">
        <v>1873</v>
      </c>
      <c r="N281" s="1221">
        <v>0</v>
      </c>
      <c r="O281">
        <v>1873</v>
      </c>
      <c r="P281">
        <v>0</v>
      </c>
    </row>
    <row r="282" spans="1:16" x14ac:dyDescent="0.25">
      <c r="A282">
        <v>661</v>
      </c>
      <c r="B282" t="s">
        <v>985</v>
      </c>
      <c r="D282" t="s">
        <v>537</v>
      </c>
      <c r="E282">
        <v>1492</v>
      </c>
      <c r="F282" s="1221">
        <v>0</v>
      </c>
      <c r="G282">
        <v>1492</v>
      </c>
      <c r="H282" s="1221">
        <v>0</v>
      </c>
      <c r="I282">
        <v>1492</v>
      </c>
      <c r="J282" s="1221">
        <v>0</v>
      </c>
      <c r="K282">
        <v>1492</v>
      </c>
      <c r="L282" s="1221">
        <v>0</v>
      </c>
      <c r="M282">
        <v>1492</v>
      </c>
      <c r="N282" s="1221">
        <v>0</v>
      </c>
      <c r="O282">
        <v>1492</v>
      </c>
      <c r="P282">
        <v>0</v>
      </c>
    </row>
    <row r="283" spans="1:16" x14ac:dyDescent="0.25">
      <c r="A283">
        <v>662</v>
      </c>
      <c r="B283" t="s">
        <v>1408</v>
      </c>
      <c r="C283" t="s">
        <v>545</v>
      </c>
      <c r="D283" t="s">
        <v>503</v>
      </c>
      <c r="E283">
        <v>907</v>
      </c>
      <c r="F283" s="1221">
        <v>0</v>
      </c>
      <c r="G283">
        <v>907</v>
      </c>
      <c r="H283" s="1221">
        <v>0</v>
      </c>
      <c r="I283">
        <v>907</v>
      </c>
      <c r="J283" s="1221">
        <v>0</v>
      </c>
      <c r="K283">
        <v>907</v>
      </c>
      <c r="L283" s="1221">
        <v>0</v>
      </c>
      <c r="M283">
        <v>907</v>
      </c>
      <c r="N283" s="1221">
        <v>0</v>
      </c>
      <c r="O283">
        <v>907</v>
      </c>
      <c r="P283">
        <v>0</v>
      </c>
    </row>
    <row r="284" spans="1:16" x14ac:dyDescent="0.25">
      <c r="A284">
        <v>663</v>
      </c>
      <c r="B284" t="s">
        <v>1409</v>
      </c>
      <c r="D284" t="s">
        <v>503</v>
      </c>
      <c r="E284">
        <v>932</v>
      </c>
      <c r="F284" s="1221">
        <v>0</v>
      </c>
      <c r="G284">
        <v>932</v>
      </c>
      <c r="H284" s="1221">
        <v>0</v>
      </c>
      <c r="I284">
        <v>932</v>
      </c>
      <c r="J284" s="1221">
        <v>0</v>
      </c>
      <c r="K284">
        <v>932</v>
      </c>
      <c r="L284" s="1221">
        <v>0</v>
      </c>
      <c r="M284">
        <v>932</v>
      </c>
      <c r="N284" s="1221">
        <v>0</v>
      </c>
      <c r="O284">
        <v>932</v>
      </c>
      <c r="P284">
        <v>0</v>
      </c>
    </row>
    <row r="285" spans="1:16" x14ac:dyDescent="0.25">
      <c r="A285">
        <v>664</v>
      </c>
      <c r="B285" t="s">
        <v>1406</v>
      </c>
      <c r="C285" t="s">
        <v>545</v>
      </c>
      <c r="D285" t="s">
        <v>503</v>
      </c>
      <c r="E285">
        <v>647</v>
      </c>
      <c r="F285" s="1221">
        <v>0</v>
      </c>
      <c r="G285">
        <v>647</v>
      </c>
      <c r="H285" s="1221">
        <v>0</v>
      </c>
      <c r="I285">
        <v>647</v>
      </c>
      <c r="J285" s="1221">
        <v>0</v>
      </c>
      <c r="K285">
        <v>647</v>
      </c>
      <c r="L285" s="1221">
        <v>0</v>
      </c>
      <c r="M285">
        <v>647</v>
      </c>
      <c r="N285" s="1221">
        <v>0</v>
      </c>
      <c r="O285">
        <v>647</v>
      </c>
      <c r="P285">
        <v>0</v>
      </c>
    </row>
    <row r="286" spans="1:16" x14ac:dyDescent="0.25">
      <c r="A286">
        <v>665</v>
      </c>
      <c r="B286" t="s">
        <v>647</v>
      </c>
      <c r="C286" t="s">
        <v>57</v>
      </c>
      <c r="D286" t="s">
        <v>537</v>
      </c>
      <c r="E286">
        <v>7551</v>
      </c>
      <c r="F286" s="1221">
        <v>0</v>
      </c>
      <c r="G286">
        <v>7551</v>
      </c>
      <c r="H286" s="1221">
        <v>0</v>
      </c>
      <c r="I286">
        <v>7551</v>
      </c>
      <c r="J286" s="1164">
        <v>9.3000000000000005E-4</v>
      </c>
      <c r="K286">
        <v>7544</v>
      </c>
      <c r="L286" s="1164">
        <v>3.4270000000000002E-2</v>
      </c>
      <c r="M286">
        <v>7294</v>
      </c>
      <c r="N286" s="1164">
        <v>1.602E-2</v>
      </c>
      <c r="O286">
        <v>7179</v>
      </c>
      <c r="P286">
        <v>0</v>
      </c>
    </row>
    <row r="287" spans="1:16" x14ac:dyDescent="0.25">
      <c r="A287">
        <v>683</v>
      </c>
      <c r="B287" t="s">
        <v>1410</v>
      </c>
      <c r="C287" t="s">
        <v>551</v>
      </c>
      <c r="D287" t="s">
        <v>503</v>
      </c>
      <c r="E287">
        <v>13821</v>
      </c>
      <c r="F287" s="1164">
        <v>1.3939999999999999E-2</v>
      </c>
      <c r="G287">
        <v>13631</v>
      </c>
      <c r="H287" s="1164">
        <v>2.5699999999999998E-3</v>
      </c>
      <c r="I287">
        <v>13596</v>
      </c>
      <c r="J287" s="1163">
        <v>-1.91E-3</v>
      </c>
      <c r="K287">
        <v>13622</v>
      </c>
      <c r="L287" s="1164">
        <v>3.9609999999999999E-2</v>
      </c>
      <c r="M287">
        <v>13103</v>
      </c>
      <c r="N287" s="1164">
        <v>4.7499999999999999E-3</v>
      </c>
      <c r="O287">
        <v>13041</v>
      </c>
      <c r="P287">
        <v>0</v>
      </c>
    </row>
    <row r="288" spans="1:16" x14ac:dyDescent="0.25">
      <c r="A288">
        <v>684</v>
      </c>
      <c r="B288" t="s">
        <v>648</v>
      </c>
      <c r="C288" t="s">
        <v>432</v>
      </c>
      <c r="D288" t="s">
        <v>503</v>
      </c>
      <c r="E288">
        <v>5210</v>
      </c>
      <c r="F288" s="1163">
        <v>-4.7800000000000004E-3</v>
      </c>
      <c r="G288">
        <v>5235</v>
      </c>
      <c r="H288" s="1164">
        <v>4.2199999999999998E-3</v>
      </c>
      <c r="I288">
        <v>5213</v>
      </c>
      <c r="J288" s="1163">
        <v>-1.9740000000000001E-2</v>
      </c>
      <c r="K288">
        <v>5318</v>
      </c>
      <c r="L288" s="1164">
        <v>2.0930000000000001E-2</v>
      </c>
      <c r="M288">
        <v>5209</v>
      </c>
      <c r="N288" s="1163">
        <v>-6.8599999999999998E-3</v>
      </c>
      <c r="O288">
        <v>5245</v>
      </c>
      <c r="P288">
        <v>0</v>
      </c>
    </row>
    <row r="289" spans="1:16" x14ac:dyDescent="0.25">
      <c r="A289">
        <v>685</v>
      </c>
      <c r="B289" t="s">
        <v>1411</v>
      </c>
      <c r="C289" t="s">
        <v>545</v>
      </c>
      <c r="D289" t="s">
        <v>503</v>
      </c>
      <c r="E289">
        <v>2789</v>
      </c>
      <c r="F289" s="1221">
        <v>0</v>
      </c>
      <c r="G289">
        <v>2789</v>
      </c>
      <c r="H289" s="1221">
        <v>0</v>
      </c>
      <c r="I289">
        <v>2789</v>
      </c>
      <c r="J289" s="1221">
        <v>0</v>
      </c>
      <c r="K289">
        <v>2789</v>
      </c>
      <c r="L289" s="1221">
        <v>0</v>
      </c>
      <c r="M289">
        <v>2789</v>
      </c>
      <c r="N289" s="1221">
        <v>0</v>
      </c>
      <c r="O289">
        <v>2789</v>
      </c>
      <c r="P289">
        <v>0</v>
      </c>
    </row>
    <row r="290" spans="1:16" x14ac:dyDescent="0.25">
      <c r="A290" s="1097">
        <v>686</v>
      </c>
      <c r="B290" s="1097" t="s">
        <v>649</v>
      </c>
      <c r="C290" s="1097" t="s">
        <v>514</v>
      </c>
      <c r="D290" s="1097" t="s">
        <v>503</v>
      </c>
      <c r="E290">
        <v>1871</v>
      </c>
      <c r="F290" s="1163">
        <v>-1.005E-2</v>
      </c>
      <c r="G290">
        <v>1890</v>
      </c>
      <c r="H290" s="1163">
        <v>-1.511E-2</v>
      </c>
      <c r="I290">
        <v>1919</v>
      </c>
      <c r="J290" s="1164">
        <v>3.14E-3</v>
      </c>
      <c r="K290">
        <v>1913</v>
      </c>
      <c r="L290" s="1164">
        <v>3.4049999999999997E-2</v>
      </c>
      <c r="M290">
        <v>1850</v>
      </c>
      <c r="N290" s="1164">
        <v>7.0800000000000004E-3</v>
      </c>
      <c r="O290">
        <v>1837</v>
      </c>
      <c r="P290">
        <v>1</v>
      </c>
    </row>
    <row r="291" spans="1:16" x14ac:dyDescent="0.25">
      <c r="A291" s="1097">
        <v>687</v>
      </c>
      <c r="B291" s="1097" t="s">
        <v>650</v>
      </c>
      <c r="C291" s="1097" t="s">
        <v>432</v>
      </c>
      <c r="D291" s="1097" t="s">
        <v>503</v>
      </c>
      <c r="E291">
        <v>780</v>
      </c>
      <c r="F291" s="1163">
        <v>-1.2659999999999999E-2</v>
      </c>
      <c r="G291">
        <v>790</v>
      </c>
      <c r="H291" s="1221">
        <v>0</v>
      </c>
      <c r="I291">
        <v>790</v>
      </c>
      <c r="J291" s="1164">
        <v>2.8649999999999998E-2</v>
      </c>
      <c r="K291">
        <v>768</v>
      </c>
      <c r="L291" s="1164">
        <v>9.1999999999999998E-3</v>
      </c>
      <c r="M291">
        <v>761</v>
      </c>
      <c r="N291" s="1164">
        <v>1.197E-2</v>
      </c>
      <c r="O291">
        <v>752</v>
      </c>
      <c r="P291">
        <v>1</v>
      </c>
    </row>
    <row r="292" spans="1:16" x14ac:dyDescent="0.25">
      <c r="A292" s="1097">
        <v>688</v>
      </c>
      <c r="B292" s="1097" t="s">
        <v>651</v>
      </c>
      <c r="C292" s="1097" t="s">
        <v>445</v>
      </c>
      <c r="D292" s="1097" t="s">
        <v>503</v>
      </c>
      <c r="E292">
        <v>767</v>
      </c>
      <c r="F292" s="1164">
        <v>1.187E-2</v>
      </c>
      <c r="G292">
        <v>758</v>
      </c>
      <c r="H292" s="1163">
        <v>-2.6960000000000001E-2</v>
      </c>
      <c r="I292">
        <v>779</v>
      </c>
      <c r="J292" s="1164">
        <v>5.1279999999999999E-2</v>
      </c>
      <c r="K292">
        <v>741</v>
      </c>
      <c r="L292" s="1163">
        <v>-5.3699999999999998E-3</v>
      </c>
      <c r="M292">
        <v>745</v>
      </c>
      <c r="N292" s="1164">
        <v>8.1200000000000005E-3</v>
      </c>
      <c r="O292">
        <v>739</v>
      </c>
      <c r="P292">
        <v>1</v>
      </c>
    </row>
    <row r="293" spans="1:16" x14ac:dyDescent="0.25">
      <c r="A293" s="1097">
        <v>689</v>
      </c>
      <c r="B293" s="1097" t="s">
        <v>652</v>
      </c>
      <c r="C293" s="1097" t="s">
        <v>445</v>
      </c>
      <c r="D293" s="1097" t="s">
        <v>503</v>
      </c>
      <c r="E293">
        <v>689</v>
      </c>
      <c r="F293" s="1163">
        <v>-2.1309999999999999E-2</v>
      </c>
      <c r="G293">
        <v>704</v>
      </c>
      <c r="H293" s="1164">
        <v>3.075E-2</v>
      </c>
      <c r="I293">
        <v>683</v>
      </c>
      <c r="J293" s="1164">
        <v>1.6369999999999999E-2</v>
      </c>
      <c r="K293">
        <v>672</v>
      </c>
      <c r="L293" s="1164">
        <v>3.5439999999999999E-2</v>
      </c>
      <c r="M293">
        <v>649</v>
      </c>
      <c r="N293" s="1163">
        <v>-1.218E-2</v>
      </c>
      <c r="O293">
        <v>657</v>
      </c>
      <c r="P293">
        <v>1</v>
      </c>
    </row>
    <row r="294" spans="1:16" x14ac:dyDescent="0.25">
      <c r="A294">
        <v>695</v>
      </c>
      <c r="B294" t="s">
        <v>653</v>
      </c>
      <c r="C294" t="s">
        <v>545</v>
      </c>
      <c r="D294" t="s">
        <v>503</v>
      </c>
      <c r="E294">
        <v>4598</v>
      </c>
      <c r="F294" s="1221">
        <v>0</v>
      </c>
      <c r="G294">
        <v>4598</v>
      </c>
      <c r="H294" s="1221">
        <v>0</v>
      </c>
      <c r="I294">
        <v>4598</v>
      </c>
      <c r="J294" s="1221">
        <v>0</v>
      </c>
      <c r="K294">
        <v>4598</v>
      </c>
      <c r="L294" s="1221">
        <v>0</v>
      </c>
      <c r="M294">
        <v>4598</v>
      </c>
      <c r="N294" s="1221">
        <v>0</v>
      </c>
      <c r="O294">
        <v>4598</v>
      </c>
      <c r="P294">
        <v>0</v>
      </c>
    </row>
    <row r="295" spans="1:16" x14ac:dyDescent="0.25">
      <c r="A295" s="1097">
        <v>699</v>
      </c>
      <c r="B295" s="1097" t="s">
        <v>654</v>
      </c>
      <c r="C295" s="1097" t="s">
        <v>545</v>
      </c>
      <c r="D295" s="1097" t="s">
        <v>503</v>
      </c>
      <c r="E295">
        <v>1388</v>
      </c>
      <c r="F295" s="1163">
        <v>-1.908E-2</v>
      </c>
      <c r="G295">
        <v>1415</v>
      </c>
      <c r="H295" s="1163">
        <v>-9.7999999999999997E-3</v>
      </c>
      <c r="I295">
        <v>1429</v>
      </c>
      <c r="J295" s="1164">
        <v>3.5100000000000001E-3</v>
      </c>
      <c r="K295">
        <v>1424</v>
      </c>
      <c r="L295" s="1164">
        <v>8.5000000000000006E-3</v>
      </c>
      <c r="M295">
        <v>1412</v>
      </c>
      <c r="N295" s="1164">
        <v>5.4519999999999999E-2</v>
      </c>
      <c r="O295">
        <v>1339</v>
      </c>
      <c r="P295">
        <v>1</v>
      </c>
    </row>
    <row r="296" spans="1:16" x14ac:dyDescent="0.25">
      <c r="A296">
        <v>700</v>
      </c>
      <c r="B296" t="s">
        <v>986</v>
      </c>
      <c r="C296" t="s">
        <v>562</v>
      </c>
      <c r="D296" t="s">
        <v>537</v>
      </c>
      <c r="E296">
        <v>7646</v>
      </c>
      <c r="F296" s="1221">
        <v>0</v>
      </c>
      <c r="G296">
        <v>7646</v>
      </c>
      <c r="H296" s="1163">
        <v>-1.545E-2</v>
      </c>
      <c r="I296">
        <v>7766</v>
      </c>
      <c r="J296" s="1163">
        <v>-4.3600000000000002E-3</v>
      </c>
      <c r="K296">
        <v>7800</v>
      </c>
      <c r="L296" s="1164">
        <v>1.141E-2</v>
      </c>
      <c r="M296">
        <v>7712</v>
      </c>
      <c r="N296" s="1164">
        <v>4.8199999999999996E-3</v>
      </c>
      <c r="O296">
        <v>7675</v>
      </c>
      <c r="P296">
        <v>0</v>
      </c>
    </row>
    <row r="297" spans="1:16" x14ac:dyDescent="0.25">
      <c r="A297">
        <v>701</v>
      </c>
      <c r="B297" t="s">
        <v>987</v>
      </c>
      <c r="C297" t="s">
        <v>562</v>
      </c>
      <c r="D297" t="s">
        <v>537</v>
      </c>
      <c r="E297">
        <v>12052</v>
      </c>
      <c r="F297" s="1221">
        <v>0</v>
      </c>
      <c r="G297">
        <v>12052</v>
      </c>
      <c r="H297" s="1163">
        <v>-1.5520000000000001E-2</v>
      </c>
      <c r="I297">
        <v>12242</v>
      </c>
      <c r="J297" s="1163">
        <v>-4.3099999999999996E-3</v>
      </c>
      <c r="K297">
        <v>12295</v>
      </c>
      <c r="L297" s="1164">
        <v>1.864E-2</v>
      </c>
      <c r="M297">
        <v>12070</v>
      </c>
      <c r="N297" s="1163">
        <v>-2.3999999999999998E-3</v>
      </c>
      <c r="O297">
        <v>12099</v>
      </c>
      <c r="P297">
        <v>0</v>
      </c>
    </row>
    <row r="298" spans="1:16" x14ac:dyDescent="0.25">
      <c r="A298">
        <v>702</v>
      </c>
      <c r="B298" t="s">
        <v>988</v>
      </c>
      <c r="C298" t="s">
        <v>562</v>
      </c>
      <c r="D298" t="s">
        <v>537</v>
      </c>
      <c r="E298">
        <v>12516</v>
      </c>
      <c r="F298" s="1221">
        <v>0</v>
      </c>
      <c r="G298">
        <v>12516</v>
      </c>
      <c r="H298" s="1163">
        <v>-1.5570000000000001E-2</v>
      </c>
      <c r="I298">
        <v>12714</v>
      </c>
      <c r="J298" s="1163">
        <v>-4.3099999999999996E-3</v>
      </c>
      <c r="K298">
        <v>12769</v>
      </c>
      <c r="L298" s="1164">
        <v>1.141E-2</v>
      </c>
      <c r="M298">
        <v>12625</v>
      </c>
      <c r="N298" s="1164">
        <v>4.7800000000000004E-3</v>
      </c>
      <c r="O298">
        <v>12565</v>
      </c>
      <c r="P298">
        <v>0</v>
      </c>
    </row>
    <row r="299" spans="1:16" x14ac:dyDescent="0.25">
      <c r="A299">
        <v>703</v>
      </c>
      <c r="B299" t="s">
        <v>989</v>
      </c>
      <c r="C299" t="s">
        <v>562</v>
      </c>
      <c r="D299" t="s">
        <v>537</v>
      </c>
      <c r="E299">
        <v>13317</v>
      </c>
      <c r="F299" s="1221">
        <v>0</v>
      </c>
      <c r="G299">
        <v>13317</v>
      </c>
      <c r="H299" s="1163">
        <v>-1.5599999999999999E-2</v>
      </c>
      <c r="I299">
        <v>13528</v>
      </c>
      <c r="J299" s="1163">
        <v>-4.2700000000000004E-3</v>
      </c>
      <c r="K299">
        <v>13586</v>
      </c>
      <c r="L299" s="1164">
        <v>5.9000000000000003E-4</v>
      </c>
      <c r="M299">
        <v>13578</v>
      </c>
      <c r="N299" s="1164">
        <v>1.5630000000000002E-2</v>
      </c>
      <c r="O299">
        <v>13369</v>
      </c>
      <c r="P299">
        <v>0</v>
      </c>
    </row>
    <row r="300" spans="1:16" x14ac:dyDescent="0.25">
      <c r="A300">
        <v>704</v>
      </c>
      <c r="B300" t="s">
        <v>990</v>
      </c>
      <c r="C300" t="s">
        <v>562</v>
      </c>
      <c r="D300" t="s">
        <v>537</v>
      </c>
      <c r="E300">
        <v>10538</v>
      </c>
      <c r="F300" s="1221">
        <v>0</v>
      </c>
      <c r="G300">
        <v>10538</v>
      </c>
      <c r="H300" s="1163">
        <v>-1.5509999999999999E-2</v>
      </c>
      <c r="I300">
        <v>10704</v>
      </c>
      <c r="J300" s="1163">
        <v>-4.3699999999999998E-3</v>
      </c>
      <c r="K300">
        <v>10751</v>
      </c>
      <c r="L300" s="1164">
        <v>1.1480000000000001E-2</v>
      </c>
      <c r="M300">
        <v>10629</v>
      </c>
      <c r="N300" s="1164">
        <v>4.7299999999999998E-3</v>
      </c>
      <c r="O300">
        <v>10579</v>
      </c>
      <c r="P300">
        <v>0</v>
      </c>
    </row>
    <row r="301" spans="1:16" x14ac:dyDescent="0.25">
      <c r="A301">
        <v>705</v>
      </c>
      <c r="B301" t="s">
        <v>991</v>
      </c>
      <c r="C301" t="s">
        <v>562</v>
      </c>
      <c r="D301" t="s">
        <v>537</v>
      </c>
      <c r="E301">
        <v>9433</v>
      </c>
      <c r="F301" s="1221">
        <v>0</v>
      </c>
      <c r="G301">
        <v>9433</v>
      </c>
      <c r="H301" s="1163">
        <v>-1.555E-2</v>
      </c>
      <c r="I301">
        <v>9582</v>
      </c>
      <c r="J301" s="1163">
        <v>-4.2599999999999999E-3</v>
      </c>
      <c r="K301">
        <v>9623</v>
      </c>
      <c r="L301" s="1164">
        <v>1.146E-2</v>
      </c>
      <c r="M301">
        <v>9514</v>
      </c>
      <c r="N301" s="1164">
        <v>4.7499999999999999E-3</v>
      </c>
      <c r="O301">
        <v>9469</v>
      </c>
      <c r="P301">
        <v>0</v>
      </c>
    </row>
    <row r="302" spans="1:16" x14ac:dyDescent="0.25">
      <c r="A302">
        <v>706</v>
      </c>
      <c r="B302" t="s">
        <v>992</v>
      </c>
      <c r="C302" t="s">
        <v>562</v>
      </c>
      <c r="D302" t="s">
        <v>537</v>
      </c>
      <c r="E302">
        <v>10877</v>
      </c>
      <c r="F302" s="1221">
        <v>0</v>
      </c>
      <c r="G302">
        <v>10877</v>
      </c>
      <c r="H302" s="1163">
        <v>-1.5570000000000001E-2</v>
      </c>
      <c r="I302">
        <v>11049</v>
      </c>
      <c r="J302" s="1163">
        <v>-4.3299999999999996E-3</v>
      </c>
      <c r="K302">
        <v>11097</v>
      </c>
      <c r="L302" s="1164">
        <v>1.1480000000000001E-2</v>
      </c>
      <c r="M302">
        <v>10971</v>
      </c>
      <c r="N302" s="1164">
        <v>4.7600000000000003E-3</v>
      </c>
      <c r="O302">
        <v>10919</v>
      </c>
      <c r="P302">
        <v>0</v>
      </c>
    </row>
    <row r="303" spans="1:16" x14ac:dyDescent="0.25">
      <c r="A303">
        <v>707</v>
      </c>
      <c r="B303" t="s">
        <v>655</v>
      </c>
      <c r="C303" t="s">
        <v>562</v>
      </c>
      <c r="D303" t="s">
        <v>537</v>
      </c>
      <c r="E303">
        <v>9271</v>
      </c>
      <c r="F303" s="1221">
        <v>0</v>
      </c>
      <c r="G303">
        <v>9271</v>
      </c>
      <c r="H303" s="1163">
        <v>-1.55E-2</v>
      </c>
      <c r="I303">
        <v>9417</v>
      </c>
      <c r="J303" s="1163">
        <v>-4.3299999999999996E-3</v>
      </c>
      <c r="K303">
        <v>9458</v>
      </c>
      <c r="L303" s="1164">
        <v>1.1440000000000001E-2</v>
      </c>
      <c r="M303">
        <v>9351</v>
      </c>
      <c r="N303" s="1164">
        <v>4.7299999999999998E-3</v>
      </c>
      <c r="O303">
        <v>9307</v>
      </c>
      <c r="P303">
        <v>0</v>
      </c>
    </row>
    <row r="304" spans="1:16" x14ac:dyDescent="0.25">
      <c r="A304">
        <v>708</v>
      </c>
      <c r="B304" t="s">
        <v>656</v>
      </c>
      <c r="C304" t="s">
        <v>562</v>
      </c>
      <c r="D304" t="s">
        <v>537</v>
      </c>
      <c r="E304">
        <v>9067</v>
      </c>
      <c r="F304" s="1221">
        <v>0</v>
      </c>
      <c r="G304">
        <v>9067</v>
      </c>
      <c r="H304" s="1163">
        <v>-1.553E-2</v>
      </c>
      <c r="I304">
        <v>9210</v>
      </c>
      <c r="J304" s="1163">
        <v>-4.3200000000000001E-3</v>
      </c>
      <c r="K304">
        <v>9250</v>
      </c>
      <c r="L304" s="1164">
        <v>1.137E-2</v>
      </c>
      <c r="M304">
        <v>9146</v>
      </c>
      <c r="N304" s="1164">
        <v>4.8300000000000001E-3</v>
      </c>
      <c r="O304">
        <v>9102</v>
      </c>
      <c r="P304">
        <v>0</v>
      </c>
    </row>
    <row r="305" spans="1:16" x14ac:dyDescent="0.25">
      <c r="A305">
        <v>709</v>
      </c>
      <c r="B305" t="s">
        <v>993</v>
      </c>
      <c r="C305" t="s">
        <v>562</v>
      </c>
      <c r="D305" t="s">
        <v>537</v>
      </c>
      <c r="E305">
        <v>10609</v>
      </c>
      <c r="F305" s="1221">
        <v>0</v>
      </c>
      <c r="G305">
        <v>10609</v>
      </c>
      <c r="H305" s="1163">
        <v>-1.55E-2</v>
      </c>
      <c r="I305">
        <v>10776</v>
      </c>
      <c r="J305" s="1163">
        <v>-4.3400000000000001E-3</v>
      </c>
      <c r="K305">
        <v>10823</v>
      </c>
      <c r="L305" s="1164">
        <v>1.14E-2</v>
      </c>
      <c r="M305">
        <v>10701</v>
      </c>
      <c r="N305" s="1164">
        <v>4.79E-3</v>
      </c>
      <c r="O305">
        <v>10650</v>
      </c>
      <c r="P305">
        <v>0</v>
      </c>
    </row>
    <row r="306" spans="1:16" x14ac:dyDescent="0.25">
      <c r="A306">
        <v>710</v>
      </c>
      <c r="B306" t="s">
        <v>994</v>
      </c>
      <c r="C306" t="s">
        <v>562</v>
      </c>
      <c r="D306" t="s">
        <v>537</v>
      </c>
      <c r="E306">
        <v>8577</v>
      </c>
      <c r="F306" s="1221">
        <v>0</v>
      </c>
      <c r="G306">
        <v>8577</v>
      </c>
      <c r="H306" s="1163">
        <v>-1.55E-2</v>
      </c>
      <c r="I306">
        <v>8712</v>
      </c>
      <c r="J306" s="1163">
        <v>-4.3400000000000001E-3</v>
      </c>
      <c r="K306">
        <v>8750</v>
      </c>
      <c r="L306" s="1164">
        <v>1.1440000000000001E-2</v>
      </c>
      <c r="M306">
        <v>8651</v>
      </c>
      <c r="N306" s="1164">
        <v>4.7600000000000003E-3</v>
      </c>
      <c r="O306">
        <v>8610</v>
      </c>
      <c r="P306">
        <v>0</v>
      </c>
    </row>
    <row r="307" spans="1:16" x14ac:dyDescent="0.25">
      <c r="A307">
        <v>711</v>
      </c>
      <c r="B307" t="s">
        <v>995</v>
      </c>
      <c r="C307" t="s">
        <v>562</v>
      </c>
      <c r="D307" t="s">
        <v>537</v>
      </c>
      <c r="E307">
        <v>11671</v>
      </c>
      <c r="F307" s="1221">
        <v>0</v>
      </c>
      <c r="G307">
        <v>11671</v>
      </c>
      <c r="H307" s="1163">
        <v>-1.5599999999999999E-2</v>
      </c>
      <c r="I307">
        <v>11856</v>
      </c>
      <c r="J307" s="1163">
        <v>-4.28E-3</v>
      </c>
      <c r="K307">
        <v>11907</v>
      </c>
      <c r="L307" s="1164">
        <v>3.9190000000000003E-2</v>
      </c>
      <c r="M307">
        <v>11458</v>
      </c>
      <c r="N307" s="1163">
        <v>-2.2100000000000002E-2</v>
      </c>
      <c r="O307">
        <v>11717</v>
      </c>
      <c r="P307">
        <v>0</v>
      </c>
    </row>
    <row r="308" spans="1:16" x14ac:dyDescent="0.25">
      <c r="A308">
        <v>712</v>
      </c>
      <c r="B308" t="s">
        <v>996</v>
      </c>
      <c r="C308" t="s">
        <v>562</v>
      </c>
      <c r="D308" t="s">
        <v>537</v>
      </c>
      <c r="E308">
        <v>9433</v>
      </c>
      <c r="F308" s="1221">
        <v>0</v>
      </c>
      <c r="G308">
        <v>9433</v>
      </c>
      <c r="H308" s="1163">
        <v>-1.555E-2</v>
      </c>
      <c r="I308">
        <v>9582</v>
      </c>
      <c r="J308" s="1163">
        <v>-4.2599999999999999E-3</v>
      </c>
      <c r="K308">
        <v>9623</v>
      </c>
      <c r="L308" s="1164">
        <v>1.146E-2</v>
      </c>
      <c r="M308">
        <v>9514</v>
      </c>
      <c r="N308" s="1164">
        <v>4.7499999999999999E-3</v>
      </c>
      <c r="O308">
        <v>9469</v>
      </c>
      <c r="P308">
        <v>0</v>
      </c>
    </row>
    <row r="309" spans="1:16" x14ac:dyDescent="0.25">
      <c r="A309">
        <v>713</v>
      </c>
      <c r="B309" t="s">
        <v>997</v>
      </c>
      <c r="C309" t="s">
        <v>562</v>
      </c>
      <c r="D309" t="s">
        <v>537</v>
      </c>
      <c r="E309">
        <v>13195</v>
      </c>
      <c r="F309" s="1221">
        <v>0</v>
      </c>
      <c r="G309">
        <v>13195</v>
      </c>
      <c r="H309" s="1163">
        <v>-1.5520000000000001E-2</v>
      </c>
      <c r="I309">
        <v>13403</v>
      </c>
      <c r="J309" s="1163">
        <v>-4.3099999999999996E-3</v>
      </c>
      <c r="K309">
        <v>13461</v>
      </c>
      <c r="L309" s="1164">
        <v>8.9899999999999997E-3</v>
      </c>
      <c r="M309">
        <v>13341</v>
      </c>
      <c r="N309" s="1164">
        <v>7.1700000000000002E-3</v>
      </c>
      <c r="O309">
        <v>13246</v>
      </c>
      <c r="P309">
        <v>0</v>
      </c>
    </row>
    <row r="310" spans="1:16" x14ac:dyDescent="0.25">
      <c r="A310">
        <v>714</v>
      </c>
      <c r="B310" t="s">
        <v>998</v>
      </c>
      <c r="C310" t="s">
        <v>562</v>
      </c>
      <c r="D310" t="s">
        <v>537</v>
      </c>
      <c r="E310">
        <v>9188</v>
      </c>
      <c r="F310" s="1221">
        <v>0</v>
      </c>
      <c r="G310">
        <v>9188</v>
      </c>
      <c r="H310" s="1163">
        <v>-1.554E-2</v>
      </c>
      <c r="I310">
        <v>9333</v>
      </c>
      <c r="J310" s="1163">
        <v>-4.2700000000000004E-3</v>
      </c>
      <c r="K310">
        <v>9373</v>
      </c>
      <c r="L310" s="1164">
        <v>1.1440000000000001E-2</v>
      </c>
      <c r="M310">
        <v>9267</v>
      </c>
      <c r="N310" s="1164">
        <v>4.7699999999999999E-3</v>
      </c>
      <c r="O310">
        <v>9223</v>
      </c>
      <c r="P310">
        <v>0</v>
      </c>
    </row>
    <row r="311" spans="1:16" x14ac:dyDescent="0.25">
      <c r="A311">
        <v>715</v>
      </c>
      <c r="B311" t="s">
        <v>999</v>
      </c>
      <c r="C311" t="s">
        <v>562</v>
      </c>
      <c r="D311" t="s">
        <v>537</v>
      </c>
      <c r="E311">
        <v>6865</v>
      </c>
      <c r="F311" s="1221">
        <v>0</v>
      </c>
      <c r="G311">
        <v>6865</v>
      </c>
      <c r="H311" s="1163">
        <v>-1.549E-2</v>
      </c>
      <c r="I311">
        <v>6973</v>
      </c>
      <c r="J311" s="1163">
        <v>-4.28E-3</v>
      </c>
      <c r="K311">
        <v>7003</v>
      </c>
      <c r="L311" s="1164">
        <v>1.141E-2</v>
      </c>
      <c r="M311">
        <v>6924</v>
      </c>
      <c r="N311" s="1164">
        <v>4.79E-3</v>
      </c>
      <c r="O311">
        <v>6891</v>
      </c>
      <c r="P311">
        <v>0</v>
      </c>
    </row>
    <row r="312" spans="1:16" x14ac:dyDescent="0.25">
      <c r="A312">
        <v>716</v>
      </c>
      <c r="B312" t="s">
        <v>657</v>
      </c>
      <c r="C312" t="s">
        <v>562</v>
      </c>
      <c r="D312" t="s">
        <v>537</v>
      </c>
      <c r="E312">
        <v>8503</v>
      </c>
      <c r="F312" s="1221">
        <v>0</v>
      </c>
      <c r="G312">
        <v>8503</v>
      </c>
      <c r="H312" s="1163">
        <v>-1.5509999999999999E-2</v>
      </c>
      <c r="I312">
        <v>8637</v>
      </c>
      <c r="J312" s="1163">
        <v>-4.2700000000000004E-3</v>
      </c>
      <c r="K312">
        <v>8674</v>
      </c>
      <c r="L312" s="1164">
        <v>1.1429999999999999E-2</v>
      </c>
      <c r="M312">
        <v>8576</v>
      </c>
      <c r="N312" s="1164">
        <v>4.6899999999999997E-3</v>
      </c>
      <c r="O312">
        <v>8536</v>
      </c>
      <c r="P312">
        <v>0</v>
      </c>
    </row>
    <row r="313" spans="1:16" x14ac:dyDescent="0.25">
      <c r="A313">
        <v>717</v>
      </c>
      <c r="B313" t="s">
        <v>1000</v>
      </c>
      <c r="C313" t="s">
        <v>562</v>
      </c>
      <c r="D313" t="s">
        <v>537</v>
      </c>
      <c r="E313">
        <v>9545</v>
      </c>
      <c r="F313" s="1221">
        <v>0</v>
      </c>
      <c r="G313">
        <v>9545</v>
      </c>
      <c r="H313" s="1163">
        <v>-1.5469999999999999E-2</v>
      </c>
      <c r="I313">
        <v>9695</v>
      </c>
      <c r="J313" s="1163">
        <v>-4.3099999999999996E-3</v>
      </c>
      <c r="K313">
        <v>9737</v>
      </c>
      <c r="L313" s="1164">
        <v>1.1429999999999999E-2</v>
      </c>
      <c r="M313">
        <v>9627</v>
      </c>
      <c r="N313" s="1164">
        <v>4.7000000000000002E-3</v>
      </c>
      <c r="O313">
        <v>9582</v>
      </c>
      <c r="P313">
        <v>0</v>
      </c>
    </row>
    <row r="314" spans="1:16" x14ac:dyDescent="0.25">
      <c r="A314">
        <v>718</v>
      </c>
      <c r="B314" t="s">
        <v>1001</v>
      </c>
      <c r="C314" t="s">
        <v>562</v>
      </c>
      <c r="D314" t="s">
        <v>537</v>
      </c>
      <c r="E314">
        <v>6794</v>
      </c>
      <c r="F314" s="1221">
        <v>0</v>
      </c>
      <c r="G314">
        <v>6794</v>
      </c>
      <c r="H314" s="1163">
        <v>-1.5650000000000001E-2</v>
      </c>
      <c r="I314">
        <v>6902</v>
      </c>
      <c r="J314" s="1163">
        <v>-4.3299999999999996E-3</v>
      </c>
      <c r="K314">
        <v>6932</v>
      </c>
      <c r="L314" s="1164">
        <v>1.627E-2</v>
      </c>
      <c r="M314">
        <v>6821</v>
      </c>
      <c r="N314" s="1221">
        <v>0</v>
      </c>
      <c r="O314">
        <v>6821</v>
      </c>
      <c r="P314">
        <v>0</v>
      </c>
    </row>
    <row r="315" spans="1:16" x14ac:dyDescent="0.25">
      <c r="A315">
        <v>720</v>
      </c>
      <c r="B315" t="s">
        <v>1412</v>
      </c>
      <c r="C315" t="s">
        <v>562</v>
      </c>
      <c r="D315" t="s">
        <v>537</v>
      </c>
      <c r="E315">
        <v>8503</v>
      </c>
      <c r="F315" s="1221">
        <v>0</v>
      </c>
      <c r="G315">
        <v>8503</v>
      </c>
      <c r="H315" s="1163">
        <v>-1.5509999999999999E-2</v>
      </c>
      <c r="I315">
        <v>8637</v>
      </c>
      <c r="J315" s="1163">
        <v>-4.2700000000000004E-3</v>
      </c>
      <c r="K315">
        <v>8674</v>
      </c>
      <c r="L315" s="1164">
        <v>1.1429999999999999E-2</v>
      </c>
      <c r="M315">
        <v>8576</v>
      </c>
      <c r="N315" s="1164">
        <v>4.6899999999999997E-3</v>
      </c>
      <c r="O315">
        <v>8536</v>
      </c>
      <c r="P315">
        <v>0</v>
      </c>
    </row>
    <row r="316" spans="1:16" x14ac:dyDescent="0.25">
      <c r="A316">
        <v>723</v>
      </c>
      <c r="B316" t="s">
        <v>1002</v>
      </c>
      <c r="C316" t="s">
        <v>562</v>
      </c>
      <c r="D316" t="s">
        <v>537</v>
      </c>
      <c r="E316">
        <v>9247</v>
      </c>
      <c r="F316" s="1221">
        <v>0</v>
      </c>
      <c r="G316">
        <v>9247</v>
      </c>
      <c r="H316" s="1163">
        <v>-1.554E-2</v>
      </c>
      <c r="I316">
        <v>9393</v>
      </c>
      <c r="J316" s="1163">
        <v>-4.3499999999999997E-3</v>
      </c>
      <c r="K316">
        <v>9434</v>
      </c>
      <c r="L316" s="1164">
        <v>7.5799999999999999E-3</v>
      </c>
      <c r="M316">
        <v>9363</v>
      </c>
      <c r="N316" s="1164">
        <v>8.6199999999999992E-3</v>
      </c>
      <c r="O316">
        <v>9283</v>
      </c>
      <c r="P316">
        <v>0</v>
      </c>
    </row>
    <row r="317" spans="1:16" x14ac:dyDescent="0.25">
      <c r="A317">
        <v>724</v>
      </c>
      <c r="B317" t="s">
        <v>1003</v>
      </c>
      <c r="C317" t="s">
        <v>562</v>
      </c>
      <c r="D317" t="s">
        <v>537</v>
      </c>
      <c r="E317">
        <v>6464</v>
      </c>
      <c r="F317" s="1221">
        <v>0</v>
      </c>
      <c r="G317">
        <v>6464</v>
      </c>
      <c r="H317" s="1163">
        <v>-1.553E-2</v>
      </c>
      <c r="I317">
        <v>6566</v>
      </c>
      <c r="J317" s="1163">
        <v>-4.2500000000000003E-3</v>
      </c>
      <c r="K317">
        <v>6594</v>
      </c>
      <c r="L317" s="1164">
        <v>1.1350000000000001E-2</v>
      </c>
      <c r="M317">
        <v>6520</v>
      </c>
      <c r="N317" s="1164">
        <v>4.7800000000000004E-3</v>
      </c>
      <c r="O317">
        <v>6489</v>
      </c>
      <c r="P317">
        <v>0</v>
      </c>
    </row>
    <row r="318" spans="1:16" x14ac:dyDescent="0.25">
      <c r="A318">
        <v>725</v>
      </c>
      <c r="B318" t="s">
        <v>1004</v>
      </c>
      <c r="C318" t="s">
        <v>562</v>
      </c>
      <c r="D318" t="s">
        <v>537</v>
      </c>
      <c r="E318">
        <v>6688</v>
      </c>
      <c r="F318" s="1221">
        <v>0</v>
      </c>
      <c r="G318">
        <v>6688</v>
      </c>
      <c r="H318" s="1163">
        <v>-1.5599999999999999E-2</v>
      </c>
      <c r="I318">
        <v>6794</v>
      </c>
      <c r="J318" s="1163">
        <v>-4.2500000000000003E-3</v>
      </c>
      <c r="K318">
        <v>6823</v>
      </c>
      <c r="L318" s="1164">
        <v>1.141E-2</v>
      </c>
      <c r="M318">
        <v>6746</v>
      </c>
      <c r="N318" s="1164">
        <v>4.7699999999999999E-3</v>
      </c>
      <c r="O318">
        <v>6714</v>
      </c>
      <c r="P318">
        <v>0</v>
      </c>
    </row>
    <row r="319" spans="1:16" x14ac:dyDescent="0.25">
      <c r="A319">
        <v>726</v>
      </c>
      <c r="B319" t="s">
        <v>1005</v>
      </c>
      <c r="C319" t="s">
        <v>562</v>
      </c>
      <c r="D319" t="s">
        <v>537</v>
      </c>
      <c r="E319">
        <v>12052</v>
      </c>
      <c r="F319" s="1221">
        <v>0</v>
      </c>
      <c r="G319">
        <v>12052</v>
      </c>
      <c r="H319" s="1163">
        <v>-1.5520000000000001E-2</v>
      </c>
      <c r="I319">
        <v>12242</v>
      </c>
      <c r="J319" s="1163">
        <v>-4.3099999999999996E-3</v>
      </c>
      <c r="K319">
        <v>12295</v>
      </c>
      <c r="L319" s="1164">
        <v>1.11E-2</v>
      </c>
      <c r="M319">
        <v>12160</v>
      </c>
      <c r="N319" s="1164">
        <v>5.0400000000000002E-3</v>
      </c>
      <c r="O319">
        <v>12099</v>
      </c>
      <c r="P319">
        <v>0</v>
      </c>
    </row>
    <row r="320" spans="1:16" x14ac:dyDescent="0.25">
      <c r="A320">
        <v>727</v>
      </c>
      <c r="B320" t="s">
        <v>1006</v>
      </c>
      <c r="C320" t="s">
        <v>562</v>
      </c>
      <c r="D320" t="s">
        <v>537</v>
      </c>
      <c r="E320">
        <v>9129</v>
      </c>
      <c r="F320" s="1221">
        <v>0</v>
      </c>
      <c r="G320">
        <v>9129</v>
      </c>
      <c r="H320" s="1163">
        <v>-1.553E-2</v>
      </c>
      <c r="I320">
        <v>9273</v>
      </c>
      <c r="J320" s="1163">
        <v>-4.3E-3</v>
      </c>
      <c r="K320">
        <v>9313</v>
      </c>
      <c r="L320" s="1164">
        <v>1.1509999999999999E-2</v>
      </c>
      <c r="M320">
        <v>9207</v>
      </c>
      <c r="N320" s="1164">
        <v>4.6899999999999997E-3</v>
      </c>
      <c r="O320">
        <v>9164</v>
      </c>
      <c r="P320">
        <v>0</v>
      </c>
    </row>
    <row r="321" spans="1:16" x14ac:dyDescent="0.25">
      <c r="A321">
        <v>728</v>
      </c>
      <c r="B321" t="s">
        <v>1007</v>
      </c>
      <c r="C321" t="s">
        <v>562</v>
      </c>
      <c r="D321" t="s">
        <v>537</v>
      </c>
      <c r="E321">
        <v>12052</v>
      </c>
      <c r="F321" s="1221">
        <v>0</v>
      </c>
      <c r="G321">
        <v>12052</v>
      </c>
      <c r="H321" s="1163">
        <v>-1.5520000000000001E-2</v>
      </c>
      <c r="I321">
        <v>12242</v>
      </c>
      <c r="J321" s="1163">
        <v>-4.3099999999999996E-3</v>
      </c>
      <c r="K321">
        <v>12295</v>
      </c>
      <c r="L321" s="1221">
        <v>0</v>
      </c>
      <c r="M321">
        <v>12295</v>
      </c>
      <c r="N321" s="1164">
        <v>1.6199999999999999E-2</v>
      </c>
      <c r="O321">
        <v>12099</v>
      </c>
      <c r="P321">
        <v>0</v>
      </c>
    </row>
    <row r="322" spans="1:16" x14ac:dyDescent="0.25">
      <c r="A322">
        <v>731</v>
      </c>
      <c r="B322" t="s">
        <v>658</v>
      </c>
      <c r="C322" t="s">
        <v>562</v>
      </c>
      <c r="D322" t="s">
        <v>537</v>
      </c>
      <c r="E322">
        <v>8940</v>
      </c>
      <c r="F322" s="1221">
        <v>0</v>
      </c>
      <c r="G322">
        <v>8940</v>
      </c>
      <c r="H322" s="1163">
        <v>-1.553E-2</v>
      </c>
      <c r="I322">
        <v>9081</v>
      </c>
      <c r="J322" s="1163">
        <v>-4.28E-3</v>
      </c>
      <c r="K322">
        <v>9120</v>
      </c>
      <c r="L322" s="1164">
        <v>1.142E-2</v>
      </c>
      <c r="M322">
        <v>9017</v>
      </c>
      <c r="N322" s="1164">
        <v>4.79E-3</v>
      </c>
      <c r="O322">
        <v>8974</v>
      </c>
      <c r="P322">
        <v>0</v>
      </c>
    </row>
    <row r="323" spans="1:16" x14ac:dyDescent="0.25">
      <c r="A323">
        <v>736</v>
      </c>
      <c r="B323" t="s">
        <v>108</v>
      </c>
      <c r="C323" t="s">
        <v>562</v>
      </c>
      <c r="D323" t="s">
        <v>537</v>
      </c>
      <c r="E323">
        <v>6991</v>
      </c>
      <c r="F323" s="1221">
        <v>0</v>
      </c>
      <c r="G323">
        <v>6991</v>
      </c>
      <c r="H323" s="1163">
        <v>-1.549E-2</v>
      </c>
      <c r="I323">
        <v>7101</v>
      </c>
      <c r="J323" s="1163">
        <v>-4.3499999999999997E-3</v>
      </c>
      <c r="K323">
        <v>7132</v>
      </c>
      <c r="L323" s="1221">
        <v>0</v>
      </c>
      <c r="M323">
        <v>7132</v>
      </c>
      <c r="N323" s="1164">
        <v>1.6240000000000001E-2</v>
      </c>
      <c r="O323">
        <v>7018</v>
      </c>
      <c r="P323">
        <v>0</v>
      </c>
    </row>
    <row r="324" spans="1:16" x14ac:dyDescent="0.25">
      <c r="A324">
        <v>737</v>
      </c>
      <c r="B324" t="s">
        <v>1413</v>
      </c>
      <c r="D324" t="s">
        <v>537</v>
      </c>
      <c r="E324">
        <v>6296</v>
      </c>
      <c r="F324" s="1221">
        <v>0</v>
      </c>
      <c r="G324">
        <v>6296</v>
      </c>
      <c r="H324" s="1163">
        <v>-1.5480000000000001E-2</v>
      </c>
      <c r="I324">
        <v>6395</v>
      </c>
      <c r="J324" s="1163">
        <v>-4.3600000000000002E-3</v>
      </c>
      <c r="K324">
        <v>6423</v>
      </c>
      <c r="L324" s="1164">
        <v>1.15E-2</v>
      </c>
      <c r="M324">
        <v>6350</v>
      </c>
      <c r="N324" s="1164">
        <v>4.7499999999999999E-3</v>
      </c>
      <c r="O324">
        <v>6320</v>
      </c>
      <c r="P324">
        <v>0</v>
      </c>
    </row>
    <row r="325" spans="1:16" x14ac:dyDescent="0.25">
      <c r="A325">
        <v>738</v>
      </c>
      <c r="B325" t="s">
        <v>659</v>
      </c>
      <c r="C325" t="s">
        <v>562</v>
      </c>
      <c r="D325" t="s">
        <v>537</v>
      </c>
      <c r="E325">
        <v>11784</v>
      </c>
      <c r="F325" s="1221">
        <v>0</v>
      </c>
      <c r="G325">
        <v>11784</v>
      </c>
      <c r="H325" s="1163">
        <v>-1.554E-2</v>
      </c>
      <c r="I325">
        <v>11970</v>
      </c>
      <c r="J325" s="1163">
        <v>-4.3299999999999996E-3</v>
      </c>
      <c r="K325">
        <v>12022</v>
      </c>
      <c r="L325" s="1164">
        <v>1.1440000000000001E-2</v>
      </c>
      <c r="M325">
        <v>11886</v>
      </c>
      <c r="N325" s="1164">
        <v>4.7299999999999998E-3</v>
      </c>
      <c r="O325">
        <v>11830</v>
      </c>
      <c r="P325">
        <v>0</v>
      </c>
    </row>
    <row r="326" spans="1:16" x14ac:dyDescent="0.25">
      <c r="A326">
        <v>739</v>
      </c>
      <c r="B326" t="s">
        <v>660</v>
      </c>
      <c r="C326" t="s">
        <v>562</v>
      </c>
      <c r="D326" t="s">
        <v>537</v>
      </c>
      <c r="E326">
        <v>7487</v>
      </c>
      <c r="F326" s="1221">
        <v>0</v>
      </c>
      <c r="G326">
        <v>7487</v>
      </c>
      <c r="H326" s="1163">
        <v>-1.5520000000000001E-2</v>
      </c>
      <c r="I326">
        <v>7605</v>
      </c>
      <c r="J326" s="1163">
        <v>-4.3200000000000001E-3</v>
      </c>
      <c r="K326">
        <v>7638</v>
      </c>
      <c r="L326" s="1164">
        <v>1.1390000000000001E-2</v>
      </c>
      <c r="M326">
        <v>7552</v>
      </c>
      <c r="N326" s="1164">
        <v>4.79E-3</v>
      </c>
      <c r="O326">
        <v>7516</v>
      </c>
      <c r="P326">
        <v>0</v>
      </c>
    </row>
    <row r="327" spans="1:16" x14ac:dyDescent="0.25">
      <c r="A327">
        <v>740</v>
      </c>
      <c r="B327" t="s">
        <v>1010</v>
      </c>
      <c r="C327" t="s">
        <v>562</v>
      </c>
      <c r="D327" t="s">
        <v>537</v>
      </c>
      <c r="E327">
        <v>9545</v>
      </c>
      <c r="F327" s="1221">
        <v>0</v>
      </c>
      <c r="G327">
        <v>9545</v>
      </c>
      <c r="H327" s="1163">
        <v>-1.5469999999999999E-2</v>
      </c>
      <c r="I327">
        <v>9695</v>
      </c>
      <c r="J327" s="1163">
        <v>-4.3099999999999996E-3</v>
      </c>
      <c r="K327">
        <v>9737</v>
      </c>
      <c r="L327" s="1164">
        <v>1.1429999999999999E-2</v>
      </c>
      <c r="M327">
        <v>9627</v>
      </c>
      <c r="N327" s="1164">
        <v>4.7000000000000002E-3</v>
      </c>
      <c r="O327">
        <v>9582</v>
      </c>
      <c r="P327">
        <v>0</v>
      </c>
    </row>
    <row r="328" spans="1:16" x14ac:dyDescent="0.25">
      <c r="A328">
        <v>741</v>
      </c>
      <c r="B328" t="s">
        <v>1011</v>
      </c>
      <c r="C328" t="s">
        <v>562</v>
      </c>
      <c r="D328" t="s">
        <v>537</v>
      </c>
      <c r="E328">
        <v>10609</v>
      </c>
      <c r="F328" s="1221">
        <v>0</v>
      </c>
      <c r="G328">
        <v>10609</v>
      </c>
      <c r="H328" s="1163">
        <v>-1.55E-2</v>
      </c>
      <c r="I328">
        <v>10776</v>
      </c>
      <c r="J328" s="1163">
        <v>-4.3400000000000001E-3</v>
      </c>
      <c r="K328">
        <v>10823</v>
      </c>
      <c r="L328" s="1164">
        <v>3.669E-2</v>
      </c>
      <c r="M328">
        <v>10440</v>
      </c>
      <c r="N328" s="1163">
        <v>-1.9720000000000001E-2</v>
      </c>
      <c r="O328">
        <v>10650</v>
      </c>
      <c r="P328">
        <v>0</v>
      </c>
    </row>
    <row r="329" spans="1:16" x14ac:dyDescent="0.25">
      <c r="A329">
        <v>743</v>
      </c>
      <c r="B329" t="s">
        <v>1012</v>
      </c>
      <c r="C329" t="s">
        <v>562</v>
      </c>
      <c r="D329" t="s">
        <v>537</v>
      </c>
      <c r="E329">
        <v>10877</v>
      </c>
      <c r="F329" s="1221">
        <v>0</v>
      </c>
      <c r="G329">
        <v>10877</v>
      </c>
      <c r="H329" s="1163">
        <v>-1.5570000000000001E-2</v>
      </c>
      <c r="I329">
        <v>11049</v>
      </c>
      <c r="J329" s="1163">
        <v>-4.3299999999999996E-3</v>
      </c>
      <c r="K329">
        <v>11097</v>
      </c>
      <c r="L329" s="1164">
        <v>1.8540000000000001E-2</v>
      </c>
      <c r="M329">
        <v>10895</v>
      </c>
      <c r="N329" s="1163">
        <v>-2.2000000000000001E-3</v>
      </c>
      <c r="O329">
        <v>10919</v>
      </c>
      <c r="P329">
        <v>0</v>
      </c>
    </row>
    <row r="330" spans="1:16" x14ac:dyDescent="0.25">
      <c r="A330">
        <v>745</v>
      </c>
      <c r="B330" t="s">
        <v>1013</v>
      </c>
      <c r="C330" t="s">
        <v>562</v>
      </c>
      <c r="D330" t="s">
        <v>537</v>
      </c>
      <c r="E330">
        <v>12304</v>
      </c>
      <c r="F330" s="1221">
        <v>0</v>
      </c>
      <c r="G330">
        <v>12304</v>
      </c>
      <c r="H330" s="1163">
        <v>-1.5520000000000001E-2</v>
      </c>
      <c r="I330">
        <v>12498</v>
      </c>
      <c r="J330" s="1163">
        <v>-4.3E-3</v>
      </c>
      <c r="K330">
        <v>12552</v>
      </c>
      <c r="L330" s="1221">
        <v>0</v>
      </c>
      <c r="M330">
        <v>12552</v>
      </c>
      <c r="N330" s="1164">
        <v>1.627E-2</v>
      </c>
      <c r="O330">
        <v>12351</v>
      </c>
      <c r="P330">
        <v>0</v>
      </c>
    </row>
    <row r="331" spans="1:16" x14ac:dyDescent="0.25">
      <c r="A331">
        <v>746</v>
      </c>
      <c r="B331" t="s">
        <v>1014</v>
      </c>
      <c r="C331" t="s">
        <v>562</v>
      </c>
      <c r="D331" t="s">
        <v>537</v>
      </c>
      <c r="E331">
        <v>9556</v>
      </c>
      <c r="F331" s="1221">
        <v>0</v>
      </c>
      <c r="G331">
        <v>9556</v>
      </c>
      <c r="H331" s="1163">
        <v>-1.5559999999999999E-2</v>
      </c>
      <c r="I331">
        <v>9707</v>
      </c>
      <c r="J331" s="1163">
        <v>-4.3099999999999996E-3</v>
      </c>
      <c r="K331">
        <v>9749</v>
      </c>
      <c r="L331" s="1164">
        <v>1.141E-2</v>
      </c>
      <c r="M331">
        <v>9639</v>
      </c>
      <c r="N331" s="1164">
        <v>4.7999999999999996E-3</v>
      </c>
      <c r="O331">
        <v>9593</v>
      </c>
      <c r="P331">
        <v>0</v>
      </c>
    </row>
    <row r="332" spans="1:16" x14ac:dyDescent="0.25">
      <c r="A332">
        <v>747</v>
      </c>
      <c r="B332" t="s">
        <v>116</v>
      </c>
      <c r="C332" t="s">
        <v>562</v>
      </c>
      <c r="D332" t="s">
        <v>537</v>
      </c>
      <c r="E332">
        <v>6865</v>
      </c>
      <c r="F332" s="1221">
        <v>0</v>
      </c>
      <c r="G332">
        <v>6865</v>
      </c>
      <c r="H332" s="1163">
        <v>-1.549E-2</v>
      </c>
      <c r="I332">
        <v>6973</v>
      </c>
      <c r="J332" s="1163">
        <v>-4.28E-3</v>
      </c>
      <c r="K332">
        <v>7003</v>
      </c>
      <c r="L332" s="1164">
        <v>1.141E-2</v>
      </c>
      <c r="M332">
        <v>6924</v>
      </c>
      <c r="N332" s="1164">
        <v>4.79E-3</v>
      </c>
      <c r="O332">
        <v>6891</v>
      </c>
      <c r="P332">
        <v>0</v>
      </c>
    </row>
    <row r="333" spans="1:16" x14ac:dyDescent="0.25">
      <c r="A333">
        <v>748</v>
      </c>
      <c r="B333" t="s">
        <v>117</v>
      </c>
      <c r="C333" t="s">
        <v>562</v>
      </c>
      <c r="D333" t="s">
        <v>537</v>
      </c>
      <c r="E333">
        <v>9188</v>
      </c>
      <c r="F333" s="1221">
        <v>0</v>
      </c>
      <c r="G333">
        <v>9188</v>
      </c>
      <c r="H333" s="1163">
        <v>-1.554E-2</v>
      </c>
      <c r="I333">
        <v>9333</v>
      </c>
      <c r="J333" s="1163">
        <v>-4.2700000000000004E-3</v>
      </c>
      <c r="K333">
        <v>9373</v>
      </c>
      <c r="L333" s="1164">
        <v>1.1440000000000001E-2</v>
      </c>
      <c r="M333">
        <v>9267</v>
      </c>
      <c r="N333" s="1164">
        <v>4.7699999999999999E-3</v>
      </c>
      <c r="O333">
        <v>9223</v>
      </c>
      <c r="P333">
        <v>0</v>
      </c>
    </row>
    <row r="334" spans="1:16" x14ac:dyDescent="0.25">
      <c r="A334">
        <v>751</v>
      </c>
      <c r="B334" t="s">
        <v>1015</v>
      </c>
      <c r="C334" t="s">
        <v>562</v>
      </c>
      <c r="D334" t="s">
        <v>537</v>
      </c>
      <c r="E334">
        <v>6865</v>
      </c>
      <c r="F334" s="1221">
        <v>0</v>
      </c>
      <c r="G334">
        <v>6865</v>
      </c>
      <c r="H334" s="1163">
        <v>-1.549E-2</v>
      </c>
      <c r="I334">
        <v>6973</v>
      </c>
      <c r="J334" s="1163">
        <v>-4.28E-3</v>
      </c>
      <c r="K334">
        <v>7003</v>
      </c>
      <c r="L334" s="1164">
        <v>1.3310000000000001E-2</v>
      </c>
      <c r="M334">
        <v>6911</v>
      </c>
      <c r="N334" s="1164">
        <v>2.8999999999999998E-3</v>
      </c>
      <c r="O334">
        <v>6891</v>
      </c>
      <c r="P334">
        <v>0</v>
      </c>
    </row>
    <row r="335" spans="1:16" x14ac:dyDescent="0.25">
      <c r="A335">
        <v>753</v>
      </c>
      <c r="B335" t="s">
        <v>661</v>
      </c>
      <c r="C335" t="s">
        <v>562</v>
      </c>
      <c r="D335" t="s">
        <v>537</v>
      </c>
      <c r="E335">
        <v>12304</v>
      </c>
      <c r="F335" s="1221">
        <v>0</v>
      </c>
      <c r="G335">
        <v>12304</v>
      </c>
      <c r="H335" s="1163">
        <v>-1.5520000000000001E-2</v>
      </c>
      <c r="I335">
        <v>12498</v>
      </c>
      <c r="J335" s="1163">
        <v>-4.3E-3</v>
      </c>
      <c r="K335">
        <v>12552</v>
      </c>
      <c r="L335" s="1164">
        <v>1.1440000000000001E-2</v>
      </c>
      <c r="M335">
        <v>12410</v>
      </c>
      <c r="N335" s="1164">
        <v>4.7800000000000004E-3</v>
      </c>
      <c r="O335">
        <v>12351</v>
      </c>
      <c r="P335">
        <v>0</v>
      </c>
    </row>
    <row r="336" spans="1:16" x14ac:dyDescent="0.25">
      <c r="A336">
        <v>754</v>
      </c>
      <c r="B336" t="s">
        <v>662</v>
      </c>
      <c r="C336" t="s">
        <v>562</v>
      </c>
      <c r="D336" t="s">
        <v>537</v>
      </c>
      <c r="E336">
        <v>9067</v>
      </c>
      <c r="F336" s="1221">
        <v>0</v>
      </c>
      <c r="G336">
        <v>9067</v>
      </c>
      <c r="H336" s="1163">
        <v>-1.553E-2</v>
      </c>
      <c r="I336">
        <v>9210</v>
      </c>
      <c r="J336" s="1163">
        <v>-4.3200000000000001E-3</v>
      </c>
      <c r="K336">
        <v>9250</v>
      </c>
      <c r="L336" s="1164">
        <v>1.137E-2</v>
      </c>
      <c r="M336">
        <v>9146</v>
      </c>
      <c r="N336" s="1164">
        <v>4.8300000000000001E-3</v>
      </c>
      <c r="O336">
        <v>9102</v>
      </c>
      <c r="P336">
        <v>0</v>
      </c>
    </row>
    <row r="337" spans="1:16" x14ac:dyDescent="0.25">
      <c r="A337">
        <v>755</v>
      </c>
      <c r="B337" t="s">
        <v>1016</v>
      </c>
      <c r="C337" t="s">
        <v>562</v>
      </c>
      <c r="D337" t="s">
        <v>537</v>
      </c>
      <c r="E337">
        <v>9067</v>
      </c>
      <c r="F337" s="1221">
        <v>0</v>
      </c>
      <c r="G337">
        <v>9067</v>
      </c>
      <c r="H337" s="1163">
        <v>-1.553E-2</v>
      </c>
      <c r="I337">
        <v>9210</v>
      </c>
      <c r="J337" s="1163">
        <v>-4.3200000000000001E-3</v>
      </c>
      <c r="K337">
        <v>9250</v>
      </c>
      <c r="L337" s="1164">
        <v>1.137E-2</v>
      </c>
      <c r="M337">
        <v>9146</v>
      </c>
      <c r="N337" s="1164">
        <v>4.8300000000000001E-3</v>
      </c>
      <c r="O337">
        <v>9102</v>
      </c>
      <c r="P337">
        <v>0</v>
      </c>
    </row>
    <row r="338" spans="1:16" x14ac:dyDescent="0.25">
      <c r="A338">
        <v>758</v>
      </c>
      <c r="B338" t="s">
        <v>1017</v>
      </c>
      <c r="C338" t="s">
        <v>562</v>
      </c>
      <c r="D338" t="s">
        <v>537</v>
      </c>
      <c r="E338">
        <v>3946</v>
      </c>
      <c r="F338" s="1221">
        <v>0</v>
      </c>
      <c r="G338">
        <v>3946</v>
      </c>
      <c r="H338" s="1163">
        <v>-1.5469999999999999E-2</v>
      </c>
      <c r="I338">
        <v>4008</v>
      </c>
      <c r="J338" s="1163">
        <v>-4.2199999999999998E-3</v>
      </c>
      <c r="K338">
        <v>4025</v>
      </c>
      <c r="L338" s="1164">
        <v>1.6930000000000001E-2</v>
      </c>
      <c r="M338">
        <v>3958</v>
      </c>
      <c r="N338" s="1163">
        <v>-7.6000000000000004E-4</v>
      </c>
      <c r="O338">
        <v>3961</v>
      </c>
      <c r="P338">
        <v>0</v>
      </c>
    </row>
    <row r="339" spans="1:16" x14ac:dyDescent="0.25">
      <c r="A339">
        <v>762</v>
      </c>
      <c r="B339" t="s">
        <v>1020</v>
      </c>
      <c r="C339" t="s">
        <v>562</v>
      </c>
      <c r="D339" t="s">
        <v>537</v>
      </c>
      <c r="E339">
        <v>12052</v>
      </c>
      <c r="F339" s="1221">
        <v>0</v>
      </c>
      <c r="G339">
        <v>12052</v>
      </c>
      <c r="H339" s="1163">
        <v>-1.5520000000000001E-2</v>
      </c>
      <c r="I339">
        <v>12242</v>
      </c>
      <c r="J339" s="1163">
        <v>-4.3099999999999996E-3</v>
      </c>
      <c r="K339">
        <v>12295</v>
      </c>
      <c r="L339" s="1164">
        <v>2.6040000000000001E-2</v>
      </c>
      <c r="M339">
        <v>11983</v>
      </c>
      <c r="N339" s="1163">
        <v>-9.5899999999999996E-3</v>
      </c>
      <c r="O339">
        <v>12099</v>
      </c>
      <c r="P339">
        <v>0</v>
      </c>
    </row>
    <row r="340" spans="1:16" x14ac:dyDescent="0.25">
      <c r="A340">
        <v>763</v>
      </c>
      <c r="B340" t="s">
        <v>1021</v>
      </c>
      <c r="C340" t="s">
        <v>562</v>
      </c>
      <c r="D340" t="s">
        <v>537</v>
      </c>
      <c r="E340">
        <v>12052</v>
      </c>
      <c r="F340" s="1221">
        <v>0</v>
      </c>
      <c r="G340">
        <v>12052</v>
      </c>
      <c r="H340" s="1163">
        <v>-1.5520000000000001E-2</v>
      </c>
      <c r="I340">
        <v>12242</v>
      </c>
      <c r="J340" s="1163">
        <v>-4.3099999999999996E-3</v>
      </c>
      <c r="K340">
        <v>12295</v>
      </c>
      <c r="L340" s="1164">
        <v>3.9129999999999998E-2</v>
      </c>
      <c r="M340">
        <v>11832</v>
      </c>
      <c r="N340" s="1163">
        <v>-2.2069999999999999E-2</v>
      </c>
      <c r="O340">
        <v>12099</v>
      </c>
      <c r="P340">
        <v>0</v>
      </c>
    </row>
    <row r="341" spans="1:16" x14ac:dyDescent="0.25">
      <c r="A341">
        <v>766</v>
      </c>
      <c r="B341" t="s">
        <v>1022</v>
      </c>
      <c r="C341" t="s">
        <v>562</v>
      </c>
      <c r="D341" t="s">
        <v>537</v>
      </c>
      <c r="E341">
        <v>9271</v>
      </c>
      <c r="F341" s="1221">
        <v>0</v>
      </c>
      <c r="G341">
        <v>9271</v>
      </c>
      <c r="H341" s="1163">
        <v>-1.55E-2</v>
      </c>
      <c r="I341">
        <v>9417</v>
      </c>
      <c r="J341" s="1163">
        <v>-4.3299999999999996E-3</v>
      </c>
      <c r="K341">
        <v>9458</v>
      </c>
      <c r="L341" s="1164">
        <v>1.6990000000000002E-2</v>
      </c>
      <c r="M341">
        <v>9300</v>
      </c>
      <c r="N341" s="1163">
        <v>-7.5000000000000002E-4</v>
      </c>
      <c r="O341">
        <v>9307</v>
      </c>
      <c r="P341">
        <v>0</v>
      </c>
    </row>
    <row r="342" spans="1:16" x14ac:dyDescent="0.25">
      <c r="A342">
        <v>769</v>
      </c>
      <c r="B342" t="s">
        <v>1024</v>
      </c>
      <c r="C342" t="s">
        <v>562</v>
      </c>
      <c r="D342" t="s">
        <v>537</v>
      </c>
      <c r="E342">
        <v>9067</v>
      </c>
      <c r="F342" s="1221">
        <v>0</v>
      </c>
      <c r="G342">
        <v>9067</v>
      </c>
      <c r="H342" s="1163">
        <v>-1.553E-2</v>
      </c>
      <c r="I342">
        <v>9210</v>
      </c>
      <c r="J342" s="1163">
        <v>-4.3200000000000001E-3</v>
      </c>
      <c r="K342">
        <v>9250</v>
      </c>
      <c r="L342" s="1164">
        <v>2.5729999999999999E-2</v>
      </c>
      <c r="M342">
        <v>9018</v>
      </c>
      <c r="N342" s="1163">
        <v>-9.2300000000000004E-3</v>
      </c>
      <c r="O342">
        <v>9102</v>
      </c>
      <c r="P342">
        <v>0</v>
      </c>
    </row>
    <row r="343" spans="1:16" x14ac:dyDescent="0.25">
      <c r="A343">
        <v>774</v>
      </c>
      <c r="B343" t="s">
        <v>1025</v>
      </c>
      <c r="C343" t="s">
        <v>562</v>
      </c>
      <c r="D343" t="s">
        <v>537</v>
      </c>
      <c r="E343">
        <v>9433</v>
      </c>
      <c r="F343" s="1221">
        <v>0</v>
      </c>
      <c r="G343">
        <v>9433</v>
      </c>
      <c r="H343" s="1163">
        <v>-1.555E-2</v>
      </c>
      <c r="I343">
        <v>9582</v>
      </c>
      <c r="J343" s="1163">
        <v>-4.2599999999999999E-3</v>
      </c>
      <c r="K343">
        <v>9623</v>
      </c>
      <c r="L343" s="1164">
        <v>2.9309999999999999E-2</v>
      </c>
      <c r="M343">
        <v>9349</v>
      </c>
      <c r="N343" s="1163">
        <v>-1.2670000000000001E-2</v>
      </c>
      <c r="O343">
        <v>9469</v>
      </c>
      <c r="P343">
        <v>0</v>
      </c>
    </row>
    <row r="344" spans="1:16" x14ac:dyDescent="0.25">
      <c r="A344">
        <v>778</v>
      </c>
      <c r="B344" t="s">
        <v>1026</v>
      </c>
      <c r="C344" t="s">
        <v>562</v>
      </c>
      <c r="D344" t="s">
        <v>537</v>
      </c>
      <c r="E344">
        <v>9271</v>
      </c>
      <c r="F344" s="1221">
        <v>0</v>
      </c>
      <c r="G344">
        <v>9271</v>
      </c>
      <c r="H344" s="1163">
        <v>-1.55E-2</v>
      </c>
      <c r="I344">
        <v>9417</v>
      </c>
      <c r="J344" s="1163">
        <v>-4.3299999999999996E-3</v>
      </c>
      <c r="K344">
        <v>9458</v>
      </c>
      <c r="L344" s="1164">
        <v>1.1440000000000001E-2</v>
      </c>
      <c r="M344">
        <v>9351</v>
      </c>
      <c r="N344" s="1164">
        <v>4.7299999999999998E-3</v>
      </c>
      <c r="O344">
        <v>9307</v>
      </c>
      <c r="P344">
        <v>0</v>
      </c>
    </row>
    <row r="345" spans="1:16" x14ac:dyDescent="0.25">
      <c r="A345">
        <v>780</v>
      </c>
      <c r="B345" t="s">
        <v>1027</v>
      </c>
      <c r="C345" t="s">
        <v>562</v>
      </c>
      <c r="D345" t="s">
        <v>537</v>
      </c>
      <c r="E345">
        <v>6154</v>
      </c>
      <c r="F345" s="1221">
        <v>0</v>
      </c>
      <c r="G345">
        <v>6154</v>
      </c>
      <c r="H345" s="1163">
        <v>-1.5520000000000001E-2</v>
      </c>
      <c r="I345">
        <v>6251</v>
      </c>
      <c r="J345" s="1163">
        <v>-4.3E-3</v>
      </c>
      <c r="K345">
        <v>6278</v>
      </c>
      <c r="L345" s="1164">
        <v>1.619E-2</v>
      </c>
      <c r="M345">
        <v>6178</v>
      </c>
      <c r="N345" s="1221">
        <v>0</v>
      </c>
      <c r="O345">
        <v>6178</v>
      </c>
      <c r="P345">
        <v>0</v>
      </c>
    </row>
    <row r="346" spans="1:16" x14ac:dyDescent="0.25">
      <c r="A346">
        <v>781</v>
      </c>
      <c r="B346" t="s">
        <v>1028</v>
      </c>
      <c r="C346" t="s">
        <v>562</v>
      </c>
      <c r="D346" t="s">
        <v>537</v>
      </c>
      <c r="E346">
        <v>12052</v>
      </c>
      <c r="F346" s="1221">
        <v>0</v>
      </c>
      <c r="G346">
        <v>12052</v>
      </c>
      <c r="H346" s="1163">
        <v>-1.5520000000000001E-2</v>
      </c>
      <c r="I346">
        <v>12242</v>
      </c>
      <c r="J346" s="1163">
        <v>-4.3099999999999996E-3</v>
      </c>
      <c r="K346">
        <v>12295</v>
      </c>
      <c r="L346" s="1164">
        <v>1.1429999999999999E-2</v>
      </c>
      <c r="M346">
        <v>12156</v>
      </c>
      <c r="N346" s="1164">
        <v>4.7099999999999998E-3</v>
      </c>
      <c r="O346">
        <v>12099</v>
      </c>
      <c r="P346">
        <v>0</v>
      </c>
    </row>
    <row r="347" spans="1:16" x14ac:dyDescent="0.25">
      <c r="A347">
        <v>782</v>
      </c>
      <c r="B347" t="s">
        <v>1029</v>
      </c>
      <c r="C347" t="s">
        <v>562</v>
      </c>
      <c r="D347" t="s">
        <v>537</v>
      </c>
      <c r="E347">
        <v>12052</v>
      </c>
      <c r="F347" s="1221">
        <v>0</v>
      </c>
      <c r="G347">
        <v>12052</v>
      </c>
      <c r="H347" s="1163">
        <v>-1.5520000000000001E-2</v>
      </c>
      <c r="I347">
        <v>12242</v>
      </c>
      <c r="J347" s="1163">
        <v>-4.3099999999999996E-3</v>
      </c>
      <c r="K347">
        <v>12295</v>
      </c>
      <c r="L347" s="1164">
        <v>1.1429999999999999E-2</v>
      </c>
      <c r="M347">
        <v>12156</v>
      </c>
      <c r="N347" s="1164">
        <v>4.7099999999999998E-3</v>
      </c>
      <c r="O347">
        <v>12099</v>
      </c>
      <c r="P347">
        <v>0</v>
      </c>
    </row>
    <row r="348" spans="1:16" x14ac:dyDescent="0.25">
      <c r="A348">
        <v>783</v>
      </c>
      <c r="B348" t="s">
        <v>1030</v>
      </c>
      <c r="C348" t="s">
        <v>562</v>
      </c>
      <c r="D348" t="s">
        <v>537</v>
      </c>
      <c r="E348">
        <v>12052</v>
      </c>
      <c r="F348" s="1221">
        <v>0</v>
      </c>
      <c r="G348">
        <v>12052</v>
      </c>
      <c r="H348" s="1163">
        <v>-1.5520000000000001E-2</v>
      </c>
      <c r="I348">
        <v>12242</v>
      </c>
      <c r="J348" s="1163">
        <v>-4.3099999999999996E-3</v>
      </c>
      <c r="K348">
        <v>12295</v>
      </c>
      <c r="L348" s="1164">
        <v>1.1429999999999999E-2</v>
      </c>
      <c r="M348">
        <v>12156</v>
      </c>
      <c r="N348" s="1164">
        <v>4.7099999999999998E-3</v>
      </c>
      <c r="O348">
        <v>12099</v>
      </c>
      <c r="P348">
        <v>0</v>
      </c>
    </row>
    <row r="349" spans="1:16" x14ac:dyDescent="0.25">
      <c r="A349">
        <v>784</v>
      </c>
      <c r="B349" t="s">
        <v>1031</v>
      </c>
      <c r="C349" t="s">
        <v>562</v>
      </c>
      <c r="D349" t="s">
        <v>537</v>
      </c>
      <c r="E349">
        <v>9290</v>
      </c>
      <c r="F349" s="1221">
        <v>0</v>
      </c>
      <c r="G349">
        <v>9290</v>
      </c>
      <c r="H349" s="1163">
        <v>-1.558E-2</v>
      </c>
      <c r="I349">
        <v>9437</v>
      </c>
      <c r="J349" s="1163">
        <v>-4.3299999999999996E-3</v>
      </c>
      <c r="K349">
        <v>9478</v>
      </c>
      <c r="L349" s="1164">
        <v>3.3250000000000002E-2</v>
      </c>
      <c r="M349">
        <v>9173</v>
      </c>
      <c r="N349" s="1163">
        <v>-1.6410000000000001E-2</v>
      </c>
      <c r="O349">
        <v>9326</v>
      </c>
      <c r="P349">
        <v>0</v>
      </c>
    </row>
    <row r="350" spans="1:16" x14ac:dyDescent="0.25">
      <c r="A350">
        <v>787</v>
      </c>
      <c r="B350" t="s">
        <v>153</v>
      </c>
      <c r="C350" t="s">
        <v>562</v>
      </c>
      <c r="D350" t="s">
        <v>537</v>
      </c>
      <c r="E350">
        <v>7428</v>
      </c>
      <c r="F350" s="1221">
        <v>0</v>
      </c>
      <c r="G350">
        <v>7428</v>
      </c>
      <c r="H350" s="1163">
        <v>-1.5509999999999999E-2</v>
      </c>
      <c r="I350">
        <v>7545</v>
      </c>
      <c r="J350" s="1163">
        <v>-4.3499999999999997E-3</v>
      </c>
      <c r="K350">
        <v>7578</v>
      </c>
      <c r="L350" s="1164">
        <v>1.1480000000000001E-2</v>
      </c>
      <c r="M350">
        <v>7492</v>
      </c>
      <c r="N350" s="1164">
        <v>4.6899999999999997E-3</v>
      </c>
      <c r="O350">
        <v>7457</v>
      </c>
      <c r="P350">
        <v>0</v>
      </c>
    </row>
    <row r="351" spans="1:16" x14ac:dyDescent="0.25">
      <c r="A351">
        <v>788</v>
      </c>
      <c r="B351" t="s">
        <v>154</v>
      </c>
      <c r="C351" t="s">
        <v>562</v>
      </c>
      <c r="D351" t="s">
        <v>537</v>
      </c>
      <c r="E351">
        <v>7999</v>
      </c>
      <c r="F351" s="1221">
        <v>0</v>
      </c>
      <c r="G351">
        <v>7999</v>
      </c>
      <c r="H351" s="1163">
        <v>-1.5509999999999999E-2</v>
      </c>
      <c r="I351">
        <v>8125</v>
      </c>
      <c r="J351" s="1163">
        <v>-4.4099999999999999E-3</v>
      </c>
      <c r="K351">
        <v>8161</v>
      </c>
      <c r="L351" s="1164">
        <v>3.9219999999999998E-2</v>
      </c>
      <c r="M351">
        <v>7853</v>
      </c>
      <c r="N351" s="1163">
        <v>-2.2040000000000001E-2</v>
      </c>
      <c r="O351">
        <v>8030</v>
      </c>
      <c r="P351">
        <v>0</v>
      </c>
    </row>
    <row r="352" spans="1:16" x14ac:dyDescent="0.25">
      <c r="A352">
        <v>789</v>
      </c>
      <c r="B352" t="s">
        <v>155</v>
      </c>
      <c r="C352" t="s">
        <v>562</v>
      </c>
      <c r="D352" t="s">
        <v>537</v>
      </c>
      <c r="E352">
        <v>5968</v>
      </c>
      <c r="F352" s="1221">
        <v>0</v>
      </c>
      <c r="G352">
        <v>5968</v>
      </c>
      <c r="H352" s="1163">
        <v>-1.5509999999999999E-2</v>
      </c>
      <c r="I352">
        <v>6062</v>
      </c>
      <c r="J352" s="1163">
        <v>-4.2700000000000004E-3</v>
      </c>
      <c r="K352">
        <v>6088</v>
      </c>
      <c r="L352" s="1164">
        <v>1.146E-2</v>
      </c>
      <c r="M352">
        <v>6019</v>
      </c>
      <c r="N352" s="1164">
        <v>4.6699999999999997E-3</v>
      </c>
      <c r="O352">
        <v>5991</v>
      </c>
      <c r="P352">
        <v>0</v>
      </c>
    </row>
    <row r="353" spans="1:16" x14ac:dyDescent="0.25">
      <c r="A353">
        <v>790</v>
      </c>
      <c r="B353" t="s">
        <v>663</v>
      </c>
      <c r="C353" t="s">
        <v>562</v>
      </c>
      <c r="D353" t="s">
        <v>537</v>
      </c>
      <c r="E353">
        <v>6476</v>
      </c>
      <c r="F353" s="1221">
        <v>0</v>
      </c>
      <c r="G353">
        <v>6476</v>
      </c>
      <c r="H353" s="1163">
        <v>-1.5509999999999999E-2</v>
      </c>
      <c r="I353">
        <v>6578</v>
      </c>
      <c r="J353" s="1163">
        <v>-4.2399999999999998E-3</v>
      </c>
      <c r="K353">
        <v>6606</v>
      </c>
      <c r="L353" s="1164">
        <v>1.133E-2</v>
      </c>
      <c r="M353">
        <v>6532</v>
      </c>
      <c r="N353" s="1164">
        <v>4.7699999999999999E-3</v>
      </c>
      <c r="O353">
        <v>6501</v>
      </c>
      <c r="P353">
        <v>0</v>
      </c>
    </row>
    <row r="354" spans="1:16" x14ac:dyDescent="0.25">
      <c r="A354">
        <v>791</v>
      </c>
      <c r="B354" t="s">
        <v>1032</v>
      </c>
      <c r="C354" t="s">
        <v>562</v>
      </c>
      <c r="D354" t="s">
        <v>537</v>
      </c>
      <c r="E354">
        <v>5737</v>
      </c>
      <c r="F354" s="1221">
        <v>0</v>
      </c>
      <c r="G354">
        <v>5737</v>
      </c>
      <c r="H354" s="1163">
        <v>-1.5610000000000001E-2</v>
      </c>
      <c r="I354">
        <v>5828</v>
      </c>
      <c r="J354" s="1163">
        <v>-4.2700000000000004E-3</v>
      </c>
      <c r="K354">
        <v>5853</v>
      </c>
      <c r="L354" s="1164">
        <v>1.14E-2</v>
      </c>
      <c r="M354">
        <v>5787</v>
      </c>
      <c r="N354" s="1164">
        <v>4.8599999999999997E-3</v>
      </c>
      <c r="O354">
        <v>5759</v>
      </c>
      <c r="P354">
        <v>0</v>
      </c>
    </row>
    <row r="355" spans="1:16" x14ac:dyDescent="0.25">
      <c r="A355">
        <v>792</v>
      </c>
      <c r="B355" t="s">
        <v>1033</v>
      </c>
      <c r="C355" t="s">
        <v>562</v>
      </c>
      <c r="D355" t="s">
        <v>537</v>
      </c>
      <c r="E355">
        <v>6090</v>
      </c>
      <c r="F355" s="1221">
        <v>0</v>
      </c>
      <c r="G355">
        <v>6090</v>
      </c>
      <c r="H355" s="1163">
        <v>-1.5520000000000001E-2</v>
      </c>
      <c r="I355">
        <v>6186</v>
      </c>
      <c r="J355" s="1163">
        <v>-4.3499999999999997E-3</v>
      </c>
      <c r="K355">
        <v>6213</v>
      </c>
      <c r="L355" s="1164">
        <v>1.14E-2</v>
      </c>
      <c r="M355">
        <v>6143</v>
      </c>
      <c r="N355" s="1164">
        <v>4.7400000000000003E-3</v>
      </c>
      <c r="O355">
        <v>6114</v>
      </c>
      <c r="P355">
        <v>0</v>
      </c>
    </row>
    <row r="356" spans="1:16" x14ac:dyDescent="0.25">
      <c r="A356">
        <v>793</v>
      </c>
      <c r="B356" t="s">
        <v>1414</v>
      </c>
      <c r="D356" t="s">
        <v>537</v>
      </c>
      <c r="E356">
        <v>154</v>
      </c>
      <c r="F356" s="1221">
        <v>0</v>
      </c>
      <c r="G356">
        <v>154</v>
      </c>
      <c r="H356" s="1221">
        <v>0</v>
      </c>
      <c r="I356">
        <v>154</v>
      </c>
      <c r="J356" s="1221">
        <v>0</v>
      </c>
      <c r="K356">
        <v>154</v>
      </c>
      <c r="L356" s="1221">
        <v>0</v>
      </c>
      <c r="M356">
        <v>154</v>
      </c>
      <c r="N356" s="1221">
        <v>0</v>
      </c>
      <c r="O356">
        <v>154</v>
      </c>
      <c r="P356">
        <v>0</v>
      </c>
    </row>
    <row r="357" spans="1:16" x14ac:dyDescent="0.25">
      <c r="A357">
        <v>794</v>
      </c>
      <c r="B357" t="s">
        <v>1034</v>
      </c>
      <c r="C357" t="s">
        <v>562</v>
      </c>
      <c r="D357" t="s">
        <v>537</v>
      </c>
      <c r="E357">
        <v>6503</v>
      </c>
      <c r="F357" s="1221">
        <v>0</v>
      </c>
      <c r="G357">
        <v>6503</v>
      </c>
      <c r="H357" s="1163">
        <v>-1.559E-2</v>
      </c>
      <c r="I357">
        <v>6606</v>
      </c>
      <c r="J357" s="1163">
        <v>-4.2199999999999998E-3</v>
      </c>
      <c r="K357">
        <v>6634</v>
      </c>
      <c r="L357" s="1164">
        <v>1.4370000000000001E-2</v>
      </c>
      <c r="M357">
        <v>6540</v>
      </c>
      <c r="N357" s="1164">
        <v>1.8400000000000001E-3</v>
      </c>
      <c r="O357">
        <v>6528</v>
      </c>
      <c r="P357">
        <v>0</v>
      </c>
    </row>
    <row r="358" spans="1:16" x14ac:dyDescent="0.25">
      <c r="A358">
        <v>795</v>
      </c>
      <c r="B358" t="s">
        <v>1415</v>
      </c>
      <c r="C358" t="s">
        <v>571</v>
      </c>
      <c r="D358" t="s">
        <v>537</v>
      </c>
      <c r="E358">
        <v>177</v>
      </c>
      <c r="F358" s="1221">
        <v>0</v>
      </c>
      <c r="G358">
        <v>177</v>
      </c>
      <c r="H358" s="1221">
        <v>0</v>
      </c>
      <c r="I358">
        <v>177</v>
      </c>
      <c r="J358" s="1221">
        <v>0</v>
      </c>
      <c r="K358">
        <v>177</v>
      </c>
      <c r="L358" s="1221">
        <v>0</v>
      </c>
      <c r="M358">
        <v>177</v>
      </c>
      <c r="N358" s="1221">
        <v>0</v>
      </c>
      <c r="O358">
        <v>177</v>
      </c>
      <c r="P358">
        <v>0</v>
      </c>
    </row>
    <row r="359" spans="1:16" x14ac:dyDescent="0.25">
      <c r="A359">
        <v>797</v>
      </c>
      <c r="B359" t="s">
        <v>1416</v>
      </c>
      <c r="D359" t="s">
        <v>537</v>
      </c>
      <c r="E359">
        <v>21</v>
      </c>
      <c r="F359" s="1221">
        <v>0</v>
      </c>
      <c r="G359">
        <v>21</v>
      </c>
      <c r="H359" s="1221">
        <v>0</v>
      </c>
      <c r="I359">
        <v>21</v>
      </c>
      <c r="J359" s="1221">
        <v>0</v>
      </c>
      <c r="K359">
        <v>21</v>
      </c>
      <c r="L359" s="1221">
        <v>0</v>
      </c>
      <c r="M359">
        <v>21</v>
      </c>
      <c r="N359" s="1221">
        <v>0</v>
      </c>
      <c r="O359">
        <v>21</v>
      </c>
      <c r="P359">
        <v>0</v>
      </c>
    </row>
    <row r="360" spans="1:16" x14ac:dyDescent="0.25">
      <c r="A360">
        <v>799</v>
      </c>
      <c r="B360" t="s">
        <v>932</v>
      </c>
      <c r="C360" t="s">
        <v>571</v>
      </c>
      <c r="D360" t="s">
        <v>537</v>
      </c>
      <c r="E360">
        <v>58</v>
      </c>
      <c r="F360" s="1221">
        <v>0</v>
      </c>
      <c r="G360">
        <v>58</v>
      </c>
      <c r="H360" s="1221">
        <v>0</v>
      </c>
      <c r="I360">
        <v>58</v>
      </c>
      <c r="J360" s="1221">
        <v>0</v>
      </c>
      <c r="K360">
        <v>58</v>
      </c>
      <c r="L360" s="1221">
        <v>0</v>
      </c>
      <c r="M360">
        <v>58</v>
      </c>
      <c r="N360" s="1221">
        <v>0</v>
      </c>
      <c r="O360">
        <v>58</v>
      </c>
      <c r="P360">
        <v>0</v>
      </c>
    </row>
    <row r="361" spans="1:16" x14ac:dyDescent="0.25">
      <c r="A361">
        <v>815</v>
      </c>
      <c r="B361" t="s">
        <v>664</v>
      </c>
      <c r="C361" t="s">
        <v>57</v>
      </c>
      <c r="D361" t="s">
        <v>537</v>
      </c>
      <c r="E361">
        <v>4340</v>
      </c>
      <c r="F361" s="1221">
        <v>0</v>
      </c>
      <c r="G361">
        <v>4340</v>
      </c>
      <c r="H361" s="1221">
        <v>0</v>
      </c>
      <c r="I361">
        <v>4340</v>
      </c>
      <c r="J361" s="1221">
        <v>0</v>
      </c>
      <c r="K361">
        <v>4340</v>
      </c>
      <c r="L361" s="1163">
        <v>-2.5300000000000001E-3</v>
      </c>
      <c r="M361">
        <v>4351</v>
      </c>
      <c r="N361" s="1164">
        <v>2.5300000000000001E-3</v>
      </c>
      <c r="O361">
        <v>4340</v>
      </c>
      <c r="P361">
        <v>0</v>
      </c>
    </row>
    <row r="362" spans="1:16" x14ac:dyDescent="0.25">
      <c r="A362">
        <v>850</v>
      </c>
      <c r="B362" t="s">
        <v>1036</v>
      </c>
      <c r="C362" t="s">
        <v>562</v>
      </c>
      <c r="D362" t="s">
        <v>537</v>
      </c>
      <c r="E362">
        <v>6588</v>
      </c>
      <c r="F362" s="1221">
        <v>0</v>
      </c>
      <c r="G362">
        <v>6588</v>
      </c>
      <c r="H362" s="1163">
        <v>-1.554E-2</v>
      </c>
      <c r="I362">
        <v>6692</v>
      </c>
      <c r="J362" s="1163">
        <v>-4.3099999999999996E-3</v>
      </c>
      <c r="K362">
        <v>6721</v>
      </c>
      <c r="L362" s="1164">
        <v>1.0829999999999999E-2</v>
      </c>
      <c r="M362">
        <v>6649</v>
      </c>
      <c r="N362" s="1164">
        <v>5.4400000000000004E-3</v>
      </c>
      <c r="O362">
        <v>6613</v>
      </c>
      <c r="P362">
        <v>0</v>
      </c>
    </row>
    <row r="363" spans="1:16" x14ac:dyDescent="0.25">
      <c r="A363">
        <v>851</v>
      </c>
      <c r="B363" t="s">
        <v>1037</v>
      </c>
      <c r="C363" t="s">
        <v>562</v>
      </c>
      <c r="D363" t="s">
        <v>537</v>
      </c>
      <c r="E363">
        <v>5493</v>
      </c>
      <c r="F363" s="1221">
        <v>0</v>
      </c>
      <c r="G363">
        <v>5493</v>
      </c>
      <c r="H363" s="1163">
        <v>-1.559E-2</v>
      </c>
      <c r="I363">
        <v>5580</v>
      </c>
      <c r="J363" s="1163">
        <v>-4.28E-3</v>
      </c>
      <c r="K363">
        <v>5604</v>
      </c>
      <c r="L363" s="1164">
        <v>2.75E-2</v>
      </c>
      <c r="M363">
        <v>5454</v>
      </c>
      <c r="N363" s="1163">
        <v>-1.106E-2</v>
      </c>
      <c r="O363">
        <v>5515</v>
      </c>
      <c r="P363">
        <v>0</v>
      </c>
    </row>
    <row r="364" spans="1:16" x14ac:dyDescent="0.25">
      <c r="A364">
        <v>854</v>
      </c>
      <c r="B364" t="s">
        <v>1417</v>
      </c>
      <c r="D364" t="s">
        <v>537</v>
      </c>
      <c r="E364">
        <v>9057</v>
      </c>
      <c r="F364" s="1221">
        <v>0</v>
      </c>
      <c r="G364">
        <v>9057</v>
      </c>
      <c r="H364" s="1163">
        <v>-1.554E-2</v>
      </c>
      <c r="I364">
        <v>9200</v>
      </c>
      <c r="J364" s="1163">
        <v>-4.3299999999999996E-3</v>
      </c>
      <c r="K364">
        <v>9240</v>
      </c>
      <c r="L364" s="1164">
        <v>1.1379999999999999E-2</v>
      </c>
      <c r="M364">
        <v>9136</v>
      </c>
      <c r="N364" s="1164">
        <v>4.8399999999999997E-3</v>
      </c>
      <c r="O364">
        <v>9092</v>
      </c>
      <c r="P364">
        <v>0</v>
      </c>
    </row>
    <row r="365" spans="1:16" x14ac:dyDescent="0.25">
      <c r="A365">
        <v>910</v>
      </c>
      <c r="B365" t="s">
        <v>1039</v>
      </c>
      <c r="C365" t="s">
        <v>562</v>
      </c>
      <c r="D365" t="s">
        <v>537</v>
      </c>
      <c r="E365">
        <v>6827</v>
      </c>
      <c r="F365" s="1221">
        <v>0</v>
      </c>
      <c r="G365">
        <v>6827</v>
      </c>
      <c r="H365" s="1163">
        <v>-1.5429999999999999E-2</v>
      </c>
      <c r="I365">
        <v>6934</v>
      </c>
      <c r="J365" s="1163">
        <v>-4.3099999999999996E-3</v>
      </c>
      <c r="K365">
        <v>6964</v>
      </c>
      <c r="L365" s="1221">
        <v>0</v>
      </c>
      <c r="M365">
        <v>6964</v>
      </c>
      <c r="N365" s="1164">
        <v>1.6199999999999999E-2</v>
      </c>
      <c r="O365">
        <v>6853</v>
      </c>
      <c r="P365">
        <v>0</v>
      </c>
    </row>
    <row r="366" spans="1:16" x14ac:dyDescent="0.25">
      <c r="A366">
        <v>911</v>
      </c>
      <c r="B366" t="s">
        <v>665</v>
      </c>
      <c r="D366" t="s">
        <v>537</v>
      </c>
      <c r="E366">
        <v>24577</v>
      </c>
      <c r="F366" s="1221">
        <v>0</v>
      </c>
      <c r="G366">
        <v>24577</v>
      </c>
      <c r="H366" s="1164">
        <v>7.5020000000000003E-2</v>
      </c>
      <c r="I366">
        <v>22862</v>
      </c>
      <c r="J366" s="1164">
        <v>2.3779999999999999E-2</v>
      </c>
      <c r="K366">
        <v>22331</v>
      </c>
      <c r="L366" s="1164">
        <v>2.511E-2</v>
      </c>
      <c r="M366">
        <v>21784</v>
      </c>
      <c r="N366" s="1164">
        <v>6.4200000000000004E-3</v>
      </c>
      <c r="O366">
        <v>21645</v>
      </c>
      <c r="P366">
        <v>0</v>
      </c>
    </row>
    <row r="367" spans="1:16" x14ac:dyDescent="0.25">
      <c r="A367">
        <v>912</v>
      </c>
      <c r="B367" t="s">
        <v>666</v>
      </c>
      <c r="D367" t="s">
        <v>537</v>
      </c>
      <c r="E367">
        <v>18861</v>
      </c>
      <c r="F367" s="1221">
        <v>0</v>
      </c>
      <c r="G367">
        <v>18861</v>
      </c>
      <c r="H367" s="1164">
        <v>7.5009999999999993E-2</v>
      </c>
      <c r="I367">
        <v>17545</v>
      </c>
      <c r="J367" s="1164">
        <v>2.375E-2</v>
      </c>
      <c r="K367">
        <v>17138</v>
      </c>
      <c r="L367" s="1164">
        <v>2.758E-2</v>
      </c>
      <c r="M367">
        <v>16678</v>
      </c>
      <c r="N367" s="1164">
        <v>3.9699999999999996E-3</v>
      </c>
      <c r="O367">
        <v>16612</v>
      </c>
      <c r="P367">
        <v>0</v>
      </c>
    </row>
    <row r="368" spans="1:16" x14ac:dyDescent="0.25">
      <c r="A368">
        <v>913</v>
      </c>
      <c r="B368" t="s">
        <v>667</v>
      </c>
      <c r="D368" t="s">
        <v>537</v>
      </c>
      <c r="E368">
        <v>24577</v>
      </c>
      <c r="F368" s="1221">
        <v>0</v>
      </c>
      <c r="G368">
        <v>24577</v>
      </c>
      <c r="H368" s="1164">
        <v>7.5020000000000003E-2</v>
      </c>
      <c r="I368">
        <v>22862</v>
      </c>
      <c r="J368" s="1164">
        <v>2.3779999999999999E-2</v>
      </c>
      <c r="K368">
        <v>22331</v>
      </c>
      <c r="L368" s="1164">
        <v>2.9929999999999998E-2</v>
      </c>
      <c r="M368">
        <v>21682</v>
      </c>
      <c r="N368" s="1164">
        <v>1.7099999999999999E-3</v>
      </c>
      <c r="O368">
        <v>21645</v>
      </c>
      <c r="P368">
        <v>0</v>
      </c>
    </row>
    <row r="369" spans="1:16" x14ac:dyDescent="0.25">
      <c r="A369">
        <v>914</v>
      </c>
      <c r="B369" t="s">
        <v>668</v>
      </c>
      <c r="D369" t="s">
        <v>537</v>
      </c>
      <c r="E369">
        <v>22672</v>
      </c>
      <c r="F369" s="1221">
        <v>0</v>
      </c>
      <c r="G369">
        <v>22672</v>
      </c>
      <c r="H369" s="1164">
        <v>7.5009999999999993E-2</v>
      </c>
      <c r="I369">
        <v>21090</v>
      </c>
      <c r="J369" s="1164">
        <v>2.3789999999999999E-2</v>
      </c>
      <c r="K369">
        <v>20600</v>
      </c>
      <c r="L369" s="1164">
        <v>2.3040000000000001E-2</v>
      </c>
      <c r="M369">
        <v>20136</v>
      </c>
      <c r="N369" s="1164">
        <v>8.4600000000000005E-3</v>
      </c>
      <c r="O369">
        <v>19967</v>
      </c>
      <c r="P369">
        <v>0</v>
      </c>
    </row>
    <row r="370" spans="1:16" x14ac:dyDescent="0.25">
      <c r="A370">
        <v>915</v>
      </c>
      <c r="B370" t="s">
        <v>669</v>
      </c>
      <c r="D370" t="s">
        <v>537</v>
      </c>
      <c r="E370">
        <v>26482</v>
      </c>
      <c r="F370" s="1221">
        <v>0</v>
      </c>
      <c r="G370">
        <v>26482</v>
      </c>
      <c r="H370" s="1164">
        <v>7.4969999999999995E-2</v>
      </c>
      <c r="I370">
        <v>24635</v>
      </c>
      <c r="J370" s="1164">
        <v>2.3810000000000001E-2</v>
      </c>
      <c r="K370">
        <v>24062</v>
      </c>
      <c r="L370" s="1164">
        <v>2.0140000000000002E-2</v>
      </c>
      <c r="M370">
        <v>23587</v>
      </c>
      <c r="N370" s="1164">
        <v>1.132E-2</v>
      </c>
      <c r="O370">
        <v>23323</v>
      </c>
      <c r="P370">
        <v>0</v>
      </c>
    </row>
    <row r="371" spans="1:16" x14ac:dyDescent="0.25">
      <c r="A371">
        <v>916</v>
      </c>
      <c r="B371" t="s">
        <v>670</v>
      </c>
      <c r="D371" t="s">
        <v>537</v>
      </c>
      <c r="E371">
        <v>27067</v>
      </c>
      <c r="F371" s="1221">
        <v>0</v>
      </c>
      <c r="G371">
        <v>27067</v>
      </c>
      <c r="H371" s="1164">
        <v>7.5029999999999999E-2</v>
      </c>
      <c r="I371">
        <v>25178</v>
      </c>
      <c r="J371" s="1164">
        <v>2.375E-2</v>
      </c>
      <c r="K371">
        <v>24594</v>
      </c>
      <c r="L371" s="1164">
        <v>2.0709999999999999E-2</v>
      </c>
      <c r="M371">
        <v>24095</v>
      </c>
      <c r="N371" s="1164">
        <v>1.078E-2</v>
      </c>
      <c r="O371">
        <v>23838</v>
      </c>
      <c r="P371">
        <v>0</v>
      </c>
    </row>
    <row r="372" spans="1:16" x14ac:dyDescent="0.25">
      <c r="A372">
        <v>917</v>
      </c>
      <c r="B372" t="s">
        <v>671</v>
      </c>
      <c r="D372" t="s">
        <v>537</v>
      </c>
      <c r="E372">
        <v>27067</v>
      </c>
      <c r="F372" s="1221">
        <v>0</v>
      </c>
      <c r="G372">
        <v>27067</v>
      </c>
      <c r="H372" s="1164">
        <v>7.5029999999999999E-2</v>
      </c>
      <c r="I372">
        <v>25178</v>
      </c>
      <c r="J372" s="1164">
        <v>2.375E-2</v>
      </c>
      <c r="K372">
        <v>24594</v>
      </c>
      <c r="L372" s="1164">
        <v>2.2020000000000001E-2</v>
      </c>
      <c r="M372">
        <v>24064</v>
      </c>
      <c r="N372" s="1164">
        <v>9.4800000000000006E-3</v>
      </c>
      <c r="O372">
        <v>23838</v>
      </c>
      <c r="P372">
        <v>0</v>
      </c>
    </row>
    <row r="373" spans="1:16" x14ac:dyDescent="0.25">
      <c r="A373">
        <v>918</v>
      </c>
      <c r="B373" t="s">
        <v>672</v>
      </c>
      <c r="D373" t="s">
        <v>537</v>
      </c>
      <c r="E373">
        <v>15051</v>
      </c>
      <c r="F373" s="1221">
        <v>0</v>
      </c>
      <c r="G373">
        <v>15051</v>
      </c>
      <c r="H373" s="1164">
        <v>7.4990000000000001E-2</v>
      </c>
      <c r="I373">
        <v>14001</v>
      </c>
      <c r="J373" s="1164">
        <v>2.376E-2</v>
      </c>
      <c r="K373">
        <v>13676</v>
      </c>
      <c r="L373" s="1164">
        <v>2.6960000000000001E-2</v>
      </c>
      <c r="M373">
        <v>13317</v>
      </c>
      <c r="N373" s="1164">
        <v>4.5999999999999999E-3</v>
      </c>
      <c r="O373">
        <v>13256</v>
      </c>
      <c r="P373">
        <v>0</v>
      </c>
    </row>
    <row r="374" spans="1:16" x14ac:dyDescent="0.25">
      <c r="A374">
        <v>919</v>
      </c>
      <c r="B374" t="s">
        <v>673</v>
      </c>
      <c r="D374" t="s">
        <v>537</v>
      </c>
      <c r="E374">
        <v>24947</v>
      </c>
      <c r="F374" s="1221">
        <v>0</v>
      </c>
      <c r="G374">
        <v>24947</v>
      </c>
      <c r="H374" s="1164">
        <v>7.4980000000000005E-2</v>
      </c>
      <c r="I374">
        <v>23207</v>
      </c>
      <c r="J374" s="1164">
        <v>2.3820000000000001E-2</v>
      </c>
      <c r="K374">
        <v>22667</v>
      </c>
      <c r="L374" s="1164">
        <v>2.6030000000000001E-2</v>
      </c>
      <c r="M374">
        <v>22092</v>
      </c>
      <c r="N374" s="1164">
        <v>5.5100000000000001E-3</v>
      </c>
      <c r="O374">
        <v>21971</v>
      </c>
      <c r="P374">
        <v>0</v>
      </c>
    </row>
    <row r="375" spans="1:16" x14ac:dyDescent="0.25">
      <c r="A375">
        <v>920</v>
      </c>
      <c r="B375" t="s">
        <v>674</v>
      </c>
      <c r="D375" t="s">
        <v>537</v>
      </c>
      <c r="E375">
        <v>20767</v>
      </c>
      <c r="F375" s="1221">
        <v>0</v>
      </c>
      <c r="G375">
        <v>20767</v>
      </c>
      <c r="H375" s="1164">
        <v>7.5009999999999993E-2</v>
      </c>
      <c r="I375">
        <v>19318</v>
      </c>
      <c r="J375" s="1164">
        <v>2.3800000000000002E-2</v>
      </c>
      <c r="K375">
        <v>18869</v>
      </c>
      <c r="L375" s="1164">
        <v>2.1440000000000001E-2</v>
      </c>
      <c r="M375">
        <v>18473</v>
      </c>
      <c r="N375" s="1164">
        <v>1.0059999999999999E-2</v>
      </c>
      <c r="O375">
        <v>18289</v>
      </c>
      <c r="P375">
        <v>0</v>
      </c>
    </row>
    <row r="376" spans="1:16" x14ac:dyDescent="0.25">
      <c r="A376">
        <v>921</v>
      </c>
      <c r="B376" t="s">
        <v>675</v>
      </c>
      <c r="D376" t="s">
        <v>537</v>
      </c>
      <c r="E376">
        <v>24947</v>
      </c>
      <c r="F376" s="1221">
        <v>0</v>
      </c>
      <c r="G376">
        <v>24947</v>
      </c>
      <c r="H376" s="1164">
        <v>7.4980000000000005E-2</v>
      </c>
      <c r="I376">
        <v>23207</v>
      </c>
      <c r="J376" s="1164">
        <v>2.3820000000000001E-2</v>
      </c>
      <c r="K376">
        <v>22667</v>
      </c>
      <c r="L376" s="1164">
        <v>2.8309999999999998E-2</v>
      </c>
      <c r="M376">
        <v>22043</v>
      </c>
      <c r="N376" s="1164">
        <v>3.2799999999999999E-3</v>
      </c>
      <c r="O376">
        <v>21971</v>
      </c>
      <c r="P376">
        <v>0</v>
      </c>
    </row>
    <row r="377" spans="1:16" x14ac:dyDescent="0.25">
      <c r="A377">
        <v>922</v>
      </c>
      <c r="B377" t="s">
        <v>676</v>
      </c>
      <c r="D377" t="s">
        <v>537</v>
      </c>
      <c r="E377">
        <v>22672</v>
      </c>
      <c r="F377" s="1221">
        <v>0</v>
      </c>
      <c r="G377">
        <v>22672</v>
      </c>
      <c r="H377" s="1164">
        <v>7.5009999999999993E-2</v>
      </c>
      <c r="I377">
        <v>21090</v>
      </c>
      <c r="J377" s="1164">
        <v>2.3789999999999999E-2</v>
      </c>
      <c r="K377">
        <v>20600</v>
      </c>
      <c r="L377" s="1164">
        <v>2.682E-2</v>
      </c>
      <c r="M377">
        <v>20062</v>
      </c>
      <c r="N377" s="1164">
        <v>4.7600000000000003E-3</v>
      </c>
      <c r="O377">
        <v>19967</v>
      </c>
      <c r="P377">
        <v>0</v>
      </c>
    </row>
    <row r="378" spans="1:16" x14ac:dyDescent="0.25">
      <c r="A378">
        <v>923</v>
      </c>
      <c r="B378" t="s">
        <v>677</v>
      </c>
      <c r="D378" t="s">
        <v>537</v>
      </c>
      <c r="E378">
        <v>24577</v>
      </c>
      <c r="F378" s="1221">
        <v>0</v>
      </c>
      <c r="G378">
        <v>24577</v>
      </c>
      <c r="H378" s="1164">
        <v>7.5020000000000003E-2</v>
      </c>
      <c r="I378">
        <v>22862</v>
      </c>
      <c r="J378" s="1164">
        <v>2.3779999999999999E-2</v>
      </c>
      <c r="K378">
        <v>22331</v>
      </c>
      <c r="L378" s="1164">
        <v>2.0660000000000001E-2</v>
      </c>
      <c r="M378">
        <v>21879</v>
      </c>
      <c r="N378" s="1164">
        <v>1.081E-2</v>
      </c>
      <c r="O378">
        <v>21645</v>
      </c>
      <c r="P378">
        <v>0</v>
      </c>
    </row>
    <row r="379" spans="1:16" x14ac:dyDescent="0.25">
      <c r="A379">
        <v>924</v>
      </c>
      <c r="B379" t="s">
        <v>678</v>
      </c>
      <c r="D379" t="s">
        <v>537</v>
      </c>
      <c r="E379">
        <v>19278</v>
      </c>
      <c r="F379" s="1221">
        <v>0</v>
      </c>
      <c r="G379">
        <v>19278</v>
      </c>
      <c r="H379" s="1164">
        <v>7.4999999999999997E-2</v>
      </c>
      <c r="I379">
        <v>17933</v>
      </c>
      <c r="J379" s="1164">
        <v>2.3810000000000001E-2</v>
      </c>
      <c r="K379">
        <v>17516</v>
      </c>
      <c r="L379" s="1164">
        <v>2.5770000000000001E-2</v>
      </c>
      <c r="M379">
        <v>17076</v>
      </c>
      <c r="N379" s="1164">
        <v>5.77E-3</v>
      </c>
      <c r="O379">
        <v>16978</v>
      </c>
      <c r="P379">
        <v>0</v>
      </c>
    </row>
    <row r="380" spans="1:16" x14ac:dyDescent="0.25">
      <c r="A380">
        <v>925</v>
      </c>
      <c r="B380" t="s">
        <v>679</v>
      </c>
      <c r="D380" t="s">
        <v>537</v>
      </c>
      <c r="E380">
        <v>7501</v>
      </c>
      <c r="F380" s="1221">
        <v>0</v>
      </c>
      <c r="G380">
        <v>7501</v>
      </c>
      <c r="H380" s="1221">
        <v>0</v>
      </c>
      <c r="I380">
        <v>7501</v>
      </c>
      <c r="J380" s="1164">
        <v>9.3000000000000005E-4</v>
      </c>
      <c r="K380">
        <v>7494</v>
      </c>
      <c r="L380" s="1164">
        <v>2.001E-2</v>
      </c>
      <c r="M380">
        <v>7347</v>
      </c>
      <c r="N380" s="1164">
        <v>3.0290000000000001E-2</v>
      </c>
      <c r="O380">
        <v>7131</v>
      </c>
      <c r="P380">
        <v>0</v>
      </c>
    </row>
    <row r="381" spans="1:16" x14ac:dyDescent="0.25">
      <c r="A381">
        <v>926</v>
      </c>
      <c r="B381" t="s">
        <v>680</v>
      </c>
      <c r="D381" t="s">
        <v>537</v>
      </c>
      <c r="E381">
        <v>6622</v>
      </c>
      <c r="F381" s="1221">
        <v>0</v>
      </c>
      <c r="G381">
        <v>6622</v>
      </c>
      <c r="H381" s="1221">
        <v>0</v>
      </c>
      <c r="I381">
        <v>6622</v>
      </c>
      <c r="J381" s="1164">
        <v>9.1E-4</v>
      </c>
      <c r="K381">
        <v>6616</v>
      </c>
      <c r="L381" s="1164">
        <v>2.4469999999999999E-2</v>
      </c>
      <c r="M381">
        <v>6458</v>
      </c>
      <c r="N381" s="1164">
        <v>2.5729999999999999E-2</v>
      </c>
      <c r="O381">
        <v>6296</v>
      </c>
      <c r="P381">
        <v>0</v>
      </c>
    </row>
    <row r="382" spans="1:16" x14ac:dyDescent="0.25">
      <c r="A382">
        <v>927</v>
      </c>
      <c r="B382" t="s">
        <v>681</v>
      </c>
      <c r="D382" t="s">
        <v>537</v>
      </c>
      <c r="E382">
        <v>8413</v>
      </c>
      <c r="F382" s="1221">
        <v>0</v>
      </c>
      <c r="G382">
        <v>8413</v>
      </c>
      <c r="H382" s="1221">
        <v>0</v>
      </c>
      <c r="I382">
        <v>8413</v>
      </c>
      <c r="J382" s="1164">
        <v>9.5E-4</v>
      </c>
      <c r="K382">
        <v>8405</v>
      </c>
      <c r="L382" s="1164">
        <v>1.9900000000000001E-2</v>
      </c>
      <c r="M382">
        <v>8241</v>
      </c>
      <c r="N382" s="1164">
        <v>3.0249999999999999E-2</v>
      </c>
      <c r="O382">
        <v>7999</v>
      </c>
      <c r="P382">
        <v>0</v>
      </c>
    </row>
    <row r="383" spans="1:16" x14ac:dyDescent="0.25">
      <c r="A383">
        <v>928</v>
      </c>
      <c r="B383" t="s">
        <v>682</v>
      </c>
      <c r="D383" t="s">
        <v>537</v>
      </c>
      <c r="E383">
        <v>8967</v>
      </c>
      <c r="F383" s="1221">
        <v>0</v>
      </c>
      <c r="G383">
        <v>8967</v>
      </c>
      <c r="H383" s="1221">
        <v>0</v>
      </c>
      <c r="I383">
        <v>8967</v>
      </c>
      <c r="J383" s="1164">
        <v>8.8999999999999995E-4</v>
      </c>
      <c r="K383">
        <v>8959</v>
      </c>
      <c r="L383" s="1164">
        <v>1.772E-2</v>
      </c>
      <c r="M383">
        <v>8803</v>
      </c>
      <c r="N383" s="1164">
        <v>3.2489999999999998E-2</v>
      </c>
      <c r="O383">
        <v>8526</v>
      </c>
      <c r="P383">
        <v>0</v>
      </c>
    </row>
    <row r="384" spans="1:16" x14ac:dyDescent="0.25">
      <c r="A384">
        <v>929</v>
      </c>
      <c r="B384" t="s">
        <v>683</v>
      </c>
      <c r="D384" t="s">
        <v>537</v>
      </c>
      <c r="E384">
        <v>5634</v>
      </c>
      <c r="F384" s="1221">
        <v>0</v>
      </c>
      <c r="G384">
        <v>5634</v>
      </c>
      <c r="H384" s="1221">
        <v>0</v>
      </c>
      <c r="I384">
        <v>5634</v>
      </c>
      <c r="J384" s="1164">
        <v>8.8999999999999995E-4</v>
      </c>
      <c r="K384">
        <v>5629</v>
      </c>
      <c r="L384" s="1164">
        <v>2.383E-2</v>
      </c>
      <c r="M384">
        <v>5498</v>
      </c>
      <c r="N384" s="1164">
        <v>2.632E-2</v>
      </c>
      <c r="O384">
        <v>5357</v>
      </c>
      <c r="P384">
        <v>0</v>
      </c>
    </row>
    <row r="385" spans="1:16" x14ac:dyDescent="0.25">
      <c r="A385">
        <v>930</v>
      </c>
      <c r="B385" t="s">
        <v>1040</v>
      </c>
      <c r="C385" t="s">
        <v>571</v>
      </c>
      <c r="D385" t="s">
        <v>537</v>
      </c>
      <c r="E385">
        <v>6506</v>
      </c>
      <c r="F385" s="1221">
        <v>0</v>
      </c>
      <c r="G385">
        <v>6506</v>
      </c>
      <c r="H385" s="1163">
        <v>-1.558E-2</v>
      </c>
      <c r="I385">
        <v>6609</v>
      </c>
      <c r="J385" s="1163">
        <v>-4.3699999999999998E-3</v>
      </c>
      <c r="K385">
        <v>6638</v>
      </c>
      <c r="L385" s="1164">
        <v>1.1429999999999999E-2</v>
      </c>
      <c r="M385">
        <v>6563</v>
      </c>
      <c r="N385" s="1164">
        <v>4.7499999999999999E-3</v>
      </c>
      <c r="O385">
        <v>6532</v>
      </c>
      <c r="P385">
        <v>0</v>
      </c>
    </row>
    <row r="386" spans="1:16" x14ac:dyDescent="0.25">
      <c r="A386">
        <v>936</v>
      </c>
      <c r="B386" t="s">
        <v>684</v>
      </c>
      <c r="D386" t="s">
        <v>630</v>
      </c>
      <c r="E386">
        <v>6742</v>
      </c>
      <c r="F386" s="1221">
        <v>0</v>
      </c>
      <c r="G386">
        <v>6742</v>
      </c>
      <c r="H386" s="1221">
        <v>0</v>
      </c>
      <c r="I386">
        <v>6742</v>
      </c>
      <c r="J386" s="1164">
        <v>2.9940000000000001E-2</v>
      </c>
      <c r="K386">
        <v>6546</v>
      </c>
      <c r="L386" s="1221">
        <v>0</v>
      </c>
      <c r="M386">
        <v>6546</v>
      </c>
      <c r="N386" s="1221">
        <v>0</v>
      </c>
      <c r="O386">
        <v>6546</v>
      </c>
      <c r="P386">
        <v>0</v>
      </c>
    </row>
    <row r="387" spans="1:16" x14ac:dyDescent="0.25">
      <c r="A387">
        <v>938</v>
      </c>
      <c r="B387" t="s">
        <v>210</v>
      </c>
      <c r="D387" t="s">
        <v>630</v>
      </c>
      <c r="E387">
        <v>8982</v>
      </c>
      <c r="F387" s="1221">
        <v>0</v>
      </c>
      <c r="G387">
        <v>8982</v>
      </c>
      <c r="H387" s="1221">
        <v>0</v>
      </c>
      <c r="I387">
        <v>8982</v>
      </c>
      <c r="J387" s="1164">
        <v>3.005E-2</v>
      </c>
      <c r="K387">
        <v>8720</v>
      </c>
      <c r="L387" s="1221">
        <v>0</v>
      </c>
      <c r="M387">
        <v>8720</v>
      </c>
      <c r="N387" s="1221">
        <v>0</v>
      </c>
      <c r="O387">
        <v>8720</v>
      </c>
      <c r="P387">
        <v>0</v>
      </c>
    </row>
    <row r="388" spans="1:16" x14ac:dyDescent="0.25">
      <c r="A388">
        <v>939</v>
      </c>
      <c r="B388" t="s">
        <v>211</v>
      </c>
      <c r="D388" t="s">
        <v>630</v>
      </c>
      <c r="E388">
        <v>2450</v>
      </c>
      <c r="F388" s="1221">
        <v>0</v>
      </c>
      <c r="G388">
        <v>2450</v>
      </c>
      <c r="H388" s="1221">
        <v>0</v>
      </c>
      <c r="I388">
        <v>2450</v>
      </c>
      <c r="J388" s="1221">
        <v>0</v>
      </c>
      <c r="K388">
        <v>2450</v>
      </c>
      <c r="L388" s="1221">
        <v>0</v>
      </c>
      <c r="M388">
        <v>2450</v>
      </c>
      <c r="N388" s="1221">
        <v>0</v>
      </c>
      <c r="O388">
        <v>2450</v>
      </c>
      <c r="P388">
        <v>0</v>
      </c>
    </row>
    <row r="389" spans="1:16" x14ac:dyDescent="0.25">
      <c r="A389">
        <v>940</v>
      </c>
      <c r="B389" t="s">
        <v>685</v>
      </c>
      <c r="D389" t="s">
        <v>630</v>
      </c>
      <c r="E389">
        <v>3390</v>
      </c>
      <c r="F389" s="1221">
        <v>0</v>
      </c>
      <c r="G389">
        <v>3390</v>
      </c>
      <c r="H389" s="1221">
        <v>0</v>
      </c>
      <c r="I389">
        <v>3390</v>
      </c>
      <c r="J389" s="1221">
        <v>0</v>
      </c>
      <c r="K389">
        <v>3390</v>
      </c>
      <c r="L389" s="1221">
        <v>0</v>
      </c>
      <c r="M389">
        <v>3390</v>
      </c>
      <c r="N389" s="1221">
        <v>0</v>
      </c>
      <c r="O389">
        <v>3390</v>
      </c>
      <c r="P389">
        <v>0</v>
      </c>
    </row>
    <row r="390" spans="1:16" x14ac:dyDescent="0.25">
      <c r="A390">
        <v>941</v>
      </c>
      <c r="B390" t="s">
        <v>213</v>
      </c>
      <c r="D390" t="s">
        <v>630</v>
      </c>
      <c r="E390">
        <v>12458</v>
      </c>
      <c r="F390" s="1221">
        <v>0</v>
      </c>
      <c r="G390">
        <v>12458</v>
      </c>
      <c r="H390" s="1221">
        <v>0</v>
      </c>
      <c r="I390">
        <v>12458</v>
      </c>
      <c r="J390" s="1221">
        <v>0</v>
      </c>
      <c r="K390">
        <v>12458</v>
      </c>
      <c r="L390" s="1221">
        <v>0</v>
      </c>
      <c r="M390">
        <v>12458</v>
      </c>
      <c r="N390" s="1221">
        <v>0</v>
      </c>
      <c r="O390">
        <v>12458</v>
      </c>
      <c r="P390">
        <v>0</v>
      </c>
    </row>
    <row r="391" spans="1:16" x14ac:dyDescent="0.25">
      <c r="A391">
        <v>944</v>
      </c>
      <c r="B391" t="s">
        <v>214</v>
      </c>
      <c r="D391" t="s">
        <v>630</v>
      </c>
      <c r="E391">
        <v>10874</v>
      </c>
      <c r="F391" s="1221">
        <v>0</v>
      </c>
      <c r="G391">
        <v>10874</v>
      </c>
      <c r="H391" s="1221">
        <v>0</v>
      </c>
      <c r="I391">
        <v>10874</v>
      </c>
      <c r="J391" s="1164">
        <v>2.9929999999999998E-2</v>
      </c>
      <c r="K391">
        <v>10558</v>
      </c>
      <c r="L391" s="1221">
        <v>0</v>
      </c>
      <c r="M391">
        <v>10558</v>
      </c>
      <c r="N391" s="1221">
        <v>0</v>
      </c>
      <c r="O391">
        <v>10558</v>
      </c>
      <c r="P391">
        <v>0</v>
      </c>
    </row>
    <row r="392" spans="1:16" x14ac:dyDescent="0.25">
      <c r="A392">
        <v>945</v>
      </c>
      <c r="B392" t="s">
        <v>218</v>
      </c>
      <c r="D392" t="s">
        <v>630</v>
      </c>
      <c r="E392">
        <v>12832</v>
      </c>
      <c r="F392" s="1221">
        <v>0</v>
      </c>
      <c r="G392">
        <v>12832</v>
      </c>
      <c r="H392" s="1221">
        <v>0</v>
      </c>
      <c r="I392">
        <v>12832</v>
      </c>
      <c r="J392" s="1164">
        <v>3.0020000000000002E-2</v>
      </c>
      <c r="K392">
        <v>12458</v>
      </c>
      <c r="L392" s="1221">
        <v>0</v>
      </c>
      <c r="M392">
        <v>12458</v>
      </c>
      <c r="N392" s="1221">
        <v>0</v>
      </c>
      <c r="O392">
        <v>12458</v>
      </c>
      <c r="P392">
        <v>0</v>
      </c>
    </row>
    <row r="393" spans="1:16" x14ac:dyDescent="0.25">
      <c r="A393">
        <v>946</v>
      </c>
      <c r="B393" t="s">
        <v>686</v>
      </c>
      <c r="D393" t="s">
        <v>630</v>
      </c>
      <c r="E393">
        <v>5052</v>
      </c>
      <c r="F393" s="1221">
        <v>0</v>
      </c>
      <c r="G393">
        <v>5052</v>
      </c>
      <c r="H393" s="1221">
        <v>0</v>
      </c>
      <c r="I393">
        <v>5052</v>
      </c>
      <c r="J393" s="1164">
        <v>2.913E-2</v>
      </c>
      <c r="K393">
        <v>4909</v>
      </c>
      <c r="L393" s="1221">
        <v>0</v>
      </c>
      <c r="M393">
        <v>4909</v>
      </c>
      <c r="N393" s="1221">
        <v>0</v>
      </c>
      <c r="O393">
        <v>4909</v>
      </c>
      <c r="P393">
        <v>0</v>
      </c>
    </row>
    <row r="394" spans="1:16" x14ac:dyDescent="0.25">
      <c r="A394">
        <v>947</v>
      </c>
      <c r="B394" t="s">
        <v>216</v>
      </c>
      <c r="D394" t="s">
        <v>630</v>
      </c>
      <c r="E394">
        <v>6960</v>
      </c>
      <c r="F394" s="1221">
        <v>0</v>
      </c>
      <c r="G394">
        <v>6960</v>
      </c>
      <c r="H394" s="1221">
        <v>0</v>
      </c>
      <c r="I394">
        <v>6960</v>
      </c>
      <c r="J394" s="1164">
        <v>3.0040000000000001E-2</v>
      </c>
      <c r="K394">
        <v>6757</v>
      </c>
      <c r="L394" s="1221">
        <v>0</v>
      </c>
      <c r="M394">
        <v>6757</v>
      </c>
      <c r="N394" s="1221">
        <v>0</v>
      </c>
      <c r="O394">
        <v>6757</v>
      </c>
      <c r="P394">
        <v>0</v>
      </c>
    </row>
    <row r="395" spans="1:16" x14ac:dyDescent="0.25">
      <c r="A395">
        <v>955</v>
      </c>
      <c r="B395" t="s">
        <v>1041</v>
      </c>
      <c r="C395" t="s">
        <v>562</v>
      </c>
      <c r="D395" t="s">
        <v>537</v>
      </c>
      <c r="E395">
        <v>9545</v>
      </c>
      <c r="F395" s="1221">
        <v>0</v>
      </c>
      <c r="G395">
        <v>9545</v>
      </c>
      <c r="H395" s="1163">
        <v>-1.5469999999999999E-2</v>
      </c>
      <c r="I395">
        <v>9695</v>
      </c>
      <c r="J395" s="1163">
        <v>-4.3099999999999996E-3</v>
      </c>
      <c r="K395">
        <v>9737</v>
      </c>
      <c r="L395" s="1164">
        <v>1.1429999999999999E-2</v>
      </c>
      <c r="M395">
        <v>9627</v>
      </c>
      <c r="N395" s="1164">
        <v>4.7000000000000002E-3</v>
      </c>
      <c r="O395">
        <v>9582</v>
      </c>
      <c r="P395">
        <v>0</v>
      </c>
    </row>
    <row r="396" spans="1:16" x14ac:dyDescent="0.25">
      <c r="A396">
        <v>982</v>
      </c>
      <c r="B396" t="s">
        <v>1046</v>
      </c>
      <c r="D396" t="s">
        <v>537</v>
      </c>
      <c r="E396">
        <v>1533</v>
      </c>
      <c r="F396" s="1221">
        <v>0</v>
      </c>
      <c r="G396">
        <v>1533</v>
      </c>
      <c r="H396" s="1221">
        <v>0</v>
      </c>
      <c r="I396">
        <v>1533</v>
      </c>
      <c r="J396" s="1221">
        <v>0</v>
      </c>
      <c r="K396">
        <v>1533</v>
      </c>
      <c r="L396" s="1221">
        <v>0</v>
      </c>
      <c r="M396">
        <v>1533</v>
      </c>
      <c r="N396" s="1221">
        <v>0</v>
      </c>
      <c r="O396">
        <v>1533</v>
      </c>
      <c r="P396">
        <v>0</v>
      </c>
    </row>
    <row r="397" spans="1:16" x14ac:dyDescent="0.25">
      <c r="A397">
        <v>983</v>
      </c>
      <c r="B397" t="s">
        <v>217</v>
      </c>
      <c r="D397" t="s">
        <v>630</v>
      </c>
      <c r="E397">
        <v>8917</v>
      </c>
      <c r="F397" s="1221">
        <v>0</v>
      </c>
      <c r="G397">
        <v>8917</v>
      </c>
      <c r="H397" s="1221">
        <v>0</v>
      </c>
      <c r="I397">
        <v>8917</v>
      </c>
      <c r="J397" s="1221">
        <v>0</v>
      </c>
      <c r="K397">
        <v>8917</v>
      </c>
      <c r="L397" s="1164">
        <v>1.584E-2</v>
      </c>
      <c r="M397">
        <v>8778</v>
      </c>
      <c r="N397" s="1164">
        <v>1.3979999999999999E-2</v>
      </c>
      <c r="O397">
        <v>8657</v>
      </c>
      <c r="P397">
        <v>0</v>
      </c>
    </row>
    <row r="398" spans="1:16" x14ac:dyDescent="0.25">
      <c r="A398" s="1097">
        <v>995</v>
      </c>
      <c r="B398" s="1097" t="s">
        <v>687</v>
      </c>
      <c r="C398" s="1097" t="s">
        <v>514</v>
      </c>
      <c r="D398" s="1097" t="s">
        <v>503</v>
      </c>
      <c r="E398">
        <v>1735</v>
      </c>
      <c r="F398" s="1164">
        <v>9.9000000000000008E-3</v>
      </c>
      <c r="G398">
        <v>1718</v>
      </c>
      <c r="H398" s="1163">
        <v>-2.3859999999999999E-2</v>
      </c>
      <c r="I398">
        <v>1760</v>
      </c>
      <c r="J398" s="1164">
        <v>1.091E-2</v>
      </c>
      <c r="K398">
        <v>1741</v>
      </c>
      <c r="L398" s="1164">
        <v>3.3230000000000003E-2</v>
      </c>
      <c r="M398">
        <v>1685</v>
      </c>
      <c r="N398" s="1164">
        <v>2.0590000000000001E-2</v>
      </c>
      <c r="O398">
        <v>1651</v>
      </c>
      <c r="P398">
        <v>1</v>
      </c>
    </row>
    <row r="399" spans="1:16" x14ac:dyDescent="0.25">
      <c r="A399" s="1097">
        <v>996</v>
      </c>
      <c r="B399" s="1097" t="s">
        <v>688</v>
      </c>
      <c r="C399" s="1097" t="s">
        <v>514</v>
      </c>
      <c r="D399" s="1097" t="s">
        <v>503</v>
      </c>
      <c r="E399">
        <v>1622</v>
      </c>
      <c r="F399" s="1163">
        <v>-7.3400000000000002E-3</v>
      </c>
      <c r="G399">
        <v>1634</v>
      </c>
      <c r="H399" s="1163">
        <v>-1.329E-2</v>
      </c>
      <c r="I399">
        <v>1656</v>
      </c>
      <c r="J399" s="1164">
        <v>1.2099999999999999E-3</v>
      </c>
      <c r="K399">
        <v>1654</v>
      </c>
      <c r="L399" s="1164">
        <v>3.569E-2</v>
      </c>
      <c r="M399">
        <v>1597</v>
      </c>
      <c r="N399" s="1164">
        <v>1.5259999999999999E-2</v>
      </c>
      <c r="O399">
        <v>1573</v>
      </c>
      <c r="P399">
        <v>1</v>
      </c>
    </row>
    <row r="400" spans="1:16" x14ac:dyDescent="0.25">
      <c r="A400">
        <v>997</v>
      </c>
      <c r="B400" t="s">
        <v>1418</v>
      </c>
      <c r="D400" t="s">
        <v>537</v>
      </c>
      <c r="E400">
        <v>864</v>
      </c>
      <c r="F400" s="1221">
        <v>0</v>
      </c>
      <c r="G400">
        <v>864</v>
      </c>
      <c r="H400" s="1163">
        <v>-4.53E-2</v>
      </c>
      <c r="I400">
        <v>905</v>
      </c>
      <c r="J400" s="1164">
        <v>0.23973</v>
      </c>
      <c r="K400">
        <v>730</v>
      </c>
      <c r="L400" s="1221">
        <v>0</v>
      </c>
      <c r="M400">
        <v>730</v>
      </c>
      <c r="N400" s="1221">
        <v>0</v>
      </c>
      <c r="O400">
        <v>730</v>
      </c>
      <c r="P400">
        <v>0</v>
      </c>
    </row>
    <row r="401" spans="1:16" x14ac:dyDescent="0.25">
      <c r="A401">
        <v>998</v>
      </c>
      <c r="B401" t="s">
        <v>689</v>
      </c>
      <c r="C401" t="s">
        <v>545</v>
      </c>
      <c r="D401" t="s">
        <v>503</v>
      </c>
      <c r="E401">
        <v>6888</v>
      </c>
      <c r="F401" s="1163">
        <v>-1.4590000000000001E-2</v>
      </c>
      <c r="G401">
        <v>6990</v>
      </c>
      <c r="H401" s="1163">
        <v>-3.1719999999999998E-2</v>
      </c>
      <c r="I401">
        <v>7219</v>
      </c>
      <c r="J401" s="1164">
        <v>3.0599999999999998E-3</v>
      </c>
      <c r="K401">
        <v>7197</v>
      </c>
      <c r="L401" s="1164">
        <v>1.039E-2</v>
      </c>
      <c r="M401">
        <v>7123</v>
      </c>
      <c r="N401" s="1164">
        <v>1.409E-2</v>
      </c>
      <c r="O401">
        <v>7024</v>
      </c>
      <c r="P401">
        <v>0</v>
      </c>
    </row>
    <row r="402" spans="1:16" x14ac:dyDescent="0.25">
      <c r="A402">
        <v>1017</v>
      </c>
      <c r="B402" t="s">
        <v>690</v>
      </c>
      <c r="C402" t="s">
        <v>510</v>
      </c>
      <c r="D402" t="s">
        <v>503</v>
      </c>
      <c r="E402">
        <v>6269</v>
      </c>
      <c r="F402" s="1163">
        <v>-5.8700000000000002E-3</v>
      </c>
      <c r="G402">
        <v>6306</v>
      </c>
      <c r="H402" s="1163">
        <v>-1.1100000000000001E-3</v>
      </c>
      <c r="I402">
        <v>6313</v>
      </c>
      <c r="J402" s="1164">
        <v>4.9300000000000004E-3</v>
      </c>
      <c r="K402">
        <v>6282</v>
      </c>
      <c r="L402" s="1164">
        <v>3.3050000000000003E-2</v>
      </c>
      <c r="M402">
        <v>6081</v>
      </c>
      <c r="N402" s="1164">
        <v>2.0299999999999999E-2</v>
      </c>
      <c r="O402">
        <v>5960</v>
      </c>
      <c r="P402">
        <v>0</v>
      </c>
    </row>
    <row r="403" spans="1:16" x14ac:dyDescent="0.25">
      <c r="A403" s="1097">
        <v>1019</v>
      </c>
      <c r="B403" s="1097" t="s">
        <v>691</v>
      </c>
      <c r="C403" s="1097"/>
      <c r="D403" s="1097" t="s">
        <v>630</v>
      </c>
      <c r="E403">
        <v>4059</v>
      </c>
      <c r="F403" s="1221">
        <v>0</v>
      </c>
      <c r="G403">
        <v>4059</v>
      </c>
      <c r="H403" s="1221">
        <v>0</v>
      </c>
      <c r="I403">
        <v>4059</v>
      </c>
      <c r="J403" s="1164">
        <v>0.14499000000000001</v>
      </c>
      <c r="K403">
        <v>3545</v>
      </c>
      <c r="L403" s="1221">
        <v>0</v>
      </c>
      <c r="M403">
        <v>3545</v>
      </c>
      <c r="N403" s="1221">
        <v>0</v>
      </c>
      <c r="O403">
        <v>3545</v>
      </c>
      <c r="P403">
        <v>1</v>
      </c>
    </row>
    <row r="404" spans="1:16" x14ac:dyDescent="0.25">
      <c r="A404" s="1097">
        <v>1020</v>
      </c>
      <c r="B404" s="1097" t="s">
        <v>692</v>
      </c>
      <c r="C404" s="1097"/>
      <c r="D404" s="1097" t="s">
        <v>630</v>
      </c>
      <c r="E404">
        <v>4059</v>
      </c>
      <c r="F404" s="1221">
        <v>0</v>
      </c>
      <c r="G404">
        <v>4059</v>
      </c>
      <c r="H404" s="1221">
        <v>0</v>
      </c>
      <c r="I404">
        <v>4059</v>
      </c>
      <c r="J404" s="1164">
        <v>0.14499000000000001</v>
      </c>
      <c r="K404">
        <v>3545</v>
      </c>
      <c r="L404" s="1221">
        <v>0</v>
      </c>
      <c r="M404">
        <v>3545</v>
      </c>
      <c r="N404" s="1221">
        <v>0</v>
      </c>
      <c r="O404">
        <v>3545</v>
      </c>
      <c r="P404">
        <v>1</v>
      </c>
    </row>
    <row r="405" spans="1:16" x14ac:dyDescent="0.25">
      <c r="A405">
        <v>1022</v>
      </c>
      <c r="B405" t="s">
        <v>1051</v>
      </c>
      <c r="D405" t="s">
        <v>537</v>
      </c>
      <c r="E405">
        <v>705</v>
      </c>
      <c r="F405" s="1221">
        <v>0</v>
      </c>
      <c r="G405">
        <v>705</v>
      </c>
      <c r="H405" s="1221">
        <v>0</v>
      </c>
      <c r="I405">
        <v>705</v>
      </c>
      <c r="J405" s="1221">
        <v>0</v>
      </c>
      <c r="K405">
        <v>705</v>
      </c>
      <c r="L405" s="1221">
        <v>0</v>
      </c>
      <c r="M405">
        <v>705</v>
      </c>
      <c r="N405" s="1221">
        <v>0</v>
      </c>
      <c r="O405">
        <v>705</v>
      </c>
      <c r="P405">
        <v>0</v>
      </c>
    </row>
    <row r="406" spans="1:16" x14ac:dyDescent="0.25">
      <c r="A406">
        <v>1026</v>
      </c>
      <c r="B406" t="s">
        <v>693</v>
      </c>
      <c r="C406" t="s">
        <v>514</v>
      </c>
      <c r="D406" t="s">
        <v>503</v>
      </c>
      <c r="E406">
        <v>5450</v>
      </c>
      <c r="F406" s="1164">
        <v>1.376E-2</v>
      </c>
      <c r="G406">
        <v>5376</v>
      </c>
      <c r="H406" s="1163">
        <v>-1.9869999999999999E-2</v>
      </c>
      <c r="I406">
        <v>5485</v>
      </c>
      <c r="J406" s="1164">
        <v>1.218E-2</v>
      </c>
      <c r="K406">
        <v>5419</v>
      </c>
      <c r="L406" s="1164">
        <v>1.214E-2</v>
      </c>
      <c r="M406">
        <v>5354</v>
      </c>
      <c r="N406" s="1164">
        <v>1.9000000000000001E-4</v>
      </c>
      <c r="O406">
        <v>5353</v>
      </c>
      <c r="P406">
        <v>0</v>
      </c>
    </row>
    <row r="407" spans="1:16" x14ac:dyDescent="0.25">
      <c r="A407" s="1097">
        <v>1027</v>
      </c>
      <c r="B407" s="1097" t="s">
        <v>694</v>
      </c>
      <c r="C407" s="1097" t="s">
        <v>432</v>
      </c>
      <c r="D407" s="1097" t="s">
        <v>503</v>
      </c>
      <c r="E407">
        <v>683</v>
      </c>
      <c r="F407" s="1163">
        <v>-2.9199999999999999E-3</v>
      </c>
      <c r="G407">
        <v>685</v>
      </c>
      <c r="H407" s="1164">
        <v>2.9299999999999999E-3</v>
      </c>
      <c r="I407">
        <v>683</v>
      </c>
      <c r="J407" s="1164">
        <v>1.1849999999999999E-2</v>
      </c>
      <c r="K407">
        <v>675</v>
      </c>
      <c r="L407" s="1164">
        <v>1.48E-3</v>
      </c>
      <c r="M407">
        <v>674</v>
      </c>
      <c r="N407" s="1164">
        <v>1.0489999999999999E-2</v>
      </c>
      <c r="O407">
        <v>667</v>
      </c>
      <c r="P407">
        <v>1</v>
      </c>
    </row>
    <row r="408" spans="1:16" x14ac:dyDescent="0.25">
      <c r="A408" s="1097">
        <v>1028</v>
      </c>
      <c r="B408" s="1097" t="s">
        <v>695</v>
      </c>
      <c r="C408" s="1097" t="s">
        <v>545</v>
      </c>
      <c r="D408" s="1097" t="s">
        <v>503</v>
      </c>
      <c r="E408">
        <v>996</v>
      </c>
      <c r="F408" s="1164">
        <v>6.0600000000000003E-3</v>
      </c>
      <c r="G408">
        <v>990</v>
      </c>
      <c r="H408" s="1164">
        <v>2.1669999999999998E-2</v>
      </c>
      <c r="I408">
        <v>969</v>
      </c>
      <c r="J408" s="1164">
        <v>1.043E-2</v>
      </c>
      <c r="K408">
        <v>959</v>
      </c>
      <c r="L408" s="1164">
        <v>1.5890000000000001E-2</v>
      </c>
      <c r="M408">
        <v>944</v>
      </c>
      <c r="N408" s="1164">
        <v>2.1649999999999999E-2</v>
      </c>
      <c r="O408">
        <v>924</v>
      </c>
      <c r="P408">
        <v>1</v>
      </c>
    </row>
    <row r="409" spans="1:16" x14ac:dyDescent="0.25">
      <c r="A409" s="1097">
        <v>1029</v>
      </c>
      <c r="B409" s="1097" t="s">
        <v>696</v>
      </c>
      <c r="C409" s="1097" t="s">
        <v>545</v>
      </c>
      <c r="D409" s="1097" t="s">
        <v>503</v>
      </c>
      <c r="E409">
        <v>903</v>
      </c>
      <c r="F409" s="1163">
        <v>-1.5270000000000001E-2</v>
      </c>
      <c r="G409">
        <v>917</v>
      </c>
      <c r="H409" s="1164">
        <v>1.09E-3</v>
      </c>
      <c r="I409">
        <v>916</v>
      </c>
      <c r="J409" s="1164">
        <v>7.009E-2</v>
      </c>
      <c r="K409">
        <v>856</v>
      </c>
      <c r="L409" s="1163">
        <v>-2.0590000000000001E-2</v>
      </c>
      <c r="M409">
        <v>874</v>
      </c>
      <c r="N409" s="1164">
        <v>3.4320000000000003E-2</v>
      </c>
      <c r="O409">
        <v>845</v>
      </c>
      <c r="P409">
        <v>1</v>
      </c>
    </row>
    <row r="410" spans="1:16" x14ac:dyDescent="0.25">
      <c r="A410" s="1097">
        <v>1030</v>
      </c>
      <c r="B410" s="1097" t="s">
        <v>697</v>
      </c>
      <c r="C410" s="1097" t="s">
        <v>545</v>
      </c>
      <c r="D410" s="1097" t="s">
        <v>503</v>
      </c>
      <c r="E410">
        <v>955</v>
      </c>
      <c r="F410" s="1163">
        <v>-1.3429999999999999E-2</v>
      </c>
      <c r="G410">
        <v>968</v>
      </c>
      <c r="H410" s="1163">
        <v>-2.6159999999999999E-2</v>
      </c>
      <c r="I410">
        <v>994</v>
      </c>
      <c r="J410" s="1164">
        <v>2.4740000000000002E-2</v>
      </c>
      <c r="K410">
        <v>970</v>
      </c>
      <c r="L410" s="1163">
        <v>-8.1799999999999998E-3</v>
      </c>
      <c r="M410">
        <v>978</v>
      </c>
      <c r="N410" s="1164">
        <v>3.056E-2</v>
      </c>
      <c r="O410">
        <v>949</v>
      </c>
      <c r="P410">
        <v>1</v>
      </c>
    </row>
    <row r="411" spans="1:16" x14ac:dyDescent="0.25">
      <c r="A411" s="1097">
        <v>1033</v>
      </c>
      <c r="B411" s="1097" t="s">
        <v>699</v>
      </c>
      <c r="C411" s="1097"/>
      <c r="D411" s="1097" t="s">
        <v>630</v>
      </c>
      <c r="E411">
        <v>1116</v>
      </c>
      <c r="F411" s="1221">
        <v>0</v>
      </c>
      <c r="G411">
        <v>1116</v>
      </c>
      <c r="H411" s="1221">
        <v>0</v>
      </c>
      <c r="I411">
        <v>1116</v>
      </c>
      <c r="J411" s="1221">
        <v>0</v>
      </c>
      <c r="K411">
        <v>1116</v>
      </c>
      <c r="L411" s="1221">
        <v>0</v>
      </c>
      <c r="M411">
        <v>1116</v>
      </c>
      <c r="N411" s="1221">
        <v>0</v>
      </c>
      <c r="O411">
        <v>1116</v>
      </c>
      <c r="P411">
        <v>1</v>
      </c>
    </row>
    <row r="412" spans="1:16" x14ac:dyDescent="0.25">
      <c r="A412">
        <v>1034</v>
      </c>
      <c r="B412" t="s">
        <v>1419</v>
      </c>
      <c r="C412" t="s">
        <v>514</v>
      </c>
      <c r="D412" t="s">
        <v>503</v>
      </c>
      <c r="E412">
        <v>6839</v>
      </c>
      <c r="F412" s="1164">
        <v>2.49E-3</v>
      </c>
      <c r="G412">
        <v>6822</v>
      </c>
      <c r="H412" s="1163">
        <v>-1.044E-2</v>
      </c>
      <c r="I412">
        <v>6894</v>
      </c>
      <c r="J412" s="1164">
        <v>1.189E-2</v>
      </c>
      <c r="K412">
        <v>6813</v>
      </c>
      <c r="L412" s="1164">
        <v>1.8839999999999999E-2</v>
      </c>
      <c r="M412">
        <v>6687</v>
      </c>
      <c r="N412" s="1164">
        <v>1.196E-2</v>
      </c>
      <c r="O412">
        <v>6608</v>
      </c>
      <c r="P412">
        <v>0</v>
      </c>
    </row>
    <row r="413" spans="1:16" x14ac:dyDescent="0.25">
      <c r="A413">
        <v>1035</v>
      </c>
      <c r="B413" t="s">
        <v>1420</v>
      </c>
      <c r="C413" t="s">
        <v>514</v>
      </c>
      <c r="D413" t="s">
        <v>503</v>
      </c>
      <c r="E413">
        <v>6072</v>
      </c>
      <c r="F413" s="1164">
        <v>6.4599999999999996E-3</v>
      </c>
      <c r="G413">
        <v>6033</v>
      </c>
      <c r="H413" s="1163">
        <v>-1.2930000000000001E-2</v>
      </c>
      <c r="I413">
        <v>6112</v>
      </c>
      <c r="J413" s="1164">
        <v>1.3259999999999999E-2</v>
      </c>
      <c r="K413">
        <v>6032</v>
      </c>
      <c r="L413" s="1164">
        <v>9.0299999999999998E-3</v>
      </c>
      <c r="M413">
        <v>5978</v>
      </c>
      <c r="N413" s="1164">
        <v>9.2899999999999996E-3</v>
      </c>
      <c r="O413">
        <v>5923</v>
      </c>
      <c r="P413">
        <v>0</v>
      </c>
    </row>
    <row r="414" spans="1:16" x14ac:dyDescent="0.25">
      <c r="A414" s="1097">
        <v>1036</v>
      </c>
      <c r="B414" s="1097" t="s">
        <v>700</v>
      </c>
      <c r="C414" s="1097"/>
      <c r="D414" s="1097" t="s">
        <v>630</v>
      </c>
      <c r="E414">
        <v>505</v>
      </c>
      <c r="F414" s="1221">
        <v>0</v>
      </c>
      <c r="G414">
        <v>505</v>
      </c>
      <c r="H414" s="1221">
        <v>0</v>
      </c>
      <c r="I414">
        <v>505</v>
      </c>
      <c r="J414" s="1221">
        <v>0</v>
      </c>
      <c r="K414">
        <v>505</v>
      </c>
      <c r="L414" s="1221">
        <v>0</v>
      </c>
      <c r="M414">
        <v>505</v>
      </c>
      <c r="N414" s="1221">
        <v>0</v>
      </c>
      <c r="O414">
        <v>505</v>
      </c>
      <c r="P414">
        <v>1</v>
      </c>
    </row>
    <row r="415" spans="1:16" x14ac:dyDescent="0.25">
      <c r="A415" s="1097">
        <v>1037</v>
      </c>
      <c r="B415" s="1097" t="s">
        <v>701</v>
      </c>
      <c r="C415" s="1097"/>
      <c r="D415" s="1097" t="s">
        <v>630</v>
      </c>
      <c r="E415">
        <v>422</v>
      </c>
      <c r="F415" s="1221">
        <v>0</v>
      </c>
      <c r="G415">
        <v>422</v>
      </c>
      <c r="H415" s="1221">
        <v>0</v>
      </c>
      <c r="I415">
        <v>422</v>
      </c>
      <c r="J415" s="1221">
        <v>0</v>
      </c>
      <c r="K415">
        <v>422</v>
      </c>
      <c r="L415" s="1221">
        <v>0</v>
      </c>
      <c r="M415">
        <v>422</v>
      </c>
      <c r="N415" s="1221">
        <v>0</v>
      </c>
      <c r="O415">
        <v>422</v>
      </c>
      <c r="P415">
        <v>1</v>
      </c>
    </row>
    <row r="416" spans="1:16" x14ac:dyDescent="0.25">
      <c r="A416" s="1097">
        <v>1038</v>
      </c>
      <c r="B416" s="1097" t="s">
        <v>702</v>
      </c>
      <c r="C416" s="1097"/>
      <c r="D416" s="1097" t="s">
        <v>630</v>
      </c>
      <c r="E416">
        <v>1281</v>
      </c>
      <c r="F416" s="1221">
        <v>0</v>
      </c>
      <c r="G416">
        <v>1281</v>
      </c>
      <c r="H416" s="1221">
        <v>0</v>
      </c>
      <c r="I416">
        <v>1281</v>
      </c>
      <c r="J416" s="1221">
        <v>0</v>
      </c>
      <c r="K416">
        <v>1281</v>
      </c>
      <c r="L416" s="1221">
        <v>0</v>
      </c>
      <c r="M416">
        <v>1281</v>
      </c>
      <c r="N416" s="1221">
        <v>0</v>
      </c>
      <c r="O416">
        <v>1281</v>
      </c>
      <c r="P416">
        <v>1</v>
      </c>
    </row>
    <row r="417" spans="1:16" x14ac:dyDescent="0.25">
      <c r="A417" s="1097">
        <v>1039</v>
      </c>
      <c r="B417" s="1097" t="s">
        <v>703</v>
      </c>
      <c r="C417" s="1097"/>
      <c r="D417" s="1097" t="s">
        <v>630</v>
      </c>
      <c r="E417">
        <v>591</v>
      </c>
      <c r="F417" s="1221">
        <v>0</v>
      </c>
      <c r="G417">
        <v>591</v>
      </c>
      <c r="H417" s="1221">
        <v>0</v>
      </c>
      <c r="I417">
        <v>591</v>
      </c>
      <c r="J417" s="1221">
        <v>0</v>
      </c>
      <c r="K417">
        <v>591</v>
      </c>
      <c r="L417" s="1221">
        <v>0</v>
      </c>
      <c r="M417">
        <v>591</v>
      </c>
      <c r="N417" s="1221">
        <v>0</v>
      </c>
      <c r="O417">
        <v>591</v>
      </c>
      <c r="P417">
        <v>1</v>
      </c>
    </row>
    <row r="418" spans="1:16" x14ac:dyDescent="0.25">
      <c r="A418" s="1097">
        <v>1040</v>
      </c>
      <c r="B418" s="1097" t="s">
        <v>704</v>
      </c>
      <c r="C418" s="1097" t="s">
        <v>449</v>
      </c>
      <c r="D418" s="1097" t="s">
        <v>503</v>
      </c>
      <c r="E418">
        <v>312</v>
      </c>
      <c r="F418" s="1163">
        <v>-6.3699999999999998E-3</v>
      </c>
      <c r="G418">
        <v>314</v>
      </c>
      <c r="H418" s="1163">
        <v>-6.3299999999999997E-3</v>
      </c>
      <c r="I418">
        <v>316</v>
      </c>
      <c r="J418" s="1164">
        <v>1.9349999999999999E-2</v>
      </c>
      <c r="K418">
        <v>310</v>
      </c>
      <c r="L418" s="1164">
        <v>2.649E-2</v>
      </c>
      <c r="M418">
        <v>302</v>
      </c>
      <c r="N418" s="1163">
        <v>-1.307E-2</v>
      </c>
      <c r="O418">
        <v>306</v>
      </c>
      <c r="P418">
        <v>1</v>
      </c>
    </row>
    <row r="419" spans="1:16" x14ac:dyDescent="0.25">
      <c r="A419">
        <v>1046</v>
      </c>
      <c r="B419" t="s">
        <v>705</v>
      </c>
      <c r="C419" t="s">
        <v>510</v>
      </c>
      <c r="D419" t="s">
        <v>503</v>
      </c>
      <c r="E419">
        <v>2559</v>
      </c>
      <c r="F419" s="1163">
        <v>-8.1399999999999997E-3</v>
      </c>
      <c r="G419">
        <v>2580</v>
      </c>
      <c r="H419" s="1164">
        <v>1.6549999999999999E-2</v>
      </c>
      <c r="I419">
        <v>2538</v>
      </c>
      <c r="J419" s="1164">
        <v>2.7699999999999999E-3</v>
      </c>
      <c r="K419">
        <v>2531</v>
      </c>
      <c r="L419" s="1164">
        <v>1.7690000000000001E-2</v>
      </c>
      <c r="M419">
        <v>2487</v>
      </c>
      <c r="N419" s="1163">
        <v>-1.2699999999999999E-2</v>
      </c>
      <c r="O419">
        <v>2519</v>
      </c>
      <c r="P419">
        <v>0</v>
      </c>
    </row>
    <row r="420" spans="1:16" x14ac:dyDescent="0.25">
      <c r="A420">
        <v>1047</v>
      </c>
      <c r="B420" t="s">
        <v>706</v>
      </c>
      <c r="C420" t="s">
        <v>510</v>
      </c>
      <c r="D420" t="s">
        <v>503</v>
      </c>
      <c r="E420">
        <v>4962</v>
      </c>
      <c r="F420" s="1163">
        <v>-6.4099999999999999E-3</v>
      </c>
      <c r="G420">
        <v>4994</v>
      </c>
      <c r="H420" s="1163">
        <v>-1.1999999999999999E-3</v>
      </c>
      <c r="I420">
        <v>5000</v>
      </c>
      <c r="J420" s="1164">
        <v>6.2399999999999999E-3</v>
      </c>
      <c r="K420">
        <v>4969</v>
      </c>
      <c r="L420" s="1164">
        <v>3.8019999999999998E-2</v>
      </c>
      <c r="M420">
        <v>4787</v>
      </c>
      <c r="N420" s="1164">
        <v>2.068E-2</v>
      </c>
      <c r="O420">
        <v>4690</v>
      </c>
      <c r="P420">
        <v>0</v>
      </c>
    </row>
    <row r="421" spans="1:16" x14ac:dyDescent="0.25">
      <c r="A421">
        <v>1048</v>
      </c>
      <c r="B421" t="s">
        <v>707</v>
      </c>
      <c r="C421" t="s">
        <v>510</v>
      </c>
      <c r="D421" t="s">
        <v>503</v>
      </c>
      <c r="E421">
        <v>5996</v>
      </c>
      <c r="F421" s="1163">
        <v>-5.9699999999999996E-3</v>
      </c>
      <c r="G421">
        <v>6032</v>
      </c>
      <c r="H421" s="1163">
        <v>-1.16E-3</v>
      </c>
      <c r="I421">
        <v>6039</v>
      </c>
      <c r="J421" s="1164">
        <v>5.1599999999999997E-3</v>
      </c>
      <c r="K421">
        <v>6008</v>
      </c>
      <c r="L421" s="1164">
        <v>3.4439999999999998E-2</v>
      </c>
      <c r="M421">
        <v>5808</v>
      </c>
      <c r="N421" s="1164">
        <v>2.128E-2</v>
      </c>
      <c r="O421">
        <v>5687</v>
      </c>
      <c r="P421">
        <v>0</v>
      </c>
    </row>
    <row r="422" spans="1:16" x14ac:dyDescent="0.25">
      <c r="A422">
        <v>1050</v>
      </c>
      <c r="B422" t="s">
        <v>1052</v>
      </c>
      <c r="D422" t="s">
        <v>537</v>
      </c>
      <c r="E422">
        <v>7081</v>
      </c>
      <c r="F422" s="1221">
        <v>0</v>
      </c>
      <c r="G422">
        <v>7081</v>
      </c>
      <c r="H422" s="1163">
        <v>-1.5429999999999999E-2</v>
      </c>
      <c r="I422">
        <v>7192</v>
      </c>
      <c r="J422" s="1163">
        <v>-4.4299999999999999E-3</v>
      </c>
      <c r="K422">
        <v>7224</v>
      </c>
      <c r="L422" s="1164">
        <v>1.1480000000000001E-2</v>
      </c>
      <c r="M422">
        <v>7142</v>
      </c>
      <c r="N422" s="1164">
        <v>4.7800000000000004E-3</v>
      </c>
      <c r="O422">
        <v>7108</v>
      </c>
      <c r="P422">
        <v>0</v>
      </c>
    </row>
    <row r="423" spans="1:16" x14ac:dyDescent="0.25">
      <c r="A423">
        <v>1051</v>
      </c>
      <c r="B423" t="s">
        <v>1053</v>
      </c>
      <c r="D423" t="s">
        <v>537</v>
      </c>
      <c r="E423">
        <v>8940</v>
      </c>
      <c r="F423" s="1221">
        <v>0</v>
      </c>
      <c r="G423">
        <v>8940</v>
      </c>
      <c r="H423" s="1163">
        <v>-1.553E-2</v>
      </c>
      <c r="I423">
        <v>9081</v>
      </c>
      <c r="J423" s="1163">
        <v>-4.28E-3</v>
      </c>
      <c r="K423">
        <v>9120</v>
      </c>
      <c r="L423" s="1164">
        <v>1.142E-2</v>
      </c>
      <c r="M423">
        <v>9017</v>
      </c>
      <c r="N423" s="1164">
        <v>4.79E-3</v>
      </c>
      <c r="O423">
        <v>8974</v>
      </c>
      <c r="P423">
        <v>0</v>
      </c>
    </row>
    <row r="424" spans="1:16" x14ac:dyDescent="0.25">
      <c r="A424">
        <v>1065</v>
      </c>
      <c r="B424" t="s">
        <v>708</v>
      </c>
      <c r="D424" t="s">
        <v>537</v>
      </c>
      <c r="E424">
        <v>15189</v>
      </c>
      <c r="F424" s="1221">
        <v>0</v>
      </c>
      <c r="G424">
        <v>15189</v>
      </c>
      <c r="H424" s="1164">
        <v>7.5020000000000003E-2</v>
      </c>
      <c r="I424">
        <v>14129</v>
      </c>
      <c r="J424" s="1164">
        <v>2.3769999999999999E-2</v>
      </c>
      <c r="K424">
        <v>13801</v>
      </c>
      <c r="L424" s="1164">
        <v>3.3779999999999998E-2</v>
      </c>
      <c r="M424">
        <v>13350</v>
      </c>
      <c r="N424" s="1163">
        <v>-2.0200000000000001E-3</v>
      </c>
      <c r="O424">
        <v>13377</v>
      </c>
      <c r="P424">
        <v>0</v>
      </c>
    </row>
    <row r="425" spans="1:16" x14ac:dyDescent="0.25">
      <c r="A425">
        <v>1066</v>
      </c>
      <c r="B425" t="s">
        <v>709</v>
      </c>
      <c r="D425" t="s">
        <v>537</v>
      </c>
      <c r="E425">
        <v>15189</v>
      </c>
      <c r="F425" s="1221">
        <v>0</v>
      </c>
      <c r="G425">
        <v>15189</v>
      </c>
      <c r="H425" s="1164">
        <v>7.5020000000000003E-2</v>
      </c>
      <c r="I425">
        <v>14129</v>
      </c>
      <c r="J425" s="1164">
        <v>2.3769999999999999E-2</v>
      </c>
      <c r="K425">
        <v>13801</v>
      </c>
      <c r="L425" s="1164">
        <v>2.427E-2</v>
      </c>
      <c r="M425">
        <v>13474</v>
      </c>
      <c r="N425" s="1164">
        <v>7.2500000000000004E-3</v>
      </c>
      <c r="O425">
        <v>13377</v>
      </c>
      <c r="P425">
        <v>0</v>
      </c>
    </row>
    <row r="426" spans="1:16" x14ac:dyDescent="0.25">
      <c r="A426">
        <v>1067</v>
      </c>
      <c r="B426" t="s">
        <v>710</v>
      </c>
      <c r="D426" t="s">
        <v>537</v>
      </c>
      <c r="E426">
        <v>18304</v>
      </c>
      <c r="F426" s="1221">
        <v>0</v>
      </c>
      <c r="G426">
        <v>18304</v>
      </c>
      <c r="H426" s="1164">
        <v>7.4999999999999997E-2</v>
      </c>
      <c r="I426">
        <v>17027</v>
      </c>
      <c r="J426" s="1164">
        <v>2.375E-2</v>
      </c>
      <c r="K426">
        <v>16632</v>
      </c>
      <c r="L426" s="1164">
        <v>3.3750000000000002E-2</v>
      </c>
      <c r="M426">
        <v>16089</v>
      </c>
      <c r="N426" s="1163">
        <v>-1.98E-3</v>
      </c>
      <c r="O426">
        <v>16121</v>
      </c>
      <c r="P426">
        <v>0</v>
      </c>
    </row>
    <row r="427" spans="1:16" x14ac:dyDescent="0.25">
      <c r="A427">
        <v>1068</v>
      </c>
      <c r="B427" t="s">
        <v>711</v>
      </c>
      <c r="D427" t="s">
        <v>537</v>
      </c>
      <c r="E427">
        <v>17909</v>
      </c>
      <c r="F427" s="1221">
        <v>0</v>
      </c>
      <c r="G427">
        <v>17909</v>
      </c>
      <c r="H427" s="1164">
        <v>7.5029999999999999E-2</v>
      </c>
      <c r="I427">
        <v>16659</v>
      </c>
      <c r="J427" s="1164">
        <v>2.3779999999999999E-2</v>
      </c>
      <c r="K427">
        <v>16272</v>
      </c>
      <c r="L427" s="1164">
        <v>2.0379999999999999E-2</v>
      </c>
      <c r="M427">
        <v>15947</v>
      </c>
      <c r="N427" s="1164">
        <v>1.103E-2</v>
      </c>
      <c r="O427">
        <v>15773</v>
      </c>
      <c r="P427">
        <v>0</v>
      </c>
    </row>
    <row r="428" spans="1:16" x14ac:dyDescent="0.25">
      <c r="A428">
        <v>1069</v>
      </c>
      <c r="B428" t="s">
        <v>712</v>
      </c>
      <c r="D428" t="s">
        <v>537</v>
      </c>
      <c r="E428">
        <v>17909</v>
      </c>
      <c r="F428" s="1221">
        <v>0</v>
      </c>
      <c r="G428">
        <v>17909</v>
      </c>
      <c r="H428" s="1164">
        <v>7.5029999999999999E-2</v>
      </c>
      <c r="I428">
        <v>16659</v>
      </c>
      <c r="J428" s="1164">
        <v>2.3779999999999999E-2</v>
      </c>
      <c r="K428">
        <v>16272</v>
      </c>
      <c r="L428" s="1164">
        <v>1.8720000000000001E-2</v>
      </c>
      <c r="M428">
        <v>15973</v>
      </c>
      <c r="N428" s="1164">
        <v>1.268E-2</v>
      </c>
      <c r="O428">
        <v>15773</v>
      </c>
      <c r="P428">
        <v>0</v>
      </c>
    </row>
    <row r="429" spans="1:16" x14ac:dyDescent="0.25">
      <c r="A429">
        <v>1070</v>
      </c>
      <c r="B429" t="s">
        <v>713</v>
      </c>
      <c r="D429" t="s">
        <v>537</v>
      </c>
      <c r="E429">
        <v>18499</v>
      </c>
      <c r="F429" s="1221">
        <v>0</v>
      </c>
      <c r="G429">
        <v>18499</v>
      </c>
      <c r="H429" s="1164">
        <v>7.5020000000000003E-2</v>
      </c>
      <c r="I429">
        <v>17208</v>
      </c>
      <c r="J429" s="1164">
        <v>2.3740000000000001E-2</v>
      </c>
      <c r="K429">
        <v>16809</v>
      </c>
      <c r="L429" s="1164">
        <v>2.5690000000000001E-2</v>
      </c>
      <c r="M429">
        <v>16388</v>
      </c>
      <c r="N429" s="1164">
        <v>5.8900000000000003E-3</v>
      </c>
      <c r="O429">
        <v>16292</v>
      </c>
      <c r="P429">
        <v>0</v>
      </c>
    </row>
    <row r="430" spans="1:16" x14ac:dyDescent="0.25">
      <c r="A430">
        <v>1071</v>
      </c>
      <c r="B430" t="s">
        <v>714</v>
      </c>
      <c r="D430" t="s">
        <v>537</v>
      </c>
      <c r="E430">
        <v>18499</v>
      </c>
      <c r="F430" s="1221">
        <v>0</v>
      </c>
      <c r="G430">
        <v>18499</v>
      </c>
      <c r="H430" s="1164">
        <v>7.5020000000000003E-2</v>
      </c>
      <c r="I430">
        <v>17208</v>
      </c>
      <c r="J430" s="1164">
        <v>2.3740000000000001E-2</v>
      </c>
      <c r="K430">
        <v>16809</v>
      </c>
      <c r="L430" s="1164">
        <v>1.4120000000000001E-2</v>
      </c>
      <c r="M430">
        <v>16575</v>
      </c>
      <c r="N430" s="1164">
        <v>1.737E-2</v>
      </c>
      <c r="O430">
        <v>16292</v>
      </c>
      <c r="P430">
        <v>0</v>
      </c>
    </row>
    <row r="431" spans="1:16" x14ac:dyDescent="0.25">
      <c r="A431">
        <v>1072</v>
      </c>
      <c r="B431" t="s">
        <v>715</v>
      </c>
      <c r="D431" t="s">
        <v>537</v>
      </c>
      <c r="E431">
        <v>20251</v>
      </c>
      <c r="F431" s="1221">
        <v>0</v>
      </c>
      <c r="G431">
        <v>20251</v>
      </c>
      <c r="H431" s="1164">
        <v>7.4950000000000003E-2</v>
      </c>
      <c r="I431">
        <v>18839</v>
      </c>
      <c r="J431" s="1164">
        <v>2.3800000000000002E-2</v>
      </c>
      <c r="K431">
        <v>18401</v>
      </c>
      <c r="L431" s="1164">
        <v>1.461E-2</v>
      </c>
      <c r="M431">
        <v>18136</v>
      </c>
      <c r="N431" s="1164">
        <v>1.6820000000000002E-2</v>
      </c>
      <c r="O431">
        <v>17836</v>
      </c>
      <c r="P431">
        <v>0</v>
      </c>
    </row>
    <row r="432" spans="1:16" x14ac:dyDescent="0.25">
      <c r="A432">
        <v>1073</v>
      </c>
      <c r="B432" t="s">
        <v>716</v>
      </c>
      <c r="D432" t="s">
        <v>537</v>
      </c>
      <c r="E432">
        <v>20251</v>
      </c>
      <c r="F432" s="1221">
        <v>0</v>
      </c>
      <c r="G432">
        <v>20251</v>
      </c>
      <c r="H432" s="1164">
        <v>7.4950000000000003E-2</v>
      </c>
      <c r="I432">
        <v>18839</v>
      </c>
      <c r="J432" s="1164">
        <v>2.3800000000000002E-2</v>
      </c>
      <c r="K432">
        <v>18401</v>
      </c>
      <c r="L432" s="1164">
        <v>1.685E-2</v>
      </c>
      <c r="M432">
        <v>18096</v>
      </c>
      <c r="N432" s="1164">
        <v>1.4579999999999999E-2</v>
      </c>
      <c r="O432">
        <v>17836</v>
      </c>
      <c r="P432">
        <v>0</v>
      </c>
    </row>
    <row r="433" spans="1:16" x14ac:dyDescent="0.25">
      <c r="A433">
        <v>1074</v>
      </c>
      <c r="B433" t="s">
        <v>717</v>
      </c>
      <c r="D433" t="s">
        <v>537</v>
      </c>
      <c r="E433">
        <v>21225</v>
      </c>
      <c r="F433" s="1221">
        <v>0</v>
      </c>
      <c r="G433">
        <v>21225</v>
      </c>
      <c r="H433" s="1164">
        <v>7.5009999999999993E-2</v>
      </c>
      <c r="I433">
        <v>19744</v>
      </c>
      <c r="J433" s="1164">
        <v>2.375E-2</v>
      </c>
      <c r="K433">
        <v>19286</v>
      </c>
      <c r="L433" s="1164">
        <v>1.7299999999999999E-2</v>
      </c>
      <c r="M433">
        <v>18958</v>
      </c>
      <c r="N433" s="1164">
        <v>1.418E-2</v>
      </c>
      <c r="O433">
        <v>18693</v>
      </c>
      <c r="P433">
        <v>0</v>
      </c>
    </row>
    <row r="434" spans="1:16" x14ac:dyDescent="0.25">
      <c r="A434">
        <v>1076</v>
      </c>
      <c r="B434" t="s">
        <v>1054</v>
      </c>
      <c r="D434" t="s">
        <v>537</v>
      </c>
      <c r="E434">
        <v>6066</v>
      </c>
      <c r="F434" s="1221">
        <v>0</v>
      </c>
      <c r="G434">
        <v>6066</v>
      </c>
      <c r="H434" s="1163">
        <v>-1.558E-2</v>
      </c>
      <c r="I434">
        <v>6162</v>
      </c>
      <c r="J434" s="1163">
        <v>-4.1999999999999997E-3</v>
      </c>
      <c r="K434">
        <v>6188</v>
      </c>
      <c r="L434" s="1164">
        <v>1.128E-2</v>
      </c>
      <c r="M434">
        <v>6119</v>
      </c>
      <c r="N434" s="1164">
        <v>4.7600000000000003E-3</v>
      </c>
      <c r="O434">
        <v>6090</v>
      </c>
      <c r="P434">
        <v>0</v>
      </c>
    </row>
    <row r="435" spans="1:16" x14ac:dyDescent="0.25">
      <c r="A435">
        <v>1082</v>
      </c>
      <c r="B435" t="s">
        <v>718</v>
      </c>
      <c r="D435" t="s">
        <v>537</v>
      </c>
      <c r="E435">
        <v>2410</v>
      </c>
      <c r="F435" s="1221">
        <v>0</v>
      </c>
      <c r="G435">
        <v>2410</v>
      </c>
      <c r="H435" s="1163">
        <v>-1.5520000000000001E-2</v>
      </c>
      <c r="I435">
        <v>2448</v>
      </c>
      <c r="J435" s="1163">
        <v>-4.47E-3</v>
      </c>
      <c r="K435">
        <v>2459</v>
      </c>
      <c r="L435" s="1164">
        <v>1.5699999999999999E-2</v>
      </c>
      <c r="M435">
        <v>2421</v>
      </c>
      <c r="N435" s="1164">
        <v>8.3000000000000001E-4</v>
      </c>
      <c r="O435">
        <v>2419</v>
      </c>
      <c r="P435">
        <v>0</v>
      </c>
    </row>
    <row r="436" spans="1:16" x14ac:dyDescent="0.25">
      <c r="A436">
        <v>1083</v>
      </c>
      <c r="B436" t="s">
        <v>719</v>
      </c>
      <c r="D436" t="s">
        <v>537</v>
      </c>
      <c r="E436">
        <v>2374</v>
      </c>
      <c r="F436" s="1221">
        <v>0</v>
      </c>
      <c r="G436">
        <v>2374</v>
      </c>
      <c r="H436" s="1163">
        <v>-1.575E-2</v>
      </c>
      <c r="I436">
        <v>2412</v>
      </c>
      <c r="J436" s="1163">
        <v>-4.13E-3</v>
      </c>
      <c r="K436">
        <v>2422</v>
      </c>
      <c r="L436" s="1164">
        <v>1.9359999999999999E-2</v>
      </c>
      <c r="M436">
        <v>2376</v>
      </c>
      <c r="N436" s="1163">
        <v>-3.3600000000000001E-3</v>
      </c>
      <c r="O436">
        <v>2384</v>
      </c>
      <c r="P436">
        <v>0</v>
      </c>
    </row>
    <row r="437" spans="1:16" x14ac:dyDescent="0.25">
      <c r="A437">
        <v>1084</v>
      </c>
      <c r="B437" t="s">
        <v>720</v>
      </c>
      <c r="D437" t="s">
        <v>537</v>
      </c>
      <c r="E437">
        <v>2500</v>
      </c>
      <c r="F437" s="1221">
        <v>0</v>
      </c>
      <c r="G437">
        <v>2500</v>
      </c>
      <c r="H437" s="1163">
        <v>-1.536E-2</v>
      </c>
      <c r="I437">
        <v>2539</v>
      </c>
      <c r="J437" s="1163">
        <v>-4.3099999999999996E-3</v>
      </c>
      <c r="K437">
        <v>2550</v>
      </c>
      <c r="L437" s="1164">
        <v>2.1229999999999999E-2</v>
      </c>
      <c r="M437">
        <v>2497</v>
      </c>
      <c r="N437" s="1163">
        <v>-4.7800000000000004E-3</v>
      </c>
      <c r="O437">
        <v>2509</v>
      </c>
      <c r="P437">
        <v>0</v>
      </c>
    </row>
    <row r="438" spans="1:16" x14ac:dyDescent="0.25">
      <c r="A438">
        <v>1085</v>
      </c>
      <c r="B438" t="s">
        <v>721</v>
      </c>
      <c r="D438" t="s">
        <v>537</v>
      </c>
      <c r="E438">
        <v>6636</v>
      </c>
      <c r="F438" s="1221">
        <v>0</v>
      </c>
      <c r="G438">
        <v>6636</v>
      </c>
      <c r="H438" s="1163">
        <v>-1.5429999999999999E-2</v>
      </c>
      <c r="I438">
        <v>6740</v>
      </c>
      <c r="J438" s="1163">
        <v>-4.4299999999999999E-3</v>
      </c>
      <c r="K438">
        <v>6770</v>
      </c>
      <c r="L438" s="1164">
        <v>1.636E-2</v>
      </c>
      <c r="M438">
        <v>6661</v>
      </c>
      <c r="N438" s="1221">
        <v>0</v>
      </c>
      <c r="O438">
        <v>6661</v>
      </c>
      <c r="P438">
        <v>0</v>
      </c>
    </row>
    <row r="439" spans="1:16" x14ac:dyDescent="0.25">
      <c r="A439">
        <v>1086</v>
      </c>
      <c r="B439" t="s">
        <v>722</v>
      </c>
      <c r="D439" t="s">
        <v>537</v>
      </c>
      <c r="E439">
        <v>8438</v>
      </c>
      <c r="F439" s="1221">
        <v>0</v>
      </c>
      <c r="G439">
        <v>8438</v>
      </c>
      <c r="H439" s="1163">
        <v>-1.5520000000000001E-2</v>
      </c>
      <c r="I439">
        <v>8571</v>
      </c>
      <c r="J439" s="1163">
        <v>-4.3E-3</v>
      </c>
      <c r="K439">
        <v>8608</v>
      </c>
      <c r="L439" s="1164">
        <v>1.474E-2</v>
      </c>
      <c r="M439">
        <v>8483</v>
      </c>
      <c r="N439" s="1164">
        <v>1.5299999999999999E-3</v>
      </c>
      <c r="O439">
        <v>8470</v>
      </c>
      <c r="P439">
        <v>0</v>
      </c>
    </row>
    <row r="440" spans="1:16" x14ac:dyDescent="0.25">
      <c r="A440">
        <v>1087</v>
      </c>
      <c r="B440" t="s">
        <v>723</v>
      </c>
      <c r="D440" t="s">
        <v>537</v>
      </c>
      <c r="E440">
        <v>4188</v>
      </c>
      <c r="F440" s="1221">
        <v>0</v>
      </c>
      <c r="G440">
        <v>4188</v>
      </c>
      <c r="H440" s="1163">
        <v>-1.5509999999999999E-2</v>
      </c>
      <c r="I440">
        <v>4254</v>
      </c>
      <c r="J440" s="1163">
        <v>-4.45E-3</v>
      </c>
      <c r="K440">
        <v>4273</v>
      </c>
      <c r="L440" s="1164">
        <v>1.1599999999999999E-2</v>
      </c>
      <c r="M440">
        <v>4224</v>
      </c>
      <c r="N440" s="1164">
        <v>4.7600000000000003E-3</v>
      </c>
      <c r="O440">
        <v>4204</v>
      </c>
      <c r="P440">
        <v>0</v>
      </c>
    </row>
    <row r="441" spans="1:16" x14ac:dyDescent="0.25">
      <c r="A441">
        <v>1088</v>
      </c>
      <c r="B441" t="s">
        <v>724</v>
      </c>
      <c r="D441" t="s">
        <v>537</v>
      </c>
      <c r="E441">
        <v>5591</v>
      </c>
      <c r="F441" s="1221">
        <v>0</v>
      </c>
      <c r="G441">
        <v>5591</v>
      </c>
      <c r="H441" s="1163">
        <v>-1.567E-2</v>
      </c>
      <c r="I441">
        <v>5680</v>
      </c>
      <c r="J441" s="1163">
        <v>-4.2100000000000002E-3</v>
      </c>
      <c r="K441">
        <v>5704</v>
      </c>
      <c r="L441" s="1164">
        <v>2.479E-2</v>
      </c>
      <c r="M441">
        <v>5566</v>
      </c>
      <c r="N441" s="1163">
        <v>-8.3700000000000007E-3</v>
      </c>
      <c r="O441">
        <v>5613</v>
      </c>
      <c r="P441">
        <v>0</v>
      </c>
    </row>
    <row r="442" spans="1:16" x14ac:dyDescent="0.25">
      <c r="A442">
        <v>1091</v>
      </c>
      <c r="B442" t="s">
        <v>725</v>
      </c>
      <c r="D442" t="s">
        <v>537</v>
      </c>
      <c r="E442">
        <v>8438</v>
      </c>
      <c r="F442" s="1221">
        <v>0</v>
      </c>
      <c r="G442">
        <v>8438</v>
      </c>
      <c r="H442" s="1163">
        <v>-1.5520000000000001E-2</v>
      </c>
      <c r="I442">
        <v>8571</v>
      </c>
      <c r="J442" s="1163">
        <v>-4.3E-3</v>
      </c>
      <c r="K442">
        <v>8608</v>
      </c>
      <c r="L442" s="1164">
        <v>1.545E-2</v>
      </c>
      <c r="M442">
        <v>8477</v>
      </c>
      <c r="N442" s="1164">
        <v>8.3000000000000001E-4</v>
      </c>
      <c r="O442">
        <v>8470</v>
      </c>
      <c r="P442">
        <v>0</v>
      </c>
    </row>
    <row r="443" spans="1:16" x14ac:dyDescent="0.25">
      <c r="A443">
        <v>1092</v>
      </c>
      <c r="B443" t="s">
        <v>726</v>
      </c>
      <c r="D443" t="s">
        <v>537</v>
      </c>
      <c r="E443">
        <v>1752</v>
      </c>
      <c r="F443" s="1221">
        <v>0</v>
      </c>
      <c r="G443">
        <v>1752</v>
      </c>
      <c r="H443" s="1163">
        <v>-1.5180000000000001E-2</v>
      </c>
      <c r="I443">
        <v>1779</v>
      </c>
      <c r="J443" s="1163">
        <v>-4.4799999999999996E-3</v>
      </c>
      <c r="K443">
        <v>1787</v>
      </c>
      <c r="L443" s="1164">
        <v>1.9400000000000001E-2</v>
      </c>
      <c r="M443">
        <v>1753</v>
      </c>
      <c r="N443" s="1163">
        <v>-2.8400000000000001E-3</v>
      </c>
      <c r="O443">
        <v>1758</v>
      </c>
      <c r="P443">
        <v>0</v>
      </c>
    </row>
    <row r="444" spans="1:16" x14ac:dyDescent="0.25">
      <c r="A444">
        <v>1093</v>
      </c>
      <c r="B444" t="s">
        <v>727</v>
      </c>
      <c r="D444" t="s">
        <v>537</v>
      </c>
      <c r="E444">
        <v>1520</v>
      </c>
      <c r="F444" s="1221">
        <v>0</v>
      </c>
      <c r="G444">
        <v>1520</v>
      </c>
      <c r="H444" s="1163">
        <v>-1.554E-2</v>
      </c>
      <c r="I444">
        <v>1544</v>
      </c>
      <c r="J444" s="1163">
        <v>-3.8700000000000002E-3</v>
      </c>
      <c r="K444">
        <v>1550</v>
      </c>
      <c r="L444" s="1164">
        <v>1.7729999999999999E-2</v>
      </c>
      <c r="M444">
        <v>1523</v>
      </c>
      <c r="N444" s="1163">
        <v>-1.97E-3</v>
      </c>
      <c r="O444">
        <v>1526</v>
      </c>
      <c r="P444">
        <v>0</v>
      </c>
    </row>
    <row r="445" spans="1:16" x14ac:dyDescent="0.25">
      <c r="A445">
        <v>1094</v>
      </c>
      <c r="B445" t="s">
        <v>728</v>
      </c>
      <c r="D445" t="s">
        <v>537</v>
      </c>
      <c r="E445">
        <v>1766</v>
      </c>
      <c r="F445" s="1221">
        <v>0</v>
      </c>
      <c r="G445">
        <v>1766</v>
      </c>
      <c r="H445" s="1163">
        <v>-1.5610000000000001E-2</v>
      </c>
      <c r="I445">
        <v>1794</v>
      </c>
      <c r="J445" s="1163">
        <v>-4.4400000000000004E-3</v>
      </c>
      <c r="K445">
        <v>1802</v>
      </c>
      <c r="L445" s="1164">
        <v>1.9230000000000001E-2</v>
      </c>
      <c r="M445">
        <v>1768</v>
      </c>
      <c r="N445" s="1163">
        <v>-2.82E-3</v>
      </c>
      <c r="O445">
        <v>1773</v>
      </c>
      <c r="P445">
        <v>0</v>
      </c>
    </row>
    <row r="446" spans="1:16" x14ac:dyDescent="0.25">
      <c r="A446">
        <v>1095</v>
      </c>
      <c r="B446" t="s">
        <v>729</v>
      </c>
      <c r="D446" t="s">
        <v>537</v>
      </c>
      <c r="E446">
        <v>6296</v>
      </c>
      <c r="F446" s="1221">
        <v>0</v>
      </c>
      <c r="G446">
        <v>6296</v>
      </c>
      <c r="H446" s="1163">
        <v>-1.5480000000000001E-2</v>
      </c>
      <c r="I446">
        <v>6395</v>
      </c>
      <c r="J446" s="1163">
        <v>-4.3600000000000002E-3</v>
      </c>
      <c r="K446">
        <v>6423</v>
      </c>
      <c r="L446" s="1164">
        <v>2.0979999999999999E-2</v>
      </c>
      <c r="M446">
        <v>6291</v>
      </c>
      <c r="N446" s="1163">
        <v>-4.5900000000000003E-3</v>
      </c>
      <c r="O446">
        <v>6320</v>
      </c>
      <c r="P446">
        <v>0</v>
      </c>
    </row>
    <row r="447" spans="1:16" x14ac:dyDescent="0.25">
      <c r="A447" s="1097">
        <v>1097</v>
      </c>
      <c r="B447" s="1097" t="s">
        <v>730</v>
      </c>
      <c r="C447" s="1097"/>
      <c r="D447" s="1097" t="s">
        <v>630</v>
      </c>
      <c r="E447">
        <v>1339</v>
      </c>
      <c r="F447" s="1221">
        <v>0</v>
      </c>
      <c r="G447">
        <v>1339</v>
      </c>
      <c r="H447" s="1221">
        <v>0</v>
      </c>
      <c r="I447">
        <v>1339</v>
      </c>
      <c r="J447" s="1221">
        <v>0</v>
      </c>
      <c r="K447">
        <v>1339</v>
      </c>
      <c r="L447" s="1221">
        <v>0</v>
      </c>
      <c r="M447">
        <v>1339</v>
      </c>
      <c r="N447" s="1221">
        <v>0</v>
      </c>
      <c r="O447">
        <v>1339</v>
      </c>
      <c r="P447">
        <v>1</v>
      </c>
    </row>
    <row r="448" spans="1:16" x14ac:dyDescent="0.25">
      <c r="A448">
        <v>1100</v>
      </c>
      <c r="B448" t="s">
        <v>1421</v>
      </c>
      <c r="D448" t="s">
        <v>503</v>
      </c>
      <c r="E448">
        <v>7877</v>
      </c>
      <c r="F448" s="1163">
        <v>-2.2100000000000002E-2</v>
      </c>
      <c r="G448">
        <v>8055</v>
      </c>
      <c r="H448" s="1163">
        <v>-1.4919999999999999E-2</v>
      </c>
      <c r="I448">
        <v>8177</v>
      </c>
      <c r="J448" s="1163">
        <v>-1.5180000000000001E-2</v>
      </c>
      <c r="K448">
        <v>8303</v>
      </c>
      <c r="L448" s="1164">
        <v>5.1549999999999999E-2</v>
      </c>
      <c r="M448">
        <v>7896</v>
      </c>
      <c r="N448" s="1163">
        <v>-9.5300000000000003E-3</v>
      </c>
      <c r="O448">
        <v>7972</v>
      </c>
      <c r="P448">
        <v>0</v>
      </c>
    </row>
    <row r="449" spans="1:16" x14ac:dyDescent="0.25">
      <c r="A449" s="1097">
        <v>1103</v>
      </c>
      <c r="B449" s="1097" t="s">
        <v>731</v>
      </c>
      <c r="C449" s="1097" t="s">
        <v>514</v>
      </c>
      <c r="D449" s="1097" t="s">
        <v>503</v>
      </c>
      <c r="E449">
        <v>644</v>
      </c>
      <c r="F449" s="1163">
        <v>-3.0999999999999999E-3</v>
      </c>
      <c r="G449">
        <v>646</v>
      </c>
      <c r="H449" s="1221">
        <v>0</v>
      </c>
      <c r="I449">
        <v>646</v>
      </c>
      <c r="J449" s="1164">
        <v>4.7E-2</v>
      </c>
      <c r="K449">
        <v>617</v>
      </c>
      <c r="L449" s="1163">
        <v>-2.2190000000000001E-2</v>
      </c>
      <c r="M449">
        <v>631</v>
      </c>
      <c r="N449" s="1164">
        <v>6.3800000000000003E-3</v>
      </c>
      <c r="O449">
        <v>627</v>
      </c>
      <c r="P449">
        <v>1</v>
      </c>
    </row>
    <row r="450" spans="1:16" x14ac:dyDescent="0.25">
      <c r="A450" s="1097">
        <v>1104</v>
      </c>
      <c r="B450" s="1097" t="s">
        <v>732</v>
      </c>
      <c r="C450" s="1097" t="s">
        <v>545</v>
      </c>
      <c r="D450" s="1097" t="s">
        <v>503</v>
      </c>
      <c r="E450">
        <v>559</v>
      </c>
      <c r="F450" s="1163">
        <v>-5.3400000000000001E-3</v>
      </c>
      <c r="G450">
        <v>562</v>
      </c>
      <c r="H450" s="1164">
        <v>3.5699999999999998E-3</v>
      </c>
      <c r="I450">
        <v>560</v>
      </c>
      <c r="J450" s="1164">
        <v>5.8599999999999999E-2</v>
      </c>
      <c r="K450">
        <v>529</v>
      </c>
      <c r="L450" s="1163">
        <v>-1.49E-2</v>
      </c>
      <c r="M450">
        <v>537</v>
      </c>
      <c r="N450" s="1164">
        <v>3.6679999999999997E-2</v>
      </c>
      <c r="O450">
        <v>518</v>
      </c>
      <c r="P450">
        <v>1</v>
      </c>
    </row>
    <row r="451" spans="1:16" x14ac:dyDescent="0.25">
      <c r="A451" s="1097">
        <v>1110</v>
      </c>
      <c r="B451" s="1097" t="s">
        <v>733</v>
      </c>
      <c r="C451" s="1097"/>
      <c r="D451" s="1097" t="s">
        <v>630</v>
      </c>
      <c r="E451">
        <v>718</v>
      </c>
      <c r="F451" s="1221">
        <v>0</v>
      </c>
      <c r="G451">
        <v>718</v>
      </c>
      <c r="H451" s="1221">
        <v>0</v>
      </c>
      <c r="I451">
        <v>718</v>
      </c>
      <c r="J451" s="1221">
        <v>0</v>
      </c>
      <c r="K451">
        <v>718</v>
      </c>
      <c r="L451" s="1221">
        <v>0</v>
      </c>
      <c r="M451">
        <v>718</v>
      </c>
      <c r="N451" s="1221">
        <v>0</v>
      </c>
      <c r="O451">
        <v>718</v>
      </c>
      <c r="P451">
        <v>1</v>
      </c>
    </row>
    <row r="452" spans="1:16" x14ac:dyDescent="0.25">
      <c r="A452">
        <v>1112</v>
      </c>
      <c r="B452" t="s">
        <v>734</v>
      </c>
      <c r="D452" t="s">
        <v>630</v>
      </c>
      <c r="E452">
        <v>8519</v>
      </c>
      <c r="F452" s="1221">
        <v>0</v>
      </c>
      <c r="G452">
        <v>8519</v>
      </c>
      <c r="H452" s="1221">
        <v>0</v>
      </c>
      <c r="I452">
        <v>8519</v>
      </c>
      <c r="J452" s="1221">
        <v>0</v>
      </c>
      <c r="K452">
        <v>8519</v>
      </c>
      <c r="L452" s="1221">
        <v>0</v>
      </c>
      <c r="M452">
        <v>8519</v>
      </c>
      <c r="N452" s="1221">
        <v>0</v>
      </c>
      <c r="O452">
        <v>8519</v>
      </c>
      <c r="P452">
        <v>0</v>
      </c>
    </row>
    <row r="453" spans="1:16" x14ac:dyDescent="0.25">
      <c r="A453" s="1097">
        <v>1117</v>
      </c>
      <c r="B453" s="1097" t="s">
        <v>735</v>
      </c>
      <c r="C453" s="1097"/>
      <c r="D453" s="1097" t="s">
        <v>630</v>
      </c>
      <c r="E453">
        <v>1075</v>
      </c>
      <c r="F453" s="1221">
        <v>0</v>
      </c>
      <c r="G453">
        <v>1075</v>
      </c>
      <c r="H453" s="1221">
        <v>0</v>
      </c>
      <c r="I453">
        <v>1075</v>
      </c>
      <c r="J453" s="1221">
        <v>0</v>
      </c>
      <c r="K453">
        <v>1075</v>
      </c>
      <c r="L453" s="1221">
        <v>0</v>
      </c>
      <c r="M453">
        <v>1075</v>
      </c>
      <c r="N453" s="1221">
        <v>0</v>
      </c>
      <c r="O453">
        <v>1075</v>
      </c>
      <c r="P453">
        <v>1</v>
      </c>
    </row>
    <row r="454" spans="1:16" x14ac:dyDescent="0.25">
      <c r="A454" s="1097">
        <v>1121</v>
      </c>
      <c r="B454" s="1097" t="s">
        <v>736</v>
      </c>
      <c r="C454" s="1097"/>
      <c r="D454" s="1097" t="s">
        <v>630</v>
      </c>
      <c r="E454">
        <v>3523</v>
      </c>
      <c r="F454" s="1221">
        <v>0</v>
      </c>
      <c r="G454">
        <v>3523</v>
      </c>
      <c r="H454" s="1221">
        <v>0</v>
      </c>
      <c r="I454">
        <v>3523</v>
      </c>
      <c r="J454" s="1163">
        <v>-6.9959999999999994E-2</v>
      </c>
      <c r="K454">
        <v>3788</v>
      </c>
      <c r="L454" s="1163">
        <v>-3.6800000000000001E-3</v>
      </c>
      <c r="M454">
        <v>3802</v>
      </c>
      <c r="N454" s="1164">
        <v>3.7000000000000002E-3</v>
      </c>
      <c r="O454">
        <v>3788</v>
      </c>
      <c r="P454">
        <v>1</v>
      </c>
    </row>
    <row r="455" spans="1:16" x14ac:dyDescent="0.25">
      <c r="A455" s="1097">
        <v>1129</v>
      </c>
      <c r="B455" s="1097" t="s">
        <v>737</v>
      </c>
      <c r="C455" s="1097"/>
      <c r="D455" s="1097" t="s">
        <v>630</v>
      </c>
      <c r="E455">
        <v>4133</v>
      </c>
      <c r="F455" s="1221">
        <v>0</v>
      </c>
      <c r="G455">
        <v>4133</v>
      </c>
      <c r="H455" s="1221">
        <v>0</v>
      </c>
      <c r="I455">
        <v>4133</v>
      </c>
      <c r="J455" s="1221">
        <v>0</v>
      </c>
      <c r="K455">
        <v>4133</v>
      </c>
      <c r="L455" s="1221">
        <v>0</v>
      </c>
      <c r="M455">
        <v>4133</v>
      </c>
      <c r="N455" s="1221">
        <v>0</v>
      </c>
      <c r="O455">
        <v>4133</v>
      </c>
      <c r="P455">
        <v>1</v>
      </c>
    </row>
    <row r="456" spans="1:16" x14ac:dyDescent="0.25">
      <c r="A456" s="1097">
        <v>1133</v>
      </c>
      <c r="B456" s="1097" t="s">
        <v>738</v>
      </c>
      <c r="C456" s="1097"/>
      <c r="D456" s="1097" t="s">
        <v>630</v>
      </c>
      <c r="E456">
        <v>1075</v>
      </c>
      <c r="F456" s="1221">
        <v>0</v>
      </c>
      <c r="G456">
        <v>1075</v>
      </c>
      <c r="H456" s="1221">
        <v>0</v>
      </c>
      <c r="I456">
        <v>1075</v>
      </c>
      <c r="J456" s="1221">
        <v>0</v>
      </c>
      <c r="K456">
        <v>1075</v>
      </c>
      <c r="L456" s="1221">
        <v>0</v>
      </c>
      <c r="M456">
        <v>1075</v>
      </c>
      <c r="N456" s="1221">
        <v>0</v>
      </c>
      <c r="O456">
        <v>1075</v>
      </c>
      <c r="P456">
        <v>1</v>
      </c>
    </row>
    <row r="457" spans="1:16" x14ac:dyDescent="0.25">
      <c r="A457" s="1097">
        <v>1147</v>
      </c>
      <c r="B457" s="1097" t="s">
        <v>739</v>
      </c>
      <c r="C457" s="1097"/>
      <c r="D457" s="1097" t="s">
        <v>630</v>
      </c>
      <c r="E457">
        <v>2700</v>
      </c>
      <c r="F457" s="1221">
        <v>0</v>
      </c>
      <c r="G457">
        <v>2700</v>
      </c>
      <c r="H457" s="1221">
        <v>0</v>
      </c>
      <c r="I457">
        <v>2700</v>
      </c>
      <c r="J457" s="1221">
        <v>0</v>
      </c>
      <c r="K457">
        <v>2700</v>
      </c>
      <c r="L457" s="1164">
        <v>5.96E-3</v>
      </c>
      <c r="M457">
        <v>2684</v>
      </c>
      <c r="N457" s="1163">
        <v>-5.9300000000000004E-3</v>
      </c>
      <c r="O457">
        <v>2700</v>
      </c>
      <c r="P457">
        <v>1</v>
      </c>
    </row>
    <row r="458" spans="1:16" x14ac:dyDescent="0.25">
      <c r="A458" s="1097">
        <v>1154</v>
      </c>
      <c r="B458" s="1097" t="s">
        <v>740</v>
      </c>
      <c r="C458" s="1097"/>
      <c r="D458" s="1097" t="s">
        <v>630</v>
      </c>
      <c r="E458">
        <v>3000</v>
      </c>
      <c r="F458" s="1221">
        <v>0</v>
      </c>
      <c r="G458">
        <v>3000</v>
      </c>
      <c r="H458" s="1221">
        <v>0</v>
      </c>
      <c r="I458">
        <v>3000</v>
      </c>
      <c r="J458" s="1221">
        <v>0</v>
      </c>
      <c r="K458">
        <v>3000</v>
      </c>
      <c r="L458" s="1221">
        <v>0</v>
      </c>
      <c r="M458">
        <v>3000</v>
      </c>
      <c r="N458" s="1221">
        <v>0</v>
      </c>
      <c r="O458">
        <v>3000</v>
      </c>
      <c r="P458">
        <v>1</v>
      </c>
    </row>
    <row r="459" spans="1:16" x14ac:dyDescent="0.25">
      <c r="A459" s="1097">
        <v>1155</v>
      </c>
      <c r="B459" s="1097" t="s">
        <v>741</v>
      </c>
      <c r="C459" s="1097"/>
      <c r="D459" s="1097" t="s">
        <v>630</v>
      </c>
      <c r="E459">
        <v>233</v>
      </c>
      <c r="F459" s="1221">
        <v>0</v>
      </c>
      <c r="G459">
        <v>233</v>
      </c>
      <c r="H459" s="1221">
        <v>0</v>
      </c>
      <c r="I459">
        <v>233</v>
      </c>
      <c r="J459" s="1221">
        <v>0</v>
      </c>
      <c r="K459">
        <v>233</v>
      </c>
      <c r="L459" s="1221">
        <v>0</v>
      </c>
      <c r="M459">
        <v>233</v>
      </c>
      <c r="N459" s="1221">
        <v>0</v>
      </c>
      <c r="O459">
        <v>233</v>
      </c>
      <c r="P459">
        <v>1</v>
      </c>
    </row>
    <row r="460" spans="1:16" x14ac:dyDescent="0.25">
      <c r="A460" s="1097">
        <v>1161</v>
      </c>
      <c r="B460" s="1097" t="s">
        <v>742</v>
      </c>
      <c r="C460" s="1097"/>
      <c r="D460" s="1097" t="s">
        <v>630</v>
      </c>
      <c r="E460">
        <v>1038</v>
      </c>
      <c r="F460" s="1221">
        <v>0</v>
      </c>
      <c r="G460">
        <v>1038</v>
      </c>
      <c r="H460" s="1221">
        <v>0</v>
      </c>
      <c r="I460">
        <v>1038</v>
      </c>
      <c r="J460" s="1221">
        <v>0</v>
      </c>
      <c r="K460">
        <v>1038</v>
      </c>
      <c r="L460" s="1221">
        <v>0</v>
      </c>
      <c r="M460">
        <v>1038</v>
      </c>
      <c r="N460" s="1221">
        <v>0</v>
      </c>
      <c r="O460">
        <v>1038</v>
      </c>
      <c r="P460">
        <v>1</v>
      </c>
    </row>
    <row r="461" spans="1:16" x14ac:dyDescent="0.25">
      <c r="A461" s="1097">
        <v>1174</v>
      </c>
      <c r="B461" s="1097" t="s">
        <v>744</v>
      </c>
      <c r="C461" s="1097"/>
      <c r="D461" s="1097" t="s">
        <v>630</v>
      </c>
      <c r="E461">
        <v>1305</v>
      </c>
      <c r="F461" s="1221">
        <v>0</v>
      </c>
      <c r="G461">
        <v>1305</v>
      </c>
      <c r="H461" s="1221">
        <v>0</v>
      </c>
      <c r="I461">
        <v>1305</v>
      </c>
      <c r="J461" s="1221">
        <v>0</v>
      </c>
      <c r="K461">
        <v>1305</v>
      </c>
      <c r="L461" s="1221">
        <v>0</v>
      </c>
      <c r="M461">
        <v>1305</v>
      </c>
      <c r="N461" s="1221">
        <v>0</v>
      </c>
      <c r="O461">
        <v>1305</v>
      </c>
      <c r="P461">
        <v>1</v>
      </c>
    </row>
    <row r="462" spans="1:16" x14ac:dyDescent="0.25">
      <c r="A462" s="1097">
        <v>1175</v>
      </c>
      <c r="B462" s="1097" t="s">
        <v>745</v>
      </c>
      <c r="C462" s="1097"/>
      <c r="D462" s="1097" t="s">
        <v>630</v>
      </c>
      <c r="E462">
        <v>1209</v>
      </c>
      <c r="F462" s="1221">
        <v>0</v>
      </c>
      <c r="G462">
        <v>1209</v>
      </c>
      <c r="H462" s="1221">
        <v>0</v>
      </c>
      <c r="I462">
        <v>1209</v>
      </c>
      <c r="J462" s="1221">
        <v>0</v>
      </c>
      <c r="K462">
        <v>1209</v>
      </c>
      <c r="L462" s="1221">
        <v>0</v>
      </c>
      <c r="M462">
        <v>1209</v>
      </c>
      <c r="N462" s="1221">
        <v>0</v>
      </c>
      <c r="O462">
        <v>1209</v>
      </c>
      <c r="P462">
        <v>1</v>
      </c>
    </row>
    <row r="463" spans="1:16" x14ac:dyDescent="0.25">
      <c r="A463" s="1097">
        <v>1178</v>
      </c>
      <c r="B463" s="1097" t="s">
        <v>746</v>
      </c>
      <c r="C463" s="1097"/>
      <c r="D463" s="1097" t="s">
        <v>630</v>
      </c>
      <c r="E463">
        <v>11356</v>
      </c>
      <c r="F463" s="1221">
        <v>0</v>
      </c>
      <c r="G463">
        <v>11356</v>
      </c>
      <c r="H463" s="1221">
        <v>0</v>
      </c>
      <c r="I463">
        <v>11356</v>
      </c>
      <c r="J463" s="1221">
        <v>0</v>
      </c>
      <c r="K463">
        <v>11356</v>
      </c>
      <c r="L463" s="1164">
        <v>8.8000000000000003E-4</v>
      </c>
      <c r="M463">
        <v>11346</v>
      </c>
      <c r="N463" s="1163">
        <v>-8.8000000000000003E-4</v>
      </c>
      <c r="O463">
        <v>11356</v>
      </c>
      <c r="P463">
        <v>1</v>
      </c>
    </row>
    <row r="464" spans="1:16" x14ac:dyDescent="0.25">
      <c r="A464" s="1097">
        <v>1183</v>
      </c>
      <c r="B464" s="1097" t="s">
        <v>747</v>
      </c>
      <c r="C464" s="1097"/>
      <c r="D464" s="1097" t="s">
        <v>630</v>
      </c>
      <c r="E464">
        <v>819</v>
      </c>
      <c r="F464" s="1221">
        <v>0</v>
      </c>
      <c r="G464">
        <v>819</v>
      </c>
      <c r="H464" s="1221">
        <v>0</v>
      </c>
      <c r="I464">
        <v>819</v>
      </c>
      <c r="J464" s="1221">
        <v>0</v>
      </c>
      <c r="K464">
        <v>819</v>
      </c>
      <c r="L464" s="1221">
        <v>0</v>
      </c>
      <c r="M464">
        <v>819</v>
      </c>
      <c r="N464" s="1221">
        <v>0</v>
      </c>
      <c r="O464">
        <v>819</v>
      </c>
      <c r="P464">
        <v>1</v>
      </c>
    </row>
    <row r="465" spans="1:16" x14ac:dyDescent="0.25">
      <c r="A465" s="1097">
        <v>1184</v>
      </c>
      <c r="B465" s="1097" t="s">
        <v>748</v>
      </c>
      <c r="C465" s="1097"/>
      <c r="D465" s="1097" t="s">
        <v>630</v>
      </c>
      <c r="E465">
        <v>918</v>
      </c>
      <c r="F465" s="1221">
        <v>0</v>
      </c>
      <c r="G465">
        <v>918</v>
      </c>
      <c r="H465" s="1221">
        <v>0</v>
      </c>
      <c r="I465">
        <v>918</v>
      </c>
      <c r="J465" s="1221">
        <v>0</v>
      </c>
      <c r="K465">
        <v>918</v>
      </c>
      <c r="L465" s="1221">
        <v>0</v>
      </c>
      <c r="M465">
        <v>918</v>
      </c>
      <c r="N465" s="1221">
        <v>0</v>
      </c>
      <c r="O465">
        <v>918</v>
      </c>
      <c r="P465">
        <v>1</v>
      </c>
    </row>
    <row r="466" spans="1:16" x14ac:dyDescent="0.25">
      <c r="A466" s="1097">
        <v>1185</v>
      </c>
      <c r="B466" s="1097" t="s">
        <v>749</v>
      </c>
      <c r="C466" s="1097"/>
      <c r="D466" s="1097" t="s">
        <v>630</v>
      </c>
      <c r="E466">
        <v>2260</v>
      </c>
      <c r="F466" s="1221">
        <v>0</v>
      </c>
      <c r="G466">
        <v>2260</v>
      </c>
      <c r="H466" s="1164">
        <v>2.9139999999999999E-2</v>
      </c>
      <c r="I466">
        <v>2196</v>
      </c>
      <c r="J466" s="1221">
        <v>0</v>
      </c>
      <c r="K466">
        <v>2196</v>
      </c>
      <c r="L466" s="1221">
        <v>0</v>
      </c>
      <c r="M466">
        <v>2196</v>
      </c>
      <c r="N466" s="1221">
        <v>0</v>
      </c>
      <c r="O466">
        <v>2196</v>
      </c>
      <c r="P466">
        <v>1</v>
      </c>
    </row>
    <row r="467" spans="1:16" x14ac:dyDescent="0.25">
      <c r="A467" s="1097">
        <v>1186</v>
      </c>
      <c r="B467" s="1097" t="s">
        <v>750</v>
      </c>
      <c r="C467" s="1097"/>
      <c r="D467" s="1097" t="s">
        <v>630</v>
      </c>
      <c r="E467">
        <v>3035</v>
      </c>
      <c r="F467" s="1221">
        <v>0</v>
      </c>
      <c r="G467">
        <v>3035</v>
      </c>
      <c r="H467" s="1164">
        <v>2.189E-2</v>
      </c>
      <c r="I467">
        <v>2970</v>
      </c>
      <c r="J467" s="1221">
        <v>0</v>
      </c>
      <c r="K467">
        <v>2970</v>
      </c>
      <c r="L467" s="1221">
        <v>0</v>
      </c>
      <c r="M467">
        <v>2970</v>
      </c>
      <c r="N467" s="1221">
        <v>0</v>
      </c>
      <c r="O467">
        <v>2970</v>
      </c>
      <c r="P467">
        <v>1</v>
      </c>
    </row>
    <row r="468" spans="1:16" x14ac:dyDescent="0.25">
      <c r="A468" s="1097">
        <v>1201</v>
      </c>
      <c r="B468" s="1097" t="s">
        <v>751</v>
      </c>
      <c r="C468" s="1097"/>
      <c r="D468" s="1097" t="s">
        <v>630</v>
      </c>
      <c r="E468">
        <v>1738</v>
      </c>
      <c r="F468" s="1221">
        <v>0</v>
      </c>
      <c r="G468">
        <v>1738</v>
      </c>
      <c r="H468" s="1221">
        <v>0</v>
      </c>
      <c r="I468">
        <v>1738</v>
      </c>
      <c r="J468" s="1221">
        <v>0</v>
      </c>
      <c r="K468">
        <v>1738</v>
      </c>
      <c r="L468" s="1221">
        <v>0</v>
      </c>
      <c r="M468">
        <v>1738</v>
      </c>
      <c r="N468" s="1221">
        <v>0</v>
      </c>
      <c r="O468">
        <v>1738</v>
      </c>
      <c r="P468">
        <v>1</v>
      </c>
    </row>
    <row r="469" spans="1:16" x14ac:dyDescent="0.25">
      <c r="A469" s="1097">
        <v>1206</v>
      </c>
      <c r="B469" s="1097" t="s">
        <v>752</v>
      </c>
      <c r="C469" s="1097"/>
      <c r="D469" s="1097" t="s">
        <v>630</v>
      </c>
      <c r="E469">
        <v>819</v>
      </c>
      <c r="F469" s="1221">
        <v>0</v>
      </c>
      <c r="G469">
        <v>819</v>
      </c>
      <c r="H469" s="1221">
        <v>0</v>
      </c>
      <c r="I469">
        <v>819</v>
      </c>
      <c r="J469" s="1221">
        <v>0</v>
      </c>
      <c r="K469">
        <v>819</v>
      </c>
      <c r="L469" s="1221">
        <v>0</v>
      </c>
      <c r="M469">
        <v>819</v>
      </c>
      <c r="N469" s="1221">
        <v>0</v>
      </c>
      <c r="O469">
        <v>819</v>
      </c>
      <c r="P469">
        <v>1</v>
      </c>
    </row>
    <row r="470" spans="1:16" x14ac:dyDescent="0.25">
      <c r="A470" s="1097">
        <v>1207</v>
      </c>
      <c r="B470" s="1097" t="s">
        <v>753</v>
      </c>
      <c r="C470" s="1097"/>
      <c r="D470" s="1097" t="s">
        <v>630</v>
      </c>
      <c r="E470">
        <v>861</v>
      </c>
      <c r="F470" s="1221">
        <v>0</v>
      </c>
      <c r="G470">
        <v>861</v>
      </c>
      <c r="H470" s="1221">
        <v>0</v>
      </c>
      <c r="I470">
        <v>861</v>
      </c>
      <c r="J470" s="1221">
        <v>0</v>
      </c>
      <c r="K470">
        <v>861</v>
      </c>
      <c r="L470" s="1221">
        <v>0</v>
      </c>
      <c r="M470">
        <v>861</v>
      </c>
      <c r="N470" s="1221">
        <v>0</v>
      </c>
      <c r="O470">
        <v>861</v>
      </c>
      <c r="P470">
        <v>1</v>
      </c>
    </row>
    <row r="471" spans="1:16" x14ac:dyDescent="0.25">
      <c r="A471" s="1097">
        <v>1208</v>
      </c>
      <c r="B471" s="1097" t="s">
        <v>754</v>
      </c>
      <c r="C471" s="1097"/>
      <c r="D471" s="1097" t="s">
        <v>630</v>
      </c>
      <c r="E471">
        <v>2196</v>
      </c>
      <c r="F471" s="1221">
        <v>0</v>
      </c>
      <c r="G471">
        <v>2196</v>
      </c>
      <c r="H471" s="1221">
        <v>0</v>
      </c>
      <c r="I471">
        <v>2196</v>
      </c>
      <c r="J471" s="1221">
        <v>0</v>
      </c>
      <c r="K471">
        <v>2196</v>
      </c>
      <c r="L471" s="1221">
        <v>0</v>
      </c>
      <c r="M471">
        <v>2196</v>
      </c>
      <c r="N471" s="1221">
        <v>0</v>
      </c>
      <c r="O471">
        <v>2196</v>
      </c>
      <c r="P471">
        <v>1</v>
      </c>
    </row>
    <row r="472" spans="1:16" x14ac:dyDescent="0.25">
      <c r="A472" s="1097">
        <v>1210</v>
      </c>
      <c r="B472" s="1097" t="s">
        <v>755</v>
      </c>
      <c r="C472" s="1097"/>
      <c r="D472" s="1097" t="s">
        <v>630</v>
      </c>
      <c r="E472">
        <v>2617</v>
      </c>
      <c r="F472" s="1221">
        <v>0</v>
      </c>
      <c r="G472">
        <v>2617</v>
      </c>
      <c r="H472" s="1221">
        <v>0</v>
      </c>
      <c r="I472">
        <v>2617</v>
      </c>
      <c r="J472" s="1221">
        <v>0</v>
      </c>
      <c r="K472">
        <v>2617</v>
      </c>
      <c r="L472" s="1221">
        <v>0</v>
      </c>
      <c r="M472">
        <v>2617</v>
      </c>
      <c r="N472" s="1221">
        <v>0</v>
      </c>
      <c r="O472">
        <v>2617</v>
      </c>
      <c r="P472">
        <v>1</v>
      </c>
    </row>
    <row r="473" spans="1:16" x14ac:dyDescent="0.25">
      <c r="A473" s="1097">
        <v>1211</v>
      </c>
      <c r="B473" s="1097" t="s">
        <v>756</v>
      </c>
      <c r="C473" s="1097"/>
      <c r="D473" s="1097" t="s">
        <v>630</v>
      </c>
      <c r="E473">
        <v>952</v>
      </c>
      <c r="F473" s="1221">
        <v>0</v>
      </c>
      <c r="G473">
        <v>952</v>
      </c>
      <c r="H473" s="1221">
        <v>0</v>
      </c>
      <c r="I473">
        <v>952</v>
      </c>
      <c r="J473" s="1221">
        <v>0</v>
      </c>
      <c r="K473">
        <v>952</v>
      </c>
      <c r="L473" s="1221">
        <v>0</v>
      </c>
      <c r="M473">
        <v>952</v>
      </c>
      <c r="N473" s="1221">
        <v>0</v>
      </c>
      <c r="O473">
        <v>952</v>
      </c>
      <c r="P473">
        <v>1</v>
      </c>
    </row>
    <row r="474" spans="1:16" x14ac:dyDescent="0.25">
      <c r="A474" s="1097">
        <v>1212</v>
      </c>
      <c r="B474" s="1097" t="s">
        <v>757</v>
      </c>
      <c r="C474" s="1097"/>
      <c r="D474" s="1097" t="s">
        <v>630</v>
      </c>
      <c r="E474">
        <v>2342</v>
      </c>
      <c r="F474" s="1221">
        <v>0</v>
      </c>
      <c r="G474">
        <v>2342</v>
      </c>
      <c r="H474" s="1164">
        <v>2.945E-2</v>
      </c>
      <c r="I474">
        <v>2275</v>
      </c>
      <c r="J474" s="1221">
        <v>0</v>
      </c>
      <c r="K474">
        <v>2275</v>
      </c>
      <c r="L474" s="1221">
        <v>0</v>
      </c>
      <c r="M474">
        <v>2275</v>
      </c>
      <c r="N474" s="1221">
        <v>0</v>
      </c>
      <c r="O474">
        <v>2275</v>
      </c>
      <c r="P474">
        <v>1</v>
      </c>
    </row>
    <row r="475" spans="1:16" x14ac:dyDescent="0.25">
      <c r="A475" s="1097">
        <v>1213</v>
      </c>
      <c r="B475" s="1097" t="s">
        <v>758</v>
      </c>
      <c r="C475" s="1097"/>
      <c r="D475" s="1097" t="s">
        <v>630</v>
      </c>
      <c r="E475">
        <v>3078</v>
      </c>
      <c r="F475" s="1221">
        <v>0</v>
      </c>
      <c r="G475">
        <v>3078</v>
      </c>
      <c r="H475" s="1221">
        <v>0</v>
      </c>
      <c r="I475">
        <v>3078</v>
      </c>
      <c r="J475" s="1221">
        <v>0</v>
      </c>
      <c r="K475">
        <v>3078</v>
      </c>
      <c r="L475" s="1221">
        <v>0</v>
      </c>
      <c r="M475">
        <v>3078</v>
      </c>
      <c r="N475" s="1221">
        <v>0</v>
      </c>
      <c r="O475">
        <v>3078</v>
      </c>
      <c r="P475">
        <v>1</v>
      </c>
    </row>
    <row r="476" spans="1:16" x14ac:dyDescent="0.25">
      <c r="A476" s="1097">
        <v>1214</v>
      </c>
      <c r="B476" s="1097" t="s">
        <v>759</v>
      </c>
      <c r="C476" s="1097"/>
      <c r="D476" s="1097" t="s">
        <v>630</v>
      </c>
      <c r="E476">
        <v>1338</v>
      </c>
      <c r="F476" s="1221">
        <v>0</v>
      </c>
      <c r="G476">
        <v>1338</v>
      </c>
      <c r="H476" s="1221">
        <v>0</v>
      </c>
      <c r="I476">
        <v>1338</v>
      </c>
      <c r="J476" s="1221">
        <v>0</v>
      </c>
      <c r="K476">
        <v>1338</v>
      </c>
      <c r="L476" s="1164">
        <v>1.3639999999999999E-2</v>
      </c>
      <c r="M476">
        <v>1320</v>
      </c>
      <c r="N476" s="1164">
        <v>8.5529999999999995E-2</v>
      </c>
      <c r="O476">
        <v>1216</v>
      </c>
      <c r="P476">
        <v>1</v>
      </c>
    </row>
    <row r="477" spans="1:16" x14ac:dyDescent="0.25">
      <c r="A477" s="1097">
        <v>1216</v>
      </c>
      <c r="B477" s="1097" t="s">
        <v>761</v>
      </c>
      <c r="C477" s="1097"/>
      <c r="D477" s="1097" t="s">
        <v>630</v>
      </c>
      <c r="E477">
        <v>1399</v>
      </c>
      <c r="F477" s="1221">
        <v>0</v>
      </c>
      <c r="G477">
        <v>1399</v>
      </c>
      <c r="H477" s="1221">
        <v>0</v>
      </c>
      <c r="I477">
        <v>1399</v>
      </c>
      <c r="J477" s="1221">
        <v>0</v>
      </c>
      <c r="K477">
        <v>1399</v>
      </c>
      <c r="L477" s="1221">
        <v>0</v>
      </c>
      <c r="M477">
        <v>1399</v>
      </c>
      <c r="N477" s="1221">
        <v>0</v>
      </c>
      <c r="O477">
        <v>1399</v>
      </c>
      <c r="P477">
        <v>1</v>
      </c>
    </row>
    <row r="478" spans="1:16" x14ac:dyDescent="0.25">
      <c r="A478" s="1097">
        <v>1217</v>
      </c>
      <c r="B478" s="1097" t="s">
        <v>762</v>
      </c>
      <c r="C478" s="1097"/>
      <c r="D478" s="1097" t="s">
        <v>630</v>
      </c>
      <c r="E478">
        <v>2007</v>
      </c>
      <c r="F478" s="1221">
        <v>0</v>
      </c>
      <c r="G478">
        <v>2007</v>
      </c>
      <c r="H478" s="1221">
        <v>0</v>
      </c>
      <c r="I478">
        <v>2007</v>
      </c>
      <c r="J478" s="1221">
        <v>0</v>
      </c>
      <c r="K478">
        <v>2007</v>
      </c>
      <c r="L478" s="1221">
        <v>0</v>
      </c>
      <c r="M478">
        <v>2007</v>
      </c>
      <c r="N478" s="1221">
        <v>0</v>
      </c>
      <c r="O478">
        <v>2007</v>
      </c>
      <c r="P478">
        <v>1</v>
      </c>
    </row>
    <row r="479" spans="1:16" x14ac:dyDescent="0.25">
      <c r="A479" s="1097">
        <v>1218</v>
      </c>
      <c r="B479" s="1097" t="s">
        <v>763</v>
      </c>
      <c r="C479" s="1097"/>
      <c r="D479" s="1097" t="s">
        <v>630</v>
      </c>
      <c r="E479">
        <v>2250</v>
      </c>
      <c r="F479" s="1221">
        <v>0</v>
      </c>
      <c r="G479">
        <v>2250</v>
      </c>
      <c r="H479" s="1221">
        <v>0</v>
      </c>
      <c r="I479">
        <v>2250</v>
      </c>
      <c r="J479" s="1221">
        <v>0</v>
      </c>
      <c r="K479">
        <v>2250</v>
      </c>
      <c r="L479" s="1221">
        <v>0</v>
      </c>
      <c r="M479">
        <v>2250</v>
      </c>
      <c r="N479" s="1221">
        <v>0</v>
      </c>
      <c r="O479">
        <v>2250</v>
      </c>
      <c r="P479">
        <v>1</v>
      </c>
    </row>
    <row r="480" spans="1:16" x14ac:dyDescent="0.25">
      <c r="A480" s="1097">
        <v>1221</v>
      </c>
      <c r="B480" s="1097" t="s">
        <v>764</v>
      </c>
      <c r="C480" s="1097"/>
      <c r="D480" s="1097" t="s">
        <v>630</v>
      </c>
      <c r="E480">
        <v>1512</v>
      </c>
      <c r="F480" s="1221">
        <v>0</v>
      </c>
      <c r="G480">
        <v>1512</v>
      </c>
      <c r="H480" s="1221">
        <v>0</v>
      </c>
      <c r="I480">
        <v>1512</v>
      </c>
      <c r="J480" s="1221">
        <v>0</v>
      </c>
      <c r="K480">
        <v>1512</v>
      </c>
      <c r="L480" s="1221">
        <v>0</v>
      </c>
      <c r="M480">
        <v>1512</v>
      </c>
      <c r="N480" s="1221">
        <v>0</v>
      </c>
      <c r="O480">
        <v>1512</v>
      </c>
      <c r="P480">
        <v>1</v>
      </c>
    </row>
    <row r="481" spans="1:16" x14ac:dyDescent="0.25">
      <c r="A481" s="1097">
        <v>1232</v>
      </c>
      <c r="B481" s="1097" t="s">
        <v>765</v>
      </c>
      <c r="C481" s="1097"/>
      <c r="D481" s="1097" t="s">
        <v>630</v>
      </c>
      <c r="E481">
        <v>986</v>
      </c>
      <c r="F481" s="1221">
        <v>0</v>
      </c>
      <c r="G481">
        <v>986</v>
      </c>
      <c r="H481" s="1221">
        <v>0</v>
      </c>
      <c r="I481">
        <v>986</v>
      </c>
      <c r="J481" s="1221">
        <v>0</v>
      </c>
      <c r="K481">
        <v>986</v>
      </c>
      <c r="L481" s="1221">
        <v>0</v>
      </c>
      <c r="M481">
        <v>986</v>
      </c>
      <c r="N481" s="1221">
        <v>0</v>
      </c>
      <c r="O481">
        <v>986</v>
      </c>
      <c r="P481">
        <v>1</v>
      </c>
    </row>
    <row r="482" spans="1:16" x14ac:dyDescent="0.25">
      <c r="A482" s="1097">
        <v>1237</v>
      </c>
      <c r="B482" s="1097" t="s">
        <v>766</v>
      </c>
      <c r="C482" s="1097"/>
      <c r="D482" s="1097" t="s">
        <v>630</v>
      </c>
      <c r="E482">
        <v>275</v>
      </c>
      <c r="F482" s="1221">
        <v>0</v>
      </c>
      <c r="G482">
        <v>275</v>
      </c>
      <c r="H482" s="1221">
        <v>0</v>
      </c>
      <c r="I482">
        <v>275</v>
      </c>
      <c r="J482" s="1221">
        <v>0</v>
      </c>
      <c r="K482">
        <v>275</v>
      </c>
      <c r="L482" s="1221">
        <v>0</v>
      </c>
      <c r="M482">
        <v>275</v>
      </c>
      <c r="N482" s="1221">
        <v>0</v>
      </c>
      <c r="O482">
        <v>275</v>
      </c>
      <c r="P482">
        <v>1</v>
      </c>
    </row>
    <row r="483" spans="1:16" x14ac:dyDescent="0.25">
      <c r="A483" s="1097">
        <v>1243</v>
      </c>
      <c r="B483" s="1097" t="s">
        <v>767</v>
      </c>
      <c r="C483" s="1097"/>
      <c r="D483" s="1097" t="s">
        <v>630</v>
      </c>
      <c r="E483">
        <v>1211</v>
      </c>
      <c r="F483" s="1221">
        <v>0</v>
      </c>
      <c r="G483">
        <v>1211</v>
      </c>
      <c r="H483" s="1221">
        <v>0</v>
      </c>
      <c r="I483">
        <v>1211</v>
      </c>
      <c r="J483" s="1221">
        <v>0</v>
      </c>
      <c r="K483">
        <v>1211</v>
      </c>
      <c r="L483" s="1221">
        <v>0</v>
      </c>
      <c r="M483">
        <v>1211</v>
      </c>
      <c r="N483" s="1221">
        <v>0</v>
      </c>
      <c r="O483">
        <v>1211</v>
      </c>
      <c r="P483">
        <v>1</v>
      </c>
    </row>
    <row r="484" spans="1:16" x14ac:dyDescent="0.25">
      <c r="A484" s="1097">
        <v>1244</v>
      </c>
      <c r="B484" s="1097" t="s">
        <v>768</v>
      </c>
      <c r="C484" s="1097"/>
      <c r="D484" s="1097" t="s">
        <v>630</v>
      </c>
      <c r="E484">
        <v>1211</v>
      </c>
      <c r="F484" s="1221">
        <v>0</v>
      </c>
      <c r="G484">
        <v>1211</v>
      </c>
      <c r="H484" s="1221">
        <v>0</v>
      </c>
      <c r="I484">
        <v>1211</v>
      </c>
      <c r="J484" s="1221">
        <v>0</v>
      </c>
      <c r="K484">
        <v>1211</v>
      </c>
      <c r="L484" s="1221">
        <v>0</v>
      </c>
      <c r="M484">
        <v>1211</v>
      </c>
      <c r="N484" s="1221">
        <v>0</v>
      </c>
      <c r="O484">
        <v>1211</v>
      </c>
      <c r="P484">
        <v>1</v>
      </c>
    </row>
    <row r="485" spans="1:16" x14ac:dyDescent="0.25">
      <c r="A485" s="1097">
        <v>1245</v>
      </c>
      <c r="B485" s="1097" t="s">
        <v>769</v>
      </c>
      <c r="C485" s="1097"/>
      <c r="D485" s="1097" t="s">
        <v>630</v>
      </c>
      <c r="E485">
        <v>922</v>
      </c>
      <c r="F485" s="1221">
        <v>0</v>
      </c>
      <c r="G485">
        <v>922</v>
      </c>
      <c r="H485" s="1221">
        <v>0</v>
      </c>
      <c r="I485">
        <v>922</v>
      </c>
      <c r="J485" s="1221">
        <v>0</v>
      </c>
      <c r="K485">
        <v>922</v>
      </c>
      <c r="L485" s="1221">
        <v>0</v>
      </c>
      <c r="M485">
        <v>922</v>
      </c>
      <c r="N485" s="1221">
        <v>0</v>
      </c>
      <c r="O485">
        <v>922</v>
      </c>
      <c r="P485">
        <v>1</v>
      </c>
    </row>
    <row r="486" spans="1:16" x14ac:dyDescent="0.25">
      <c r="A486" s="1097">
        <v>1246</v>
      </c>
      <c r="B486" s="1097" t="s">
        <v>770</v>
      </c>
      <c r="C486" s="1097"/>
      <c r="D486" s="1097" t="s">
        <v>630</v>
      </c>
      <c r="E486">
        <v>706</v>
      </c>
      <c r="F486" s="1221">
        <v>0</v>
      </c>
      <c r="G486">
        <v>706</v>
      </c>
      <c r="H486" s="1221">
        <v>0</v>
      </c>
      <c r="I486">
        <v>706</v>
      </c>
      <c r="J486" s="1221">
        <v>0</v>
      </c>
      <c r="K486">
        <v>706</v>
      </c>
      <c r="L486" s="1221">
        <v>0</v>
      </c>
      <c r="M486">
        <v>706</v>
      </c>
      <c r="N486" s="1221">
        <v>0</v>
      </c>
      <c r="O486">
        <v>706</v>
      </c>
      <c r="P486">
        <v>1</v>
      </c>
    </row>
    <row r="487" spans="1:16" x14ac:dyDescent="0.25">
      <c r="A487" s="1097">
        <v>1247</v>
      </c>
      <c r="B487" s="1097" t="s">
        <v>771</v>
      </c>
      <c r="C487" s="1097"/>
      <c r="D487" s="1097" t="s">
        <v>630</v>
      </c>
      <c r="E487">
        <v>706</v>
      </c>
      <c r="F487" s="1221">
        <v>0</v>
      </c>
      <c r="G487">
        <v>706</v>
      </c>
      <c r="H487" s="1221">
        <v>0</v>
      </c>
      <c r="I487">
        <v>706</v>
      </c>
      <c r="J487" s="1221">
        <v>0</v>
      </c>
      <c r="K487">
        <v>706</v>
      </c>
      <c r="L487" s="1221">
        <v>0</v>
      </c>
      <c r="M487">
        <v>706</v>
      </c>
      <c r="N487" s="1221">
        <v>0</v>
      </c>
      <c r="O487">
        <v>706</v>
      </c>
      <c r="P487">
        <v>1</v>
      </c>
    </row>
    <row r="488" spans="1:16" x14ac:dyDescent="0.25">
      <c r="A488" s="1097">
        <v>1248</v>
      </c>
      <c r="B488" s="1097" t="s">
        <v>772</v>
      </c>
      <c r="C488" s="1097"/>
      <c r="D488" s="1097" t="s">
        <v>630</v>
      </c>
      <c r="E488">
        <v>849</v>
      </c>
      <c r="F488" s="1221">
        <v>0</v>
      </c>
      <c r="G488">
        <v>849</v>
      </c>
      <c r="H488" s="1221">
        <v>0</v>
      </c>
      <c r="I488">
        <v>849</v>
      </c>
      <c r="J488" s="1221">
        <v>0</v>
      </c>
      <c r="K488">
        <v>849</v>
      </c>
      <c r="L488" s="1221">
        <v>0</v>
      </c>
      <c r="M488">
        <v>849</v>
      </c>
      <c r="N488" s="1221">
        <v>0</v>
      </c>
      <c r="O488">
        <v>849</v>
      </c>
      <c r="P488">
        <v>1</v>
      </c>
    </row>
    <row r="489" spans="1:16" x14ac:dyDescent="0.25">
      <c r="A489" s="1097">
        <v>1249</v>
      </c>
      <c r="B489" s="1097" t="s">
        <v>773</v>
      </c>
      <c r="C489" s="1097"/>
      <c r="D489" s="1097" t="s">
        <v>630</v>
      </c>
      <c r="E489">
        <v>658</v>
      </c>
      <c r="F489" s="1221">
        <v>0</v>
      </c>
      <c r="G489">
        <v>658</v>
      </c>
      <c r="H489" s="1221">
        <v>0</v>
      </c>
      <c r="I489">
        <v>658</v>
      </c>
      <c r="J489" s="1221">
        <v>0</v>
      </c>
      <c r="K489">
        <v>658</v>
      </c>
      <c r="L489" s="1221">
        <v>0</v>
      </c>
      <c r="M489">
        <v>658</v>
      </c>
      <c r="N489" s="1221">
        <v>0</v>
      </c>
      <c r="O489">
        <v>658</v>
      </c>
      <c r="P489">
        <v>1</v>
      </c>
    </row>
    <row r="490" spans="1:16" x14ac:dyDescent="0.25">
      <c r="A490" s="1097">
        <v>1257</v>
      </c>
      <c r="B490" s="1097" t="s">
        <v>1256</v>
      </c>
      <c r="C490" s="1097"/>
      <c r="D490" s="1097" t="s">
        <v>630</v>
      </c>
      <c r="E490">
        <v>1519</v>
      </c>
      <c r="F490" s="1221">
        <v>0</v>
      </c>
      <c r="G490">
        <v>1519</v>
      </c>
      <c r="H490" s="1221">
        <v>0</v>
      </c>
      <c r="I490">
        <v>1519</v>
      </c>
      <c r="J490" s="1221">
        <v>0</v>
      </c>
      <c r="K490">
        <v>1519</v>
      </c>
      <c r="L490" s="1221">
        <v>0</v>
      </c>
      <c r="M490">
        <v>1519</v>
      </c>
      <c r="N490" s="1221">
        <v>0</v>
      </c>
      <c r="O490">
        <v>1519</v>
      </c>
      <c r="P490">
        <v>1</v>
      </c>
    </row>
    <row r="491" spans="1:16" x14ac:dyDescent="0.25">
      <c r="A491" s="1097">
        <v>1259</v>
      </c>
      <c r="B491" s="1097" t="s">
        <v>774</v>
      </c>
      <c r="C491" s="1097"/>
      <c r="D491" s="1097" t="s">
        <v>630</v>
      </c>
      <c r="E491">
        <v>1108</v>
      </c>
      <c r="F491" s="1221">
        <v>0</v>
      </c>
      <c r="G491">
        <v>1108</v>
      </c>
      <c r="H491" s="1221">
        <v>0</v>
      </c>
      <c r="I491">
        <v>1108</v>
      </c>
      <c r="J491" s="1221">
        <v>0</v>
      </c>
      <c r="K491">
        <v>1108</v>
      </c>
      <c r="L491" s="1221">
        <v>0</v>
      </c>
      <c r="M491">
        <v>1108</v>
      </c>
      <c r="N491" s="1221">
        <v>0</v>
      </c>
      <c r="O491">
        <v>1108</v>
      </c>
      <c r="P491">
        <v>1</v>
      </c>
    </row>
    <row r="492" spans="1:16" x14ac:dyDescent="0.25">
      <c r="A492" s="1097">
        <v>1274</v>
      </c>
      <c r="B492" s="1097" t="s">
        <v>775</v>
      </c>
      <c r="C492" s="1097"/>
      <c r="D492" s="1097" t="s">
        <v>630</v>
      </c>
      <c r="E492">
        <v>1189</v>
      </c>
      <c r="F492" s="1221">
        <v>0</v>
      </c>
      <c r="G492">
        <v>1189</v>
      </c>
      <c r="H492" s="1221">
        <v>0</v>
      </c>
      <c r="I492">
        <v>1189</v>
      </c>
      <c r="J492" s="1221">
        <v>0</v>
      </c>
      <c r="K492">
        <v>1189</v>
      </c>
      <c r="L492" s="1221">
        <v>0</v>
      </c>
      <c r="M492">
        <v>1189</v>
      </c>
      <c r="N492" s="1221">
        <v>0</v>
      </c>
      <c r="O492">
        <v>1189</v>
      </c>
      <c r="P492">
        <v>1</v>
      </c>
    </row>
    <row r="493" spans="1:16" x14ac:dyDescent="0.25">
      <c r="A493" s="1097">
        <v>1275</v>
      </c>
      <c r="B493" s="1097" t="s">
        <v>776</v>
      </c>
      <c r="C493" s="1097"/>
      <c r="D493" s="1097" t="s">
        <v>630</v>
      </c>
      <c r="E493">
        <v>11860</v>
      </c>
      <c r="F493" s="1221">
        <v>0</v>
      </c>
      <c r="G493">
        <v>11860</v>
      </c>
      <c r="H493" s="1221">
        <v>0</v>
      </c>
      <c r="I493">
        <v>11860</v>
      </c>
      <c r="J493" s="1221">
        <v>0</v>
      </c>
      <c r="K493">
        <v>11860</v>
      </c>
      <c r="L493" s="1221">
        <v>0</v>
      </c>
      <c r="M493">
        <v>11860</v>
      </c>
      <c r="N493" s="1221">
        <v>0</v>
      </c>
      <c r="O493">
        <v>11860</v>
      </c>
      <c r="P493">
        <v>1</v>
      </c>
    </row>
    <row r="494" spans="1:16" x14ac:dyDescent="0.25">
      <c r="A494" s="1097">
        <v>1302</v>
      </c>
      <c r="B494" s="1097" t="s">
        <v>778</v>
      </c>
      <c r="C494" s="1097"/>
      <c r="D494" s="1097" t="s">
        <v>630</v>
      </c>
      <c r="E494">
        <v>3522</v>
      </c>
      <c r="F494" s="1221">
        <v>0</v>
      </c>
      <c r="G494">
        <v>3522</v>
      </c>
      <c r="H494" s="1221">
        <v>0</v>
      </c>
      <c r="I494">
        <v>3522</v>
      </c>
      <c r="J494" s="1221">
        <v>0</v>
      </c>
      <c r="K494">
        <v>3522</v>
      </c>
      <c r="L494" s="1221">
        <v>0</v>
      </c>
      <c r="M494">
        <v>3522</v>
      </c>
      <c r="N494" s="1221">
        <v>0</v>
      </c>
      <c r="O494">
        <v>3522</v>
      </c>
      <c r="P494">
        <v>1</v>
      </c>
    </row>
    <row r="495" spans="1:16" x14ac:dyDescent="0.25">
      <c r="A495" s="1097">
        <v>1303</v>
      </c>
      <c r="B495" s="1097" t="s">
        <v>779</v>
      </c>
      <c r="C495" s="1097"/>
      <c r="D495" s="1097" t="s">
        <v>630</v>
      </c>
      <c r="E495">
        <v>1099</v>
      </c>
      <c r="F495" s="1221">
        <v>0</v>
      </c>
      <c r="G495">
        <v>1099</v>
      </c>
      <c r="H495" s="1221">
        <v>0</v>
      </c>
      <c r="I495">
        <v>1099</v>
      </c>
      <c r="J495" s="1221">
        <v>0</v>
      </c>
      <c r="K495">
        <v>1099</v>
      </c>
      <c r="L495" s="1221">
        <v>0</v>
      </c>
      <c r="M495">
        <v>1099</v>
      </c>
      <c r="N495" s="1164">
        <v>0.13650000000000001</v>
      </c>
      <c r="O495">
        <v>967</v>
      </c>
      <c r="P495">
        <v>1</v>
      </c>
    </row>
    <row r="496" spans="1:16" x14ac:dyDescent="0.25">
      <c r="A496" s="1097">
        <v>1304</v>
      </c>
      <c r="B496" s="1097" t="s">
        <v>780</v>
      </c>
      <c r="C496" s="1097"/>
      <c r="D496" s="1097" t="s">
        <v>630</v>
      </c>
      <c r="E496">
        <v>798</v>
      </c>
      <c r="F496" s="1221">
        <v>0</v>
      </c>
      <c r="G496">
        <v>798</v>
      </c>
      <c r="H496" s="1221">
        <v>0</v>
      </c>
      <c r="I496">
        <v>798</v>
      </c>
      <c r="J496" s="1221">
        <v>0</v>
      </c>
      <c r="K496">
        <v>798</v>
      </c>
      <c r="L496" s="1221">
        <v>0</v>
      </c>
      <c r="M496">
        <v>798</v>
      </c>
      <c r="N496" s="1221">
        <v>0</v>
      </c>
      <c r="O496">
        <v>798</v>
      </c>
      <c r="P496">
        <v>1</v>
      </c>
    </row>
    <row r="497" spans="1:16" x14ac:dyDescent="0.25">
      <c r="A497" s="1097">
        <v>1305</v>
      </c>
      <c r="B497" s="1097" t="s">
        <v>781</v>
      </c>
      <c r="C497" s="1097"/>
      <c r="D497" s="1097" t="s">
        <v>630</v>
      </c>
      <c r="E497">
        <v>883</v>
      </c>
      <c r="F497" s="1221">
        <v>0</v>
      </c>
      <c r="G497">
        <v>883</v>
      </c>
      <c r="H497" s="1221">
        <v>0</v>
      </c>
      <c r="I497">
        <v>883</v>
      </c>
      <c r="J497" s="1221">
        <v>0</v>
      </c>
      <c r="K497">
        <v>883</v>
      </c>
      <c r="L497" s="1221">
        <v>0</v>
      </c>
      <c r="M497">
        <v>883</v>
      </c>
      <c r="N497" s="1221">
        <v>0</v>
      </c>
      <c r="O497">
        <v>883</v>
      </c>
      <c r="P497">
        <v>1</v>
      </c>
    </row>
    <row r="498" spans="1:16" x14ac:dyDescent="0.25">
      <c r="A498" s="1097">
        <v>1306</v>
      </c>
      <c r="B498" s="1097" t="s">
        <v>782</v>
      </c>
      <c r="C498" s="1097"/>
      <c r="D498" s="1097" t="s">
        <v>630</v>
      </c>
      <c r="E498">
        <v>618</v>
      </c>
      <c r="F498" s="1221">
        <v>0</v>
      </c>
      <c r="G498">
        <v>618</v>
      </c>
      <c r="H498" s="1221">
        <v>0</v>
      </c>
      <c r="I498">
        <v>618</v>
      </c>
      <c r="J498" s="1221">
        <v>0</v>
      </c>
      <c r="K498">
        <v>618</v>
      </c>
      <c r="L498" s="1221">
        <v>0</v>
      </c>
      <c r="M498">
        <v>618</v>
      </c>
      <c r="N498" s="1221">
        <v>0</v>
      </c>
      <c r="O498">
        <v>618</v>
      </c>
      <c r="P498">
        <v>1</v>
      </c>
    </row>
    <row r="499" spans="1:16" x14ac:dyDescent="0.25">
      <c r="A499" s="1097">
        <v>1307</v>
      </c>
      <c r="B499" s="1097" t="s">
        <v>783</v>
      </c>
      <c r="C499" s="1097"/>
      <c r="D499" s="1097" t="s">
        <v>630</v>
      </c>
      <c r="E499">
        <v>883</v>
      </c>
      <c r="F499" s="1221">
        <v>0</v>
      </c>
      <c r="G499">
        <v>883</v>
      </c>
      <c r="H499" s="1221">
        <v>0</v>
      </c>
      <c r="I499">
        <v>883</v>
      </c>
      <c r="J499" s="1221">
        <v>0</v>
      </c>
      <c r="K499">
        <v>883</v>
      </c>
      <c r="L499" s="1221">
        <v>0</v>
      </c>
      <c r="M499">
        <v>883</v>
      </c>
      <c r="N499" s="1221">
        <v>0</v>
      </c>
      <c r="O499">
        <v>883</v>
      </c>
      <c r="P499">
        <v>1</v>
      </c>
    </row>
    <row r="500" spans="1:16" x14ac:dyDescent="0.25">
      <c r="A500" s="1097">
        <v>1308</v>
      </c>
      <c r="B500" s="1097" t="s">
        <v>784</v>
      </c>
      <c r="C500" s="1097"/>
      <c r="D500" s="1097" t="s">
        <v>630</v>
      </c>
      <c r="E500">
        <v>2898</v>
      </c>
      <c r="F500" s="1221">
        <v>0</v>
      </c>
      <c r="G500">
        <v>2898</v>
      </c>
      <c r="H500" s="1221">
        <v>0</v>
      </c>
      <c r="I500">
        <v>2898</v>
      </c>
      <c r="J500" s="1164">
        <v>7.016E-2</v>
      </c>
      <c r="K500">
        <v>2708</v>
      </c>
      <c r="L500" s="1221">
        <v>0</v>
      </c>
      <c r="M500">
        <v>2708</v>
      </c>
      <c r="N500" s="1221">
        <v>0</v>
      </c>
      <c r="O500">
        <v>2708</v>
      </c>
      <c r="P500">
        <v>1</v>
      </c>
    </row>
    <row r="501" spans="1:16" x14ac:dyDescent="0.25">
      <c r="A501" s="1097">
        <v>1309</v>
      </c>
      <c r="B501" s="1097" t="s">
        <v>785</v>
      </c>
      <c r="C501" s="1097"/>
      <c r="D501" s="1097" t="s">
        <v>630</v>
      </c>
      <c r="E501">
        <v>2898</v>
      </c>
      <c r="F501" s="1221">
        <v>0</v>
      </c>
      <c r="G501">
        <v>2898</v>
      </c>
      <c r="H501" s="1221">
        <v>0</v>
      </c>
      <c r="I501">
        <v>2898</v>
      </c>
      <c r="J501" s="1164">
        <v>7.016E-2</v>
      </c>
      <c r="K501">
        <v>2708</v>
      </c>
      <c r="L501" s="1221">
        <v>0</v>
      </c>
      <c r="M501">
        <v>2708</v>
      </c>
      <c r="N501" s="1221">
        <v>0</v>
      </c>
      <c r="O501">
        <v>2708</v>
      </c>
      <c r="P501">
        <v>1</v>
      </c>
    </row>
    <row r="502" spans="1:16" x14ac:dyDescent="0.25">
      <c r="A502" s="1097">
        <v>1311</v>
      </c>
      <c r="B502" s="1097" t="s">
        <v>787</v>
      </c>
      <c r="C502" s="1097"/>
      <c r="D502" s="1097" t="s">
        <v>630</v>
      </c>
      <c r="E502">
        <v>609</v>
      </c>
      <c r="F502" s="1221">
        <v>0</v>
      </c>
      <c r="G502">
        <v>609</v>
      </c>
      <c r="H502" s="1221">
        <v>0</v>
      </c>
      <c r="I502">
        <v>609</v>
      </c>
      <c r="J502" s="1221">
        <v>0</v>
      </c>
      <c r="K502">
        <v>609</v>
      </c>
      <c r="L502" s="1221">
        <v>0</v>
      </c>
      <c r="M502">
        <v>609</v>
      </c>
      <c r="N502" s="1221">
        <v>0</v>
      </c>
      <c r="O502">
        <v>609</v>
      </c>
      <c r="P502">
        <v>1</v>
      </c>
    </row>
    <row r="503" spans="1:16" x14ac:dyDescent="0.25">
      <c r="A503" s="1097">
        <v>1340</v>
      </c>
      <c r="B503" s="1097" t="s">
        <v>790</v>
      </c>
      <c r="C503" s="1097"/>
      <c r="D503" s="1097" t="s">
        <v>630</v>
      </c>
      <c r="E503">
        <v>1127</v>
      </c>
      <c r="F503" s="1221">
        <v>0</v>
      </c>
      <c r="G503">
        <v>1127</v>
      </c>
      <c r="H503" s="1221">
        <v>0</v>
      </c>
      <c r="I503">
        <v>1127</v>
      </c>
      <c r="J503" s="1221">
        <v>0</v>
      </c>
      <c r="K503">
        <v>1127</v>
      </c>
      <c r="L503" s="1221">
        <v>0</v>
      </c>
      <c r="M503">
        <v>1127</v>
      </c>
      <c r="N503" s="1221">
        <v>0</v>
      </c>
      <c r="O503">
        <v>1127</v>
      </c>
      <c r="P503">
        <v>1</v>
      </c>
    </row>
    <row r="504" spans="1:16" x14ac:dyDescent="0.25">
      <c r="A504">
        <v>1341</v>
      </c>
      <c r="B504" t="s">
        <v>791</v>
      </c>
      <c r="D504" t="s">
        <v>630</v>
      </c>
      <c r="E504">
        <v>6416</v>
      </c>
      <c r="F504" s="1221">
        <v>0</v>
      </c>
      <c r="G504">
        <v>6416</v>
      </c>
      <c r="H504" s="1221">
        <v>0</v>
      </c>
      <c r="I504">
        <v>6416</v>
      </c>
      <c r="J504" s="1221">
        <v>0</v>
      </c>
      <c r="K504">
        <v>6416</v>
      </c>
      <c r="L504" s="1164">
        <v>1.183E-2</v>
      </c>
      <c r="M504">
        <v>6341</v>
      </c>
      <c r="N504" s="1164">
        <v>1.7979999999999999E-2</v>
      </c>
      <c r="O504">
        <v>6229</v>
      </c>
      <c r="P504">
        <v>0</v>
      </c>
    </row>
    <row r="505" spans="1:16" x14ac:dyDescent="0.25">
      <c r="A505">
        <v>1355</v>
      </c>
      <c r="B505" t="s">
        <v>792</v>
      </c>
      <c r="D505" t="s">
        <v>630</v>
      </c>
      <c r="E505">
        <v>17649</v>
      </c>
      <c r="F505" s="1221">
        <v>0</v>
      </c>
      <c r="G505">
        <v>17649</v>
      </c>
      <c r="H505" s="1221">
        <v>0</v>
      </c>
      <c r="I505">
        <v>17649</v>
      </c>
      <c r="J505" s="1221">
        <v>0</v>
      </c>
      <c r="K505">
        <v>17649</v>
      </c>
      <c r="L505" s="1164">
        <v>2.6700000000000001E-3</v>
      </c>
      <c r="M505">
        <v>17602</v>
      </c>
      <c r="N505" s="1164">
        <v>2.129E-2</v>
      </c>
      <c r="O505">
        <v>17235</v>
      </c>
      <c r="P505">
        <v>0</v>
      </c>
    </row>
    <row r="506" spans="1:16" x14ac:dyDescent="0.25">
      <c r="A506" s="1097">
        <v>1376</v>
      </c>
      <c r="B506" s="1097" t="s">
        <v>793</v>
      </c>
      <c r="C506" s="1097"/>
      <c r="D506" s="1097" t="s">
        <v>630</v>
      </c>
      <c r="E506">
        <v>34567</v>
      </c>
      <c r="F506" s="1221">
        <v>0</v>
      </c>
      <c r="G506">
        <v>34567</v>
      </c>
      <c r="H506" s="1221">
        <v>0</v>
      </c>
      <c r="I506">
        <v>34567</v>
      </c>
      <c r="J506" s="1221">
        <v>0</v>
      </c>
      <c r="K506">
        <v>34567</v>
      </c>
      <c r="L506" s="1221">
        <v>0</v>
      </c>
      <c r="M506">
        <v>34567</v>
      </c>
      <c r="N506" s="1221">
        <v>0</v>
      </c>
      <c r="O506">
        <v>34567</v>
      </c>
      <c r="P506">
        <v>1</v>
      </c>
    </row>
    <row r="507" spans="1:16" x14ac:dyDescent="0.25">
      <c r="A507" s="1097">
        <v>1377</v>
      </c>
      <c r="B507" s="1097" t="s">
        <v>794</v>
      </c>
      <c r="C507" s="1097"/>
      <c r="D507" s="1097" t="s">
        <v>630</v>
      </c>
      <c r="E507">
        <v>26383</v>
      </c>
      <c r="F507" s="1221">
        <v>0</v>
      </c>
      <c r="G507">
        <v>26383</v>
      </c>
      <c r="H507" s="1221">
        <v>0</v>
      </c>
      <c r="I507">
        <v>26383</v>
      </c>
      <c r="J507" s="1221">
        <v>0</v>
      </c>
      <c r="K507">
        <v>26383</v>
      </c>
      <c r="L507" s="1221">
        <v>0</v>
      </c>
      <c r="M507">
        <v>26383</v>
      </c>
      <c r="N507" s="1221">
        <v>0</v>
      </c>
      <c r="O507">
        <v>26383</v>
      </c>
      <c r="P507">
        <v>1</v>
      </c>
    </row>
    <row r="508" spans="1:16" x14ac:dyDescent="0.25">
      <c r="A508">
        <v>1393</v>
      </c>
      <c r="B508" t="s">
        <v>795</v>
      </c>
      <c r="D508" t="s">
        <v>537</v>
      </c>
      <c r="E508">
        <v>3644</v>
      </c>
      <c r="F508" s="1221">
        <v>0</v>
      </c>
      <c r="G508">
        <v>3644</v>
      </c>
      <c r="H508" s="1164">
        <v>7.5240000000000001E-2</v>
      </c>
      <c r="I508">
        <v>3389</v>
      </c>
      <c r="J508" s="1164">
        <v>2.3560000000000001E-2</v>
      </c>
      <c r="K508">
        <v>3311</v>
      </c>
      <c r="L508" s="1164">
        <v>1.9400000000000001E-2</v>
      </c>
      <c r="M508">
        <v>3248</v>
      </c>
      <c r="N508" s="1164">
        <v>1.2149999999999999E-2</v>
      </c>
      <c r="O508">
        <v>3209</v>
      </c>
      <c r="P508">
        <v>0</v>
      </c>
    </row>
    <row r="509" spans="1:16" x14ac:dyDescent="0.25">
      <c r="A509">
        <v>1394</v>
      </c>
      <c r="B509" t="s">
        <v>796</v>
      </c>
      <c r="D509" t="s">
        <v>537</v>
      </c>
      <c r="E509">
        <v>2648</v>
      </c>
      <c r="F509" s="1221">
        <v>0</v>
      </c>
      <c r="G509">
        <v>2648</v>
      </c>
      <c r="H509" s="1164">
        <v>7.4679999999999996E-2</v>
      </c>
      <c r="I509">
        <v>2464</v>
      </c>
      <c r="J509" s="1164">
        <v>2.4109999999999999E-2</v>
      </c>
      <c r="K509">
        <v>2406</v>
      </c>
      <c r="L509" s="1221">
        <v>0</v>
      </c>
      <c r="M509">
        <v>2406</v>
      </c>
      <c r="N509" s="1164">
        <v>3.1289999999999998E-2</v>
      </c>
      <c r="O509">
        <v>2333</v>
      </c>
      <c r="P509">
        <v>0</v>
      </c>
    </row>
    <row r="510" spans="1:16" x14ac:dyDescent="0.25">
      <c r="A510">
        <v>1395</v>
      </c>
      <c r="B510" t="s">
        <v>797</v>
      </c>
      <c r="D510" t="s">
        <v>537</v>
      </c>
      <c r="E510">
        <v>12757</v>
      </c>
      <c r="F510" s="1221">
        <v>0</v>
      </c>
      <c r="G510">
        <v>12757</v>
      </c>
      <c r="H510" s="1164">
        <v>7.4999999999999997E-2</v>
      </c>
      <c r="I510">
        <v>11867</v>
      </c>
      <c r="J510" s="1164">
        <v>2.3720000000000001E-2</v>
      </c>
      <c r="K510">
        <v>11592</v>
      </c>
      <c r="L510" s="1164">
        <v>3.0669999999999999E-2</v>
      </c>
      <c r="M510">
        <v>11247</v>
      </c>
      <c r="N510" s="1164">
        <v>9.7999999999999997E-4</v>
      </c>
      <c r="O510">
        <v>11236</v>
      </c>
      <c r="P510">
        <v>0</v>
      </c>
    </row>
    <row r="511" spans="1:16" x14ac:dyDescent="0.25">
      <c r="A511" s="1097">
        <v>1400</v>
      </c>
      <c r="B511" s="1097" t="s">
        <v>253</v>
      </c>
      <c r="C511" s="1097"/>
      <c r="D511" s="1097" t="s">
        <v>630</v>
      </c>
      <c r="E511">
        <v>2727</v>
      </c>
      <c r="F511" s="1221">
        <v>0</v>
      </c>
      <c r="G511">
        <v>2727</v>
      </c>
      <c r="H511" s="1221">
        <v>0</v>
      </c>
      <c r="I511">
        <v>2727</v>
      </c>
      <c r="J511" s="1221">
        <v>0</v>
      </c>
      <c r="K511">
        <v>2727</v>
      </c>
      <c r="L511" s="1221">
        <v>0</v>
      </c>
      <c r="M511">
        <v>2727</v>
      </c>
      <c r="N511" s="1221">
        <v>0</v>
      </c>
      <c r="O511">
        <v>2727</v>
      </c>
      <c r="P511">
        <v>1</v>
      </c>
    </row>
    <row r="512" spans="1:16" x14ac:dyDescent="0.25">
      <c r="A512" s="1097">
        <v>1401</v>
      </c>
      <c r="B512" s="1097" t="s">
        <v>798</v>
      </c>
      <c r="C512" s="1097"/>
      <c r="D512" s="1097" t="s">
        <v>630</v>
      </c>
      <c r="E512">
        <v>2727</v>
      </c>
      <c r="F512" s="1221">
        <v>0</v>
      </c>
      <c r="G512">
        <v>2727</v>
      </c>
      <c r="H512" s="1221">
        <v>0</v>
      </c>
      <c r="I512">
        <v>2727</v>
      </c>
      <c r="J512" s="1221">
        <v>0</v>
      </c>
      <c r="K512">
        <v>2727</v>
      </c>
      <c r="L512" s="1221">
        <v>0</v>
      </c>
      <c r="M512">
        <v>2727</v>
      </c>
      <c r="N512" s="1221">
        <v>0</v>
      </c>
      <c r="O512">
        <v>2727</v>
      </c>
      <c r="P512">
        <v>1</v>
      </c>
    </row>
    <row r="513" spans="1:16" x14ac:dyDescent="0.25">
      <c r="A513" s="1097">
        <v>1402</v>
      </c>
      <c r="B513" s="1097" t="s">
        <v>799</v>
      </c>
      <c r="C513" s="1097"/>
      <c r="D513" s="1097" t="s">
        <v>630</v>
      </c>
      <c r="E513">
        <v>2727</v>
      </c>
      <c r="F513" s="1221">
        <v>0</v>
      </c>
      <c r="G513">
        <v>2727</v>
      </c>
      <c r="H513" s="1221">
        <v>0</v>
      </c>
      <c r="I513">
        <v>2727</v>
      </c>
      <c r="J513" s="1221">
        <v>0</v>
      </c>
      <c r="K513">
        <v>2727</v>
      </c>
      <c r="L513" s="1221">
        <v>0</v>
      </c>
      <c r="M513">
        <v>2727</v>
      </c>
      <c r="N513" s="1221">
        <v>0</v>
      </c>
      <c r="O513">
        <v>2727</v>
      </c>
      <c r="P513">
        <v>1</v>
      </c>
    </row>
    <row r="514" spans="1:16" x14ac:dyDescent="0.25">
      <c r="A514" s="1097">
        <v>1403</v>
      </c>
      <c r="B514" s="1097" t="s">
        <v>800</v>
      </c>
      <c r="C514" s="1097"/>
      <c r="D514" s="1097" t="s">
        <v>630</v>
      </c>
      <c r="E514">
        <v>2066</v>
      </c>
      <c r="F514" s="1221">
        <v>0</v>
      </c>
      <c r="G514">
        <v>2066</v>
      </c>
      <c r="H514" s="1221">
        <v>0</v>
      </c>
      <c r="I514">
        <v>2066</v>
      </c>
      <c r="J514" s="1221">
        <v>0</v>
      </c>
      <c r="K514">
        <v>2066</v>
      </c>
      <c r="L514" s="1221">
        <v>0</v>
      </c>
      <c r="M514">
        <v>2066</v>
      </c>
      <c r="N514" s="1221">
        <v>0</v>
      </c>
      <c r="O514">
        <v>2066</v>
      </c>
      <c r="P514">
        <v>1</v>
      </c>
    </row>
    <row r="515" spans="1:16" x14ac:dyDescent="0.25">
      <c r="A515" s="1097">
        <v>1404</v>
      </c>
      <c r="B515" s="1097" t="s">
        <v>801</v>
      </c>
      <c r="C515" s="1097"/>
      <c r="D515" s="1097" t="s">
        <v>630</v>
      </c>
      <c r="E515">
        <v>4269</v>
      </c>
      <c r="F515" s="1221">
        <v>0</v>
      </c>
      <c r="G515">
        <v>4269</v>
      </c>
      <c r="H515" s="1221">
        <v>0</v>
      </c>
      <c r="I515">
        <v>4269</v>
      </c>
      <c r="J515" s="1221">
        <v>0</v>
      </c>
      <c r="K515">
        <v>4269</v>
      </c>
      <c r="L515" s="1221">
        <v>0</v>
      </c>
      <c r="M515">
        <v>4269</v>
      </c>
      <c r="N515" s="1221">
        <v>0</v>
      </c>
      <c r="O515">
        <v>4269</v>
      </c>
      <c r="P515">
        <v>1</v>
      </c>
    </row>
    <row r="516" spans="1:16" x14ac:dyDescent="0.25">
      <c r="A516" s="1097">
        <v>1405</v>
      </c>
      <c r="B516" s="1097" t="s">
        <v>802</v>
      </c>
      <c r="C516" s="1097"/>
      <c r="D516" s="1097" t="s">
        <v>630</v>
      </c>
      <c r="E516">
        <v>4063</v>
      </c>
      <c r="F516" s="1221">
        <v>0</v>
      </c>
      <c r="G516">
        <v>4063</v>
      </c>
      <c r="H516" s="1221">
        <v>0</v>
      </c>
      <c r="I516">
        <v>4063</v>
      </c>
      <c r="J516" s="1221">
        <v>0</v>
      </c>
      <c r="K516">
        <v>4063</v>
      </c>
      <c r="L516" s="1221">
        <v>0</v>
      </c>
      <c r="M516">
        <v>4063</v>
      </c>
      <c r="N516" s="1221">
        <v>0</v>
      </c>
      <c r="O516">
        <v>4063</v>
      </c>
      <c r="P516">
        <v>1</v>
      </c>
    </row>
    <row r="517" spans="1:16" x14ac:dyDescent="0.25">
      <c r="A517">
        <v>1408</v>
      </c>
      <c r="B517" t="s">
        <v>1072</v>
      </c>
      <c r="D517" t="s">
        <v>537</v>
      </c>
      <c r="E517">
        <v>18499</v>
      </c>
      <c r="F517" s="1221">
        <v>0</v>
      </c>
      <c r="G517">
        <v>18499</v>
      </c>
      <c r="H517" s="1164">
        <v>7.5020000000000003E-2</v>
      </c>
      <c r="I517">
        <v>17208</v>
      </c>
      <c r="J517" s="1164">
        <v>2.3740000000000001E-2</v>
      </c>
      <c r="K517">
        <v>16809</v>
      </c>
      <c r="L517" s="1164">
        <v>3.3759999999999998E-2</v>
      </c>
      <c r="M517">
        <v>16260</v>
      </c>
      <c r="N517" s="1163">
        <v>-1.9599999999999999E-3</v>
      </c>
      <c r="O517">
        <v>16292</v>
      </c>
      <c r="P517">
        <v>0</v>
      </c>
    </row>
    <row r="518" spans="1:16" x14ac:dyDescent="0.25">
      <c r="A518">
        <v>1409</v>
      </c>
      <c r="B518" t="s">
        <v>803</v>
      </c>
      <c r="D518" t="s">
        <v>537</v>
      </c>
      <c r="E518">
        <v>15189</v>
      </c>
      <c r="F518" s="1221">
        <v>0</v>
      </c>
      <c r="G518">
        <v>15189</v>
      </c>
      <c r="H518" s="1164">
        <v>7.5020000000000003E-2</v>
      </c>
      <c r="I518">
        <v>14129</v>
      </c>
      <c r="J518" s="1164">
        <v>2.3769999999999999E-2</v>
      </c>
      <c r="K518">
        <v>13801</v>
      </c>
      <c r="L518" s="1164">
        <v>3.3779999999999998E-2</v>
      </c>
      <c r="M518">
        <v>13350</v>
      </c>
      <c r="N518" s="1163">
        <v>-2.0200000000000001E-3</v>
      </c>
      <c r="O518">
        <v>13377</v>
      </c>
      <c r="P518">
        <v>0</v>
      </c>
    </row>
    <row r="519" spans="1:16" x14ac:dyDescent="0.25">
      <c r="A519">
        <v>1410</v>
      </c>
      <c r="B519" t="s">
        <v>804</v>
      </c>
      <c r="D519" t="s">
        <v>537</v>
      </c>
      <c r="E519">
        <v>15189</v>
      </c>
      <c r="F519" s="1221">
        <v>0</v>
      </c>
      <c r="G519">
        <v>15189</v>
      </c>
      <c r="H519" s="1164">
        <v>7.5020000000000003E-2</v>
      </c>
      <c r="I519">
        <v>14129</v>
      </c>
      <c r="J519" s="1164">
        <v>2.3769999999999999E-2</v>
      </c>
      <c r="K519">
        <v>13801</v>
      </c>
      <c r="L519" s="1164">
        <v>3.3239999999999999E-2</v>
      </c>
      <c r="M519">
        <v>13357</v>
      </c>
      <c r="N519" s="1163">
        <v>-1.5E-3</v>
      </c>
      <c r="O519">
        <v>13377</v>
      </c>
      <c r="P519">
        <v>0</v>
      </c>
    </row>
    <row r="520" spans="1:16" x14ac:dyDescent="0.25">
      <c r="A520">
        <v>1412</v>
      </c>
      <c r="B520" t="s">
        <v>805</v>
      </c>
      <c r="D520" t="s">
        <v>537</v>
      </c>
      <c r="E520">
        <v>17909</v>
      </c>
      <c r="F520" s="1221">
        <v>0</v>
      </c>
      <c r="G520">
        <v>17909</v>
      </c>
      <c r="H520" s="1164">
        <v>7.5029999999999999E-2</v>
      </c>
      <c r="I520">
        <v>16659</v>
      </c>
      <c r="J520" s="1164">
        <v>2.3779999999999999E-2</v>
      </c>
      <c r="K520">
        <v>16272</v>
      </c>
      <c r="L520" s="1164">
        <v>3.0130000000000001E-2</v>
      </c>
      <c r="M520">
        <v>15796</v>
      </c>
      <c r="N520" s="1164">
        <v>1.4599999999999999E-3</v>
      </c>
      <c r="O520">
        <v>15773</v>
      </c>
      <c r="P520">
        <v>0</v>
      </c>
    </row>
    <row r="521" spans="1:16" x14ac:dyDescent="0.25">
      <c r="A521">
        <v>1413</v>
      </c>
      <c r="B521" t="s">
        <v>806</v>
      </c>
      <c r="D521" t="s">
        <v>537</v>
      </c>
      <c r="E521">
        <v>17909</v>
      </c>
      <c r="F521" s="1221">
        <v>0</v>
      </c>
      <c r="G521">
        <v>17909</v>
      </c>
      <c r="H521" s="1164">
        <v>7.5029999999999999E-2</v>
      </c>
      <c r="I521">
        <v>16659</v>
      </c>
      <c r="J521" s="1164">
        <v>2.3779999999999999E-2</v>
      </c>
      <c r="K521">
        <v>16272</v>
      </c>
      <c r="L521" s="1164">
        <v>3.2419999999999997E-2</v>
      </c>
      <c r="M521">
        <v>15761</v>
      </c>
      <c r="N521" s="1163">
        <v>-7.6000000000000004E-4</v>
      </c>
      <c r="O521">
        <v>15773</v>
      </c>
      <c r="P521">
        <v>0</v>
      </c>
    </row>
    <row r="522" spans="1:16" x14ac:dyDescent="0.25">
      <c r="A522">
        <v>1414</v>
      </c>
      <c r="B522" t="s">
        <v>807</v>
      </c>
      <c r="D522" t="s">
        <v>537</v>
      </c>
      <c r="E522">
        <v>18499</v>
      </c>
      <c r="F522" s="1221">
        <v>0</v>
      </c>
      <c r="G522">
        <v>18499</v>
      </c>
      <c r="H522" s="1164">
        <v>7.5020000000000003E-2</v>
      </c>
      <c r="I522">
        <v>17208</v>
      </c>
      <c r="J522" s="1164">
        <v>2.3740000000000001E-2</v>
      </c>
      <c r="K522">
        <v>16809</v>
      </c>
      <c r="L522" s="1164">
        <v>3.2680000000000001E-2</v>
      </c>
      <c r="M522">
        <v>16277</v>
      </c>
      <c r="N522" s="1163">
        <v>-9.2000000000000003E-4</v>
      </c>
      <c r="O522">
        <v>16292</v>
      </c>
      <c r="P522">
        <v>0</v>
      </c>
    </row>
    <row r="523" spans="1:16" x14ac:dyDescent="0.25">
      <c r="A523">
        <v>1415</v>
      </c>
      <c r="B523" t="s">
        <v>808</v>
      </c>
      <c r="D523" t="s">
        <v>537</v>
      </c>
      <c r="E523">
        <v>18499</v>
      </c>
      <c r="F523" s="1221">
        <v>0</v>
      </c>
      <c r="G523">
        <v>18499</v>
      </c>
      <c r="H523" s="1164">
        <v>7.5020000000000003E-2</v>
      </c>
      <c r="I523">
        <v>17208</v>
      </c>
      <c r="J523" s="1164">
        <v>2.3740000000000001E-2</v>
      </c>
      <c r="K523">
        <v>16809</v>
      </c>
      <c r="L523" s="1164">
        <v>3.0589999999999999E-2</v>
      </c>
      <c r="M523">
        <v>16310</v>
      </c>
      <c r="N523" s="1164">
        <v>1.1000000000000001E-3</v>
      </c>
      <c r="O523">
        <v>16292</v>
      </c>
      <c r="P523">
        <v>0</v>
      </c>
    </row>
    <row r="524" spans="1:16" x14ac:dyDescent="0.25">
      <c r="A524">
        <v>1416</v>
      </c>
      <c r="B524" t="s">
        <v>809</v>
      </c>
      <c r="D524" t="s">
        <v>537</v>
      </c>
      <c r="E524">
        <v>21225</v>
      </c>
      <c r="F524" s="1221">
        <v>0</v>
      </c>
      <c r="G524">
        <v>21225</v>
      </c>
      <c r="H524" s="1164">
        <v>7.5009999999999993E-2</v>
      </c>
      <c r="I524">
        <v>19744</v>
      </c>
      <c r="J524" s="1164">
        <v>2.375E-2</v>
      </c>
      <c r="K524">
        <v>19286</v>
      </c>
      <c r="L524" s="1164">
        <v>3.3770000000000001E-2</v>
      </c>
      <c r="M524">
        <v>18656</v>
      </c>
      <c r="N524" s="1163">
        <v>-1.98E-3</v>
      </c>
      <c r="O524">
        <v>18693</v>
      </c>
      <c r="P524">
        <v>0</v>
      </c>
    </row>
    <row r="525" spans="1:16" x14ac:dyDescent="0.25">
      <c r="A525">
        <v>1417</v>
      </c>
      <c r="B525" t="s">
        <v>810</v>
      </c>
      <c r="D525" t="s">
        <v>537</v>
      </c>
      <c r="E525">
        <v>20251</v>
      </c>
      <c r="F525" s="1221">
        <v>0</v>
      </c>
      <c r="G525">
        <v>20251</v>
      </c>
      <c r="H525" s="1164">
        <v>7.4950000000000003E-2</v>
      </c>
      <c r="I525">
        <v>18839</v>
      </c>
      <c r="J525" s="1164">
        <v>2.3800000000000002E-2</v>
      </c>
      <c r="K525">
        <v>18401</v>
      </c>
      <c r="L525" s="1164">
        <v>3.0519999999999999E-2</v>
      </c>
      <c r="M525">
        <v>17856</v>
      </c>
      <c r="N525" s="1164">
        <v>1.1199999999999999E-3</v>
      </c>
      <c r="O525">
        <v>17836</v>
      </c>
      <c r="P525">
        <v>0</v>
      </c>
    </row>
    <row r="526" spans="1:16" x14ac:dyDescent="0.25">
      <c r="A526">
        <v>1418</v>
      </c>
      <c r="B526" t="s">
        <v>1074</v>
      </c>
      <c r="D526" t="s">
        <v>537</v>
      </c>
      <c r="E526">
        <v>20251</v>
      </c>
      <c r="F526" s="1221">
        <v>0</v>
      </c>
      <c r="G526">
        <v>20251</v>
      </c>
      <c r="H526" s="1164">
        <v>7.4950000000000003E-2</v>
      </c>
      <c r="I526">
        <v>18839</v>
      </c>
      <c r="J526" s="1164">
        <v>2.3800000000000002E-2</v>
      </c>
      <c r="K526">
        <v>18401</v>
      </c>
      <c r="L526" s="1164">
        <v>3.3759999999999998E-2</v>
      </c>
      <c r="M526">
        <v>17800</v>
      </c>
      <c r="N526" s="1163">
        <v>-2.0200000000000001E-3</v>
      </c>
      <c r="O526">
        <v>17836</v>
      </c>
      <c r="P526">
        <v>0</v>
      </c>
    </row>
    <row r="527" spans="1:16" x14ac:dyDescent="0.25">
      <c r="A527">
        <v>1419</v>
      </c>
      <c r="B527" t="s">
        <v>1075</v>
      </c>
      <c r="D527" t="s">
        <v>537</v>
      </c>
      <c r="E527">
        <v>19278</v>
      </c>
      <c r="F527" s="1221">
        <v>0</v>
      </c>
      <c r="G527">
        <v>19278</v>
      </c>
      <c r="H527" s="1164">
        <v>7.4999999999999997E-2</v>
      </c>
      <c r="I527">
        <v>17933</v>
      </c>
      <c r="J527" s="1164">
        <v>2.3810000000000001E-2</v>
      </c>
      <c r="K527">
        <v>17516</v>
      </c>
      <c r="P527">
        <v>0</v>
      </c>
    </row>
    <row r="528" spans="1:16" x14ac:dyDescent="0.25">
      <c r="A528">
        <v>1423</v>
      </c>
      <c r="B528" t="s">
        <v>1422</v>
      </c>
      <c r="C528" t="s">
        <v>545</v>
      </c>
      <c r="D528" t="s">
        <v>503</v>
      </c>
      <c r="E528">
        <v>3234</v>
      </c>
      <c r="F528" s="1163">
        <v>-2.1479999999999999E-2</v>
      </c>
      <c r="G528">
        <v>3305</v>
      </c>
      <c r="H528" s="1163">
        <v>-1.137E-2</v>
      </c>
      <c r="I528">
        <v>3343</v>
      </c>
      <c r="J528" s="1163">
        <v>-2.707E-2</v>
      </c>
      <c r="K528">
        <v>3436</v>
      </c>
      <c r="L528" s="1164">
        <v>3.9010000000000003E-2</v>
      </c>
      <c r="M528">
        <v>3307</v>
      </c>
      <c r="N528" s="1164">
        <v>2.9579999999999999E-2</v>
      </c>
      <c r="O528">
        <v>3212</v>
      </c>
      <c r="P528">
        <v>0</v>
      </c>
    </row>
    <row r="529" spans="1:16" x14ac:dyDescent="0.25">
      <c r="A529">
        <v>1424</v>
      </c>
      <c r="B529" t="s">
        <v>811</v>
      </c>
      <c r="D529" t="s">
        <v>503</v>
      </c>
      <c r="E529">
        <v>5503</v>
      </c>
      <c r="F529" s="1164">
        <v>1.5129999999999999E-2</v>
      </c>
      <c r="G529">
        <v>5421</v>
      </c>
      <c r="H529" s="1163">
        <v>-3.13E-3</v>
      </c>
      <c r="I529">
        <v>5438</v>
      </c>
      <c r="J529" s="1164">
        <v>1.1339999999999999E-2</v>
      </c>
      <c r="K529">
        <v>5377</v>
      </c>
      <c r="L529" s="1164">
        <v>1.856E-2</v>
      </c>
      <c r="M529">
        <v>5279</v>
      </c>
      <c r="N529" s="1164">
        <v>8.2100000000000003E-3</v>
      </c>
      <c r="O529">
        <v>5236</v>
      </c>
      <c r="P529">
        <v>0</v>
      </c>
    </row>
    <row r="530" spans="1:16" x14ac:dyDescent="0.25">
      <c r="A530">
        <v>1425</v>
      </c>
      <c r="B530" t="s">
        <v>1423</v>
      </c>
      <c r="D530" t="s">
        <v>503</v>
      </c>
      <c r="E530">
        <v>5503</v>
      </c>
      <c r="F530" s="1164">
        <v>1.5129999999999999E-2</v>
      </c>
      <c r="G530">
        <v>5421</v>
      </c>
      <c r="H530" s="1163">
        <v>-3.13E-3</v>
      </c>
      <c r="I530">
        <v>5438</v>
      </c>
      <c r="J530" s="1164">
        <v>1.1339999999999999E-2</v>
      </c>
      <c r="K530">
        <v>5377</v>
      </c>
      <c r="L530" s="1164">
        <v>1.856E-2</v>
      </c>
      <c r="M530">
        <v>5279</v>
      </c>
      <c r="N530" s="1164">
        <v>8.2100000000000003E-3</v>
      </c>
      <c r="O530">
        <v>5236</v>
      </c>
      <c r="P530">
        <v>0</v>
      </c>
    </row>
    <row r="531" spans="1:16" x14ac:dyDescent="0.25">
      <c r="A531" s="1097">
        <v>1428</v>
      </c>
      <c r="B531" s="1097" t="s">
        <v>812</v>
      </c>
      <c r="C531" s="1097"/>
      <c r="D531" s="1097" t="s">
        <v>503</v>
      </c>
      <c r="E531">
        <v>17901</v>
      </c>
      <c r="F531" s="1163">
        <v>-8.7500000000000008E-3</v>
      </c>
      <c r="G531">
        <v>18059</v>
      </c>
      <c r="H531" s="1163">
        <v>-6.7099999999999998E-3</v>
      </c>
      <c r="I531">
        <v>18181</v>
      </c>
      <c r="J531" s="1164">
        <v>6.1399999999999996E-3</v>
      </c>
      <c r="K531">
        <v>18070</v>
      </c>
      <c r="L531" s="1164">
        <v>1.34E-2</v>
      </c>
      <c r="M531">
        <v>17831</v>
      </c>
      <c r="N531" s="1164">
        <v>6.0000000000000002E-5</v>
      </c>
      <c r="O531">
        <v>17830</v>
      </c>
      <c r="P531">
        <v>1</v>
      </c>
    </row>
    <row r="532" spans="1:16" x14ac:dyDescent="0.25">
      <c r="A532" s="1097">
        <v>1429</v>
      </c>
      <c r="B532" s="1097" t="s">
        <v>813</v>
      </c>
      <c r="C532" s="1097"/>
      <c r="D532" s="1097" t="s">
        <v>503</v>
      </c>
      <c r="E532">
        <v>24954</v>
      </c>
      <c r="F532" s="1163">
        <v>-2.3600000000000001E-3</v>
      </c>
      <c r="G532">
        <v>25013</v>
      </c>
      <c r="H532" s="1163">
        <v>-5.0899999999999999E-3</v>
      </c>
      <c r="I532">
        <v>25141</v>
      </c>
      <c r="J532" s="1164">
        <v>8.5000000000000006E-3</v>
      </c>
      <c r="K532">
        <v>24929</v>
      </c>
      <c r="L532" s="1164">
        <v>1.235E-2</v>
      </c>
      <c r="M532">
        <v>24625</v>
      </c>
      <c r="N532" s="1163">
        <v>-6.4999999999999997E-4</v>
      </c>
      <c r="O532">
        <v>24641</v>
      </c>
      <c r="P532">
        <v>1</v>
      </c>
    </row>
    <row r="533" spans="1:16" x14ac:dyDescent="0.25">
      <c r="A533">
        <v>1436</v>
      </c>
      <c r="B533" t="s">
        <v>1081</v>
      </c>
      <c r="D533" t="s">
        <v>537</v>
      </c>
      <c r="E533">
        <v>24947</v>
      </c>
      <c r="F533" s="1221">
        <v>0</v>
      </c>
      <c r="G533">
        <v>24947</v>
      </c>
      <c r="H533" s="1164">
        <v>7.4980000000000005E-2</v>
      </c>
      <c r="I533">
        <v>23207</v>
      </c>
      <c r="J533" s="1164">
        <v>2.3820000000000001E-2</v>
      </c>
      <c r="K533">
        <v>22667</v>
      </c>
      <c r="P533">
        <v>0</v>
      </c>
    </row>
    <row r="534" spans="1:16" x14ac:dyDescent="0.25">
      <c r="A534">
        <v>1437</v>
      </c>
      <c r="B534" t="s">
        <v>1082</v>
      </c>
      <c r="D534" t="s">
        <v>537</v>
      </c>
      <c r="E534">
        <v>24947</v>
      </c>
      <c r="F534" s="1221">
        <v>0</v>
      </c>
      <c r="G534">
        <v>24947</v>
      </c>
      <c r="H534" s="1164">
        <v>7.4980000000000005E-2</v>
      </c>
      <c r="I534">
        <v>23207</v>
      </c>
      <c r="J534" s="1164">
        <v>2.3820000000000001E-2</v>
      </c>
      <c r="K534">
        <v>22667</v>
      </c>
      <c r="P534">
        <v>0</v>
      </c>
    </row>
    <row r="535" spans="1:16" x14ac:dyDescent="0.25">
      <c r="A535" s="1097">
        <v>1502</v>
      </c>
      <c r="B535" s="1097" t="s">
        <v>1424</v>
      </c>
      <c r="C535" s="1097" t="s">
        <v>432</v>
      </c>
      <c r="D535" s="1097" t="s">
        <v>503</v>
      </c>
      <c r="E535">
        <v>2641</v>
      </c>
      <c r="F535" s="1163">
        <v>-1.455E-2</v>
      </c>
      <c r="G535">
        <v>2680</v>
      </c>
      <c r="H535" s="1221">
        <v>0</v>
      </c>
      <c r="I535">
        <v>2680</v>
      </c>
      <c r="J535" s="1164">
        <v>2.0559999999999998E-2</v>
      </c>
      <c r="K535">
        <v>2626</v>
      </c>
      <c r="L535" s="1164">
        <v>1.6250000000000001E-2</v>
      </c>
      <c r="M535">
        <v>2584</v>
      </c>
      <c r="N535" s="1164">
        <v>7.4099999999999999E-3</v>
      </c>
      <c r="O535">
        <v>2565</v>
      </c>
      <c r="P535">
        <v>1</v>
      </c>
    </row>
    <row r="536" spans="1:16" x14ac:dyDescent="0.25">
      <c r="A536">
        <v>1503</v>
      </c>
      <c r="B536" t="s">
        <v>814</v>
      </c>
      <c r="D536" t="s">
        <v>537</v>
      </c>
      <c r="E536">
        <v>14541</v>
      </c>
      <c r="F536" s="1221">
        <v>0</v>
      </c>
      <c r="G536">
        <v>14541</v>
      </c>
      <c r="H536" s="1163">
        <v>-1.5570000000000001E-2</v>
      </c>
      <c r="I536">
        <v>14771</v>
      </c>
      <c r="J536" s="1163">
        <v>-4.3099999999999996E-3</v>
      </c>
      <c r="K536">
        <v>14835</v>
      </c>
      <c r="L536" s="1164">
        <v>2.572E-2</v>
      </c>
      <c r="M536">
        <v>14463</v>
      </c>
      <c r="N536" s="1163">
        <v>-9.1800000000000007E-3</v>
      </c>
      <c r="O536">
        <v>14597</v>
      </c>
      <c r="P536">
        <v>0</v>
      </c>
    </row>
    <row r="537" spans="1:16" x14ac:dyDescent="0.25">
      <c r="A537" s="1097">
        <v>1509</v>
      </c>
      <c r="B537" s="1097" t="s">
        <v>816</v>
      </c>
      <c r="C537" s="1097"/>
      <c r="D537" s="1097" t="s">
        <v>630</v>
      </c>
      <c r="E537">
        <v>1740</v>
      </c>
      <c r="F537" s="1221">
        <v>0</v>
      </c>
      <c r="G537">
        <v>1740</v>
      </c>
      <c r="H537" s="1221">
        <v>0</v>
      </c>
      <c r="I537">
        <v>1740</v>
      </c>
      <c r="J537" s="1164">
        <v>3.2030000000000003E-2</v>
      </c>
      <c r="K537">
        <v>1686</v>
      </c>
      <c r="L537" s="1221">
        <v>0</v>
      </c>
      <c r="M537">
        <v>1686</v>
      </c>
      <c r="N537" s="1221">
        <v>0</v>
      </c>
      <c r="O537">
        <v>1686</v>
      </c>
      <c r="P537">
        <v>1</v>
      </c>
    </row>
    <row r="538" spans="1:16" x14ac:dyDescent="0.25">
      <c r="A538">
        <v>1510</v>
      </c>
      <c r="B538" t="s">
        <v>817</v>
      </c>
      <c r="D538" t="s">
        <v>630</v>
      </c>
      <c r="E538">
        <v>10874</v>
      </c>
      <c r="F538" s="1221">
        <v>0</v>
      </c>
      <c r="G538">
        <v>10874</v>
      </c>
      <c r="H538" s="1221">
        <v>0</v>
      </c>
      <c r="I538">
        <v>10874</v>
      </c>
      <c r="J538" s="1164">
        <v>2.9929999999999998E-2</v>
      </c>
      <c r="K538">
        <v>10558</v>
      </c>
      <c r="L538" s="1221">
        <v>0</v>
      </c>
      <c r="M538">
        <v>10558</v>
      </c>
      <c r="N538" s="1221">
        <v>0</v>
      </c>
      <c r="O538">
        <v>10558</v>
      </c>
      <c r="P538">
        <v>0</v>
      </c>
    </row>
    <row r="539" spans="1:16" x14ac:dyDescent="0.25">
      <c r="A539" s="1097">
        <v>1511</v>
      </c>
      <c r="B539" s="1097" t="s">
        <v>1305</v>
      </c>
      <c r="C539" s="1097"/>
      <c r="D539" s="1097" t="s">
        <v>630</v>
      </c>
      <c r="E539">
        <v>1214</v>
      </c>
      <c r="F539" s="1221">
        <v>0</v>
      </c>
      <c r="G539">
        <v>1214</v>
      </c>
      <c r="H539" s="1221">
        <v>0</v>
      </c>
      <c r="I539">
        <v>1214</v>
      </c>
      <c r="J539" s="1221">
        <v>0</v>
      </c>
      <c r="K539">
        <v>1214</v>
      </c>
      <c r="L539" s="1221">
        <v>0</v>
      </c>
      <c r="M539">
        <v>1214</v>
      </c>
      <c r="N539" s="1221">
        <v>0</v>
      </c>
      <c r="O539">
        <v>1214</v>
      </c>
      <c r="P539">
        <v>1</v>
      </c>
    </row>
    <row r="540" spans="1:16" x14ac:dyDescent="0.25">
      <c r="A540">
        <v>1518</v>
      </c>
      <c r="B540" t="s">
        <v>818</v>
      </c>
      <c r="D540" t="s">
        <v>630</v>
      </c>
      <c r="E540">
        <v>2125</v>
      </c>
      <c r="F540" s="1221">
        <v>0</v>
      </c>
      <c r="G540">
        <v>2125</v>
      </c>
      <c r="H540" s="1221">
        <v>0</v>
      </c>
      <c r="I540">
        <v>2125</v>
      </c>
      <c r="J540" s="1221">
        <v>0</v>
      </c>
      <c r="K540">
        <v>2125</v>
      </c>
      <c r="L540" s="1221">
        <v>0</v>
      </c>
      <c r="M540">
        <v>2125</v>
      </c>
      <c r="N540" s="1221">
        <v>0</v>
      </c>
      <c r="O540">
        <v>2125</v>
      </c>
      <c r="P540">
        <v>0</v>
      </c>
    </row>
    <row r="541" spans="1:16" x14ac:dyDescent="0.25">
      <c r="A541">
        <v>1519</v>
      </c>
      <c r="B541" t="s">
        <v>819</v>
      </c>
      <c r="C541" t="s">
        <v>146</v>
      </c>
      <c r="D541" t="s">
        <v>503</v>
      </c>
      <c r="E541">
        <v>3998</v>
      </c>
      <c r="F541" s="1163">
        <v>-2.99E-3</v>
      </c>
      <c r="G541">
        <v>4010</v>
      </c>
      <c r="H541" s="1163">
        <v>-3.48E-3</v>
      </c>
      <c r="I541">
        <v>4024</v>
      </c>
      <c r="J541" s="1163">
        <v>-2.5000000000000001E-4</v>
      </c>
      <c r="K541">
        <v>4025</v>
      </c>
      <c r="L541" s="1164">
        <v>1.6930000000000001E-2</v>
      </c>
      <c r="M541">
        <v>3958</v>
      </c>
      <c r="N541" s="1164">
        <v>1.047E-2</v>
      </c>
      <c r="O541">
        <v>3917</v>
      </c>
      <c r="P541">
        <v>0</v>
      </c>
    </row>
    <row r="542" spans="1:16" x14ac:dyDescent="0.25">
      <c r="A542">
        <v>1524</v>
      </c>
      <c r="B542" t="s">
        <v>1425</v>
      </c>
      <c r="D542" t="s">
        <v>503</v>
      </c>
      <c r="E542">
        <v>13730</v>
      </c>
      <c r="F542" s="1164">
        <v>0.17895</v>
      </c>
      <c r="G542">
        <v>11646</v>
      </c>
      <c r="H542" s="1164">
        <v>1.1825300000000001</v>
      </c>
      <c r="I542">
        <v>5336</v>
      </c>
      <c r="J542" s="1221">
        <v>0</v>
      </c>
      <c r="K542">
        <v>5336</v>
      </c>
      <c r="L542" s="1221">
        <v>0</v>
      </c>
      <c r="M542">
        <v>5336</v>
      </c>
      <c r="N542" s="1221">
        <v>0</v>
      </c>
      <c r="O542">
        <v>5336</v>
      </c>
      <c r="P542">
        <v>0</v>
      </c>
    </row>
    <row r="543" spans="1:16" x14ac:dyDescent="0.25">
      <c r="A543">
        <v>2044</v>
      </c>
      <c r="B543" t="s">
        <v>1306</v>
      </c>
      <c r="C543" t="s">
        <v>514</v>
      </c>
      <c r="D543" t="s">
        <v>503</v>
      </c>
      <c r="E543">
        <v>3437</v>
      </c>
      <c r="F543" s="1163">
        <v>-6.0699999999999999E-3</v>
      </c>
      <c r="G543">
        <v>3458</v>
      </c>
      <c r="H543" s="1164">
        <v>5.8E-4</v>
      </c>
      <c r="I543">
        <v>3456</v>
      </c>
      <c r="J543" s="1164">
        <v>1.438E-2</v>
      </c>
      <c r="K543">
        <v>3407</v>
      </c>
      <c r="L543" s="1163">
        <v>-1.7600000000000001E-3</v>
      </c>
      <c r="M543">
        <v>3413</v>
      </c>
      <c r="N543" s="1163">
        <v>-1.9529999999999999E-2</v>
      </c>
      <c r="O543">
        <v>3481</v>
      </c>
      <c r="P543">
        <v>0</v>
      </c>
    </row>
    <row r="544" spans="1:16" x14ac:dyDescent="0.25">
      <c r="A544">
        <v>2046</v>
      </c>
      <c r="B544" t="s">
        <v>1426</v>
      </c>
      <c r="C544" t="s">
        <v>514</v>
      </c>
      <c r="D544" t="s">
        <v>503</v>
      </c>
      <c r="E544">
        <v>3633</v>
      </c>
      <c r="F544" s="1163">
        <v>-5.47E-3</v>
      </c>
      <c r="G544">
        <v>3653</v>
      </c>
      <c r="H544" s="1164">
        <v>2.7E-4</v>
      </c>
      <c r="I544">
        <v>3652</v>
      </c>
      <c r="J544" s="1164">
        <v>1.8689999999999998E-2</v>
      </c>
      <c r="K544">
        <v>3585</v>
      </c>
      <c r="L544" s="1163">
        <v>-3.3400000000000001E-3</v>
      </c>
      <c r="M544">
        <v>3597</v>
      </c>
      <c r="N544" s="1163">
        <v>-1.694E-2</v>
      </c>
      <c r="O544">
        <v>3659</v>
      </c>
      <c r="P544">
        <v>0</v>
      </c>
    </row>
    <row r="545" spans="1:16" x14ac:dyDescent="0.25">
      <c r="A545">
        <v>2070</v>
      </c>
      <c r="B545" t="s">
        <v>821</v>
      </c>
      <c r="D545" t="s">
        <v>537</v>
      </c>
      <c r="E545">
        <v>18499</v>
      </c>
      <c r="F545" s="1221">
        <v>0</v>
      </c>
      <c r="G545">
        <v>18499</v>
      </c>
      <c r="H545" s="1164">
        <v>7.5020000000000003E-2</v>
      </c>
      <c r="I545">
        <v>17208</v>
      </c>
      <c r="J545" s="1164">
        <v>2.3740000000000001E-2</v>
      </c>
      <c r="K545">
        <v>16809</v>
      </c>
      <c r="L545" s="1164">
        <v>2.581E-2</v>
      </c>
      <c r="M545">
        <v>16386</v>
      </c>
      <c r="N545" s="1164">
        <v>5.77E-3</v>
      </c>
      <c r="O545">
        <v>16292</v>
      </c>
      <c r="P545">
        <v>0</v>
      </c>
    </row>
    <row r="546" spans="1:16" x14ac:dyDescent="0.25">
      <c r="A546">
        <v>2112</v>
      </c>
      <c r="B546" t="s">
        <v>1427</v>
      </c>
      <c r="C546" t="s">
        <v>545</v>
      </c>
      <c r="D546" t="s">
        <v>503</v>
      </c>
      <c r="E546">
        <v>1981</v>
      </c>
      <c r="F546" s="1163">
        <v>-7.5199999999999998E-3</v>
      </c>
      <c r="G546">
        <v>1996</v>
      </c>
      <c r="H546" s="1164">
        <v>6.0499999999999998E-3</v>
      </c>
      <c r="I546">
        <v>1984</v>
      </c>
      <c r="J546" s="1164">
        <v>1.2760000000000001E-2</v>
      </c>
      <c r="K546">
        <v>1959</v>
      </c>
      <c r="L546" s="1164">
        <v>2.1909999999999999E-2</v>
      </c>
      <c r="M546">
        <v>1917</v>
      </c>
      <c r="N546" s="1164">
        <v>1.321E-2</v>
      </c>
      <c r="O546">
        <v>1892</v>
      </c>
      <c r="P546">
        <v>0</v>
      </c>
    </row>
    <row r="547" spans="1:16" x14ac:dyDescent="0.25">
      <c r="A547">
        <v>2122</v>
      </c>
      <c r="B547" t="s">
        <v>1428</v>
      </c>
      <c r="D547" t="s">
        <v>503</v>
      </c>
      <c r="E547">
        <v>8329</v>
      </c>
      <c r="F547" s="1163">
        <v>-8.6899999999999998E-3</v>
      </c>
      <c r="G547">
        <v>8402</v>
      </c>
      <c r="H547" s="1164">
        <v>4.5399999999999998E-3</v>
      </c>
      <c r="I547">
        <v>8364</v>
      </c>
      <c r="J547" s="1164">
        <v>2.16E-3</v>
      </c>
      <c r="K547">
        <v>8346</v>
      </c>
      <c r="L547" s="1164">
        <v>3.832E-2</v>
      </c>
      <c r="M547">
        <v>8038</v>
      </c>
      <c r="N547" s="1164">
        <v>4.7499999999999999E-3</v>
      </c>
      <c r="O547">
        <v>8000</v>
      </c>
      <c r="P547">
        <v>0</v>
      </c>
    </row>
    <row r="548" spans="1:16" x14ac:dyDescent="0.25">
      <c r="A548" s="1097">
        <v>2146</v>
      </c>
      <c r="B548" s="1097" t="s">
        <v>822</v>
      </c>
      <c r="C548" s="1097" t="s">
        <v>146</v>
      </c>
      <c r="D548" s="1097" t="s">
        <v>503</v>
      </c>
      <c r="E548">
        <v>28330</v>
      </c>
      <c r="F548" s="1163">
        <v>-2.0100000000000001E-3</v>
      </c>
      <c r="G548">
        <v>28387</v>
      </c>
      <c r="H548" s="1163">
        <v>-4.4200000000000003E-3</v>
      </c>
      <c r="I548">
        <v>28513</v>
      </c>
      <c r="J548" s="1164">
        <v>7.28E-3</v>
      </c>
      <c r="K548">
        <v>28307</v>
      </c>
      <c r="L548" s="1164">
        <v>1.0529999999999999E-2</v>
      </c>
      <c r="M548">
        <v>28012</v>
      </c>
      <c r="N548" s="1163">
        <v>-6.0999999999999997E-4</v>
      </c>
      <c r="O548">
        <v>28029</v>
      </c>
      <c r="P548">
        <v>1</v>
      </c>
    </row>
    <row r="549" spans="1:16" x14ac:dyDescent="0.25">
      <c r="A549">
        <v>2180</v>
      </c>
      <c r="B549" t="s">
        <v>823</v>
      </c>
      <c r="D549" t="s">
        <v>537</v>
      </c>
      <c r="E549">
        <v>3946</v>
      </c>
      <c r="F549" s="1221">
        <v>0</v>
      </c>
      <c r="G549">
        <v>3946</v>
      </c>
      <c r="H549" s="1163">
        <v>-1.5469999999999999E-2</v>
      </c>
      <c r="I549">
        <v>4008</v>
      </c>
      <c r="J549" s="1163">
        <v>-4.2199999999999998E-3</v>
      </c>
      <c r="K549">
        <v>4025</v>
      </c>
      <c r="L549" s="1164">
        <v>1.1310000000000001E-2</v>
      </c>
      <c r="M549">
        <v>3980</v>
      </c>
      <c r="N549" s="1164">
        <v>4.7999999999999996E-3</v>
      </c>
      <c r="O549">
        <v>3961</v>
      </c>
      <c r="P549">
        <v>0</v>
      </c>
    </row>
    <row r="550" spans="1:16" x14ac:dyDescent="0.25">
      <c r="A550">
        <v>2181</v>
      </c>
      <c r="B550" t="s">
        <v>824</v>
      </c>
      <c r="D550" t="s">
        <v>537</v>
      </c>
      <c r="E550">
        <v>4159</v>
      </c>
      <c r="F550" s="1221">
        <v>0</v>
      </c>
      <c r="G550">
        <v>4159</v>
      </c>
      <c r="H550" s="1221">
        <v>0</v>
      </c>
      <c r="I550">
        <v>4159</v>
      </c>
      <c r="J550" s="1221">
        <v>0</v>
      </c>
      <c r="K550">
        <v>4159</v>
      </c>
      <c r="L550" s="1221">
        <v>0</v>
      </c>
      <c r="M550">
        <v>4159</v>
      </c>
      <c r="N550" s="1221">
        <v>0</v>
      </c>
      <c r="O550">
        <v>4159</v>
      </c>
      <c r="P550">
        <v>0</v>
      </c>
    </row>
    <row r="551" spans="1:16" x14ac:dyDescent="0.25">
      <c r="A551">
        <v>2186</v>
      </c>
      <c r="B551" t="s">
        <v>825</v>
      </c>
      <c r="D551" t="s">
        <v>537</v>
      </c>
      <c r="E551">
        <v>5460</v>
      </c>
      <c r="F551" s="1221">
        <v>0</v>
      </c>
      <c r="G551">
        <v>5460</v>
      </c>
      <c r="H551" s="1163">
        <v>-1.5509999999999999E-2</v>
      </c>
      <c r="I551">
        <v>5546</v>
      </c>
      <c r="J551" s="1163">
        <v>-4.3099999999999996E-3</v>
      </c>
      <c r="K551">
        <v>5570</v>
      </c>
      <c r="L551" s="1164">
        <v>1.1440000000000001E-2</v>
      </c>
      <c r="M551">
        <v>5507</v>
      </c>
      <c r="N551" s="1164">
        <v>4.7400000000000003E-3</v>
      </c>
      <c r="O551">
        <v>5481</v>
      </c>
      <c r="P551">
        <v>0</v>
      </c>
    </row>
    <row r="552" spans="1:16" x14ac:dyDescent="0.25">
      <c r="A552">
        <v>2209</v>
      </c>
      <c r="B552" t="s">
        <v>826</v>
      </c>
      <c r="D552" t="s">
        <v>537</v>
      </c>
      <c r="E552">
        <v>10609</v>
      </c>
      <c r="F552" s="1221">
        <v>0</v>
      </c>
      <c r="G552">
        <v>10609</v>
      </c>
      <c r="H552" s="1163">
        <v>-1.55E-2</v>
      </c>
      <c r="I552">
        <v>10776</v>
      </c>
      <c r="J552" s="1163">
        <v>-4.3400000000000001E-3</v>
      </c>
      <c r="K552">
        <v>10823</v>
      </c>
      <c r="L552" s="1164">
        <v>1.14E-2</v>
      </c>
      <c r="M552">
        <v>10701</v>
      </c>
      <c r="N552" s="1164">
        <v>4.79E-3</v>
      </c>
      <c r="O552">
        <v>10650</v>
      </c>
      <c r="P552">
        <v>0</v>
      </c>
    </row>
    <row r="553" spans="1:16" x14ac:dyDescent="0.25">
      <c r="A553">
        <v>3030</v>
      </c>
      <c r="E553">
        <v>1668</v>
      </c>
      <c r="F553" s="1221">
        <v>0</v>
      </c>
      <c r="G553">
        <v>1668</v>
      </c>
      <c r="H553" s="1221">
        <v>0</v>
      </c>
      <c r="I553">
        <v>1668</v>
      </c>
      <c r="J553" s="1221">
        <v>0</v>
      </c>
      <c r="K553">
        <v>1668</v>
      </c>
      <c r="L553" s="1221">
        <v>0</v>
      </c>
      <c r="M553">
        <v>1668</v>
      </c>
      <c r="N553" s="1221">
        <v>0</v>
      </c>
      <c r="O553">
        <v>1668</v>
      </c>
    </row>
    <row r="554" spans="1:16" x14ac:dyDescent="0.25">
      <c r="A554">
        <v>3535</v>
      </c>
      <c r="E554">
        <v>2831</v>
      </c>
      <c r="F554" s="1221">
        <v>0</v>
      </c>
      <c r="G554">
        <v>2831</v>
      </c>
      <c r="H554" s="1221">
        <v>0</v>
      </c>
      <c r="I554">
        <v>2831</v>
      </c>
      <c r="J554" s="1221">
        <v>0</v>
      </c>
      <c r="K554">
        <v>2831</v>
      </c>
      <c r="L554" s="1221">
        <v>0</v>
      </c>
      <c r="M554">
        <v>2831</v>
      </c>
      <c r="N554" s="1221">
        <v>0</v>
      </c>
      <c r="O554">
        <v>2831</v>
      </c>
    </row>
    <row r="555" spans="1:16" x14ac:dyDescent="0.25">
      <c r="A555">
        <v>3541</v>
      </c>
      <c r="B555" t="s">
        <v>1429</v>
      </c>
      <c r="D555" t="s">
        <v>503</v>
      </c>
      <c r="E555">
        <v>5558</v>
      </c>
      <c r="F555" s="1164">
        <v>6.8799999999999998E-3</v>
      </c>
      <c r="G555">
        <v>5520</v>
      </c>
      <c r="H555" s="1164">
        <v>2.8119999999999999E-2</v>
      </c>
      <c r="I555">
        <v>5369</v>
      </c>
      <c r="J555" s="1163">
        <v>-1.9359999999999999E-2</v>
      </c>
      <c r="K555">
        <v>5475</v>
      </c>
      <c r="L555" s="1164">
        <v>3.7719999999999997E-2</v>
      </c>
      <c r="M555">
        <v>5276</v>
      </c>
      <c r="N555" s="1164">
        <v>8.2199999999999999E-3</v>
      </c>
      <c r="O555">
        <v>5233</v>
      </c>
      <c r="P555">
        <v>0</v>
      </c>
    </row>
    <row r="556" spans="1:16" x14ac:dyDescent="0.25">
      <c r="A556">
        <v>5504</v>
      </c>
      <c r="B556" t="s">
        <v>1430</v>
      </c>
      <c r="D556" t="s">
        <v>537</v>
      </c>
      <c r="E556">
        <v>8908</v>
      </c>
      <c r="F556" s="1221">
        <v>0</v>
      </c>
      <c r="G556">
        <v>8908</v>
      </c>
      <c r="H556" s="1221">
        <v>0</v>
      </c>
      <c r="I556">
        <v>8908</v>
      </c>
      <c r="J556" s="1221">
        <v>0</v>
      </c>
      <c r="K556">
        <v>8908</v>
      </c>
      <c r="L556" s="1221">
        <v>0</v>
      </c>
      <c r="M556">
        <v>8908</v>
      </c>
      <c r="N556" s="1221">
        <v>0</v>
      </c>
      <c r="O556">
        <v>8908</v>
      </c>
      <c r="P556">
        <v>0</v>
      </c>
    </row>
    <row r="557" spans="1:16" x14ac:dyDescent="0.25">
      <c r="A557">
        <v>6048</v>
      </c>
      <c r="B557" t="s">
        <v>1143</v>
      </c>
      <c r="D557" t="s">
        <v>537</v>
      </c>
      <c r="E557">
        <v>2242</v>
      </c>
      <c r="F557" s="1221">
        <v>0</v>
      </c>
      <c r="G557">
        <v>2242</v>
      </c>
      <c r="H557" s="1221">
        <v>0</v>
      </c>
      <c r="I557">
        <v>2242</v>
      </c>
      <c r="J557" s="1221">
        <v>0</v>
      </c>
      <c r="K557">
        <v>2242</v>
      </c>
      <c r="L557" s="1221">
        <v>0</v>
      </c>
      <c r="M557">
        <v>2242</v>
      </c>
      <c r="N557" s="1221">
        <v>0</v>
      </c>
      <c r="O557">
        <v>2242</v>
      </c>
      <c r="P557">
        <v>0</v>
      </c>
    </row>
    <row r="558" spans="1:16" x14ac:dyDescent="0.25">
      <c r="A558">
        <v>6049</v>
      </c>
      <c r="B558" t="s">
        <v>1144</v>
      </c>
      <c r="D558" t="s">
        <v>537</v>
      </c>
      <c r="E558">
        <v>1492</v>
      </c>
      <c r="F558" s="1221">
        <v>0</v>
      </c>
      <c r="G558">
        <v>1492</v>
      </c>
      <c r="H558" s="1221">
        <v>0</v>
      </c>
      <c r="I558">
        <v>1492</v>
      </c>
      <c r="J558" s="1221">
        <v>0</v>
      </c>
      <c r="K558">
        <v>1492</v>
      </c>
      <c r="L558" s="1221">
        <v>0</v>
      </c>
      <c r="M558">
        <v>1492</v>
      </c>
      <c r="N558" s="1221">
        <v>0</v>
      </c>
      <c r="O558">
        <v>1492</v>
      </c>
      <c r="P558">
        <v>0</v>
      </c>
    </row>
    <row r="559" spans="1:16" x14ac:dyDescent="0.25">
      <c r="A559">
        <v>6051</v>
      </c>
      <c r="B559" t="s">
        <v>1051</v>
      </c>
      <c r="D559" t="s">
        <v>537</v>
      </c>
      <c r="E559">
        <v>729</v>
      </c>
      <c r="F559" s="1221">
        <v>0</v>
      </c>
      <c r="G559">
        <v>729</v>
      </c>
      <c r="H559" s="1221">
        <v>0</v>
      </c>
      <c r="I559">
        <v>729</v>
      </c>
      <c r="J559" s="1164">
        <v>5.9589999999999997E-2</v>
      </c>
      <c r="K559">
        <v>688</v>
      </c>
      <c r="L559" s="1221">
        <v>0</v>
      </c>
      <c r="M559">
        <v>688</v>
      </c>
      <c r="N559" s="1221">
        <v>0</v>
      </c>
      <c r="O559">
        <v>688</v>
      </c>
      <c r="P559">
        <v>0</v>
      </c>
    </row>
    <row r="560" spans="1:16" x14ac:dyDescent="0.25">
      <c r="A560">
        <v>6065</v>
      </c>
      <c r="B560" t="s">
        <v>1150</v>
      </c>
      <c r="D560" t="s">
        <v>537</v>
      </c>
      <c r="E560">
        <v>353</v>
      </c>
      <c r="F560" s="1221">
        <v>0</v>
      </c>
      <c r="G560">
        <v>353</v>
      </c>
      <c r="H560" s="1221">
        <v>0</v>
      </c>
      <c r="I560">
        <v>353</v>
      </c>
      <c r="J560" s="1221">
        <v>0</v>
      </c>
      <c r="K560">
        <v>353</v>
      </c>
      <c r="L560" s="1221">
        <v>0</v>
      </c>
      <c r="M560">
        <v>353</v>
      </c>
      <c r="N560" s="1221">
        <v>0</v>
      </c>
      <c r="O560">
        <v>353</v>
      </c>
      <c r="P560">
        <v>0</v>
      </c>
    </row>
    <row r="561" spans="1:16" x14ac:dyDescent="0.25">
      <c r="A561">
        <v>6071</v>
      </c>
      <c r="B561" t="s">
        <v>827</v>
      </c>
      <c r="D561" t="s">
        <v>537</v>
      </c>
      <c r="E561">
        <v>6215</v>
      </c>
      <c r="F561" s="1221">
        <v>0</v>
      </c>
      <c r="G561">
        <v>6215</v>
      </c>
      <c r="H561" s="1221">
        <v>0</v>
      </c>
      <c r="I561">
        <v>6215</v>
      </c>
      <c r="J561" s="1164">
        <v>8.0999999999999996E-4</v>
      </c>
      <c r="K561">
        <v>6210</v>
      </c>
      <c r="L561" s="1164">
        <v>2.6280000000000001E-2</v>
      </c>
      <c r="M561">
        <v>6051</v>
      </c>
      <c r="N561" s="1164">
        <v>2.4029999999999999E-2</v>
      </c>
      <c r="O561">
        <v>5909</v>
      </c>
      <c r="P561">
        <v>0</v>
      </c>
    </row>
    <row r="562" spans="1:16" x14ac:dyDescent="0.25">
      <c r="A562">
        <v>6072</v>
      </c>
      <c r="B562" t="s">
        <v>828</v>
      </c>
      <c r="D562" t="s">
        <v>537</v>
      </c>
      <c r="E562">
        <v>7791</v>
      </c>
      <c r="F562" s="1221">
        <v>0</v>
      </c>
      <c r="G562">
        <v>7791</v>
      </c>
      <c r="H562" s="1221">
        <v>0</v>
      </c>
      <c r="I562">
        <v>7791</v>
      </c>
      <c r="J562" s="1164">
        <v>1.0300000000000001E-3</v>
      </c>
      <c r="K562">
        <v>7783</v>
      </c>
      <c r="L562" s="1164">
        <v>3.635E-2</v>
      </c>
      <c r="M562">
        <v>7510</v>
      </c>
      <c r="N562" s="1164">
        <v>1.391E-2</v>
      </c>
      <c r="O562">
        <v>7407</v>
      </c>
      <c r="P562">
        <v>0</v>
      </c>
    </row>
    <row r="563" spans="1:16" x14ac:dyDescent="0.25">
      <c r="A563">
        <v>6073</v>
      </c>
      <c r="B563" t="s">
        <v>829</v>
      </c>
      <c r="D563" t="s">
        <v>537</v>
      </c>
      <c r="E563">
        <v>4455</v>
      </c>
      <c r="F563" s="1221">
        <v>0</v>
      </c>
      <c r="G563">
        <v>4455</v>
      </c>
      <c r="H563" s="1221">
        <v>0</v>
      </c>
      <c r="I563">
        <v>4455</v>
      </c>
      <c r="J563" s="1164">
        <v>8.9999999999999998E-4</v>
      </c>
      <c r="K563">
        <v>4451</v>
      </c>
      <c r="L563" s="1164">
        <v>3.415E-2</v>
      </c>
      <c r="M563">
        <v>4304</v>
      </c>
      <c r="N563" s="1164">
        <v>1.6049999999999998E-2</v>
      </c>
      <c r="O563">
        <v>4236</v>
      </c>
      <c r="P563">
        <v>0</v>
      </c>
    </row>
    <row r="564" spans="1:16" x14ac:dyDescent="0.25">
      <c r="A564">
        <v>6074</v>
      </c>
      <c r="B564" t="s">
        <v>830</v>
      </c>
      <c r="D564" t="s">
        <v>537</v>
      </c>
      <c r="E564">
        <v>4526</v>
      </c>
      <c r="F564" s="1221">
        <v>0</v>
      </c>
      <c r="G564">
        <v>4526</v>
      </c>
      <c r="H564" s="1221">
        <v>0</v>
      </c>
      <c r="I564">
        <v>4526</v>
      </c>
      <c r="J564" s="1164">
        <v>8.8000000000000003E-4</v>
      </c>
      <c r="K564">
        <v>4522</v>
      </c>
      <c r="L564" s="1164">
        <v>2.913E-2</v>
      </c>
      <c r="M564">
        <v>4394</v>
      </c>
      <c r="N564" s="1164">
        <v>2.1149999999999999E-2</v>
      </c>
      <c r="O564">
        <v>4303</v>
      </c>
      <c r="P564">
        <v>0</v>
      </c>
    </row>
    <row r="565" spans="1:16" x14ac:dyDescent="0.25">
      <c r="A565">
        <v>6075</v>
      </c>
      <c r="B565" t="s">
        <v>831</v>
      </c>
      <c r="D565" t="s">
        <v>537</v>
      </c>
      <c r="E565">
        <v>6413</v>
      </c>
      <c r="F565" s="1221">
        <v>0</v>
      </c>
      <c r="G565">
        <v>6413</v>
      </c>
      <c r="H565" s="1221">
        <v>0</v>
      </c>
      <c r="I565">
        <v>6413</v>
      </c>
      <c r="J565" s="1164">
        <v>9.3999999999999997E-4</v>
      </c>
      <c r="K565">
        <v>6407</v>
      </c>
      <c r="L565" s="1164">
        <v>3.1220000000000001E-2</v>
      </c>
      <c r="M565">
        <v>6213</v>
      </c>
      <c r="N565" s="1164">
        <v>1.8859999999999998E-2</v>
      </c>
      <c r="O565">
        <v>6098</v>
      </c>
      <c r="P565">
        <v>0</v>
      </c>
    </row>
    <row r="566" spans="1:16" x14ac:dyDescent="0.25">
      <c r="A566">
        <v>6076</v>
      </c>
      <c r="B566" t="s">
        <v>82</v>
      </c>
      <c r="D566" t="s">
        <v>537</v>
      </c>
      <c r="E566">
        <v>5745</v>
      </c>
      <c r="F566" s="1221">
        <v>0</v>
      </c>
      <c r="G566">
        <v>5745</v>
      </c>
      <c r="H566" s="1221">
        <v>0</v>
      </c>
      <c r="I566">
        <v>5745</v>
      </c>
      <c r="J566" s="1164">
        <v>8.7000000000000001E-4</v>
      </c>
      <c r="K566">
        <v>5740</v>
      </c>
      <c r="L566" s="1164">
        <v>2.555E-2</v>
      </c>
      <c r="M566">
        <v>5597</v>
      </c>
      <c r="N566" s="1164">
        <v>2.4719999999999999E-2</v>
      </c>
      <c r="O566">
        <v>5462</v>
      </c>
      <c r="P566">
        <v>0</v>
      </c>
    </row>
    <row r="567" spans="1:16" x14ac:dyDescent="0.25">
      <c r="A567">
        <v>6077</v>
      </c>
      <c r="B567" t="s">
        <v>83</v>
      </c>
      <c r="D567" t="s">
        <v>537</v>
      </c>
      <c r="E567">
        <v>524</v>
      </c>
      <c r="F567" s="1221">
        <v>0</v>
      </c>
      <c r="G567">
        <v>524</v>
      </c>
      <c r="H567" s="1221">
        <v>0</v>
      </c>
      <c r="I567">
        <v>524</v>
      </c>
      <c r="J567" s="1221">
        <v>0</v>
      </c>
      <c r="K567">
        <v>524</v>
      </c>
      <c r="L567" s="1164">
        <v>1.91E-3</v>
      </c>
      <c r="M567">
        <v>523</v>
      </c>
      <c r="N567" s="1164">
        <v>4.8099999999999997E-2</v>
      </c>
      <c r="O567">
        <v>499</v>
      </c>
      <c r="P567">
        <v>0</v>
      </c>
    </row>
    <row r="568" spans="1:16" x14ac:dyDescent="0.25">
      <c r="A568">
        <v>6078</v>
      </c>
      <c r="B568" t="s">
        <v>832</v>
      </c>
      <c r="D568" t="s">
        <v>537</v>
      </c>
      <c r="E568">
        <v>5367</v>
      </c>
      <c r="F568" s="1221">
        <v>0</v>
      </c>
      <c r="G568">
        <v>5367</v>
      </c>
      <c r="H568" s="1221">
        <v>0</v>
      </c>
      <c r="I568">
        <v>5367</v>
      </c>
      <c r="J568" s="1164">
        <v>1.1199999999999999E-3</v>
      </c>
      <c r="K568">
        <v>5361</v>
      </c>
      <c r="L568" s="1164">
        <v>3.3550000000000003E-2</v>
      </c>
      <c r="M568">
        <v>5187</v>
      </c>
      <c r="N568" s="1164">
        <v>1.6660000000000001E-2</v>
      </c>
      <c r="O568">
        <v>5102</v>
      </c>
      <c r="P568">
        <v>0</v>
      </c>
    </row>
    <row r="569" spans="1:16" x14ac:dyDescent="0.25">
      <c r="A569">
        <v>6079</v>
      </c>
      <c r="B569" t="s">
        <v>833</v>
      </c>
      <c r="D569" t="s">
        <v>537</v>
      </c>
      <c r="E569">
        <v>3972</v>
      </c>
      <c r="F569" s="1221">
        <v>0</v>
      </c>
      <c r="G569">
        <v>3972</v>
      </c>
      <c r="H569" s="1221">
        <v>0</v>
      </c>
      <c r="I569">
        <v>3972</v>
      </c>
      <c r="J569" s="1164">
        <v>1.01E-3</v>
      </c>
      <c r="K569">
        <v>3968</v>
      </c>
      <c r="L569" s="1164">
        <v>2.5059999999999999E-2</v>
      </c>
      <c r="M569">
        <v>3871</v>
      </c>
      <c r="N569" s="1164">
        <v>2.5159999999999998E-2</v>
      </c>
      <c r="O569">
        <v>3776</v>
      </c>
      <c r="P569">
        <v>0</v>
      </c>
    </row>
    <row r="570" spans="1:16" x14ac:dyDescent="0.25">
      <c r="A570">
        <v>6080</v>
      </c>
      <c r="B570" t="s">
        <v>86</v>
      </c>
      <c r="D570" t="s">
        <v>537</v>
      </c>
      <c r="E570">
        <v>6826</v>
      </c>
      <c r="F570" s="1221">
        <v>0</v>
      </c>
      <c r="G570">
        <v>6826</v>
      </c>
      <c r="H570" s="1221">
        <v>0</v>
      </c>
      <c r="I570">
        <v>6826</v>
      </c>
      <c r="J570" s="1164">
        <v>1.0300000000000001E-3</v>
      </c>
      <c r="K570">
        <v>6819</v>
      </c>
      <c r="L570" s="1164">
        <v>2.8819999999999998E-2</v>
      </c>
      <c r="M570">
        <v>6628</v>
      </c>
      <c r="N570" s="1164">
        <v>2.1260000000000001E-2</v>
      </c>
      <c r="O570">
        <v>6490</v>
      </c>
      <c r="P570">
        <v>0</v>
      </c>
    </row>
    <row r="571" spans="1:16" x14ac:dyDescent="0.25">
      <c r="A571">
        <v>6081</v>
      </c>
      <c r="B571" t="s">
        <v>87</v>
      </c>
      <c r="D571" t="s">
        <v>537</v>
      </c>
      <c r="E571">
        <v>5544</v>
      </c>
      <c r="F571" s="1221">
        <v>0</v>
      </c>
      <c r="G571">
        <v>5544</v>
      </c>
      <c r="H571" s="1221">
        <v>0</v>
      </c>
      <c r="I571">
        <v>5544</v>
      </c>
      <c r="J571" s="1164">
        <v>8.9999999999999998E-4</v>
      </c>
      <c r="K571">
        <v>5539</v>
      </c>
      <c r="L571" s="1164">
        <v>2.9940000000000001E-2</v>
      </c>
      <c r="M571">
        <v>5378</v>
      </c>
      <c r="N571" s="1164">
        <v>2.0299999999999999E-2</v>
      </c>
      <c r="O571">
        <v>5271</v>
      </c>
      <c r="P571">
        <v>0</v>
      </c>
    </row>
    <row r="572" spans="1:16" x14ac:dyDescent="0.25">
      <c r="A572">
        <v>6084</v>
      </c>
      <c r="B572" t="s">
        <v>1156</v>
      </c>
      <c r="D572" t="s">
        <v>537</v>
      </c>
      <c r="E572">
        <v>3074</v>
      </c>
      <c r="F572" s="1221">
        <v>0</v>
      </c>
      <c r="G572">
        <v>3074</v>
      </c>
      <c r="H572" s="1221">
        <v>0</v>
      </c>
      <c r="I572">
        <v>3074</v>
      </c>
      <c r="J572" s="1221">
        <v>0</v>
      </c>
      <c r="K572">
        <v>3074</v>
      </c>
      <c r="L572" s="1221">
        <v>0</v>
      </c>
      <c r="M572">
        <v>3074</v>
      </c>
      <c r="N572" s="1221">
        <v>0</v>
      </c>
      <c r="O572">
        <v>3074</v>
      </c>
      <c r="P572">
        <v>0</v>
      </c>
    </row>
    <row r="573" spans="1:16" x14ac:dyDescent="0.25">
      <c r="A573">
        <v>7201</v>
      </c>
      <c r="B573" t="s">
        <v>835</v>
      </c>
      <c r="C573" t="s">
        <v>562</v>
      </c>
      <c r="D573" t="s">
        <v>537</v>
      </c>
      <c r="E573">
        <v>7646</v>
      </c>
      <c r="F573" s="1221">
        <v>0</v>
      </c>
      <c r="G573">
        <v>7646</v>
      </c>
      <c r="H573" s="1163">
        <v>-1.545E-2</v>
      </c>
      <c r="I573">
        <v>7766</v>
      </c>
      <c r="J573" s="1163">
        <v>-4.3600000000000002E-3</v>
      </c>
      <c r="K573">
        <v>7800</v>
      </c>
      <c r="L573" s="1164">
        <v>1.141E-2</v>
      </c>
      <c r="M573">
        <v>7712</v>
      </c>
      <c r="N573" s="1164">
        <v>4.8199999999999996E-3</v>
      </c>
      <c r="O573">
        <v>7675</v>
      </c>
      <c r="P573">
        <v>0</v>
      </c>
    </row>
    <row r="574" spans="1:16" x14ac:dyDescent="0.25">
      <c r="A574">
        <v>7202</v>
      </c>
      <c r="B574" t="s">
        <v>836</v>
      </c>
      <c r="D574" t="s">
        <v>537</v>
      </c>
      <c r="E574">
        <v>12052</v>
      </c>
      <c r="F574" s="1221">
        <v>0</v>
      </c>
      <c r="G574">
        <v>12052</v>
      </c>
      <c r="H574" s="1163">
        <v>-1.5520000000000001E-2</v>
      </c>
      <c r="I574">
        <v>12242</v>
      </c>
      <c r="J574" s="1163">
        <v>-4.3099999999999996E-3</v>
      </c>
      <c r="K574">
        <v>12295</v>
      </c>
      <c r="L574" s="1164">
        <v>1.1429999999999999E-2</v>
      </c>
      <c r="M574">
        <v>12156</v>
      </c>
      <c r="N574" s="1164">
        <v>4.7099999999999998E-3</v>
      </c>
      <c r="O574">
        <v>12099</v>
      </c>
      <c r="P574">
        <v>0</v>
      </c>
    </row>
    <row r="575" spans="1:16" x14ac:dyDescent="0.25">
      <c r="A575">
        <v>7203</v>
      </c>
      <c r="B575" t="s">
        <v>837</v>
      </c>
      <c r="D575" t="s">
        <v>537</v>
      </c>
      <c r="E575">
        <v>12516</v>
      </c>
      <c r="F575" s="1221">
        <v>0</v>
      </c>
      <c r="G575">
        <v>12516</v>
      </c>
      <c r="H575" s="1163">
        <v>-1.5570000000000001E-2</v>
      </c>
      <c r="I575">
        <v>12714</v>
      </c>
      <c r="J575" s="1163">
        <v>-4.3099999999999996E-3</v>
      </c>
      <c r="K575">
        <v>12769</v>
      </c>
      <c r="L575" s="1164">
        <v>1.141E-2</v>
      </c>
      <c r="M575">
        <v>12625</v>
      </c>
      <c r="N575" s="1164">
        <v>4.7800000000000004E-3</v>
      </c>
      <c r="O575">
        <v>12565</v>
      </c>
      <c r="P575">
        <v>0</v>
      </c>
    </row>
    <row r="576" spans="1:16" x14ac:dyDescent="0.25">
      <c r="A576">
        <v>7204</v>
      </c>
      <c r="B576" t="s">
        <v>838</v>
      </c>
      <c r="D576" t="s">
        <v>537</v>
      </c>
      <c r="E576">
        <v>13317</v>
      </c>
      <c r="F576" s="1221">
        <v>0</v>
      </c>
      <c r="G576">
        <v>13317</v>
      </c>
      <c r="H576" s="1163">
        <v>-1.5599999999999999E-2</v>
      </c>
      <c r="I576">
        <v>13528</v>
      </c>
      <c r="J576" s="1163">
        <v>-4.2700000000000004E-3</v>
      </c>
      <c r="K576">
        <v>13586</v>
      </c>
      <c r="L576" s="1164">
        <v>1.1390000000000001E-2</v>
      </c>
      <c r="M576">
        <v>13433</v>
      </c>
      <c r="N576" s="1164">
        <v>4.79E-3</v>
      </c>
      <c r="O576">
        <v>13369</v>
      </c>
      <c r="P576">
        <v>0</v>
      </c>
    </row>
    <row r="577" spans="1:16" x14ac:dyDescent="0.25">
      <c r="A577">
        <v>7205</v>
      </c>
      <c r="B577" t="s">
        <v>839</v>
      </c>
      <c r="D577" t="s">
        <v>537</v>
      </c>
      <c r="E577">
        <v>10538</v>
      </c>
      <c r="F577" s="1221">
        <v>0</v>
      </c>
      <c r="G577">
        <v>10538</v>
      </c>
      <c r="H577" s="1163">
        <v>-1.5509999999999999E-2</v>
      </c>
      <c r="I577">
        <v>10704</v>
      </c>
      <c r="J577" s="1163">
        <v>-4.3699999999999998E-3</v>
      </c>
      <c r="K577">
        <v>10751</v>
      </c>
      <c r="L577" s="1164">
        <v>1.1480000000000001E-2</v>
      </c>
      <c r="M577">
        <v>10629</v>
      </c>
      <c r="N577" s="1164">
        <v>4.7299999999999998E-3</v>
      </c>
      <c r="O577">
        <v>10579</v>
      </c>
      <c r="P577">
        <v>0</v>
      </c>
    </row>
    <row r="578" spans="1:16" x14ac:dyDescent="0.25">
      <c r="A578">
        <v>7206</v>
      </c>
      <c r="B578" t="s">
        <v>840</v>
      </c>
      <c r="C578" t="s">
        <v>562</v>
      </c>
      <c r="D578" t="s">
        <v>537</v>
      </c>
      <c r="E578">
        <v>9433</v>
      </c>
      <c r="F578" s="1221">
        <v>0</v>
      </c>
      <c r="G578">
        <v>9433</v>
      </c>
      <c r="H578" s="1163">
        <v>-1.555E-2</v>
      </c>
      <c r="I578">
        <v>9582</v>
      </c>
      <c r="J578" s="1163">
        <v>-4.2599999999999999E-3</v>
      </c>
      <c r="K578">
        <v>9623</v>
      </c>
      <c r="L578" s="1164">
        <v>1.146E-2</v>
      </c>
      <c r="M578">
        <v>9514</v>
      </c>
      <c r="N578" s="1164">
        <v>4.7499999999999999E-3</v>
      </c>
      <c r="O578">
        <v>9469</v>
      </c>
      <c r="P578">
        <v>0</v>
      </c>
    </row>
    <row r="579" spans="1:16" x14ac:dyDescent="0.25">
      <c r="A579">
        <v>7207</v>
      </c>
      <c r="B579" t="s">
        <v>841</v>
      </c>
      <c r="C579" t="s">
        <v>562</v>
      </c>
      <c r="D579" t="s">
        <v>537</v>
      </c>
      <c r="E579">
        <v>9271</v>
      </c>
      <c r="F579" s="1221">
        <v>0</v>
      </c>
      <c r="G579">
        <v>9271</v>
      </c>
      <c r="H579" s="1163">
        <v>-1.55E-2</v>
      </c>
      <c r="I579">
        <v>9417</v>
      </c>
      <c r="J579" s="1163">
        <v>-4.3299999999999996E-3</v>
      </c>
      <c r="K579">
        <v>9458</v>
      </c>
      <c r="L579" s="1164">
        <v>1.1440000000000001E-2</v>
      </c>
      <c r="M579">
        <v>9351</v>
      </c>
      <c r="N579" s="1164">
        <v>4.7299999999999998E-3</v>
      </c>
      <c r="O579">
        <v>9307</v>
      </c>
      <c r="P579">
        <v>0</v>
      </c>
    </row>
    <row r="580" spans="1:16" x14ac:dyDescent="0.25">
      <c r="A580">
        <v>7208</v>
      </c>
      <c r="B580" t="s">
        <v>842</v>
      </c>
      <c r="C580" t="s">
        <v>562</v>
      </c>
      <c r="D580" t="s">
        <v>537</v>
      </c>
      <c r="E580">
        <v>9067</v>
      </c>
      <c r="F580" s="1221">
        <v>0</v>
      </c>
      <c r="G580">
        <v>9067</v>
      </c>
      <c r="H580" s="1163">
        <v>-1.553E-2</v>
      </c>
      <c r="I580">
        <v>9210</v>
      </c>
      <c r="J580" s="1163">
        <v>-4.3200000000000001E-3</v>
      </c>
      <c r="K580">
        <v>9250</v>
      </c>
      <c r="L580" s="1164">
        <v>1.137E-2</v>
      </c>
      <c r="M580">
        <v>9146</v>
      </c>
      <c r="N580" s="1164">
        <v>4.8300000000000001E-3</v>
      </c>
      <c r="O580">
        <v>9102</v>
      </c>
      <c r="P580">
        <v>0</v>
      </c>
    </row>
    <row r="581" spans="1:16" x14ac:dyDescent="0.25">
      <c r="A581">
        <v>7209</v>
      </c>
      <c r="B581" t="s">
        <v>843</v>
      </c>
      <c r="C581" t="s">
        <v>562</v>
      </c>
      <c r="D581" t="s">
        <v>537</v>
      </c>
      <c r="E581">
        <v>10609</v>
      </c>
      <c r="F581" s="1221">
        <v>0</v>
      </c>
      <c r="G581">
        <v>10609</v>
      </c>
      <c r="H581" s="1163">
        <v>-1.55E-2</v>
      </c>
      <c r="I581">
        <v>10776</v>
      </c>
      <c r="J581" s="1163">
        <v>-4.3400000000000001E-3</v>
      </c>
      <c r="K581">
        <v>10823</v>
      </c>
      <c r="L581" s="1164">
        <v>1.14E-2</v>
      </c>
      <c r="M581">
        <v>10701</v>
      </c>
      <c r="N581" s="1164">
        <v>4.79E-3</v>
      </c>
      <c r="O581">
        <v>10650</v>
      </c>
      <c r="P581">
        <v>0</v>
      </c>
    </row>
    <row r="582" spans="1:16" x14ac:dyDescent="0.25">
      <c r="A582">
        <v>7210</v>
      </c>
      <c r="B582" t="s">
        <v>844</v>
      </c>
      <c r="C582" t="s">
        <v>562</v>
      </c>
      <c r="D582" t="s">
        <v>537</v>
      </c>
      <c r="E582">
        <v>8577</v>
      </c>
      <c r="F582" s="1221">
        <v>0</v>
      </c>
      <c r="G582">
        <v>8577</v>
      </c>
      <c r="H582" s="1163">
        <v>-1.55E-2</v>
      </c>
      <c r="I582">
        <v>8712</v>
      </c>
      <c r="J582" s="1163">
        <v>-4.3400000000000001E-3</v>
      </c>
      <c r="K582">
        <v>8750</v>
      </c>
      <c r="L582" s="1164">
        <v>1.1440000000000001E-2</v>
      </c>
      <c r="M582">
        <v>8651</v>
      </c>
      <c r="N582" s="1164">
        <v>4.7600000000000003E-3</v>
      </c>
      <c r="O582">
        <v>8610</v>
      </c>
      <c r="P582">
        <v>0</v>
      </c>
    </row>
    <row r="583" spans="1:16" x14ac:dyDescent="0.25">
      <c r="A583">
        <v>7211</v>
      </c>
      <c r="B583" t="s">
        <v>845</v>
      </c>
      <c r="D583" t="s">
        <v>537</v>
      </c>
      <c r="E583">
        <v>9433</v>
      </c>
      <c r="F583" s="1221">
        <v>0</v>
      </c>
      <c r="G583">
        <v>9433</v>
      </c>
      <c r="H583" s="1163">
        <v>-1.555E-2</v>
      </c>
      <c r="I583">
        <v>9582</v>
      </c>
      <c r="J583" s="1163">
        <v>-4.2599999999999999E-3</v>
      </c>
      <c r="K583">
        <v>9623</v>
      </c>
      <c r="L583" s="1164">
        <v>1.146E-2</v>
      </c>
      <c r="M583">
        <v>9514</v>
      </c>
      <c r="N583" s="1164">
        <v>4.7499999999999999E-3</v>
      </c>
      <c r="O583">
        <v>9469</v>
      </c>
      <c r="P583">
        <v>0</v>
      </c>
    </row>
    <row r="584" spans="1:16" x14ac:dyDescent="0.25">
      <c r="A584">
        <v>7214</v>
      </c>
      <c r="B584" t="s">
        <v>846</v>
      </c>
      <c r="D584" t="s">
        <v>537</v>
      </c>
      <c r="E584">
        <v>8503</v>
      </c>
      <c r="F584" s="1221">
        <v>0</v>
      </c>
      <c r="G584">
        <v>8503</v>
      </c>
      <c r="H584" s="1163">
        <v>-1.5509999999999999E-2</v>
      </c>
      <c r="I584">
        <v>8637</v>
      </c>
      <c r="J584" s="1163">
        <v>-4.2700000000000004E-3</v>
      </c>
      <c r="K584">
        <v>8674</v>
      </c>
      <c r="L584" s="1164">
        <v>1.1429999999999999E-2</v>
      </c>
      <c r="M584">
        <v>8576</v>
      </c>
      <c r="N584" s="1164">
        <v>4.6899999999999997E-3</v>
      </c>
      <c r="O584">
        <v>8536</v>
      </c>
      <c r="P584">
        <v>0</v>
      </c>
    </row>
    <row r="585" spans="1:16" x14ac:dyDescent="0.25">
      <c r="A585">
        <v>7215</v>
      </c>
      <c r="B585" t="s">
        <v>847</v>
      </c>
      <c r="D585" t="s">
        <v>537</v>
      </c>
      <c r="E585">
        <v>9545</v>
      </c>
      <c r="F585" s="1221">
        <v>0</v>
      </c>
      <c r="G585">
        <v>9545</v>
      </c>
      <c r="H585" s="1163">
        <v>-1.5469999999999999E-2</v>
      </c>
      <c r="I585">
        <v>9695</v>
      </c>
      <c r="J585" s="1163">
        <v>-4.3099999999999996E-3</v>
      </c>
      <c r="K585">
        <v>9737</v>
      </c>
      <c r="L585" s="1164">
        <v>1.1429999999999999E-2</v>
      </c>
      <c r="M585">
        <v>9627</v>
      </c>
      <c r="N585" s="1164">
        <v>4.7000000000000002E-3</v>
      </c>
      <c r="O585">
        <v>9582</v>
      </c>
      <c r="P585">
        <v>0</v>
      </c>
    </row>
    <row r="586" spans="1:16" x14ac:dyDescent="0.25">
      <c r="A586">
        <v>7217</v>
      </c>
      <c r="B586" t="s">
        <v>848</v>
      </c>
      <c r="D586" t="s">
        <v>537</v>
      </c>
      <c r="E586">
        <v>6464</v>
      </c>
      <c r="F586" s="1221">
        <v>0</v>
      </c>
      <c r="G586">
        <v>6464</v>
      </c>
      <c r="H586" s="1163">
        <v>-1.553E-2</v>
      </c>
      <c r="I586">
        <v>6566</v>
      </c>
      <c r="J586" s="1163">
        <v>-4.2500000000000003E-3</v>
      </c>
      <c r="K586">
        <v>6594</v>
      </c>
      <c r="L586" s="1164">
        <v>1.1350000000000001E-2</v>
      </c>
      <c r="M586">
        <v>6520</v>
      </c>
      <c r="N586" s="1164">
        <v>4.7800000000000004E-3</v>
      </c>
      <c r="O586">
        <v>6489</v>
      </c>
      <c r="P586">
        <v>0</v>
      </c>
    </row>
    <row r="587" spans="1:16" x14ac:dyDescent="0.25">
      <c r="A587">
        <v>7218</v>
      </c>
      <c r="B587" t="s">
        <v>849</v>
      </c>
      <c r="D587" t="s">
        <v>537</v>
      </c>
      <c r="E587">
        <v>6688</v>
      </c>
      <c r="F587" s="1221">
        <v>0</v>
      </c>
      <c r="G587">
        <v>6688</v>
      </c>
      <c r="H587" s="1163">
        <v>-1.5599999999999999E-2</v>
      </c>
      <c r="I587">
        <v>6794</v>
      </c>
      <c r="J587" s="1163">
        <v>-4.2500000000000003E-3</v>
      </c>
      <c r="K587">
        <v>6823</v>
      </c>
      <c r="L587" s="1164">
        <v>1.141E-2</v>
      </c>
      <c r="M587">
        <v>6746</v>
      </c>
      <c r="N587" s="1164">
        <v>4.7699999999999999E-3</v>
      </c>
      <c r="O587">
        <v>6714</v>
      </c>
      <c r="P587">
        <v>0</v>
      </c>
    </row>
    <row r="588" spans="1:16" x14ac:dyDescent="0.25">
      <c r="A588">
        <v>7223</v>
      </c>
      <c r="B588" t="s">
        <v>850</v>
      </c>
      <c r="D588" t="s">
        <v>537</v>
      </c>
      <c r="E588">
        <v>10877</v>
      </c>
      <c r="F588" s="1221">
        <v>0</v>
      </c>
      <c r="G588">
        <v>10877</v>
      </c>
      <c r="H588" s="1163">
        <v>-1.5570000000000001E-2</v>
      </c>
      <c r="I588">
        <v>11049</v>
      </c>
      <c r="J588" s="1163">
        <v>-4.3299999999999996E-3</v>
      </c>
      <c r="K588">
        <v>11097</v>
      </c>
      <c r="L588" s="1164">
        <v>1.1480000000000001E-2</v>
      </c>
      <c r="M588">
        <v>10971</v>
      </c>
      <c r="N588" s="1164">
        <v>4.7600000000000003E-3</v>
      </c>
      <c r="O588">
        <v>10919</v>
      </c>
      <c r="P588">
        <v>0</v>
      </c>
    </row>
    <row r="589" spans="1:16" x14ac:dyDescent="0.25">
      <c r="A589">
        <v>7224</v>
      </c>
      <c r="B589" t="s">
        <v>851</v>
      </c>
      <c r="C589" t="s">
        <v>562</v>
      </c>
      <c r="D589" t="s">
        <v>537</v>
      </c>
      <c r="E589">
        <v>12304</v>
      </c>
      <c r="F589" s="1221">
        <v>0</v>
      </c>
      <c r="G589">
        <v>12304</v>
      </c>
      <c r="H589" s="1163">
        <v>-1.5520000000000001E-2</v>
      </c>
      <c r="I589">
        <v>12498</v>
      </c>
      <c r="J589" s="1163">
        <v>-4.3E-3</v>
      </c>
      <c r="K589">
        <v>12552</v>
      </c>
      <c r="L589" s="1164">
        <v>2.818E-2</v>
      </c>
      <c r="M589">
        <v>12208</v>
      </c>
      <c r="N589" s="1163">
        <v>-1.158E-2</v>
      </c>
      <c r="O589">
        <v>12351</v>
      </c>
      <c r="P589">
        <v>0</v>
      </c>
    </row>
    <row r="590" spans="1:16" x14ac:dyDescent="0.25">
      <c r="A590">
        <v>7225</v>
      </c>
      <c r="B590" t="s">
        <v>852</v>
      </c>
      <c r="D590" t="s">
        <v>537</v>
      </c>
      <c r="E590">
        <v>9556</v>
      </c>
      <c r="F590" s="1221">
        <v>0</v>
      </c>
      <c r="G590">
        <v>9556</v>
      </c>
      <c r="H590" s="1163">
        <v>-1.5559999999999999E-2</v>
      </c>
      <c r="I590">
        <v>9707</v>
      </c>
      <c r="J590" s="1163">
        <v>-4.3099999999999996E-3</v>
      </c>
      <c r="K590">
        <v>9749</v>
      </c>
      <c r="L590" s="1164">
        <v>1.141E-2</v>
      </c>
      <c r="M590">
        <v>9639</v>
      </c>
      <c r="N590" s="1164">
        <v>4.7999999999999996E-3</v>
      </c>
      <c r="O590">
        <v>9593</v>
      </c>
      <c r="P590">
        <v>0</v>
      </c>
    </row>
    <row r="591" spans="1:16" x14ac:dyDescent="0.25">
      <c r="A591">
        <v>7229</v>
      </c>
      <c r="B591" t="s">
        <v>853</v>
      </c>
      <c r="D591" t="s">
        <v>537</v>
      </c>
      <c r="E591">
        <v>696</v>
      </c>
      <c r="F591" s="1221">
        <v>0</v>
      </c>
      <c r="G591">
        <v>696</v>
      </c>
      <c r="H591" s="1221">
        <v>0</v>
      </c>
      <c r="I591">
        <v>696</v>
      </c>
      <c r="J591" s="1221">
        <v>0</v>
      </c>
      <c r="K591">
        <v>696</v>
      </c>
      <c r="L591" s="1221">
        <v>0</v>
      </c>
      <c r="M591">
        <v>696</v>
      </c>
      <c r="N591" s="1221">
        <v>0</v>
      </c>
      <c r="O591">
        <v>696</v>
      </c>
      <c r="P591">
        <v>0</v>
      </c>
    </row>
    <row r="592" spans="1:16" x14ac:dyDescent="0.25">
      <c r="A592">
        <v>8072</v>
      </c>
      <c r="B592" t="s">
        <v>854</v>
      </c>
      <c r="D592" t="s">
        <v>537</v>
      </c>
      <c r="E592">
        <v>13317</v>
      </c>
      <c r="F592" s="1221">
        <v>0</v>
      </c>
      <c r="G592">
        <v>13317</v>
      </c>
      <c r="H592" s="1163">
        <v>-1.5599999999999999E-2</v>
      </c>
      <c r="I592">
        <v>13528</v>
      </c>
      <c r="J592" s="1163">
        <v>-4.2700000000000004E-3</v>
      </c>
      <c r="K592">
        <v>13586</v>
      </c>
      <c r="L592" s="1164">
        <v>1.1390000000000001E-2</v>
      </c>
      <c r="M592">
        <v>13433</v>
      </c>
      <c r="N592" s="1164">
        <v>4.79E-3</v>
      </c>
      <c r="O592">
        <v>13369</v>
      </c>
      <c r="P592">
        <v>0</v>
      </c>
    </row>
    <row r="593" spans="1:16" x14ac:dyDescent="0.25">
      <c r="A593">
        <v>8073</v>
      </c>
      <c r="B593" t="s">
        <v>1431</v>
      </c>
      <c r="D593" t="s">
        <v>537</v>
      </c>
      <c r="E593">
        <v>3211</v>
      </c>
      <c r="F593" s="1221">
        <v>0</v>
      </c>
      <c r="G593">
        <v>3211</v>
      </c>
      <c r="H593" s="1221">
        <v>0</v>
      </c>
      <c r="I593">
        <v>3211</v>
      </c>
      <c r="J593" s="1221">
        <v>0</v>
      </c>
      <c r="K593">
        <v>3211</v>
      </c>
      <c r="L593" s="1221">
        <v>0</v>
      </c>
      <c r="M593">
        <v>3211</v>
      </c>
      <c r="N593" s="1221">
        <v>0</v>
      </c>
      <c r="O593">
        <v>3211</v>
      </c>
      <c r="P593">
        <v>0</v>
      </c>
    </row>
    <row r="594" spans="1:16" x14ac:dyDescent="0.25">
      <c r="A594">
        <v>9373</v>
      </c>
      <c r="B594" t="s">
        <v>1204</v>
      </c>
      <c r="D594" t="s">
        <v>537</v>
      </c>
      <c r="E594">
        <v>7646</v>
      </c>
      <c r="F594" s="1221">
        <v>0</v>
      </c>
      <c r="G594">
        <v>7646</v>
      </c>
      <c r="H594" s="1163">
        <v>-1.545E-2</v>
      </c>
      <c r="I594">
        <v>7766</v>
      </c>
      <c r="J594" s="1163">
        <v>-4.3600000000000002E-3</v>
      </c>
      <c r="K594">
        <v>7800</v>
      </c>
      <c r="L594" s="1164">
        <v>3.1879999999999999E-2</v>
      </c>
      <c r="M594">
        <v>7559</v>
      </c>
      <c r="N594" s="1163">
        <v>-1.511E-2</v>
      </c>
      <c r="O594">
        <v>7675</v>
      </c>
      <c r="P594">
        <v>0</v>
      </c>
    </row>
    <row r="595" spans="1:16" x14ac:dyDescent="0.25">
      <c r="A595" s="1097">
        <v>9627</v>
      </c>
      <c r="B595" s="1097" t="s">
        <v>1432</v>
      </c>
      <c r="C595" s="1097"/>
      <c r="D595" s="1097" t="s">
        <v>537</v>
      </c>
      <c r="E595">
        <v>978</v>
      </c>
      <c r="F595" s="1221">
        <v>0</v>
      </c>
      <c r="G595">
        <v>978</v>
      </c>
      <c r="H595" s="1221">
        <v>0</v>
      </c>
      <c r="I595">
        <v>978</v>
      </c>
      <c r="J595" s="1221">
        <v>0</v>
      </c>
      <c r="K595">
        <v>978</v>
      </c>
      <c r="L595" s="1221">
        <v>0</v>
      </c>
      <c r="M595">
        <v>978</v>
      </c>
      <c r="N595" s="1221">
        <v>0</v>
      </c>
      <c r="O595">
        <v>978</v>
      </c>
      <c r="P595">
        <v>1</v>
      </c>
    </row>
    <row r="596" spans="1:16" x14ac:dyDescent="0.25">
      <c r="A596" s="1097">
        <v>9628</v>
      </c>
      <c r="B596" s="1097" t="s">
        <v>1433</v>
      </c>
      <c r="C596" s="1097"/>
      <c r="D596" s="1097" t="s">
        <v>537</v>
      </c>
      <c r="E596">
        <v>978</v>
      </c>
      <c r="F596" s="1221">
        <v>0</v>
      </c>
      <c r="G596">
        <v>978</v>
      </c>
      <c r="H596" s="1221">
        <v>0</v>
      </c>
      <c r="I596">
        <v>978</v>
      </c>
      <c r="J596" s="1221">
        <v>0</v>
      </c>
      <c r="K596">
        <v>978</v>
      </c>
      <c r="L596" s="1221">
        <v>0</v>
      </c>
      <c r="M596">
        <v>978</v>
      </c>
      <c r="N596" s="1221">
        <v>0</v>
      </c>
      <c r="O596">
        <v>978</v>
      </c>
      <c r="P596">
        <v>1</v>
      </c>
    </row>
    <row r="597" spans="1:16" x14ac:dyDescent="0.25">
      <c r="A597">
        <v>9629</v>
      </c>
      <c r="B597" t="s">
        <v>1434</v>
      </c>
      <c r="D597" t="s">
        <v>537</v>
      </c>
      <c r="E597">
        <v>129</v>
      </c>
      <c r="F597" s="1221">
        <v>0</v>
      </c>
      <c r="G597">
        <v>129</v>
      </c>
      <c r="H597" s="1221">
        <v>0</v>
      </c>
      <c r="I597">
        <v>129</v>
      </c>
      <c r="J597" s="1221">
        <v>0</v>
      </c>
      <c r="K597">
        <v>129</v>
      </c>
      <c r="L597" s="1221">
        <v>0</v>
      </c>
      <c r="M597">
        <v>129</v>
      </c>
      <c r="N597" s="1221">
        <v>0</v>
      </c>
      <c r="O597">
        <v>129</v>
      </c>
      <c r="P597">
        <v>0</v>
      </c>
    </row>
    <row r="598" spans="1:16" x14ac:dyDescent="0.25">
      <c r="A598">
        <v>9631</v>
      </c>
      <c r="B598" t="s">
        <v>1435</v>
      </c>
      <c r="D598" t="s">
        <v>537</v>
      </c>
      <c r="E598">
        <v>154</v>
      </c>
      <c r="F598" s="1221">
        <v>0</v>
      </c>
      <c r="G598">
        <v>154</v>
      </c>
      <c r="H598" s="1221">
        <v>0</v>
      </c>
      <c r="I598">
        <v>154</v>
      </c>
      <c r="J598" s="1221">
        <v>0</v>
      </c>
      <c r="K598">
        <v>154</v>
      </c>
      <c r="L598" s="1221">
        <v>0</v>
      </c>
      <c r="M598">
        <v>154</v>
      </c>
      <c r="N598" s="1221">
        <v>0</v>
      </c>
      <c r="O598">
        <v>154</v>
      </c>
      <c r="P598">
        <v>0</v>
      </c>
    </row>
    <row r="599" spans="1:16" x14ac:dyDescent="0.25">
      <c r="A599" s="1097">
        <v>9691</v>
      </c>
      <c r="B599" s="1097" t="s">
        <v>1436</v>
      </c>
      <c r="C599" s="1097"/>
      <c r="D599" s="1097" t="s">
        <v>537</v>
      </c>
      <c r="E599">
        <v>978</v>
      </c>
      <c r="F599" s="1221">
        <v>0</v>
      </c>
      <c r="G599">
        <v>978</v>
      </c>
      <c r="H599" s="1221">
        <v>0</v>
      </c>
      <c r="I599">
        <v>978</v>
      </c>
      <c r="J599" s="1221">
        <v>0</v>
      </c>
      <c r="K599">
        <v>978</v>
      </c>
      <c r="L599" s="1221">
        <v>0</v>
      </c>
      <c r="M599">
        <v>978</v>
      </c>
      <c r="N599" s="1221">
        <v>0</v>
      </c>
      <c r="O599">
        <v>978</v>
      </c>
      <c r="P599">
        <v>1</v>
      </c>
    </row>
    <row r="600" spans="1:16" x14ac:dyDescent="0.25">
      <c r="A600">
        <v>9701</v>
      </c>
      <c r="B600" t="s">
        <v>1437</v>
      </c>
      <c r="D600" t="s">
        <v>537</v>
      </c>
      <c r="E600">
        <v>257</v>
      </c>
      <c r="F600" s="1221">
        <v>0</v>
      </c>
      <c r="G600">
        <v>257</v>
      </c>
      <c r="H600" s="1221">
        <v>0</v>
      </c>
      <c r="I600">
        <v>257</v>
      </c>
      <c r="J600" s="1221">
        <v>0</v>
      </c>
      <c r="K600">
        <v>257</v>
      </c>
      <c r="L600" s="1221">
        <v>0</v>
      </c>
      <c r="M600">
        <v>257</v>
      </c>
      <c r="N600" s="1221">
        <v>0</v>
      </c>
      <c r="O600">
        <v>257</v>
      </c>
      <c r="P600">
        <v>0</v>
      </c>
    </row>
    <row r="601" spans="1:16" x14ac:dyDescent="0.25">
      <c r="A601">
        <v>9705</v>
      </c>
      <c r="B601" t="s">
        <v>1198</v>
      </c>
      <c r="D601" t="s">
        <v>537</v>
      </c>
      <c r="E601">
        <v>124</v>
      </c>
      <c r="F601" s="1221">
        <v>0</v>
      </c>
      <c r="G601">
        <v>124</v>
      </c>
      <c r="H601" s="1221">
        <v>0</v>
      </c>
      <c r="I601">
        <v>124</v>
      </c>
      <c r="J601" s="1221">
        <v>0</v>
      </c>
      <c r="K601">
        <v>124</v>
      </c>
      <c r="L601" s="1221">
        <v>0</v>
      </c>
      <c r="M601">
        <v>124</v>
      </c>
      <c r="N601" s="1221">
        <v>0</v>
      </c>
      <c r="O601">
        <v>124</v>
      </c>
      <c r="P601">
        <v>0</v>
      </c>
    </row>
    <row r="602" spans="1:16" x14ac:dyDescent="0.25">
      <c r="A602">
        <v>9714</v>
      </c>
      <c r="B602" t="s">
        <v>1438</v>
      </c>
      <c r="D602" t="s">
        <v>537</v>
      </c>
      <c r="E602">
        <v>6</v>
      </c>
      <c r="F602" s="1221">
        <v>0</v>
      </c>
      <c r="G602">
        <v>6</v>
      </c>
      <c r="H602" s="1221">
        <v>0</v>
      </c>
      <c r="I602">
        <v>6</v>
      </c>
      <c r="J602" s="1221">
        <v>0</v>
      </c>
      <c r="K602">
        <v>6</v>
      </c>
      <c r="L602" s="1221">
        <v>0</v>
      </c>
      <c r="M602">
        <v>6</v>
      </c>
      <c r="N602" s="1221">
        <v>0</v>
      </c>
      <c r="O602">
        <v>6</v>
      </c>
      <c r="P602">
        <v>0</v>
      </c>
    </row>
    <row r="603" spans="1:16" x14ac:dyDescent="0.25">
      <c r="A603">
        <v>9717</v>
      </c>
      <c r="B603" t="s">
        <v>1439</v>
      </c>
      <c r="D603" t="s">
        <v>537</v>
      </c>
      <c r="E603">
        <v>0</v>
      </c>
      <c r="G603">
        <v>0</v>
      </c>
      <c r="I603">
        <v>0</v>
      </c>
      <c r="K603">
        <v>0</v>
      </c>
      <c r="M603">
        <v>0</v>
      </c>
      <c r="O603">
        <v>0</v>
      </c>
      <c r="P603">
        <v>0</v>
      </c>
    </row>
    <row r="604" spans="1:16" x14ac:dyDescent="0.25">
      <c r="A604">
        <v>9718</v>
      </c>
      <c r="B604" t="s">
        <v>1440</v>
      </c>
      <c r="D604" t="s">
        <v>537</v>
      </c>
      <c r="E604">
        <v>0</v>
      </c>
      <c r="G604">
        <v>0</v>
      </c>
      <c r="I604">
        <v>0</v>
      </c>
      <c r="K604">
        <v>0</v>
      </c>
      <c r="M604">
        <v>0</v>
      </c>
      <c r="O604">
        <v>0</v>
      </c>
      <c r="P604">
        <v>0</v>
      </c>
    </row>
    <row r="605" spans="1:16" x14ac:dyDescent="0.25">
      <c r="A605">
        <v>9719</v>
      </c>
      <c r="B605" t="s">
        <v>1441</v>
      </c>
      <c r="D605" t="s">
        <v>537</v>
      </c>
      <c r="E605">
        <v>0</v>
      </c>
      <c r="G605">
        <v>0</v>
      </c>
      <c r="I605">
        <v>0</v>
      </c>
      <c r="K605">
        <v>0</v>
      </c>
      <c r="M605">
        <v>0</v>
      </c>
      <c r="O605">
        <v>0</v>
      </c>
      <c r="P605">
        <v>0</v>
      </c>
    </row>
    <row r="606" spans="1:16" x14ac:dyDescent="0.25">
      <c r="A606">
        <v>9721</v>
      </c>
      <c r="B606" t="s">
        <v>855</v>
      </c>
      <c r="D606" t="s">
        <v>537</v>
      </c>
      <c r="E606">
        <v>730</v>
      </c>
      <c r="F606" s="1221">
        <v>0</v>
      </c>
      <c r="G606">
        <v>730</v>
      </c>
      <c r="H606" s="1221">
        <v>0</v>
      </c>
      <c r="I606">
        <v>730</v>
      </c>
      <c r="J606" s="1221">
        <v>0</v>
      </c>
      <c r="K606">
        <v>730</v>
      </c>
      <c r="L606" s="1221">
        <v>0</v>
      </c>
      <c r="M606">
        <v>730</v>
      </c>
      <c r="N606" s="1221">
        <v>0</v>
      </c>
      <c r="O606">
        <v>730</v>
      </c>
      <c r="P606">
        <v>0</v>
      </c>
    </row>
    <row r="607" spans="1:16" x14ac:dyDescent="0.25">
      <c r="A607">
        <v>9793</v>
      </c>
      <c r="B607" t="s">
        <v>1218</v>
      </c>
      <c r="D607" t="s">
        <v>537</v>
      </c>
      <c r="E607">
        <v>353</v>
      </c>
      <c r="F607" s="1221">
        <v>0</v>
      </c>
      <c r="G607">
        <v>353</v>
      </c>
      <c r="H607" s="1221">
        <v>0</v>
      </c>
      <c r="I607">
        <v>353</v>
      </c>
      <c r="J607" s="1221">
        <v>0</v>
      </c>
      <c r="K607">
        <v>353</v>
      </c>
      <c r="L607" s="1221">
        <v>0</v>
      </c>
      <c r="M607">
        <v>353</v>
      </c>
      <c r="N607" s="1221">
        <v>0</v>
      </c>
      <c r="O607">
        <v>353</v>
      </c>
      <c r="P607">
        <v>0</v>
      </c>
    </row>
    <row r="608" spans="1:16" x14ac:dyDescent="0.25">
      <c r="A608">
        <v>9794</v>
      </c>
      <c r="B608" t="s">
        <v>1442</v>
      </c>
      <c r="D608" t="s">
        <v>537</v>
      </c>
      <c r="E608">
        <v>363</v>
      </c>
      <c r="F608" s="1221">
        <v>0</v>
      </c>
      <c r="G608">
        <v>363</v>
      </c>
      <c r="H608" s="1221">
        <v>0</v>
      </c>
      <c r="I608">
        <v>363</v>
      </c>
      <c r="J608" s="1221">
        <v>0</v>
      </c>
      <c r="K608">
        <v>363</v>
      </c>
      <c r="L608" s="1221">
        <v>0</v>
      </c>
      <c r="M608">
        <v>363</v>
      </c>
      <c r="N608" s="1221">
        <v>0</v>
      </c>
      <c r="O608">
        <v>363</v>
      </c>
      <c r="P608">
        <v>0</v>
      </c>
    </row>
    <row r="609" spans="1:16" x14ac:dyDescent="0.25">
      <c r="A609">
        <v>9795</v>
      </c>
      <c r="B609" t="s">
        <v>1443</v>
      </c>
      <c r="D609" t="s">
        <v>537</v>
      </c>
      <c r="E609">
        <v>363</v>
      </c>
      <c r="F609" s="1221">
        <v>0</v>
      </c>
      <c r="G609">
        <v>363</v>
      </c>
      <c r="H609" s="1221">
        <v>0</v>
      </c>
      <c r="I609">
        <v>363</v>
      </c>
      <c r="J609" s="1221">
        <v>0</v>
      </c>
      <c r="K609">
        <v>363</v>
      </c>
      <c r="L609" s="1221">
        <v>0</v>
      </c>
      <c r="M609">
        <v>363</v>
      </c>
      <c r="N609" s="1221">
        <v>0</v>
      </c>
      <c r="O609">
        <v>363</v>
      </c>
      <c r="P609">
        <v>0</v>
      </c>
    </row>
    <row r="610" spans="1:16" x14ac:dyDescent="0.25">
      <c r="A610" s="1097">
        <v>9798</v>
      </c>
      <c r="B610" s="1097" t="s">
        <v>1444</v>
      </c>
      <c r="C610" s="1097"/>
      <c r="D610" s="1097" t="s">
        <v>537</v>
      </c>
      <c r="E610">
        <v>123</v>
      </c>
      <c r="F610" s="1221">
        <v>0</v>
      </c>
      <c r="G610">
        <v>123</v>
      </c>
      <c r="H610" s="1221">
        <v>0</v>
      </c>
      <c r="I610">
        <v>123</v>
      </c>
      <c r="J610" s="1221">
        <v>0</v>
      </c>
      <c r="K610">
        <v>123</v>
      </c>
      <c r="L610" s="1221">
        <v>0</v>
      </c>
      <c r="M610">
        <v>123</v>
      </c>
      <c r="N610" s="1221">
        <v>0</v>
      </c>
      <c r="O610">
        <v>123</v>
      </c>
      <c r="P610">
        <v>1</v>
      </c>
    </row>
    <row r="611" spans="1:16" x14ac:dyDescent="0.25">
      <c r="A611" s="1097">
        <v>20001</v>
      </c>
      <c r="B611" s="1097" t="s">
        <v>1445</v>
      </c>
      <c r="C611" s="1097"/>
      <c r="D611" s="1097" t="s">
        <v>630</v>
      </c>
      <c r="E611">
        <v>3135</v>
      </c>
      <c r="F611" s="1221">
        <v>0</v>
      </c>
      <c r="G611">
        <v>3135</v>
      </c>
      <c r="H611" s="1221">
        <v>0</v>
      </c>
      <c r="I611">
        <v>3135</v>
      </c>
      <c r="J611" s="1221">
        <v>0</v>
      </c>
      <c r="K611">
        <v>3135</v>
      </c>
      <c r="L611" s="1221">
        <v>0</v>
      </c>
      <c r="M611">
        <v>3135</v>
      </c>
      <c r="N611" s="1221">
        <v>0</v>
      </c>
      <c r="O611">
        <v>3135</v>
      </c>
      <c r="P611">
        <v>1</v>
      </c>
    </row>
    <row r="612" spans="1:16" x14ac:dyDescent="0.25">
      <c r="A612" s="1097">
        <v>20002</v>
      </c>
      <c r="B612" s="1097" t="s">
        <v>1446</v>
      </c>
      <c r="C612" s="1097"/>
      <c r="D612" s="1097" t="s">
        <v>630</v>
      </c>
      <c r="E612">
        <v>7503</v>
      </c>
      <c r="F612" s="1221">
        <v>0</v>
      </c>
      <c r="G612">
        <v>7503</v>
      </c>
      <c r="H612" s="1221">
        <v>0</v>
      </c>
      <c r="I612">
        <v>7503</v>
      </c>
      <c r="J612" s="1221">
        <v>0</v>
      </c>
      <c r="K612">
        <v>7503</v>
      </c>
      <c r="L612" s="1221">
        <v>0</v>
      </c>
      <c r="M612">
        <v>7503</v>
      </c>
      <c r="N612" s="1221">
        <v>0</v>
      </c>
      <c r="O612">
        <v>7503</v>
      </c>
      <c r="P612">
        <v>1</v>
      </c>
    </row>
    <row r="613" spans="1:16" x14ac:dyDescent="0.25">
      <c r="A613" s="1097">
        <v>20003</v>
      </c>
      <c r="B613" s="1097" t="s">
        <v>1447</v>
      </c>
      <c r="C613" s="1097"/>
      <c r="D613" s="1097" t="s">
        <v>630</v>
      </c>
      <c r="E613">
        <v>7900</v>
      </c>
      <c r="F613" s="1221">
        <v>0</v>
      </c>
      <c r="G613">
        <v>7900</v>
      </c>
      <c r="H613" s="1221">
        <v>0</v>
      </c>
      <c r="I613">
        <v>7900</v>
      </c>
      <c r="J613" s="1221">
        <v>0</v>
      </c>
      <c r="K613">
        <v>7900</v>
      </c>
      <c r="L613" s="1221">
        <v>0</v>
      </c>
      <c r="M613">
        <v>7900</v>
      </c>
      <c r="N613" s="1221">
        <v>0</v>
      </c>
      <c r="O613">
        <v>7900</v>
      </c>
      <c r="P613">
        <v>1</v>
      </c>
    </row>
    <row r="614" spans="1:16" x14ac:dyDescent="0.25">
      <c r="A614" s="1097">
        <v>20004</v>
      </c>
      <c r="B614" s="1097" t="s">
        <v>1448</v>
      </c>
      <c r="C614" s="1097"/>
      <c r="D614" s="1097" t="s">
        <v>630</v>
      </c>
      <c r="E614">
        <v>5206</v>
      </c>
      <c r="F614" s="1221">
        <v>0</v>
      </c>
      <c r="G614">
        <v>5206</v>
      </c>
      <c r="H614" s="1221">
        <v>0</v>
      </c>
      <c r="I614">
        <v>5206</v>
      </c>
      <c r="J614" s="1221">
        <v>0</v>
      </c>
      <c r="K614">
        <v>5206</v>
      </c>
      <c r="L614" s="1221">
        <v>0</v>
      </c>
      <c r="M614">
        <v>5206</v>
      </c>
      <c r="N614" s="1221">
        <v>0</v>
      </c>
      <c r="O614">
        <v>5206</v>
      </c>
      <c r="P614">
        <v>1</v>
      </c>
    </row>
    <row r="615" spans="1:16" x14ac:dyDescent="0.25">
      <c r="A615" s="1097">
        <v>20005</v>
      </c>
      <c r="B615" s="1097" t="s">
        <v>1449</v>
      </c>
      <c r="C615" s="1097"/>
      <c r="D615" s="1097" t="s">
        <v>630</v>
      </c>
      <c r="E615">
        <v>3292</v>
      </c>
      <c r="F615" s="1221">
        <v>0</v>
      </c>
      <c r="G615">
        <v>3292</v>
      </c>
      <c r="H615" s="1221">
        <v>0</v>
      </c>
      <c r="I615">
        <v>3292</v>
      </c>
      <c r="J615" s="1221">
        <v>0</v>
      </c>
      <c r="K615">
        <v>3292</v>
      </c>
      <c r="L615" s="1221">
        <v>0</v>
      </c>
      <c r="M615">
        <v>3292</v>
      </c>
      <c r="N615" s="1221">
        <v>0</v>
      </c>
      <c r="O615">
        <v>3292</v>
      </c>
      <c r="P615">
        <v>1</v>
      </c>
    </row>
    <row r="616" spans="1:16" x14ac:dyDescent="0.25">
      <c r="A616" s="1097">
        <v>20006</v>
      </c>
      <c r="B616" s="1097" t="s">
        <v>1450</v>
      </c>
      <c r="C616" s="1097"/>
      <c r="D616" s="1097" t="s">
        <v>630</v>
      </c>
      <c r="E616">
        <v>3135</v>
      </c>
      <c r="F616" s="1221">
        <v>0</v>
      </c>
      <c r="G616">
        <v>3135</v>
      </c>
      <c r="H616" s="1221">
        <v>0</v>
      </c>
      <c r="I616">
        <v>3135</v>
      </c>
      <c r="J616" s="1221">
        <v>0</v>
      </c>
      <c r="K616">
        <v>3135</v>
      </c>
      <c r="L616" s="1221">
        <v>0</v>
      </c>
      <c r="M616">
        <v>3135</v>
      </c>
      <c r="N616" s="1221">
        <v>0</v>
      </c>
      <c r="O616">
        <v>3135</v>
      </c>
      <c r="P616">
        <v>1</v>
      </c>
    </row>
    <row r="617" spans="1:16" x14ac:dyDescent="0.25">
      <c r="A617" s="1097">
        <v>20007</v>
      </c>
      <c r="B617" s="1097" t="s">
        <v>1451</v>
      </c>
      <c r="C617" s="1097"/>
      <c r="D617" s="1097" t="s">
        <v>630</v>
      </c>
      <c r="E617">
        <v>5513</v>
      </c>
      <c r="F617" s="1221">
        <v>0</v>
      </c>
      <c r="G617">
        <v>5513</v>
      </c>
      <c r="H617" s="1221">
        <v>0</v>
      </c>
      <c r="I617">
        <v>5513</v>
      </c>
      <c r="J617" s="1221">
        <v>0</v>
      </c>
      <c r="K617">
        <v>5513</v>
      </c>
      <c r="L617" s="1221">
        <v>0</v>
      </c>
      <c r="M617">
        <v>5513</v>
      </c>
      <c r="N617" s="1221">
        <v>0</v>
      </c>
      <c r="O617">
        <v>5513</v>
      </c>
      <c r="P617">
        <v>1</v>
      </c>
    </row>
    <row r="618" spans="1:16" x14ac:dyDescent="0.25">
      <c r="A618" s="1097">
        <v>20008</v>
      </c>
      <c r="B618" s="1097" t="s">
        <v>1452</v>
      </c>
      <c r="C618" s="1097"/>
      <c r="D618" s="1097" t="s">
        <v>630</v>
      </c>
      <c r="E618">
        <v>5797</v>
      </c>
      <c r="F618" s="1221">
        <v>0</v>
      </c>
      <c r="G618">
        <v>5797</v>
      </c>
      <c r="H618" s="1221">
        <v>0</v>
      </c>
      <c r="I618">
        <v>5797</v>
      </c>
      <c r="J618" s="1221">
        <v>0</v>
      </c>
      <c r="K618">
        <v>5797</v>
      </c>
      <c r="L618" s="1221">
        <v>0</v>
      </c>
      <c r="M618">
        <v>5797</v>
      </c>
      <c r="N618" s="1221">
        <v>0</v>
      </c>
      <c r="O618">
        <v>5797</v>
      </c>
      <c r="P618">
        <v>1</v>
      </c>
    </row>
    <row r="619" spans="1:16" x14ac:dyDescent="0.25">
      <c r="A619" s="1097">
        <v>20009</v>
      </c>
      <c r="B619" s="1097" t="s">
        <v>1453</v>
      </c>
      <c r="C619" s="1097"/>
      <c r="D619" s="1097" t="s">
        <v>630</v>
      </c>
      <c r="E619">
        <v>4134</v>
      </c>
      <c r="F619" s="1221">
        <v>0</v>
      </c>
      <c r="G619">
        <v>4134</v>
      </c>
      <c r="H619" s="1221">
        <v>0</v>
      </c>
      <c r="I619">
        <v>4134</v>
      </c>
      <c r="J619" s="1221">
        <v>0</v>
      </c>
      <c r="K619">
        <v>4134</v>
      </c>
      <c r="L619" s="1221">
        <v>0</v>
      </c>
      <c r="M619">
        <v>4134</v>
      </c>
      <c r="N619" s="1221">
        <v>0</v>
      </c>
      <c r="O619">
        <v>4134</v>
      </c>
      <c r="P619">
        <v>1</v>
      </c>
    </row>
    <row r="620" spans="1:16" x14ac:dyDescent="0.25">
      <c r="A620" s="1097">
        <v>20010</v>
      </c>
      <c r="B620" s="1097" t="s">
        <v>1454</v>
      </c>
      <c r="C620" s="1097"/>
      <c r="D620" s="1097" t="s">
        <v>630</v>
      </c>
      <c r="E620">
        <v>7507</v>
      </c>
      <c r="F620" s="1221">
        <v>0</v>
      </c>
      <c r="G620">
        <v>7507</v>
      </c>
      <c r="H620" s="1221">
        <v>0</v>
      </c>
      <c r="I620">
        <v>7507</v>
      </c>
      <c r="J620" s="1221">
        <v>0</v>
      </c>
      <c r="K620">
        <v>7507</v>
      </c>
      <c r="L620" s="1221">
        <v>0</v>
      </c>
      <c r="M620">
        <v>7507</v>
      </c>
      <c r="N620" s="1221">
        <v>0</v>
      </c>
      <c r="O620">
        <v>7507</v>
      </c>
      <c r="P620">
        <v>1</v>
      </c>
    </row>
    <row r="621" spans="1:16" x14ac:dyDescent="0.25">
      <c r="A621" s="1097">
        <v>20011</v>
      </c>
      <c r="B621" s="1097" t="s">
        <v>1455</v>
      </c>
      <c r="C621" s="1097"/>
      <c r="D621" s="1097" t="s">
        <v>630</v>
      </c>
      <c r="E621">
        <v>8575</v>
      </c>
      <c r="F621" s="1221">
        <v>0</v>
      </c>
      <c r="G621">
        <v>8575</v>
      </c>
      <c r="H621" s="1221">
        <v>0</v>
      </c>
      <c r="I621">
        <v>8575</v>
      </c>
      <c r="J621" s="1221">
        <v>0</v>
      </c>
      <c r="K621">
        <v>8575</v>
      </c>
      <c r="L621" s="1221">
        <v>0</v>
      </c>
      <c r="M621">
        <v>8575</v>
      </c>
      <c r="N621" s="1221">
        <v>0</v>
      </c>
      <c r="O621">
        <v>8575</v>
      </c>
      <c r="P621">
        <v>1</v>
      </c>
    </row>
    <row r="622" spans="1:16" x14ac:dyDescent="0.25">
      <c r="A622" s="1097">
        <v>20012</v>
      </c>
      <c r="B622" s="1097" t="s">
        <v>1456</v>
      </c>
      <c r="C622" s="1097"/>
      <c r="D622" s="1097" t="s">
        <v>630</v>
      </c>
      <c r="E622">
        <v>3100</v>
      </c>
      <c r="F622" s="1221">
        <v>0</v>
      </c>
      <c r="G622">
        <v>3100</v>
      </c>
      <c r="H622" s="1221">
        <v>0</v>
      </c>
      <c r="I622">
        <v>3100</v>
      </c>
      <c r="J622" s="1221">
        <v>0</v>
      </c>
      <c r="K622">
        <v>3100</v>
      </c>
      <c r="L622" s="1221">
        <v>0</v>
      </c>
      <c r="M622">
        <v>3100</v>
      </c>
      <c r="N622" s="1221">
        <v>0</v>
      </c>
      <c r="O622">
        <v>3100</v>
      </c>
      <c r="P622">
        <v>1</v>
      </c>
    </row>
    <row r="623" spans="1:16" x14ac:dyDescent="0.25">
      <c r="A623" s="1097">
        <v>20013</v>
      </c>
      <c r="B623" s="1097" t="s">
        <v>1457</v>
      </c>
      <c r="C623" s="1097"/>
      <c r="D623" s="1097" t="s">
        <v>630</v>
      </c>
      <c r="E623">
        <v>2857</v>
      </c>
      <c r="F623" s="1221">
        <v>0</v>
      </c>
      <c r="G623">
        <v>2857</v>
      </c>
      <c r="H623" s="1221">
        <v>0</v>
      </c>
      <c r="I623">
        <v>2857</v>
      </c>
      <c r="J623" s="1221">
        <v>0</v>
      </c>
      <c r="K623">
        <v>2857</v>
      </c>
      <c r="L623" s="1221">
        <v>0</v>
      </c>
      <c r="M623">
        <v>2857</v>
      </c>
      <c r="N623" s="1221">
        <v>0</v>
      </c>
      <c r="O623">
        <v>2857</v>
      </c>
      <c r="P623">
        <v>1</v>
      </c>
    </row>
    <row r="624" spans="1:16" x14ac:dyDescent="0.25">
      <c r="A624" s="1097">
        <v>20014</v>
      </c>
      <c r="B624" s="1097" t="s">
        <v>1458</v>
      </c>
      <c r="C624" s="1097"/>
      <c r="D624" s="1097" t="s">
        <v>630</v>
      </c>
      <c r="E624">
        <v>3757</v>
      </c>
      <c r="F624" s="1221">
        <v>0</v>
      </c>
      <c r="G624">
        <v>3757</v>
      </c>
      <c r="H624" s="1221">
        <v>0</v>
      </c>
      <c r="I624">
        <v>3757</v>
      </c>
      <c r="J624" s="1221">
        <v>0</v>
      </c>
      <c r="K624">
        <v>3757</v>
      </c>
      <c r="L624" s="1221">
        <v>0</v>
      </c>
      <c r="M624">
        <v>3757</v>
      </c>
      <c r="N624" s="1221">
        <v>0</v>
      </c>
      <c r="O624">
        <v>3757</v>
      </c>
      <c r="P624">
        <v>1</v>
      </c>
    </row>
    <row r="625" spans="1:16" x14ac:dyDescent="0.25">
      <c r="A625" s="1097">
        <v>20015</v>
      </c>
      <c r="B625" s="1097" t="s">
        <v>1459</v>
      </c>
      <c r="C625" s="1097"/>
      <c r="D625" s="1097" t="s">
        <v>630</v>
      </c>
      <c r="E625">
        <v>2836</v>
      </c>
      <c r="F625" s="1221">
        <v>0</v>
      </c>
      <c r="G625">
        <v>2836</v>
      </c>
      <c r="H625" s="1221">
        <v>0</v>
      </c>
      <c r="I625">
        <v>2836</v>
      </c>
      <c r="J625" s="1221">
        <v>0</v>
      </c>
      <c r="K625">
        <v>2836</v>
      </c>
      <c r="L625" s="1221">
        <v>0</v>
      </c>
      <c r="M625">
        <v>2836</v>
      </c>
      <c r="N625" s="1221">
        <v>0</v>
      </c>
      <c r="O625">
        <v>2836</v>
      </c>
      <c r="P625">
        <v>1</v>
      </c>
    </row>
    <row r="626" spans="1:16" x14ac:dyDescent="0.25">
      <c r="A626" s="1097">
        <v>20016</v>
      </c>
      <c r="B626" s="1097" t="s">
        <v>1460</v>
      </c>
      <c r="C626" s="1097"/>
      <c r="D626" s="1097" t="s">
        <v>630</v>
      </c>
      <c r="E626">
        <v>4005</v>
      </c>
      <c r="F626" s="1221">
        <v>0</v>
      </c>
      <c r="G626">
        <v>4005</v>
      </c>
      <c r="H626" s="1221">
        <v>0</v>
      </c>
      <c r="I626">
        <v>4005</v>
      </c>
      <c r="J626" s="1221">
        <v>0</v>
      </c>
      <c r="K626">
        <v>4005</v>
      </c>
      <c r="L626" s="1221">
        <v>0</v>
      </c>
      <c r="M626">
        <v>4005</v>
      </c>
      <c r="N626" s="1221">
        <v>0</v>
      </c>
      <c r="O626">
        <v>4005</v>
      </c>
      <c r="P626">
        <v>1</v>
      </c>
    </row>
    <row r="627" spans="1:16" x14ac:dyDescent="0.25">
      <c r="A627" s="1097">
        <v>20017</v>
      </c>
      <c r="B627" s="1097" t="s">
        <v>1461</v>
      </c>
      <c r="C627" s="1097"/>
      <c r="D627" s="1097" t="s">
        <v>630</v>
      </c>
      <c r="E627">
        <v>2200</v>
      </c>
      <c r="F627" s="1221">
        <v>0</v>
      </c>
      <c r="G627">
        <v>2200</v>
      </c>
      <c r="H627" s="1221">
        <v>0</v>
      </c>
      <c r="I627">
        <v>2200</v>
      </c>
      <c r="J627" s="1221">
        <v>0</v>
      </c>
      <c r="K627">
        <v>2200</v>
      </c>
      <c r="L627" s="1221">
        <v>0</v>
      </c>
      <c r="M627">
        <v>2200</v>
      </c>
      <c r="N627" s="1221">
        <v>0</v>
      </c>
      <c r="O627">
        <v>2200</v>
      </c>
      <c r="P627">
        <v>1</v>
      </c>
    </row>
    <row r="628" spans="1:16" x14ac:dyDescent="0.25">
      <c r="A628" s="1097">
        <v>20018</v>
      </c>
      <c r="B628" s="1097" t="s">
        <v>1462</v>
      </c>
      <c r="C628" s="1097"/>
      <c r="D628" s="1097" t="s">
        <v>630</v>
      </c>
      <c r="E628">
        <v>2500</v>
      </c>
      <c r="F628" s="1221">
        <v>0</v>
      </c>
      <c r="G628">
        <v>2500</v>
      </c>
      <c r="H628" s="1221">
        <v>0</v>
      </c>
      <c r="I628">
        <v>2500</v>
      </c>
      <c r="J628" s="1221">
        <v>0</v>
      </c>
      <c r="K628">
        <v>2500</v>
      </c>
      <c r="L628" s="1221">
        <v>0</v>
      </c>
      <c r="M628">
        <v>2500</v>
      </c>
      <c r="N628" s="1221">
        <v>0</v>
      </c>
      <c r="O628">
        <v>2500</v>
      </c>
      <c r="P628">
        <v>1</v>
      </c>
    </row>
    <row r="629" spans="1:16" x14ac:dyDescent="0.25">
      <c r="A629" s="1097">
        <v>20019</v>
      </c>
      <c r="B629" s="1097" t="s">
        <v>1463</v>
      </c>
      <c r="C629" s="1097"/>
      <c r="D629" s="1097" t="s">
        <v>630</v>
      </c>
      <c r="E629">
        <v>3371</v>
      </c>
      <c r="F629" s="1163">
        <v>-6.361E-2</v>
      </c>
      <c r="G629">
        <v>3600</v>
      </c>
      <c r="H629" s="1221">
        <v>0</v>
      </c>
      <c r="I629">
        <v>3600</v>
      </c>
      <c r="J629" s="1221">
        <v>0</v>
      </c>
      <c r="K629">
        <v>3600</v>
      </c>
      <c r="L629" s="1221">
        <v>0</v>
      </c>
      <c r="M629">
        <v>3600</v>
      </c>
      <c r="N629" s="1221">
        <v>0</v>
      </c>
      <c r="O629">
        <v>3600</v>
      </c>
      <c r="P629">
        <v>1</v>
      </c>
    </row>
    <row r="630" spans="1:16" x14ac:dyDescent="0.25">
      <c r="A630" s="1097">
        <v>20020</v>
      </c>
      <c r="B630" s="1097" t="s">
        <v>1464</v>
      </c>
      <c r="C630" s="1097"/>
      <c r="D630" s="1097" t="s">
        <v>630</v>
      </c>
      <c r="E630">
        <v>4950</v>
      </c>
      <c r="F630" s="1221">
        <v>0</v>
      </c>
      <c r="G630">
        <v>4950</v>
      </c>
      <c r="H630" s="1221">
        <v>0</v>
      </c>
      <c r="I630">
        <v>4950</v>
      </c>
      <c r="J630" s="1221">
        <v>0</v>
      </c>
      <c r="K630">
        <v>4950</v>
      </c>
      <c r="L630" s="1221">
        <v>0</v>
      </c>
      <c r="M630">
        <v>4950</v>
      </c>
      <c r="N630" s="1221">
        <v>0</v>
      </c>
      <c r="O630">
        <v>4950</v>
      </c>
      <c r="P630">
        <v>1</v>
      </c>
    </row>
    <row r="631" spans="1:16" x14ac:dyDescent="0.25">
      <c r="A631" s="1097">
        <v>20021</v>
      </c>
      <c r="B631" s="1097" t="s">
        <v>1465</v>
      </c>
      <c r="C631" s="1097"/>
      <c r="D631" s="1097" t="s">
        <v>630</v>
      </c>
      <c r="E631">
        <v>1220</v>
      </c>
      <c r="F631" s="1221">
        <v>0</v>
      </c>
      <c r="G631">
        <v>1220</v>
      </c>
      <c r="H631" s="1221">
        <v>0</v>
      </c>
      <c r="I631">
        <v>1220</v>
      </c>
      <c r="J631" s="1221">
        <v>0</v>
      </c>
      <c r="K631">
        <v>1220</v>
      </c>
      <c r="L631" s="1221">
        <v>0</v>
      </c>
      <c r="M631">
        <v>1220</v>
      </c>
      <c r="N631" s="1221">
        <v>0</v>
      </c>
      <c r="O631">
        <v>1220</v>
      </c>
      <c r="P631">
        <v>1</v>
      </c>
    </row>
    <row r="632" spans="1:16" x14ac:dyDescent="0.25">
      <c r="A632" s="1097">
        <v>20022</v>
      </c>
      <c r="B632" s="1097" t="s">
        <v>1466</v>
      </c>
      <c r="C632" s="1097"/>
      <c r="D632" s="1097" t="s">
        <v>630</v>
      </c>
      <c r="E632">
        <v>1400</v>
      </c>
      <c r="F632" s="1221">
        <v>0</v>
      </c>
      <c r="G632">
        <v>1400</v>
      </c>
      <c r="H632" s="1221">
        <v>0</v>
      </c>
      <c r="I632">
        <v>1400</v>
      </c>
      <c r="J632" s="1221">
        <v>0</v>
      </c>
      <c r="K632">
        <v>1400</v>
      </c>
      <c r="L632" s="1221">
        <v>0</v>
      </c>
      <c r="M632">
        <v>1400</v>
      </c>
      <c r="N632" s="1221">
        <v>0</v>
      </c>
      <c r="O632">
        <v>1400</v>
      </c>
      <c r="P632">
        <v>1</v>
      </c>
    </row>
    <row r="633" spans="1:16" x14ac:dyDescent="0.25">
      <c r="A633" s="1097">
        <v>20028</v>
      </c>
      <c r="B633" s="1097" t="s">
        <v>1467</v>
      </c>
      <c r="C633" s="1097"/>
      <c r="D633" s="1097" t="s">
        <v>630</v>
      </c>
      <c r="E633">
        <v>5893</v>
      </c>
      <c r="F633" s="1221">
        <v>0</v>
      </c>
      <c r="G633">
        <v>5893</v>
      </c>
      <c r="H633" s="1221">
        <v>0</v>
      </c>
      <c r="I633">
        <v>5893</v>
      </c>
      <c r="J633" s="1221">
        <v>0</v>
      </c>
      <c r="K633">
        <v>5893</v>
      </c>
      <c r="L633" s="1221">
        <v>0</v>
      </c>
      <c r="M633">
        <v>5893</v>
      </c>
      <c r="N633" s="1221">
        <v>0</v>
      </c>
      <c r="O633">
        <v>5893</v>
      </c>
      <c r="P633">
        <v>1</v>
      </c>
    </row>
    <row r="634" spans="1:16" x14ac:dyDescent="0.25">
      <c r="A634" s="1097">
        <v>20029</v>
      </c>
      <c r="B634" s="1097" t="s">
        <v>1468</v>
      </c>
      <c r="C634" s="1097"/>
      <c r="D634" s="1097" t="s">
        <v>630</v>
      </c>
      <c r="E634">
        <v>5893</v>
      </c>
      <c r="F634" s="1221">
        <v>0</v>
      </c>
      <c r="G634">
        <v>5893</v>
      </c>
      <c r="H634" s="1221">
        <v>0</v>
      </c>
      <c r="I634">
        <v>5893</v>
      </c>
      <c r="J634" s="1221">
        <v>0</v>
      </c>
      <c r="K634">
        <v>5893</v>
      </c>
      <c r="L634" s="1221">
        <v>0</v>
      </c>
      <c r="M634">
        <v>5893</v>
      </c>
      <c r="N634" s="1221">
        <v>0</v>
      </c>
      <c r="O634">
        <v>5893</v>
      </c>
      <c r="P634">
        <v>1</v>
      </c>
    </row>
    <row r="635" spans="1:16" x14ac:dyDescent="0.25">
      <c r="A635" s="1097">
        <v>20030</v>
      </c>
      <c r="B635" s="1097" t="s">
        <v>1469</v>
      </c>
      <c r="C635" s="1097"/>
      <c r="D635" s="1097" t="s">
        <v>630</v>
      </c>
      <c r="E635">
        <v>6481</v>
      </c>
      <c r="F635" s="1221">
        <v>0</v>
      </c>
      <c r="G635">
        <v>6481</v>
      </c>
      <c r="H635" s="1221">
        <v>0</v>
      </c>
      <c r="I635">
        <v>6481</v>
      </c>
      <c r="J635" s="1221">
        <v>0</v>
      </c>
      <c r="K635">
        <v>6481</v>
      </c>
      <c r="L635" s="1221">
        <v>0</v>
      </c>
      <c r="M635">
        <v>6481</v>
      </c>
      <c r="N635" s="1221">
        <v>0</v>
      </c>
      <c r="O635">
        <v>6481</v>
      </c>
      <c r="P635">
        <v>1</v>
      </c>
    </row>
    <row r="636" spans="1:16" x14ac:dyDescent="0.25">
      <c r="A636" s="1097">
        <v>20031</v>
      </c>
      <c r="B636" s="1097" t="s">
        <v>1470</v>
      </c>
      <c r="C636" s="1097"/>
      <c r="D636" s="1097" t="s">
        <v>630</v>
      </c>
      <c r="E636">
        <v>7874</v>
      </c>
      <c r="F636" s="1221">
        <v>0</v>
      </c>
      <c r="G636">
        <v>7874</v>
      </c>
      <c r="H636" s="1221">
        <v>0</v>
      </c>
      <c r="I636">
        <v>7874</v>
      </c>
      <c r="J636" s="1221">
        <v>0</v>
      </c>
      <c r="K636">
        <v>7874</v>
      </c>
      <c r="L636" s="1221">
        <v>0</v>
      </c>
      <c r="M636">
        <v>7874</v>
      </c>
      <c r="N636" s="1221">
        <v>0</v>
      </c>
      <c r="O636">
        <v>7874</v>
      </c>
      <c r="P636">
        <v>1</v>
      </c>
    </row>
    <row r="637" spans="1:16" x14ac:dyDescent="0.25">
      <c r="A637" s="1097">
        <v>20032</v>
      </c>
      <c r="B637" s="1097" t="s">
        <v>1471</v>
      </c>
      <c r="C637" s="1097"/>
      <c r="D637" s="1097" t="s">
        <v>630</v>
      </c>
      <c r="E637">
        <v>7410</v>
      </c>
      <c r="F637" s="1221">
        <v>0</v>
      </c>
      <c r="G637">
        <v>7410</v>
      </c>
      <c r="H637" s="1221">
        <v>0</v>
      </c>
      <c r="I637">
        <v>7410</v>
      </c>
      <c r="J637" s="1221">
        <v>0</v>
      </c>
      <c r="K637">
        <v>7410</v>
      </c>
      <c r="L637" s="1221">
        <v>0</v>
      </c>
      <c r="M637">
        <v>7410</v>
      </c>
      <c r="N637" s="1221">
        <v>0</v>
      </c>
      <c r="O637">
        <v>7410</v>
      </c>
      <c r="P637">
        <v>1</v>
      </c>
    </row>
    <row r="638" spans="1:16" x14ac:dyDescent="0.25">
      <c r="A638" s="1097">
        <v>20033</v>
      </c>
      <c r="B638" s="1097" t="s">
        <v>1472</v>
      </c>
      <c r="C638" s="1097"/>
      <c r="D638" s="1097" t="s">
        <v>630</v>
      </c>
      <c r="E638">
        <v>21718</v>
      </c>
      <c r="F638" s="1221">
        <v>0</v>
      </c>
      <c r="G638">
        <v>21718</v>
      </c>
      <c r="H638" s="1221">
        <v>0</v>
      </c>
      <c r="I638">
        <v>21718</v>
      </c>
      <c r="J638" s="1221">
        <v>0</v>
      </c>
      <c r="K638">
        <v>21718</v>
      </c>
      <c r="L638" s="1221">
        <v>0</v>
      </c>
      <c r="M638">
        <v>21718</v>
      </c>
      <c r="N638" s="1221">
        <v>0</v>
      </c>
      <c r="O638">
        <v>21718</v>
      </c>
      <c r="P638">
        <v>1</v>
      </c>
    </row>
    <row r="639" spans="1:16" x14ac:dyDescent="0.25">
      <c r="A639" s="1097">
        <v>20034</v>
      </c>
      <c r="B639" s="1097" t="s">
        <v>1473</v>
      </c>
      <c r="C639" s="1097"/>
      <c r="D639" s="1097" t="s">
        <v>630</v>
      </c>
      <c r="E639">
        <v>19062</v>
      </c>
      <c r="F639" s="1221">
        <v>0</v>
      </c>
      <c r="G639">
        <v>19062</v>
      </c>
      <c r="H639" s="1221">
        <v>0</v>
      </c>
      <c r="I639">
        <v>19062</v>
      </c>
      <c r="J639" s="1221">
        <v>0</v>
      </c>
      <c r="K639">
        <v>19062</v>
      </c>
      <c r="L639" s="1221">
        <v>0</v>
      </c>
      <c r="M639">
        <v>19062</v>
      </c>
      <c r="N639" s="1221">
        <v>0</v>
      </c>
      <c r="O639">
        <v>19062</v>
      </c>
      <c r="P639">
        <v>1</v>
      </c>
    </row>
    <row r="640" spans="1:16" x14ac:dyDescent="0.25">
      <c r="A640" s="1097">
        <v>20035</v>
      </c>
      <c r="B640" s="1097" t="s">
        <v>1474</v>
      </c>
      <c r="C640" s="1097"/>
      <c r="D640" s="1097" t="s">
        <v>630</v>
      </c>
      <c r="E640">
        <v>10845</v>
      </c>
      <c r="F640" s="1221">
        <v>0</v>
      </c>
      <c r="G640">
        <v>10845</v>
      </c>
      <c r="H640" s="1221">
        <v>0</v>
      </c>
      <c r="I640">
        <v>10845</v>
      </c>
      <c r="J640" s="1221">
        <v>0</v>
      </c>
      <c r="K640">
        <v>10845</v>
      </c>
      <c r="L640" s="1221">
        <v>0</v>
      </c>
      <c r="M640">
        <v>10845</v>
      </c>
      <c r="N640" s="1221">
        <v>0</v>
      </c>
      <c r="O640">
        <v>10845</v>
      </c>
      <c r="P640">
        <v>1</v>
      </c>
    </row>
    <row r="641" spans="1:16" x14ac:dyDescent="0.25">
      <c r="A641" s="1097">
        <v>20036</v>
      </c>
      <c r="B641" s="1097" t="s">
        <v>1475</v>
      </c>
      <c r="C641" s="1097"/>
      <c r="D641" s="1097" t="s">
        <v>630</v>
      </c>
      <c r="E641">
        <v>12407</v>
      </c>
      <c r="F641" s="1221">
        <v>0</v>
      </c>
      <c r="G641">
        <v>12407</v>
      </c>
      <c r="H641" s="1221">
        <v>0</v>
      </c>
      <c r="I641">
        <v>12407</v>
      </c>
      <c r="J641" s="1221">
        <v>0</v>
      </c>
      <c r="K641">
        <v>12407</v>
      </c>
      <c r="L641" s="1221">
        <v>0</v>
      </c>
      <c r="M641">
        <v>12407</v>
      </c>
      <c r="N641" s="1221">
        <v>0</v>
      </c>
      <c r="O641">
        <v>12407</v>
      </c>
      <c r="P641">
        <v>1</v>
      </c>
    </row>
    <row r="642" spans="1:16" x14ac:dyDescent="0.25">
      <c r="A642" s="1097">
        <v>20037</v>
      </c>
      <c r="B642" s="1097" t="s">
        <v>1476</v>
      </c>
      <c r="C642" s="1097"/>
      <c r="D642" s="1097" t="s">
        <v>630</v>
      </c>
      <c r="E642">
        <v>12407</v>
      </c>
      <c r="F642" s="1221">
        <v>0</v>
      </c>
      <c r="G642">
        <v>12407</v>
      </c>
      <c r="H642" s="1221">
        <v>0</v>
      </c>
      <c r="I642">
        <v>12407</v>
      </c>
      <c r="J642" s="1221">
        <v>0</v>
      </c>
      <c r="K642">
        <v>12407</v>
      </c>
      <c r="L642" s="1221">
        <v>0</v>
      </c>
      <c r="M642">
        <v>12407</v>
      </c>
      <c r="N642" s="1221">
        <v>0</v>
      </c>
      <c r="O642">
        <v>12407</v>
      </c>
      <c r="P642">
        <v>1</v>
      </c>
    </row>
    <row r="643" spans="1:16" x14ac:dyDescent="0.25">
      <c r="A643" s="1097">
        <v>20038</v>
      </c>
      <c r="B643" s="1097" t="s">
        <v>1477</v>
      </c>
      <c r="C643" s="1097"/>
      <c r="D643" s="1097" t="s">
        <v>630</v>
      </c>
      <c r="E643">
        <v>10845</v>
      </c>
      <c r="F643" s="1221">
        <v>0</v>
      </c>
      <c r="G643">
        <v>10845</v>
      </c>
      <c r="H643" s="1221">
        <v>0</v>
      </c>
      <c r="I643">
        <v>10845</v>
      </c>
      <c r="J643" s="1221">
        <v>0</v>
      </c>
      <c r="K643">
        <v>10845</v>
      </c>
      <c r="L643" s="1221">
        <v>0</v>
      </c>
      <c r="M643">
        <v>10845</v>
      </c>
      <c r="N643" s="1221">
        <v>0</v>
      </c>
      <c r="O643">
        <v>10845</v>
      </c>
      <c r="P643">
        <v>1</v>
      </c>
    </row>
    <row r="644" spans="1:16" x14ac:dyDescent="0.25">
      <c r="A644" s="1097">
        <v>20041</v>
      </c>
      <c r="B644" s="1097" t="s">
        <v>1478</v>
      </c>
      <c r="C644" s="1097"/>
      <c r="D644" s="1097" t="s">
        <v>630</v>
      </c>
      <c r="E644">
        <v>10070</v>
      </c>
      <c r="F644" s="1221">
        <v>0</v>
      </c>
      <c r="G644">
        <v>10070</v>
      </c>
      <c r="H644" s="1221">
        <v>0</v>
      </c>
      <c r="I644">
        <v>10070</v>
      </c>
      <c r="J644" s="1221">
        <v>0</v>
      </c>
      <c r="K644">
        <v>10070</v>
      </c>
      <c r="L644" s="1221">
        <v>0</v>
      </c>
      <c r="M644">
        <v>10070</v>
      </c>
      <c r="N644" s="1221">
        <v>0</v>
      </c>
      <c r="O644">
        <v>10070</v>
      </c>
      <c r="P644">
        <v>1</v>
      </c>
    </row>
    <row r="645" spans="1:16" x14ac:dyDescent="0.25">
      <c r="A645" s="1097">
        <v>20042</v>
      </c>
      <c r="B645" s="1097" t="s">
        <v>1479</v>
      </c>
      <c r="C645" s="1097"/>
      <c r="D645" s="1097" t="s">
        <v>630</v>
      </c>
      <c r="E645">
        <v>2749</v>
      </c>
      <c r="F645" s="1221">
        <v>0</v>
      </c>
      <c r="G645">
        <v>2749</v>
      </c>
      <c r="H645" s="1221">
        <v>0</v>
      </c>
      <c r="I645">
        <v>2749</v>
      </c>
      <c r="J645" s="1221">
        <v>0</v>
      </c>
      <c r="K645">
        <v>2749</v>
      </c>
      <c r="L645" s="1221">
        <v>0</v>
      </c>
      <c r="M645">
        <v>2749</v>
      </c>
      <c r="N645" s="1221">
        <v>0</v>
      </c>
      <c r="O645">
        <v>2749</v>
      </c>
      <c r="P645">
        <v>1</v>
      </c>
    </row>
    <row r="646" spans="1:16" x14ac:dyDescent="0.25">
      <c r="A646">
        <v>20043</v>
      </c>
      <c r="B646" t="s">
        <v>1480</v>
      </c>
      <c r="D646" t="s">
        <v>630</v>
      </c>
      <c r="E646">
        <v>18651</v>
      </c>
      <c r="F646" s="1221">
        <v>0</v>
      </c>
      <c r="G646">
        <v>18651</v>
      </c>
      <c r="H646" s="1221">
        <v>0</v>
      </c>
      <c r="I646">
        <v>18651</v>
      </c>
      <c r="J646" s="1221">
        <v>0</v>
      </c>
      <c r="K646">
        <v>18651</v>
      </c>
      <c r="L646" s="1221">
        <v>0</v>
      </c>
      <c r="M646">
        <v>18651</v>
      </c>
      <c r="N646" s="1221">
        <v>0</v>
      </c>
      <c r="O646">
        <v>18651</v>
      </c>
      <c r="P646">
        <v>0</v>
      </c>
    </row>
    <row r="647" spans="1:16" x14ac:dyDescent="0.25">
      <c r="A647">
        <v>20044</v>
      </c>
      <c r="B647" t="s">
        <v>1481</v>
      </c>
      <c r="D647" t="s">
        <v>630</v>
      </c>
      <c r="E647">
        <v>17951</v>
      </c>
      <c r="F647" s="1221">
        <v>0</v>
      </c>
      <c r="G647">
        <v>17951</v>
      </c>
      <c r="H647" s="1221">
        <v>0</v>
      </c>
      <c r="I647">
        <v>17951</v>
      </c>
      <c r="J647" s="1221">
        <v>0</v>
      </c>
      <c r="K647">
        <v>17951</v>
      </c>
      <c r="L647" s="1221">
        <v>0</v>
      </c>
      <c r="M647">
        <v>17951</v>
      </c>
      <c r="N647" s="1221">
        <v>0</v>
      </c>
      <c r="O647">
        <v>17951</v>
      </c>
      <c r="P647">
        <v>0</v>
      </c>
    </row>
    <row r="648" spans="1:16" x14ac:dyDescent="0.25">
      <c r="A648">
        <v>20045</v>
      </c>
      <c r="B648" t="s">
        <v>1482</v>
      </c>
      <c r="D648" t="s">
        <v>630</v>
      </c>
      <c r="E648">
        <v>25126</v>
      </c>
      <c r="F648" s="1221">
        <v>0</v>
      </c>
      <c r="G648">
        <v>25126</v>
      </c>
      <c r="H648" s="1221">
        <v>0</v>
      </c>
      <c r="I648">
        <v>25126</v>
      </c>
      <c r="J648" s="1221">
        <v>0</v>
      </c>
      <c r="K648">
        <v>25126</v>
      </c>
      <c r="L648" s="1221">
        <v>0</v>
      </c>
      <c r="M648">
        <v>25126</v>
      </c>
      <c r="N648" s="1221">
        <v>0</v>
      </c>
      <c r="O648">
        <v>25126</v>
      </c>
      <c r="P648">
        <v>0</v>
      </c>
    </row>
    <row r="649" spans="1:16" x14ac:dyDescent="0.25">
      <c r="A649">
        <v>20046</v>
      </c>
      <c r="B649" t="s">
        <v>1483</v>
      </c>
      <c r="D649" t="s">
        <v>630</v>
      </c>
      <c r="E649">
        <v>23709</v>
      </c>
      <c r="F649" s="1221">
        <v>0</v>
      </c>
      <c r="G649">
        <v>23709</v>
      </c>
      <c r="H649" s="1221">
        <v>0</v>
      </c>
      <c r="I649">
        <v>23709</v>
      </c>
      <c r="J649" s="1221">
        <v>0</v>
      </c>
      <c r="K649">
        <v>23709</v>
      </c>
      <c r="L649" s="1221">
        <v>0</v>
      </c>
      <c r="M649">
        <v>23709</v>
      </c>
      <c r="N649" s="1221">
        <v>0</v>
      </c>
      <c r="O649">
        <v>23709</v>
      </c>
      <c r="P649">
        <v>0</v>
      </c>
    </row>
    <row r="650" spans="1:16" x14ac:dyDescent="0.25">
      <c r="A650" s="1097">
        <v>20047</v>
      </c>
      <c r="B650" s="1097" t="s">
        <v>1484</v>
      </c>
      <c r="C650" s="1097"/>
      <c r="D650" s="1097" t="s">
        <v>630</v>
      </c>
      <c r="E650">
        <v>380839</v>
      </c>
      <c r="F650" s="1221">
        <v>0</v>
      </c>
      <c r="G650">
        <v>380839</v>
      </c>
      <c r="H650" s="1221">
        <v>0</v>
      </c>
      <c r="I650">
        <v>380839</v>
      </c>
      <c r="J650" s="1221">
        <v>0</v>
      </c>
      <c r="K650">
        <v>380839</v>
      </c>
      <c r="L650" s="1221">
        <v>0</v>
      </c>
      <c r="M650">
        <v>380839</v>
      </c>
      <c r="N650" s="1221">
        <v>0</v>
      </c>
      <c r="O650">
        <v>380839</v>
      </c>
      <c r="P650">
        <v>1</v>
      </c>
    </row>
    <row r="651" spans="1:16" x14ac:dyDescent="0.25">
      <c r="A651" s="1097">
        <v>20048</v>
      </c>
      <c r="B651" s="1097" t="s">
        <v>1485</v>
      </c>
      <c r="C651" s="1097"/>
      <c r="D651" s="1097" t="s">
        <v>630</v>
      </c>
      <c r="E651">
        <v>818370</v>
      </c>
      <c r="F651" s="1221">
        <v>0</v>
      </c>
      <c r="G651">
        <v>818370</v>
      </c>
      <c r="H651" s="1221">
        <v>0</v>
      </c>
      <c r="I651">
        <v>818370</v>
      </c>
      <c r="J651" s="1221">
        <v>0</v>
      </c>
      <c r="K651">
        <v>818370</v>
      </c>
      <c r="L651" s="1221">
        <v>0</v>
      </c>
      <c r="M651">
        <v>818370</v>
      </c>
      <c r="N651" s="1221">
        <v>0</v>
      </c>
      <c r="O651">
        <v>818370</v>
      </c>
      <c r="P651">
        <v>1</v>
      </c>
    </row>
    <row r="652" spans="1:16" x14ac:dyDescent="0.25">
      <c r="A652" s="1097">
        <v>20049</v>
      </c>
      <c r="B652" s="1097" t="s">
        <v>1486</v>
      </c>
      <c r="C652" s="1097"/>
      <c r="D652" s="1097" t="s">
        <v>630</v>
      </c>
      <c r="E652">
        <v>49636</v>
      </c>
      <c r="F652" s="1221">
        <v>0</v>
      </c>
      <c r="G652">
        <v>49636</v>
      </c>
      <c r="H652" s="1221">
        <v>0</v>
      </c>
      <c r="I652">
        <v>49636</v>
      </c>
      <c r="J652" s="1221">
        <v>0</v>
      </c>
      <c r="K652">
        <v>49636</v>
      </c>
      <c r="L652" s="1221">
        <v>0</v>
      </c>
      <c r="M652">
        <v>49636</v>
      </c>
      <c r="N652" s="1221">
        <v>0</v>
      </c>
      <c r="O652">
        <v>49636</v>
      </c>
      <c r="P652">
        <v>1</v>
      </c>
    </row>
    <row r="653" spans="1:16" x14ac:dyDescent="0.25">
      <c r="A653" s="1097">
        <v>20050</v>
      </c>
      <c r="B653" s="1097" t="s">
        <v>1487</v>
      </c>
      <c r="C653" s="1097"/>
      <c r="D653" s="1097" t="s">
        <v>630</v>
      </c>
      <c r="E653">
        <v>23560</v>
      </c>
      <c r="F653" s="1221">
        <v>0</v>
      </c>
      <c r="G653">
        <v>23560</v>
      </c>
      <c r="H653" s="1221">
        <v>0</v>
      </c>
      <c r="I653">
        <v>23560</v>
      </c>
      <c r="J653" s="1221">
        <v>0</v>
      </c>
      <c r="K653">
        <v>23560</v>
      </c>
      <c r="L653" s="1221">
        <v>0</v>
      </c>
      <c r="M653">
        <v>23560</v>
      </c>
      <c r="N653" s="1221">
        <v>0</v>
      </c>
      <c r="O653">
        <v>23560</v>
      </c>
      <c r="P653">
        <v>1</v>
      </c>
    </row>
    <row r="654" spans="1:16" x14ac:dyDescent="0.25">
      <c r="A654" s="1097">
        <v>20051</v>
      </c>
      <c r="B654" s="1097" t="s">
        <v>1488</v>
      </c>
      <c r="C654" s="1097"/>
      <c r="D654" s="1097" t="s">
        <v>630</v>
      </c>
      <c r="E654">
        <v>44140</v>
      </c>
      <c r="F654" s="1221">
        <v>0</v>
      </c>
      <c r="G654">
        <v>44140</v>
      </c>
      <c r="H654" s="1221">
        <v>0</v>
      </c>
      <c r="I654">
        <v>44140</v>
      </c>
      <c r="J654" s="1221">
        <v>0</v>
      </c>
      <c r="K654">
        <v>44140</v>
      </c>
      <c r="L654" s="1221">
        <v>0</v>
      </c>
      <c r="M654">
        <v>44140</v>
      </c>
      <c r="N654" s="1221">
        <v>0</v>
      </c>
      <c r="O654">
        <v>44140</v>
      </c>
      <c r="P654">
        <v>1</v>
      </c>
    </row>
    <row r="655" spans="1:16" x14ac:dyDescent="0.25">
      <c r="A655" s="1097">
        <v>20054</v>
      </c>
      <c r="B655" s="1097" t="s">
        <v>1489</v>
      </c>
      <c r="C655" s="1097"/>
      <c r="D655" s="1097" t="s">
        <v>630</v>
      </c>
      <c r="E655">
        <v>3800</v>
      </c>
      <c r="F655" s="1221">
        <v>0</v>
      </c>
      <c r="G655">
        <v>3800</v>
      </c>
      <c r="H655" s="1221">
        <v>0</v>
      </c>
      <c r="I655">
        <v>3800</v>
      </c>
      <c r="J655" s="1221">
        <v>0</v>
      </c>
      <c r="K655">
        <v>3800</v>
      </c>
      <c r="L655" s="1221">
        <v>0</v>
      </c>
      <c r="M655">
        <v>3800</v>
      </c>
      <c r="N655" s="1221">
        <v>0</v>
      </c>
      <c r="O655">
        <v>3800</v>
      </c>
      <c r="P655">
        <v>1</v>
      </c>
    </row>
    <row r="656" spans="1:16" x14ac:dyDescent="0.25">
      <c r="A656" s="1097">
        <v>20055</v>
      </c>
      <c r="B656" s="1097" t="s">
        <v>1490</v>
      </c>
      <c r="C656" s="1097"/>
      <c r="D656" s="1097" t="s">
        <v>630</v>
      </c>
      <c r="E656">
        <v>315</v>
      </c>
      <c r="F656" s="1221">
        <v>0</v>
      </c>
      <c r="G656">
        <v>315</v>
      </c>
      <c r="H656" s="1221">
        <v>0</v>
      </c>
      <c r="I656">
        <v>315</v>
      </c>
      <c r="J656" s="1221">
        <v>0</v>
      </c>
      <c r="K656">
        <v>315</v>
      </c>
      <c r="L656" s="1221">
        <v>0</v>
      </c>
      <c r="M656">
        <v>315</v>
      </c>
      <c r="N656" s="1221">
        <v>0</v>
      </c>
      <c r="O656">
        <v>315</v>
      </c>
      <c r="P656">
        <v>1</v>
      </c>
    </row>
    <row r="657" spans="1:16" x14ac:dyDescent="0.25">
      <c r="A657" s="1097">
        <v>20056</v>
      </c>
      <c r="B657" s="1097" t="s">
        <v>1491</v>
      </c>
      <c r="C657" s="1097"/>
      <c r="D657" s="1097" t="s">
        <v>630</v>
      </c>
      <c r="E657">
        <v>200</v>
      </c>
      <c r="F657" s="1221">
        <v>0</v>
      </c>
      <c r="G657">
        <v>200</v>
      </c>
      <c r="H657" s="1221">
        <v>0</v>
      </c>
      <c r="I657">
        <v>200</v>
      </c>
      <c r="J657" s="1221">
        <v>0</v>
      </c>
      <c r="K657">
        <v>200</v>
      </c>
      <c r="L657" s="1221">
        <v>0</v>
      </c>
      <c r="M657">
        <v>200</v>
      </c>
      <c r="N657" s="1221">
        <v>0</v>
      </c>
      <c r="O657">
        <v>200</v>
      </c>
      <c r="P657">
        <v>1</v>
      </c>
    </row>
    <row r="658" spans="1:16" x14ac:dyDescent="0.25">
      <c r="A658" s="1097">
        <v>20057</v>
      </c>
      <c r="B658" s="1097" t="s">
        <v>1492</v>
      </c>
      <c r="C658" s="1097"/>
      <c r="D658" s="1097" t="s">
        <v>630</v>
      </c>
      <c r="E658">
        <v>24587</v>
      </c>
      <c r="F658" s="1221">
        <v>0</v>
      </c>
      <c r="G658">
        <v>24587</v>
      </c>
      <c r="H658" s="1221">
        <v>0</v>
      </c>
      <c r="I658">
        <v>24587</v>
      </c>
      <c r="J658" s="1221">
        <v>0</v>
      </c>
      <c r="K658">
        <v>24587</v>
      </c>
      <c r="L658" s="1221">
        <v>0</v>
      </c>
      <c r="M658">
        <v>24587</v>
      </c>
      <c r="N658" s="1221">
        <v>0</v>
      </c>
      <c r="O658">
        <v>24587</v>
      </c>
      <c r="P658">
        <v>1</v>
      </c>
    </row>
    <row r="659" spans="1:16" x14ac:dyDescent="0.25">
      <c r="A659" s="1097">
        <v>20058</v>
      </c>
      <c r="B659" s="1097" t="s">
        <v>1493</v>
      </c>
      <c r="C659" s="1097"/>
      <c r="D659" s="1097" t="s">
        <v>630</v>
      </c>
      <c r="E659">
        <v>15535</v>
      </c>
      <c r="F659" s="1221">
        <v>0</v>
      </c>
      <c r="G659">
        <v>15535</v>
      </c>
      <c r="H659" s="1221">
        <v>0</v>
      </c>
      <c r="I659">
        <v>15535</v>
      </c>
      <c r="J659" s="1221">
        <v>0</v>
      </c>
      <c r="K659">
        <v>15535</v>
      </c>
      <c r="L659" s="1221">
        <v>0</v>
      </c>
      <c r="M659">
        <v>15535</v>
      </c>
      <c r="N659" s="1221">
        <v>0</v>
      </c>
      <c r="O659">
        <v>15535</v>
      </c>
      <c r="P659">
        <v>1</v>
      </c>
    </row>
    <row r="660" spans="1:16" x14ac:dyDescent="0.25">
      <c r="A660" s="1097">
        <v>20059</v>
      </c>
      <c r="B660" s="1097" t="s">
        <v>1494</v>
      </c>
      <c r="C660" s="1097"/>
      <c r="D660" s="1097" t="s">
        <v>630</v>
      </c>
      <c r="E660">
        <v>24587</v>
      </c>
      <c r="F660" s="1221">
        <v>0</v>
      </c>
      <c r="G660">
        <v>24587</v>
      </c>
      <c r="H660" s="1221">
        <v>0</v>
      </c>
      <c r="I660">
        <v>24587</v>
      </c>
      <c r="J660" s="1221">
        <v>0</v>
      </c>
      <c r="K660">
        <v>24587</v>
      </c>
      <c r="L660" s="1221">
        <v>0</v>
      </c>
      <c r="M660">
        <v>24587</v>
      </c>
      <c r="N660" s="1221">
        <v>0</v>
      </c>
      <c r="O660">
        <v>24587</v>
      </c>
      <c r="P660">
        <v>1</v>
      </c>
    </row>
    <row r="661" spans="1:16" x14ac:dyDescent="0.25">
      <c r="A661" s="1097">
        <v>20060</v>
      </c>
      <c r="B661" s="1097" t="s">
        <v>1495</v>
      </c>
      <c r="C661" s="1097"/>
      <c r="D661" s="1097" t="s">
        <v>630</v>
      </c>
      <c r="E661">
        <v>24587</v>
      </c>
      <c r="F661" s="1221">
        <v>0</v>
      </c>
      <c r="G661">
        <v>24587</v>
      </c>
      <c r="H661" s="1221">
        <v>0</v>
      </c>
      <c r="I661">
        <v>24587</v>
      </c>
      <c r="J661" s="1221">
        <v>0</v>
      </c>
      <c r="K661">
        <v>24587</v>
      </c>
      <c r="L661" s="1221">
        <v>0</v>
      </c>
      <c r="M661">
        <v>24587</v>
      </c>
      <c r="N661" s="1221">
        <v>0</v>
      </c>
      <c r="O661">
        <v>24587</v>
      </c>
      <c r="P661">
        <v>1</v>
      </c>
    </row>
    <row r="662" spans="1:16" x14ac:dyDescent="0.25">
      <c r="A662" s="1097">
        <v>20061</v>
      </c>
      <c r="B662" s="1097" t="s">
        <v>1496</v>
      </c>
      <c r="C662" s="1097"/>
      <c r="D662" s="1097" t="s">
        <v>630</v>
      </c>
      <c r="E662">
        <v>8512</v>
      </c>
      <c r="F662" s="1221">
        <v>0</v>
      </c>
      <c r="G662">
        <v>8512</v>
      </c>
      <c r="H662" s="1221">
        <v>0</v>
      </c>
      <c r="I662">
        <v>8512</v>
      </c>
      <c r="J662" s="1221">
        <v>0</v>
      </c>
      <c r="K662">
        <v>8512</v>
      </c>
      <c r="L662" s="1221">
        <v>0</v>
      </c>
      <c r="M662">
        <v>8512</v>
      </c>
      <c r="N662" s="1221">
        <v>0</v>
      </c>
      <c r="O662">
        <v>8512</v>
      </c>
      <c r="P662">
        <v>1</v>
      </c>
    </row>
    <row r="663" spans="1:16" x14ac:dyDescent="0.25">
      <c r="A663" s="1097">
        <v>20062</v>
      </c>
      <c r="B663" s="1097" t="s">
        <v>1497</v>
      </c>
      <c r="C663" s="1097"/>
      <c r="D663" s="1097" t="s">
        <v>630</v>
      </c>
      <c r="E663">
        <v>9339</v>
      </c>
      <c r="F663" s="1221">
        <v>0</v>
      </c>
      <c r="G663">
        <v>9339</v>
      </c>
      <c r="H663" s="1221">
        <v>0</v>
      </c>
      <c r="I663">
        <v>9339</v>
      </c>
      <c r="J663" s="1221">
        <v>0</v>
      </c>
      <c r="K663">
        <v>9339</v>
      </c>
      <c r="L663" s="1221">
        <v>0</v>
      </c>
      <c r="M663">
        <v>9339</v>
      </c>
      <c r="N663" s="1221">
        <v>0</v>
      </c>
      <c r="O663">
        <v>9339</v>
      </c>
      <c r="P663">
        <v>1</v>
      </c>
    </row>
    <row r="664" spans="1:16" x14ac:dyDescent="0.25">
      <c r="A664" s="1097">
        <v>20063</v>
      </c>
      <c r="B664" s="1097" t="s">
        <v>1498</v>
      </c>
      <c r="C664" s="1097"/>
      <c r="D664" s="1097" t="s">
        <v>630</v>
      </c>
      <c r="E664">
        <v>8512</v>
      </c>
      <c r="F664" s="1221">
        <v>0</v>
      </c>
      <c r="G664">
        <v>8512</v>
      </c>
      <c r="H664" s="1221">
        <v>0</v>
      </c>
      <c r="I664">
        <v>8512</v>
      </c>
      <c r="J664" s="1221">
        <v>0</v>
      </c>
      <c r="K664">
        <v>8512</v>
      </c>
      <c r="L664" s="1221">
        <v>0</v>
      </c>
      <c r="M664">
        <v>8512</v>
      </c>
      <c r="N664" s="1221">
        <v>0</v>
      </c>
      <c r="O664">
        <v>8512</v>
      </c>
      <c r="P664">
        <v>1</v>
      </c>
    </row>
    <row r="665" spans="1:16" x14ac:dyDescent="0.25">
      <c r="A665" s="1097">
        <v>20064</v>
      </c>
      <c r="B665" s="1097" t="s">
        <v>1499</v>
      </c>
      <c r="C665" s="1097"/>
      <c r="D665" s="1097" t="s">
        <v>630</v>
      </c>
      <c r="E665">
        <v>8512</v>
      </c>
      <c r="F665" s="1221">
        <v>0</v>
      </c>
      <c r="G665">
        <v>8512</v>
      </c>
      <c r="H665" s="1221">
        <v>0</v>
      </c>
      <c r="I665">
        <v>8512</v>
      </c>
      <c r="J665" s="1221">
        <v>0</v>
      </c>
      <c r="K665">
        <v>8512</v>
      </c>
      <c r="L665" s="1221">
        <v>0</v>
      </c>
      <c r="M665">
        <v>8512</v>
      </c>
      <c r="N665" s="1221">
        <v>0</v>
      </c>
      <c r="O665">
        <v>8512</v>
      </c>
      <c r="P665">
        <v>1</v>
      </c>
    </row>
    <row r="666" spans="1:16" x14ac:dyDescent="0.25">
      <c r="A666" s="1097">
        <v>20065</v>
      </c>
      <c r="B666" s="1097" t="s">
        <v>1500</v>
      </c>
      <c r="C666" s="1097"/>
      <c r="D666" s="1097" t="s">
        <v>630</v>
      </c>
      <c r="E666">
        <v>8512</v>
      </c>
      <c r="F666" s="1221">
        <v>0</v>
      </c>
      <c r="G666">
        <v>8512</v>
      </c>
      <c r="H666" s="1221">
        <v>0</v>
      </c>
      <c r="I666">
        <v>8512</v>
      </c>
      <c r="J666" s="1221">
        <v>0</v>
      </c>
      <c r="K666">
        <v>8512</v>
      </c>
      <c r="L666" s="1221">
        <v>0</v>
      </c>
      <c r="M666">
        <v>8512</v>
      </c>
      <c r="N666" s="1221">
        <v>0</v>
      </c>
      <c r="O666">
        <v>8512</v>
      </c>
      <c r="P666">
        <v>1</v>
      </c>
    </row>
    <row r="667" spans="1:16" x14ac:dyDescent="0.25">
      <c r="A667" s="1097">
        <v>20066</v>
      </c>
      <c r="B667" s="1097" t="s">
        <v>1501</v>
      </c>
      <c r="C667" s="1097"/>
      <c r="D667" s="1097" t="s">
        <v>630</v>
      </c>
      <c r="E667">
        <v>10331</v>
      </c>
      <c r="F667" s="1221">
        <v>0</v>
      </c>
      <c r="G667">
        <v>10331</v>
      </c>
      <c r="H667" s="1221">
        <v>0</v>
      </c>
      <c r="I667">
        <v>10331</v>
      </c>
      <c r="J667" s="1221">
        <v>0</v>
      </c>
      <c r="K667">
        <v>10331</v>
      </c>
      <c r="L667" s="1221">
        <v>0</v>
      </c>
      <c r="M667">
        <v>10331</v>
      </c>
      <c r="N667" s="1221">
        <v>0</v>
      </c>
      <c r="O667">
        <v>10331</v>
      </c>
      <c r="P667">
        <v>1</v>
      </c>
    </row>
    <row r="668" spans="1:16" x14ac:dyDescent="0.25">
      <c r="A668" s="1097">
        <v>20067</v>
      </c>
      <c r="B668" s="1097" t="s">
        <v>1502</v>
      </c>
      <c r="C668" s="1097"/>
      <c r="D668" s="1097" t="s">
        <v>630</v>
      </c>
      <c r="E668">
        <v>6007</v>
      </c>
      <c r="F668" s="1221">
        <v>0</v>
      </c>
      <c r="G668">
        <v>6007</v>
      </c>
      <c r="H668" s="1221">
        <v>0</v>
      </c>
      <c r="I668">
        <v>6007</v>
      </c>
      <c r="J668" s="1221">
        <v>0</v>
      </c>
      <c r="K668">
        <v>6007</v>
      </c>
      <c r="L668" s="1221">
        <v>0</v>
      </c>
      <c r="M668">
        <v>6007</v>
      </c>
      <c r="N668" s="1221">
        <v>0</v>
      </c>
      <c r="O668">
        <v>6007</v>
      </c>
      <c r="P668">
        <v>1</v>
      </c>
    </row>
    <row r="669" spans="1:16" x14ac:dyDescent="0.25">
      <c r="A669" s="1097">
        <v>20068</v>
      </c>
      <c r="B669" s="1097" t="s">
        <v>1503</v>
      </c>
      <c r="C669" s="1097"/>
      <c r="D669" s="1097" t="s">
        <v>630</v>
      </c>
      <c r="E669">
        <v>5229</v>
      </c>
      <c r="F669" s="1221">
        <v>0</v>
      </c>
      <c r="G669">
        <v>5229</v>
      </c>
      <c r="H669" s="1221">
        <v>0</v>
      </c>
      <c r="I669">
        <v>5229</v>
      </c>
      <c r="J669" s="1221">
        <v>0</v>
      </c>
      <c r="K669">
        <v>5229</v>
      </c>
      <c r="L669" s="1221">
        <v>0</v>
      </c>
      <c r="M669">
        <v>5229</v>
      </c>
      <c r="N669" s="1221">
        <v>0</v>
      </c>
      <c r="O669">
        <v>5229</v>
      </c>
      <c r="P669">
        <v>1</v>
      </c>
    </row>
    <row r="670" spans="1:16" x14ac:dyDescent="0.25">
      <c r="A670" s="1097">
        <v>20069</v>
      </c>
      <c r="B670" s="1097" t="s">
        <v>1504</v>
      </c>
      <c r="C670" s="1097"/>
      <c r="D670" s="1097" t="s">
        <v>630</v>
      </c>
      <c r="E670">
        <v>6488</v>
      </c>
      <c r="F670" s="1221">
        <v>0</v>
      </c>
      <c r="G670">
        <v>6488</v>
      </c>
      <c r="H670" s="1221">
        <v>0</v>
      </c>
      <c r="I670">
        <v>6488</v>
      </c>
      <c r="J670" s="1221">
        <v>0</v>
      </c>
      <c r="K670">
        <v>6488</v>
      </c>
      <c r="L670" s="1221">
        <v>0</v>
      </c>
      <c r="M670">
        <v>6488</v>
      </c>
      <c r="N670" s="1221">
        <v>0</v>
      </c>
      <c r="O670">
        <v>6488</v>
      </c>
      <c r="P670">
        <v>1</v>
      </c>
    </row>
    <row r="671" spans="1:16" x14ac:dyDescent="0.25">
      <c r="A671" s="1097">
        <v>20070</v>
      </c>
      <c r="B671" s="1097" t="s">
        <v>1505</v>
      </c>
      <c r="C671" s="1097"/>
      <c r="D671" s="1097" t="s">
        <v>630</v>
      </c>
      <c r="E671">
        <v>6485</v>
      </c>
      <c r="F671" s="1221">
        <v>0</v>
      </c>
      <c r="G671">
        <v>6485</v>
      </c>
      <c r="H671" s="1221">
        <v>0</v>
      </c>
      <c r="I671">
        <v>6485</v>
      </c>
      <c r="J671" s="1221">
        <v>0</v>
      </c>
      <c r="K671">
        <v>6485</v>
      </c>
      <c r="L671" s="1221">
        <v>0</v>
      </c>
      <c r="M671">
        <v>6485</v>
      </c>
      <c r="N671" s="1221">
        <v>0</v>
      </c>
      <c r="O671">
        <v>6485</v>
      </c>
      <c r="P671">
        <v>1</v>
      </c>
    </row>
    <row r="672" spans="1:16" x14ac:dyDescent="0.25">
      <c r="A672" s="1097">
        <v>20071</v>
      </c>
      <c r="B672" s="1097" t="s">
        <v>1506</v>
      </c>
      <c r="C672" s="1097"/>
      <c r="D672" s="1097" t="s">
        <v>630</v>
      </c>
      <c r="E672">
        <v>6414</v>
      </c>
      <c r="F672" s="1221">
        <v>0</v>
      </c>
      <c r="G672">
        <v>6414</v>
      </c>
      <c r="H672" s="1221">
        <v>0</v>
      </c>
      <c r="I672">
        <v>6414</v>
      </c>
      <c r="J672" s="1221">
        <v>0</v>
      </c>
      <c r="K672">
        <v>6414</v>
      </c>
      <c r="L672" s="1221">
        <v>0</v>
      </c>
      <c r="M672">
        <v>6414</v>
      </c>
      <c r="N672" s="1221">
        <v>0</v>
      </c>
      <c r="O672">
        <v>6414</v>
      </c>
      <c r="P672">
        <v>1</v>
      </c>
    </row>
    <row r="673" spans="1:16" x14ac:dyDescent="0.25">
      <c r="A673" s="1097">
        <v>20072</v>
      </c>
      <c r="B673" s="1097" t="s">
        <v>1507</v>
      </c>
      <c r="C673" s="1097"/>
      <c r="D673" s="1097" t="s">
        <v>630</v>
      </c>
      <c r="E673">
        <v>6570</v>
      </c>
      <c r="F673" s="1221">
        <v>0</v>
      </c>
      <c r="G673">
        <v>6570</v>
      </c>
      <c r="H673" s="1221">
        <v>0</v>
      </c>
      <c r="I673">
        <v>6570</v>
      </c>
      <c r="J673" s="1221">
        <v>0</v>
      </c>
      <c r="K673">
        <v>6570</v>
      </c>
      <c r="L673" s="1221">
        <v>0</v>
      </c>
      <c r="M673">
        <v>6570</v>
      </c>
      <c r="N673" s="1221">
        <v>0</v>
      </c>
      <c r="O673">
        <v>6570</v>
      </c>
      <c r="P673">
        <v>1</v>
      </c>
    </row>
    <row r="674" spans="1:16" x14ac:dyDescent="0.25">
      <c r="A674" s="1097">
        <v>20073</v>
      </c>
      <c r="B674" s="1097" t="s">
        <v>1508</v>
      </c>
      <c r="C674" s="1097"/>
      <c r="D674" s="1097" t="s">
        <v>630</v>
      </c>
      <c r="E674">
        <v>7545</v>
      </c>
      <c r="F674" s="1221">
        <v>0</v>
      </c>
      <c r="G674">
        <v>7545</v>
      </c>
      <c r="H674" s="1221">
        <v>0</v>
      </c>
      <c r="I674">
        <v>7545</v>
      </c>
      <c r="J674" s="1221">
        <v>0</v>
      </c>
      <c r="K674">
        <v>7545</v>
      </c>
      <c r="L674" s="1221">
        <v>0</v>
      </c>
      <c r="M674">
        <v>7545</v>
      </c>
      <c r="N674" s="1221">
        <v>0</v>
      </c>
      <c r="O674">
        <v>7545</v>
      </c>
      <c r="P674">
        <v>1</v>
      </c>
    </row>
    <row r="675" spans="1:16" x14ac:dyDescent="0.25">
      <c r="A675" s="1097">
        <v>20074</v>
      </c>
      <c r="B675" s="1097" t="s">
        <v>1509</v>
      </c>
      <c r="C675" s="1097"/>
      <c r="D675" s="1097" t="s">
        <v>630</v>
      </c>
      <c r="E675">
        <v>6570</v>
      </c>
      <c r="F675" s="1221">
        <v>0</v>
      </c>
      <c r="G675">
        <v>6570</v>
      </c>
      <c r="H675" s="1221">
        <v>0</v>
      </c>
      <c r="I675">
        <v>6570</v>
      </c>
      <c r="J675" s="1221">
        <v>0</v>
      </c>
      <c r="K675">
        <v>6570</v>
      </c>
      <c r="L675" s="1221">
        <v>0</v>
      </c>
      <c r="M675">
        <v>6570</v>
      </c>
      <c r="N675" s="1221">
        <v>0</v>
      </c>
      <c r="O675">
        <v>6570</v>
      </c>
      <c r="P675">
        <v>1</v>
      </c>
    </row>
    <row r="676" spans="1:16" x14ac:dyDescent="0.25">
      <c r="A676" s="1097">
        <v>20075</v>
      </c>
      <c r="B676" s="1097" t="s">
        <v>1510</v>
      </c>
      <c r="C676" s="1097"/>
      <c r="D676" s="1097" t="s">
        <v>630</v>
      </c>
      <c r="E676">
        <v>24587</v>
      </c>
      <c r="F676" s="1221">
        <v>0</v>
      </c>
      <c r="G676">
        <v>24587</v>
      </c>
      <c r="H676" s="1221">
        <v>0</v>
      </c>
      <c r="I676">
        <v>24587</v>
      </c>
      <c r="J676" s="1221">
        <v>0</v>
      </c>
      <c r="K676">
        <v>24587</v>
      </c>
      <c r="L676" s="1221">
        <v>0</v>
      </c>
      <c r="M676">
        <v>24587</v>
      </c>
      <c r="N676" s="1221">
        <v>0</v>
      </c>
      <c r="O676">
        <v>24587</v>
      </c>
      <c r="P676">
        <v>1</v>
      </c>
    </row>
    <row r="677" spans="1:16" x14ac:dyDescent="0.25">
      <c r="A677" s="1097">
        <v>20076</v>
      </c>
      <c r="B677" s="1097" t="s">
        <v>1511</v>
      </c>
      <c r="C677" s="1097"/>
      <c r="D677" s="1097" t="s">
        <v>630</v>
      </c>
      <c r="E677">
        <v>15535</v>
      </c>
      <c r="F677" s="1221">
        <v>0</v>
      </c>
      <c r="G677">
        <v>15535</v>
      </c>
      <c r="H677" s="1221">
        <v>0</v>
      </c>
      <c r="I677">
        <v>15535</v>
      </c>
      <c r="J677" s="1221">
        <v>0</v>
      </c>
      <c r="K677">
        <v>15535</v>
      </c>
      <c r="L677" s="1221">
        <v>0</v>
      </c>
      <c r="M677">
        <v>15535</v>
      </c>
      <c r="N677" s="1221">
        <v>0</v>
      </c>
      <c r="O677">
        <v>15535</v>
      </c>
      <c r="P677">
        <v>1</v>
      </c>
    </row>
    <row r="678" spans="1:16" x14ac:dyDescent="0.25">
      <c r="A678" s="1097">
        <v>20077</v>
      </c>
      <c r="B678" s="1097" t="s">
        <v>1512</v>
      </c>
      <c r="C678" s="1097"/>
      <c r="D678" s="1097" t="s">
        <v>630</v>
      </c>
      <c r="E678">
        <v>10189</v>
      </c>
      <c r="F678" s="1221">
        <v>0</v>
      </c>
      <c r="G678">
        <v>10189</v>
      </c>
      <c r="H678" s="1221">
        <v>0</v>
      </c>
      <c r="I678">
        <v>10189</v>
      </c>
      <c r="J678" s="1221">
        <v>0</v>
      </c>
      <c r="K678">
        <v>10189</v>
      </c>
      <c r="L678" s="1221">
        <v>0</v>
      </c>
      <c r="M678">
        <v>10189</v>
      </c>
      <c r="N678" s="1221">
        <v>0</v>
      </c>
      <c r="O678">
        <v>10189</v>
      </c>
      <c r="P678">
        <v>1</v>
      </c>
    </row>
    <row r="679" spans="1:16" x14ac:dyDescent="0.25">
      <c r="A679" s="1097">
        <v>20078</v>
      </c>
      <c r="B679" s="1097" t="s">
        <v>1513</v>
      </c>
      <c r="C679" s="1097"/>
      <c r="D679" s="1097" t="s">
        <v>630</v>
      </c>
      <c r="E679">
        <v>10000</v>
      </c>
      <c r="F679" s="1221">
        <v>0</v>
      </c>
      <c r="G679">
        <v>10000</v>
      </c>
      <c r="H679" s="1221">
        <v>0</v>
      </c>
      <c r="I679">
        <v>10000</v>
      </c>
      <c r="J679" s="1221">
        <v>0</v>
      </c>
      <c r="K679">
        <v>10000</v>
      </c>
      <c r="L679" s="1221">
        <v>0</v>
      </c>
      <c r="M679">
        <v>10000</v>
      </c>
      <c r="N679" s="1221">
        <v>0</v>
      </c>
      <c r="O679">
        <v>10000</v>
      </c>
      <c r="P679">
        <v>1</v>
      </c>
    </row>
    <row r="680" spans="1:16" x14ac:dyDescent="0.25">
      <c r="A680" s="1097">
        <v>20079</v>
      </c>
      <c r="B680" s="1097" t="s">
        <v>1514</v>
      </c>
      <c r="C680" s="1097"/>
      <c r="D680" s="1097" t="s">
        <v>630</v>
      </c>
      <c r="E680">
        <v>10000</v>
      </c>
      <c r="F680" s="1221">
        <v>0</v>
      </c>
      <c r="G680">
        <v>10000</v>
      </c>
      <c r="H680" s="1221">
        <v>0</v>
      </c>
      <c r="I680">
        <v>10000</v>
      </c>
      <c r="J680" s="1221">
        <v>0</v>
      </c>
      <c r="K680">
        <v>10000</v>
      </c>
      <c r="L680" s="1221">
        <v>0</v>
      </c>
      <c r="M680">
        <v>10000</v>
      </c>
      <c r="N680" s="1221">
        <v>0</v>
      </c>
      <c r="O680">
        <v>10000</v>
      </c>
      <c r="P680">
        <v>1</v>
      </c>
    </row>
    <row r="681" spans="1:16" x14ac:dyDescent="0.25">
      <c r="A681" s="1097">
        <v>20080</v>
      </c>
      <c r="B681" s="1097" t="s">
        <v>1515</v>
      </c>
      <c r="C681" s="1097"/>
      <c r="D681" s="1097" t="s">
        <v>630</v>
      </c>
      <c r="E681">
        <v>10000</v>
      </c>
      <c r="F681" s="1221">
        <v>0</v>
      </c>
      <c r="G681">
        <v>10000</v>
      </c>
      <c r="H681" s="1221">
        <v>0</v>
      </c>
      <c r="I681">
        <v>10000</v>
      </c>
      <c r="J681" s="1221">
        <v>0</v>
      </c>
      <c r="K681">
        <v>10000</v>
      </c>
      <c r="L681" s="1221">
        <v>0</v>
      </c>
      <c r="M681">
        <v>10000</v>
      </c>
      <c r="N681" s="1221">
        <v>0</v>
      </c>
      <c r="O681">
        <v>10000</v>
      </c>
      <c r="P681">
        <v>1</v>
      </c>
    </row>
    <row r="682" spans="1:16" x14ac:dyDescent="0.25">
      <c r="A682" s="1097">
        <v>20081</v>
      </c>
      <c r="B682" s="1097" t="s">
        <v>1516</v>
      </c>
      <c r="C682" s="1097"/>
      <c r="D682" s="1097" t="s">
        <v>630</v>
      </c>
      <c r="E682">
        <v>20413</v>
      </c>
      <c r="F682" s="1221">
        <v>0</v>
      </c>
      <c r="G682">
        <v>20413</v>
      </c>
      <c r="H682" s="1221">
        <v>0</v>
      </c>
      <c r="I682">
        <v>20413</v>
      </c>
      <c r="J682" s="1221">
        <v>0</v>
      </c>
      <c r="K682">
        <v>20413</v>
      </c>
      <c r="L682" s="1221">
        <v>0</v>
      </c>
      <c r="M682">
        <v>20413</v>
      </c>
      <c r="N682" s="1221">
        <v>0</v>
      </c>
      <c r="O682">
        <v>20413</v>
      </c>
      <c r="P682">
        <v>1</v>
      </c>
    </row>
    <row r="683" spans="1:16" x14ac:dyDescent="0.25">
      <c r="A683" s="1097">
        <v>20082</v>
      </c>
      <c r="B683" s="1097" t="s">
        <v>1517</v>
      </c>
      <c r="C683" s="1097"/>
      <c r="D683" s="1097" t="s">
        <v>630</v>
      </c>
      <c r="E683">
        <v>23560</v>
      </c>
      <c r="F683" s="1221">
        <v>0</v>
      </c>
      <c r="G683">
        <v>23560</v>
      </c>
      <c r="H683" s="1221">
        <v>0</v>
      </c>
      <c r="I683">
        <v>23560</v>
      </c>
      <c r="J683" s="1221">
        <v>0</v>
      </c>
      <c r="K683">
        <v>23560</v>
      </c>
      <c r="L683" s="1221">
        <v>0</v>
      </c>
      <c r="M683">
        <v>23560</v>
      </c>
      <c r="N683" s="1221">
        <v>0</v>
      </c>
      <c r="O683">
        <v>23560</v>
      </c>
      <c r="P683">
        <v>1</v>
      </c>
    </row>
    <row r="684" spans="1:16" x14ac:dyDescent="0.25">
      <c r="A684" s="1097">
        <v>20083</v>
      </c>
      <c r="B684" s="1097" t="s">
        <v>1518</v>
      </c>
      <c r="C684" s="1097"/>
      <c r="D684" s="1097" t="s">
        <v>630</v>
      </c>
      <c r="E684">
        <v>31240</v>
      </c>
      <c r="F684" s="1221">
        <v>0</v>
      </c>
      <c r="G684">
        <v>31240</v>
      </c>
      <c r="H684" s="1221">
        <v>0</v>
      </c>
      <c r="I684">
        <v>31240</v>
      </c>
      <c r="J684" s="1221">
        <v>0</v>
      </c>
      <c r="K684">
        <v>31240</v>
      </c>
      <c r="L684" s="1221">
        <v>0</v>
      </c>
      <c r="M684">
        <v>31240</v>
      </c>
      <c r="N684" s="1221">
        <v>0</v>
      </c>
      <c r="O684">
        <v>31240</v>
      </c>
      <c r="P684">
        <v>1</v>
      </c>
    </row>
    <row r="685" spans="1:16" x14ac:dyDescent="0.25">
      <c r="A685" s="1097">
        <v>20084</v>
      </c>
      <c r="B685" s="1097" t="s">
        <v>1519</v>
      </c>
      <c r="C685" s="1097"/>
      <c r="D685" s="1097" t="s">
        <v>630</v>
      </c>
      <c r="E685">
        <v>31240</v>
      </c>
      <c r="F685" s="1221">
        <v>0</v>
      </c>
      <c r="G685">
        <v>31240</v>
      </c>
      <c r="H685" s="1221">
        <v>0</v>
      </c>
      <c r="I685">
        <v>31240</v>
      </c>
      <c r="J685" s="1221">
        <v>0</v>
      </c>
      <c r="K685">
        <v>31240</v>
      </c>
      <c r="L685" s="1221">
        <v>0</v>
      </c>
      <c r="M685">
        <v>31240</v>
      </c>
      <c r="N685" s="1221">
        <v>0</v>
      </c>
      <c r="O685">
        <v>31240</v>
      </c>
      <c r="P685">
        <v>1</v>
      </c>
    </row>
    <row r="686" spans="1:16" x14ac:dyDescent="0.25">
      <c r="A686" s="1097">
        <v>20085</v>
      </c>
      <c r="B686" s="1097" t="s">
        <v>1520</v>
      </c>
      <c r="C686" s="1097"/>
      <c r="D686" s="1097" t="s">
        <v>630</v>
      </c>
      <c r="E686">
        <v>31240</v>
      </c>
      <c r="F686" s="1221">
        <v>0</v>
      </c>
      <c r="G686">
        <v>31240</v>
      </c>
      <c r="H686" s="1221">
        <v>0</v>
      </c>
      <c r="I686">
        <v>31240</v>
      </c>
      <c r="J686" s="1221">
        <v>0</v>
      </c>
      <c r="K686">
        <v>31240</v>
      </c>
      <c r="L686" s="1221">
        <v>0</v>
      </c>
      <c r="M686">
        <v>31240</v>
      </c>
      <c r="N686" s="1221">
        <v>0</v>
      </c>
      <c r="O686">
        <v>31240</v>
      </c>
      <c r="P686">
        <v>1</v>
      </c>
    </row>
    <row r="687" spans="1:16" x14ac:dyDescent="0.25">
      <c r="A687" s="1097">
        <v>20086</v>
      </c>
      <c r="B687" s="1097" t="s">
        <v>1521</v>
      </c>
      <c r="C687" s="1097"/>
      <c r="D687" s="1097" t="s">
        <v>630</v>
      </c>
      <c r="E687">
        <v>31240</v>
      </c>
      <c r="F687" s="1221">
        <v>0</v>
      </c>
      <c r="G687">
        <v>31240</v>
      </c>
      <c r="H687" s="1221">
        <v>0</v>
      </c>
      <c r="I687">
        <v>31240</v>
      </c>
      <c r="J687" s="1221">
        <v>0</v>
      </c>
      <c r="K687">
        <v>31240</v>
      </c>
      <c r="L687" s="1221">
        <v>0</v>
      </c>
      <c r="M687">
        <v>31240</v>
      </c>
      <c r="N687" s="1221">
        <v>0</v>
      </c>
      <c r="O687">
        <v>31240</v>
      </c>
      <c r="P687">
        <v>1</v>
      </c>
    </row>
    <row r="688" spans="1:16" x14ac:dyDescent="0.25">
      <c r="A688" s="1097">
        <v>20087</v>
      </c>
      <c r="B688" s="1097" t="s">
        <v>1522</v>
      </c>
      <c r="C688" s="1097"/>
      <c r="D688" s="1097" t="s">
        <v>630</v>
      </c>
      <c r="E688">
        <v>28322</v>
      </c>
      <c r="F688" s="1221">
        <v>0</v>
      </c>
      <c r="G688">
        <v>28322</v>
      </c>
      <c r="H688" s="1221">
        <v>0</v>
      </c>
      <c r="I688">
        <v>28322</v>
      </c>
      <c r="J688" s="1221">
        <v>0</v>
      </c>
      <c r="K688">
        <v>28322</v>
      </c>
      <c r="L688" s="1221">
        <v>0</v>
      </c>
      <c r="M688">
        <v>28322</v>
      </c>
      <c r="N688" s="1221">
        <v>0</v>
      </c>
      <c r="O688">
        <v>28322</v>
      </c>
      <c r="P688">
        <v>1</v>
      </c>
    </row>
    <row r="689" spans="1:16" x14ac:dyDescent="0.25">
      <c r="A689" s="1097">
        <v>20137</v>
      </c>
      <c r="B689" s="1097" t="s">
        <v>1523</v>
      </c>
      <c r="C689" s="1097"/>
      <c r="D689" s="1097" t="s">
        <v>630</v>
      </c>
      <c r="E689">
        <v>1975</v>
      </c>
      <c r="F689" s="1221">
        <v>0</v>
      </c>
      <c r="G689">
        <v>1975</v>
      </c>
      <c r="H689" s="1221">
        <v>0</v>
      </c>
      <c r="I689">
        <v>1975</v>
      </c>
      <c r="J689" s="1221">
        <v>0</v>
      </c>
      <c r="K689">
        <v>1975</v>
      </c>
      <c r="L689" s="1221">
        <v>0</v>
      </c>
      <c r="M689">
        <v>1975</v>
      </c>
      <c r="N689" s="1221">
        <v>0</v>
      </c>
      <c r="O689">
        <v>1975</v>
      </c>
      <c r="P689">
        <v>1</v>
      </c>
    </row>
    <row r="690" spans="1:16" x14ac:dyDescent="0.25">
      <c r="A690" s="1097">
        <v>20138</v>
      </c>
      <c r="B690" s="1097" t="s">
        <v>1524</v>
      </c>
      <c r="C690" s="1097"/>
      <c r="D690" s="1097" t="s">
        <v>630</v>
      </c>
      <c r="E690">
        <v>1139</v>
      </c>
      <c r="F690" s="1221">
        <v>0</v>
      </c>
      <c r="G690">
        <v>1139</v>
      </c>
      <c r="H690" s="1221">
        <v>0</v>
      </c>
      <c r="I690">
        <v>1139</v>
      </c>
      <c r="J690" s="1221">
        <v>0</v>
      </c>
      <c r="K690">
        <v>1139</v>
      </c>
      <c r="L690" s="1221">
        <v>0</v>
      </c>
      <c r="M690">
        <v>1139</v>
      </c>
      <c r="N690" s="1221">
        <v>0</v>
      </c>
      <c r="O690">
        <v>1139</v>
      </c>
      <c r="P690">
        <v>1</v>
      </c>
    </row>
    <row r="691" spans="1:16" x14ac:dyDescent="0.25">
      <c r="A691" s="1097">
        <v>20139</v>
      </c>
      <c r="B691" s="1097" t="s">
        <v>1525</v>
      </c>
      <c r="C691" s="1097"/>
      <c r="D691" s="1097" t="s">
        <v>630</v>
      </c>
      <c r="E691">
        <v>1454</v>
      </c>
      <c r="F691" s="1221">
        <v>0</v>
      </c>
      <c r="G691">
        <v>1454</v>
      </c>
      <c r="H691" s="1221">
        <v>0</v>
      </c>
      <c r="I691">
        <v>1454</v>
      </c>
      <c r="J691" s="1221">
        <v>0</v>
      </c>
      <c r="K691">
        <v>1454</v>
      </c>
      <c r="L691" s="1221">
        <v>0</v>
      </c>
      <c r="M691">
        <v>1454</v>
      </c>
      <c r="N691" s="1221">
        <v>0</v>
      </c>
      <c r="O691">
        <v>1454</v>
      </c>
      <c r="P691">
        <v>1</v>
      </c>
    </row>
    <row r="692" spans="1:16" x14ac:dyDescent="0.25">
      <c r="A692" s="1097">
        <v>20140</v>
      </c>
      <c r="B692" s="1097" t="s">
        <v>1526</v>
      </c>
      <c r="C692" s="1097"/>
      <c r="D692" s="1097" t="s">
        <v>630</v>
      </c>
      <c r="E692">
        <v>1736</v>
      </c>
      <c r="F692" s="1221">
        <v>0</v>
      </c>
      <c r="G692">
        <v>1736</v>
      </c>
      <c r="H692" s="1221">
        <v>0</v>
      </c>
      <c r="I692">
        <v>1736</v>
      </c>
      <c r="J692" s="1221">
        <v>0</v>
      </c>
      <c r="K692">
        <v>1736</v>
      </c>
      <c r="L692" s="1221">
        <v>0</v>
      </c>
      <c r="M692">
        <v>1736</v>
      </c>
      <c r="N692" s="1221">
        <v>0</v>
      </c>
      <c r="O692">
        <v>1736</v>
      </c>
      <c r="P692">
        <v>1</v>
      </c>
    </row>
    <row r="693" spans="1:16" x14ac:dyDescent="0.25">
      <c r="A693" s="1097">
        <v>20141</v>
      </c>
      <c r="B693" s="1097" t="s">
        <v>1527</v>
      </c>
      <c r="C693" s="1097"/>
      <c r="D693" s="1097" t="s">
        <v>630</v>
      </c>
      <c r="E693">
        <v>1395</v>
      </c>
      <c r="F693" s="1221">
        <v>0</v>
      </c>
      <c r="G693">
        <v>1395</v>
      </c>
      <c r="H693" s="1221">
        <v>0</v>
      </c>
      <c r="I693">
        <v>1395</v>
      </c>
      <c r="J693" s="1221">
        <v>0</v>
      </c>
      <c r="K693">
        <v>1395</v>
      </c>
      <c r="L693" s="1221">
        <v>0</v>
      </c>
      <c r="M693">
        <v>1395</v>
      </c>
      <c r="N693" s="1221">
        <v>0</v>
      </c>
      <c r="O693">
        <v>1395</v>
      </c>
      <c r="P693">
        <v>1</v>
      </c>
    </row>
    <row r="694" spans="1:16" x14ac:dyDescent="0.25">
      <c r="A694" s="1097">
        <v>20142</v>
      </c>
      <c r="B694" s="1097" t="s">
        <v>1528</v>
      </c>
      <c r="C694" s="1097"/>
      <c r="D694" s="1097" t="s">
        <v>630</v>
      </c>
      <c r="E694">
        <v>1313</v>
      </c>
      <c r="F694" s="1221">
        <v>0</v>
      </c>
      <c r="G694">
        <v>1313</v>
      </c>
      <c r="H694" s="1221">
        <v>0</v>
      </c>
      <c r="I694">
        <v>1313</v>
      </c>
      <c r="J694" s="1221">
        <v>0</v>
      </c>
      <c r="K694">
        <v>1313</v>
      </c>
      <c r="L694" s="1221">
        <v>0</v>
      </c>
      <c r="M694">
        <v>1313</v>
      </c>
      <c r="N694" s="1221">
        <v>0</v>
      </c>
      <c r="O694">
        <v>1313</v>
      </c>
      <c r="P694">
        <v>1</v>
      </c>
    </row>
    <row r="695" spans="1:16" x14ac:dyDescent="0.25">
      <c r="A695" s="1097">
        <v>20143</v>
      </c>
      <c r="B695" s="1097" t="s">
        <v>1529</v>
      </c>
      <c r="C695" s="1097"/>
      <c r="D695" s="1097" t="s">
        <v>630</v>
      </c>
      <c r="E695">
        <v>1633</v>
      </c>
      <c r="F695" s="1221">
        <v>0</v>
      </c>
      <c r="G695">
        <v>1633</v>
      </c>
      <c r="H695" s="1221">
        <v>0</v>
      </c>
      <c r="I695">
        <v>1633</v>
      </c>
      <c r="J695" s="1221">
        <v>0</v>
      </c>
      <c r="K695">
        <v>1633</v>
      </c>
      <c r="L695" s="1221">
        <v>0</v>
      </c>
      <c r="M695">
        <v>1633</v>
      </c>
      <c r="N695" s="1221">
        <v>0</v>
      </c>
      <c r="O695">
        <v>1633</v>
      </c>
      <c r="P695">
        <v>1</v>
      </c>
    </row>
    <row r="696" spans="1:16" x14ac:dyDescent="0.25">
      <c r="A696" s="1097">
        <v>20144</v>
      </c>
      <c r="B696" s="1097" t="s">
        <v>1530</v>
      </c>
      <c r="C696" s="1097"/>
      <c r="D696" s="1097" t="s">
        <v>630</v>
      </c>
      <c r="E696">
        <v>2000</v>
      </c>
      <c r="F696" s="1221">
        <v>0</v>
      </c>
      <c r="G696">
        <v>2000</v>
      </c>
      <c r="H696" s="1221">
        <v>0</v>
      </c>
      <c r="I696">
        <v>2000</v>
      </c>
      <c r="J696" s="1221">
        <v>0</v>
      </c>
      <c r="K696">
        <v>2000</v>
      </c>
      <c r="L696" s="1221">
        <v>0</v>
      </c>
      <c r="M696">
        <v>2000</v>
      </c>
      <c r="N696" s="1221">
        <v>0</v>
      </c>
      <c r="O696">
        <v>2000</v>
      </c>
      <c r="P696">
        <v>1</v>
      </c>
    </row>
    <row r="697" spans="1:16" x14ac:dyDescent="0.25">
      <c r="A697" s="1097">
        <v>20145</v>
      </c>
      <c r="B697" s="1097" t="s">
        <v>1531</v>
      </c>
      <c r="C697" s="1097"/>
      <c r="D697" s="1097" t="s">
        <v>630</v>
      </c>
      <c r="E697">
        <v>1690</v>
      </c>
      <c r="F697" s="1221">
        <v>0</v>
      </c>
      <c r="G697">
        <v>1690</v>
      </c>
      <c r="H697" s="1221">
        <v>0</v>
      </c>
      <c r="I697">
        <v>1690</v>
      </c>
      <c r="J697" s="1221">
        <v>0</v>
      </c>
      <c r="K697">
        <v>1690</v>
      </c>
      <c r="L697" s="1221">
        <v>0</v>
      </c>
      <c r="M697">
        <v>1690</v>
      </c>
      <c r="N697" s="1221">
        <v>0</v>
      </c>
      <c r="O697">
        <v>1690</v>
      </c>
      <c r="P697">
        <v>1</v>
      </c>
    </row>
    <row r="698" spans="1:16" x14ac:dyDescent="0.25">
      <c r="A698" s="1097">
        <v>20146</v>
      </c>
      <c r="B698" s="1097" t="s">
        <v>1532</v>
      </c>
      <c r="C698" s="1097"/>
      <c r="D698" s="1097" t="s">
        <v>630</v>
      </c>
      <c r="E698">
        <v>9667</v>
      </c>
      <c r="F698" s="1221">
        <v>0</v>
      </c>
      <c r="G698">
        <v>9667</v>
      </c>
      <c r="H698" s="1221">
        <v>0</v>
      </c>
      <c r="I698">
        <v>9667</v>
      </c>
      <c r="J698" s="1221">
        <v>0</v>
      </c>
      <c r="K698">
        <v>9667</v>
      </c>
      <c r="L698" s="1221">
        <v>0</v>
      </c>
      <c r="M698">
        <v>9667</v>
      </c>
      <c r="N698" s="1221">
        <v>0</v>
      </c>
      <c r="O698">
        <v>9667</v>
      </c>
      <c r="P698">
        <v>1</v>
      </c>
    </row>
    <row r="699" spans="1:16" x14ac:dyDescent="0.25">
      <c r="A699" s="1097">
        <v>20147</v>
      </c>
      <c r="B699" s="1097" t="s">
        <v>1533</v>
      </c>
      <c r="C699" s="1097"/>
      <c r="D699" s="1097" t="s">
        <v>630</v>
      </c>
      <c r="E699">
        <v>2812</v>
      </c>
      <c r="F699" s="1221">
        <v>0</v>
      </c>
      <c r="G699">
        <v>2812</v>
      </c>
      <c r="H699" s="1221">
        <v>0</v>
      </c>
      <c r="I699">
        <v>2812</v>
      </c>
      <c r="J699" s="1221">
        <v>0</v>
      </c>
      <c r="K699">
        <v>2812</v>
      </c>
      <c r="L699" s="1221">
        <v>0</v>
      </c>
      <c r="M699">
        <v>2812</v>
      </c>
      <c r="N699" s="1221">
        <v>0</v>
      </c>
      <c r="O699">
        <v>2812</v>
      </c>
      <c r="P699">
        <v>1</v>
      </c>
    </row>
    <row r="700" spans="1:16" x14ac:dyDescent="0.25">
      <c r="A700" s="1097">
        <v>20148</v>
      </c>
      <c r="B700" s="1097" t="s">
        <v>1534</v>
      </c>
      <c r="C700" s="1097"/>
      <c r="D700" s="1097" t="s">
        <v>630</v>
      </c>
      <c r="E700">
        <v>3184</v>
      </c>
      <c r="F700" s="1221">
        <v>0</v>
      </c>
      <c r="G700">
        <v>3184</v>
      </c>
      <c r="H700" s="1221">
        <v>0</v>
      </c>
      <c r="I700">
        <v>3184</v>
      </c>
      <c r="J700" s="1221">
        <v>0</v>
      </c>
      <c r="K700">
        <v>3184</v>
      </c>
      <c r="L700" s="1221">
        <v>0</v>
      </c>
      <c r="M700">
        <v>3184</v>
      </c>
      <c r="N700" s="1221">
        <v>0</v>
      </c>
      <c r="O700">
        <v>3184</v>
      </c>
      <c r="P700">
        <v>1</v>
      </c>
    </row>
    <row r="701" spans="1:16" x14ac:dyDescent="0.25">
      <c r="A701" s="1097">
        <v>20149</v>
      </c>
      <c r="B701" s="1097" t="s">
        <v>1535</v>
      </c>
      <c r="C701" s="1097"/>
      <c r="D701" s="1097" t="s">
        <v>630</v>
      </c>
      <c r="E701">
        <v>2557</v>
      </c>
      <c r="F701" s="1221">
        <v>0</v>
      </c>
      <c r="G701">
        <v>2557</v>
      </c>
      <c r="H701" s="1221">
        <v>0</v>
      </c>
      <c r="I701">
        <v>2557</v>
      </c>
      <c r="J701" s="1221">
        <v>0</v>
      </c>
      <c r="K701">
        <v>2557</v>
      </c>
      <c r="L701" s="1221">
        <v>0</v>
      </c>
      <c r="M701">
        <v>2557</v>
      </c>
      <c r="N701" s="1221">
        <v>0</v>
      </c>
      <c r="O701">
        <v>2557</v>
      </c>
      <c r="P701">
        <v>1</v>
      </c>
    </row>
    <row r="702" spans="1:16" x14ac:dyDescent="0.25">
      <c r="A702" s="1097">
        <v>20150</v>
      </c>
      <c r="B702" s="1097" t="s">
        <v>1536</v>
      </c>
      <c r="C702" s="1097"/>
      <c r="D702" s="1097" t="s">
        <v>630</v>
      </c>
      <c r="E702">
        <v>5717</v>
      </c>
      <c r="F702" s="1221">
        <v>0</v>
      </c>
      <c r="G702">
        <v>5717</v>
      </c>
      <c r="H702" s="1221">
        <v>0</v>
      </c>
      <c r="I702">
        <v>5717</v>
      </c>
      <c r="J702" s="1221">
        <v>0</v>
      </c>
      <c r="K702">
        <v>5717</v>
      </c>
      <c r="L702" s="1221">
        <v>0</v>
      </c>
      <c r="M702">
        <v>5717</v>
      </c>
      <c r="N702" s="1221">
        <v>0</v>
      </c>
      <c r="O702">
        <v>5717</v>
      </c>
      <c r="P702">
        <v>1</v>
      </c>
    </row>
    <row r="703" spans="1:16" x14ac:dyDescent="0.25">
      <c r="A703" s="1097">
        <v>20154</v>
      </c>
      <c r="B703" s="1097" t="s">
        <v>1537</v>
      </c>
      <c r="C703" s="1097"/>
      <c r="D703" s="1097" t="s">
        <v>630</v>
      </c>
      <c r="E703">
        <v>1579</v>
      </c>
      <c r="F703" s="1221">
        <v>0</v>
      </c>
      <c r="G703">
        <v>1579</v>
      </c>
      <c r="H703" s="1221">
        <v>0</v>
      </c>
      <c r="I703">
        <v>1579</v>
      </c>
      <c r="J703" s="1221">
        <v>0</v>
      </c>
      <c r="K703">
        <v>1579</v>
      </c>
      <c r="L703" s="1221">
        <v>0</v>
      </c>
      <c r="M703">
        <v>1579</v>
      </c>
      <c r="N703" s="1221">
        <v>0</v>
      </c>
      <c r="O703">
        <v>1579</v>
      </c>
      <c r="P703">
        <v>1</v>
      </c>
    </row>
    <row r="704" spans="1:16" x14ac:dyDescent="0.25">
      <c r="A704" s="1097">
        <v>20155</v>
      </c>
      <c r="B704" s="1097" t="s">
        <v>1538</v>
      </c>
      <c r="C704" s="1097"/>
      <c r="D704" s="1097" t="s">
        <v>630</v>
      </c>
      <c r="E704">
        <v>1337</v>
      </c>
      <c r="F704" s="1221">
        <v>0</v>
      </c>
      <c r="G704">
        <v>1337</v>
      </c>
      <c r="H704" s="1221">
        <v>0</v>
      </c>
      <c r="I704">
        <v>1337</v>
      </c>
      <c r="J704" s="1221">
        <v>0</v>
      </c>
      <c r="K704">
        <v>1337</v>
      </c>
      <c r="L704" s="1221">
        <v>0</v>
      </c>
      <c r="M704">
        <v>1337</v>
      </c>
      <c r="N704" s="1221">
        <v>0</v>
      </c>
      <c r="O704">
        <v>1337</v>
      </c>
      <c r="P704">
        <v>1</v>
      </c>
    </row>
    <row r="705" spans="1:16" x14ac:dyDescent="0.25">
      <c r="A705" s="1097">
        <v>20157</v>
      </c>
      <c r="B705" s="1097" t="s">
        <v>1539</v>
      </c>
      <c r="C705" s="1097"/>
      <c r="D705" s="1097" t="s">
        <v>630</v>
      </c>
      <c r="E705">
        <v>6304</v>
      </c>
      <c r="F705" s="1221">
        <v>0</v>
      </c>
      <c r="G705">
        <v>6304</v>
      </c>
      <c r="H705" s="1221">
        <v>0</v>
      </c>
      <c r="I705">
        <v>6304</v>
      </c>
      <c r="J705" s="1221">
        <v>0</v>
      </c>
      <c r="K705">
        <v>6304</v>
      </c>
      <c r="L705" s="1221">
        <v>0</v>
      </c>
      <c r="M705">
        <v>6304</v>
      </c>
      <c r="N705" s="1221">
        <v>0</v>
      </c>
      <c r="O705">
        <v>6304</v>
      </c>
      <c r="P705">
        <v>1</v>
      </c>
    </row>
    <row r="706" spans="1:16" x14ac:dyDescent="0.25">
      <c r="A706" s="1097">
        <v>20158</v>
      </c>
      <c r="B706" s="1097" t="s">
        <v>1540</v>
      </c>
      <c r="C706" s="1097"/>
      <c r="D706" s="1097" t="s">
        <v>630</v>
      </c>
      <c r="E706">
        <v>4417</v>
      </c>
      <c r="F706" s="1221">
        <v>0</v>
      </c>
      <c r="G706">
        <v>4417</v>
      </c>
      <c r="H706" s="1221">
        <v>0</v>
      </c>
      <c r="I706">
        <v>4417</v>
      </c>
      <c r="J706" s="1221">
        <v>0</v>
      </c>
      <c r="K706">
        <v>4417</v>
      </c>
      <c r="L706" s="1221">
        <v>0</v>
      </c>
      <c r="M706">
        <v>4417</v>
      </c>
      <c r="N706" s="1221">
        <v>0</v>
      </c>
      <c r="O706">
        <v>4417</v>
      </c>
      <c r="P706">
        <v>1</v>
      </c>
    </row>
    <row r="707" spans="1:16" x14ac:dyDescent="0.25">
      <c r="A707" s="1097">
        <v>20159</v>
      </c>
      <c r="B707" s="1097" t="s">
        <v>1541</v>
      </c>
      <c r="C707" s="1097"/>
      <c r="D707" s="1097" t="s">
        <v>630</v>
      </c>
      <c r="E707">
        <v>661</v>
      </c>
      <c r="F707" s="1221">
        <v>0</v>
      </c>
      <c r="G707">
        <v>661</v>
      </c>
      <c r="H707" s="1221">
        <v>0</v>
      </c>
      <c r="I707">
        <v>661</v>
      </c>
      <c r="J707" s="1221">
        <v>0</v>
      </c>
      <c r="K707">
        <v>661</v>
      </c>
      <c r="L707" s="1221">
        <v>0</v>
      </c>
      <c r="M707">
        <v>661</v>
      </c>
      <c r="N707" s="1221">
        <v>0</v>
      </c>
      <c r="O707">
        <v>661</v>
      </c>
      <c r="P707">
        <v>1</v>
      </c>
    </row>
    <row r="708" spans="1:16" x14ac:dyDescent="0.25">
      <c r="A708" s="1097">
        <v>20160</v>
      </c>
      <c r="B708" s="1097" t="s">
        <v>1542</v>
      </c>
      <c r="C708" s="1097"/>
      <c r="D708" s="1097" t="s">
        <v>630</v>
      </c>
      <c r="E708">
        <v>661</v>
      </c>
      <c r="F708" s="1221">
        <v>0</v>
      </c>
      <c r="G708">
        <v>661</v>
      </c>
      <c r="H708" s="1221">
        <v>0</v>
      </c>
      <c r="I708">
        <v>661</v>
      </c>
      <c r="J708" s="1221">
        <v>0</v>
      </c>
      <c r="K708">
        <v>661</v>
      </c>
      <c r="L708" s="1221">
        <v>0</v>
      </c>
      <c r="M708">
        <v>661</v>
      </c>
      <c r="N708" s="1221">
        <v>0</v>
      </c>
      <c r="O708">
        <v>661</v>
      </c>
      <c r="P708">
        <v>1</v>
      </c>
    </row>
    <row r="709" spans="1:16" x14ac:dyDescent="0.25">
      <c r="A709" s="1097">
        <v>20161</v>
      </c>
      <c r="B709" s="1097" t="s">
        <v>1543</v>
      </c>
      <c r="C709" s="1097"/>
      <c r="D709" s="1097" t="s">
        <v>630</v>
      </c>
      <c r="E709">
        <v>769</v>
      </c>
      <c r="F709" s="1221">
        <v>0</v>
      </c>
      <c r="G709">
        <v>769</v>
      </c>
      <c r="H709" s="1221">
        <v>0</v>
      </c>
      <c r="I709">
        <v>769</v>
      </c>
      <c r="J709" s="1221">
        <v>0</v>
      </c>
      <c r="K709">
        <v>769</v>
      </c>
      <c r="L709" s="1221">
        <v>0</v>
      </c>
      <c r="M709">
        <v>769</v>
      </c>
      <c r="N709" s="1221">
        <v>0</v>
      </c>
      <c r="O709">
        <v>769</v>
      </c>
      <c r="P709">
        <v>1</v>
      </c>
    </row>
    <row r="710" spans="1:16" x14ac:dyDescent="0.25">
      <c r="A710" s="1097">
        <v>20163</v>
      </c>
      <c r="B710" s="1097" t="s">
        <v>1544</v>
      </c>
      <c r="C710" s="1097"/>
      <c r="D710" s="1097" t="s">
        <v>630</v>
      </c>
      <c r="E710">
        <v>3668</v>
      </c>
      <c r="F710" s="1221">
        <v>0</v>
      </c>
      <c r="G710">
        <v>3668</v>
      </c>
      <c r="H710" s="1221">
        <v>0</v>
      </c>
      <c r="I710">
        <v>3668</v>
      </c>
      <c r="J710" s="1221">
        <v>0</v>
      </c>
      <c r="K710">
        <v>3668</v>
      </c>
      <c r="L710" s="1221">
        <v>0</v>
      </c>
      <c r="M710">
        <v>3668</v>
      </c>
      <c r="N710" s="1221">
        <v>0</v>
      </c>
      <c r="O710">
        <v>3668</v>
      </c>
      <c r="P710">
        <v>1</v>
      </c>
    </row>
    <row r="711" spans="1:16" x14ac:dyDescent="0.25">
      <c r="A711" s="1097">
        <v>20164</v>
      </c>
      <c r="B711" s="1097" t="s">
        <v>1545</v>
      </c>
      <c r="C711" s="1097"/>
      <c r="D711" s="1097" t="s">
        <v>630</v>
      </c>
      <c r="E711">
        <v>3668</v>
      </c>
      <c r="F711" s="1221">
        <v>0</v>
      </c>
      <c r="G711">
        <v>3668</v>
      </c>
      <c r="H711" s="1221">
        <v>0</v>
      </c>
      <c r="I711">
        <v>3668</v>
      </c>
      <c r="J711" s="1221">
        <v>0</v>
      </c>
      <c r="K711">
        <v>3668</v>
      </c>
      <c r="L711" s="1221">
        <v>0</v>
      </c>
      <c r="M711">
        <v>3668</v>
      </c>
      <c r="N711" s="1221">
        <v>0</v>
      </c>
      <c r="O711">
        <v>3668</v>
      </c>
      <c r="P711">
        <v>1</v>
      </c>
    </row>
    <row r="712" spans="1:16" x14ac:dyDescent="0.25">
      <c r="A712" s="1097">
        <v>20165</v>
      </c>
      <c r="B712" s="1097" t="s">
        <v>1546</v>
      </c>
      <c r="C712" s="1097"/>
      <c r="D712" s="1097" t="s">
        <v>630</v>
      </c>
      <c r="E712">
        <v>3668</v>
      </c>
      <c r="F712" s="1221">
        <v>0</v>
      </c>
      <c r="G712">
        <v>3668</v>
      </c>
      <c r="H712" s="1221">
        <v>0</v>
      </c>
      <c r="I712">
        <v>3668</v>
      </c>
      <c r="J712" s="1221">
        <v>0</v>
      </c>
      <c r="K712">
        <v>3668</v>
      </c>
      <c r="L712" s="1221">
        <v>0</v>
      </c>
      <c r="M712">
        <v>3668</v>
      </c>
      <c r="N712" s="1221">
        <v>0</v>
      </c>
      <c r="O712">
        <v>3668</v>
      </c>
      <c r="P712">
        <v>1</v>
      </c>
    </row>
    <row r="713" spans="1:16" x14ac:dyDescent="0.25">
      <c r="A713" s="1097">
        <v>20166</v>
      </c>
      <c r="B713" s="1097" t="s">
        <v>1547</v>
      </c>
      <c r="C713" s="1097"/>
      <c r="D713" s="1097" t="s">
        <v>630</v>
      </c>
      <c r="E713">
        <v>2827</v>
      </c>
      <c r="F713" s="1221">
        <v>0</v>
      </c>
      <c r="G713">
        <v>2827</v>
      </c>
      <c r="H713" s="1221">
        <v>0</v>
      </c>
      <c r="I713">
        <v>2827</v>
      </c>
      <c r="J713" s="1221">
        <v>0</v>
      </c>
      <c r="K713">
        <v>2827</v>
      </c>
      <c r="L713" s="1221">
        <v>0</v>
      </c>
      <c r="M713">
        <v>2827</v>
      </c>
      <c r="N713" s="1221">
        <v>0</v>
      </c>
      <c r="O713">
        <v>2827</v>
      </c>
      <c r="P713">
        <v>1</v>
      </c>
    </row>
    <row r="714" spans="1:16" x14ac:dyDescent="0.25">
      <c r="A714" s="1097">
        <v>20167</v>
      </c>
      <c r="B714" s="1097" t="s">
        <v>1548</v>
      </c>
      <c r="C714" s="1097"/>
      <c r="D714" s="1097" t="s">
        <v>630</v>
      </c>
      <c r="E714">
        <v>6250</v>
      </c>
      <c r="F714" s="1221">
        <v>0</v>
      </c>
      <c r="G714">
        <v>6250</v>
      </c>
      <c r="H714" s="1221">
        <v>0</v>
      </c>
      <c r="I714">
        <v>6250</v>
      </c>
      <c r="J714" s="1221">
        <v>0</v>
      </c>
      <c r="K714">
        <v>6250</v>
      </c>
      <c r="L714" s="1221">
        <v>0</v>
      </c>
      <c r="M714">
        <v>6250</v>
      </c>
      <c r="N714" s="1221">
        <v>0</v>
      </c>
      <c r="O714">
        <v>6250</v>
      </c>
      <c r="P714">
        <v>1</v>
      </c>
    </row>
    <row r="715" spans="1:16" x14ac:dyDescent="0.25">
      <c r="A715" s="1097">
        <v>20168</v>
      </c>
      <c r="B715" s="1097" t="s">
        <v>1549</v>
      </c>
      <c r="C715" s="1097"/>
      <c r="D715" s="1097" t="s">
        <v>630</v>
      </c>
      <c r="E715">
        <v>6250</v>
      </c>
      <c r="F715" s="1221">
        <v>0</v>
      </c>
      <c r="G715">
        <v>6250</v>
      </c>
      <c r="H715" s="1221">
        <v>0</v>
      </c>
      <c r="I715">
        <v>6250</v>
      </c>
      <c r="J715" s="1221">
        <v>0</v>
      </c>
      <c r="K715">
        <v>6250</v>
      </c>
      <c r="L715" s="1221">
        <v>0</v>
      </c>
      <c r="M715">
        <v>6250</v>
      </c>
      <c r="N715" s="1221">
        <v>0</v>
      </c>
      <c r="O715">
        <v>6250</v>
      </c>
      <c r="P715">
        <v>1</v>
      </c>
    </row>
    <row r="716" spans="1:16" x14ac:dyDescent="0.25">
      <c r="A716" s="1097">
        <v>20169</v>
      </c>
      <c r="B716" s="1097" t="s">
        <v>1550</v>
      </c>
      <c r="C716" s="1097"/>
      <c r="D716" s="1097" t="s">
        <v>630</v>
      </c>
      <c r="E716">
        <v>2336</v>
      </c>
      <c r="F716" s="1221">
        <v>0</v>
      </c>
      <c r="G716">
        <v>2336</v>
      </c>
      <c r="H716" s="1221">
        <v>0</v>
      </c>
      <c r="I716">
        <v>2336</v>
      </c>
      <c r="J716" s="1221">
        <v>0</v>
      </c>
      <c r="K716">
        <v>2336</v>
      </c>
      <c r="L716" s="1221">
        <v>0</v>
      </c>
      <c r="M716">
        <v>2336</v>
      </c>
      <c r="N716" s="1221">
        <v>0</v>
      </c>
      <c r="O716">
        <v>2336</v>
      </c>
      <c r="P716">
        <v>1</v>
      </c>
    </row>
    <row r="717" spans="1:16" x14ac:dyDescent="0.25">
      <c r="A717" s="1097">
        <v>20170</v>
      </c>
      <c r="B717" s="1097" t="s">
        <v>1551</v>
      </c>
      <c r="C717" s="1097"/>
      <c r="D717" s="1097" t="s">
        <v>630</v>
      </c>
      <c r="E717">
        <v>2929</v>
      </c>
      <c r="F717" s="1221">
        <v>0</v>
      </c>
      <c r="G717">
        <v>2929</v>
      </c>
      <c r="H717" s="1221">
        <v>0</v>
      </c>
      <c r="I717">
        <v>2929</v>
      </c>
      <c r="J717" s="1221">
        <v>0</v>
      </c>
      <c r="K717">
        <v>2929</v>
      </c>
      <c r="L717" s="1221">
        <v>0</v>
      </c>
      <c r="M717">
        <v>2929</v>
      </c>
      <c r="N717" s="1221">
        <v>0</v>
      </c>
      <c r="O717">
        <v>2929</v>
      </c>
      <c r="P717">
        <v>1</v>
      </c>
    </row>
    <row r="718" spans="1:16" x14ac:dyDescent="0.25">
      <c r="A718" s="1097">
        <v>20171</v>
      </c>
      <c r="B718" s="1097" t="s">
        <v>1552</v>
      </c>
      <c r="C718" s="1097"/>
      <c r="D718" s="1097" t="s">
        <v>630</v>
      </c>
      <c r="E718">
        <v>1674</v>
      </c>
      <c r="F718" s="1221">
        <v>0</v>
      </c>
      <c r="G718">
        <v>1674</v>
      </c>
      <c r="H718" s="1221">
        <v>0</v>
      </c>
      <c r="I718">
        <v>1674</v>
      </c>
      <c r="J718" s="1221">
        <v>0</v>
      </c>
      <c r="K718">
        <v>1674</v>
      </c>
      <c r="L718" s="1221">
        <v>0</v>
      </c>
      <c r="M718">
        <v>1674</v>
      </c>
      <c r="N718" s="1221">
        <v>0</v>
      </c>
      <c r="O718">
        <v>1674</v>
      </c>
      <c r="P718">
        <v>1</v>
      </c>
    </row>
    <row r="719" spans="1:16" x14ac:dyDescent="0.25">
      <c r="A719" s="1097">
        <v>20172</v>
      </c>
      <c r="B719" s="1097" t="s">
        <v>1553</v>
      </c>
      <c r="C719" s="1097"/>
      <c r="D719" s="1097" t="s">
        <v>630</v>
      </c>
      <c r="E719">
        <v>1613</v>
      </c>
      <c r="F719" s="1221">
        <v>0</v>
      </c>
      <c r="G719">
        <v>1613</v>
      </c>
      <c r="H719" s="1221">
        <v>0</v>
      </c>
      <c r="I719">
        <v>1613</v>
      </c>
      <c r="J719" s="1221">
        <v>0</v>
      </c>
      <c r="K719">
        <v>1613</v>
      </c>
      <c r="L719" s="1221">
        <v>0</v>
      </c>
      <c r="M719">
        <v>1613</v>
      </c>
      <c r="N719" s="1221">
        <v>0</v>
      </c>
      <c r="O719">
        <v>1613</v>
      </c>
      <c r="P719">
        <v>1</v>
      </c>
    </row>
    <row r="720" spans="1:16" x14ac:dyDescent="0.25">
      <c r="A720" s="1097">
        <v>20173</v>
      </c>
      <c r="B720" s="1097" t="s">
        <v>1554</v>
      </c>
      <c r="C720" s="1097"/>
      <c r="D720" s="1097" t="s">
        <v>630</v>
      </c>
      <c r="E720">
        <v>1310</v>
      </c>
      <c r="F720" s="1221">
        <v>0</v>
      </c>
      <c r="G720">
        <v>1310</v>
      </c>
      <c r="H720" s="1221">
        <v>0</v>
      </c>
      <c r="I720">
        <v>1310</v>
      </c>
      <c r="J720" s="1221">
        <v>0</v>
      </c>
      <c r="K720">
        <v>1310</v>
      </c>
      <c r="L720" s="1221">
        <v>0</v>
      </c>
      <c r="M720">
        <v>1310</v>
      </c>
      <c r="N720" s="1221">
        <v>0</v>
      </c>
      <c r="O720">
        <v>1310</v>
      </c>
      <c r="P720">
        <v>1</v>
      </c>
    </row>
    <row r="721" spans="1:16" x14ac:dyDescent="0.25">
      <c r="A721" s="1097">
        <v>20174</v>
      </c>
      <c r="B721" s="1097" t="s">
        <v>1555</v>
      </c>
      <c r="C721" s="1097"/>
      <c r="D721" s="1097" t="s">
        <v>630</v>
      </c>
      <c r="E721">
        <v>2658</v>
      </c>
      <c r="F721" s="1221">
        <v>0</v>
      </c>
      <c r="G721">
        <v>2658</v>
      </c>
      <c r="H721" s="1221">
        <v>0</v>
      </c>
      <c r="I721">
        <v>2658</v>
      </c>
      <c r="J721" s="1221">
        <v>0</v>
      </c>
      <c r="K721">
        <v>2658</v>
      </c>
      <c r="L721" s="1221">
        <v>0</v>
      </c>
      <c r="M721">
        <v>2658</v>
      </c>
      <c r="N721" s="1221">
        <v>0</v>
      </c>
      <c r="O721">
        <v>2658</v>
      </c>
      <c r="P721">
        <v>1</v>
      </c>
    </row>
    <row r="722" spans="1:16" x14ac:dyDescent="0.25">
      <c r="A722" s="1097">
        <v>20175</v>
      </c>
      <c r="B722" s="1097" t="s">
        <v>1556</v>
      </c>
      <c r="C722" s="1097"/>
      <c r="D722" s="1097" t="s">
        <v>630</v>
      </c>
      <c r="E722">
        <v>4119</v>
      </c>
      <c r="F722" s="1221">
        <v>0</v>
      </c>
      <c r="G722">
        <v>4119</v>
      </c>
      <c r="H722" s="1221">
        <v>0</v>
      </c>
      <c r="I722">
        <v>4119</v>
      </c>
      <c r="J722" s="1221">
        <v>0</v>
      </c>
      <c r="K722">
        <v>4119</v>
      </c>
      <c r="L722" s="1221">
        <v>0</v>
      </c>
      <c r="M722">
        <v>4119</v>
      </c>
      <c r="N722" s="1221">
        <v>0</v>
      </c>
      <c r="O722">
        <v>4119</v>
      </c>
      <c r="P722">
        <v>1</v>
      </c>
    </row>
    <row r="723" spans="1:16" x14ac:dyDescent="0.25">
      <c r="A723">
        <v>20176</v>
      </c>
      <c r="B723" t="s">
        <v>1557</v>
      </c>
      <c r="D723" t="s">
        <v>630</v>
      </c>
      <c r="E723">
        <v>18221</v>
      </c>
      <c r="F723" s="1221">
        <v>0</v>
      </c>
      <c r="G723">
        <v>18221</v>
      </c>
      <c r="H723" s="1221">
        <v>0</v>
      </c>
      <c r="I723">
        <v>18221</v>
      </c>
      <c r="J723" s="1221">
        <v>0</v>
      </c>
      <c r="K723">
        <v>18221</v>
      </c>
      <c r="L723" s="1221">
        <v>0</v>
      </c>
      <c r="M723">
        <v>18221</v>
      </c>
      <c r="N723" s="1221">
        <v>0</v>
      </c>
      <c r="O723">
        <v>18221</v>
      </c>
      <c r="P723">
        <v>0</v>
      </c>
    </row>
    <row r="724" spans="1:16" x14ac:dyDescent="0.25">
      <c r="A724" s="1097">
        <v>20177</v>
      </c>
      <c r="B724" s="1097" t="s">
        <v>1558</v>
      </c>
      <c r="C724" s="1097"/>
      <c r="D724" s="1097" t="s">
        <v>630</v>
      </c>
      <c r="E724">
        <v>1475</v>
      </c>
      <c r="F724" s="1221">
        <v>0</v>
      </c>
      <c r="G724">
        <v>1475</v>
      </c>
      <c r="H724" s="1221">
        <v>0</v>
      </c>
      <c r="I724">
        <v>1475</v>
      </c>
      <c r="J724" s="1221">
        <v>0</v>
      </c>
      <c r="K724">
        <v>1475</v>
      </c>
      <c r="L724" s="1221">
        <v>0</v>
      </c>
      <c r="M724">
        <v>1475</v>
      </c>
      <c r="N724" s="1221">
        <v>0</v>
      </c>
      <c r="O724">
        <v>1475</v>
      </c>
      <c r="P724">
        <v>1</v>
      </c>
    </row>
    <row r="725" spans="1:16" x14ac:dyDescent="0.25">
      <c r="A725" s="1097">
        <v>20178</v>
      </c>
      <c r="B725" s="1097" t="s">
        <v>1559</v>
      </c>
      <c r="C725" s="1097"/>
      <c r="D725" s="1097" t="s">
        <v>630</v>
      </c>
      <c r="E725">
        <v>63900</v>
      </c>
      <c r="F725" s="1221">
        <v>0</v>
      </c>
      <c r="G725">
        <v>63900</v>
      </c>
      <c r="H725" s="1221">
        <v>0</v>
      </c>
      <c r="I725">
        <v>63900</v>
      </c>
      <c r="J725" s="1221">
        <v>0</v>
      </c>
      <c r="K725">
        <v>63900</v>
      </c>
      <c r="L725" s="1221">
        <v>0</v>
      </c>
      <c r="M725">
        <v>63900</v>
      </c>
      <c r="N725" s="1221">
        <v>0</v>
      </c>
      <c r="O725">
        <v>63900</v>
      </c>
      <c r="P725">
        <v>1</v>
      </c>
    </row>
    <row r="726" spans="1:16" x14ac:dyDescent="0.25">
      <c r="A726" s="1097">
        <v>20180</v>
      </c>
      <c r="B726" s="1097" t="s">
        <v>1560</v>
      </c>
      <c r="C726" s="1097"/>
      <c r="D726" s="1097" t="s">
        <v>630</v>
      </c>
      <c r="E726">
        <v>90250</v>
      </c>
      <c r="F726" s="1221">
        <v>0</v>
      </c>
      <c r="G726">
        <v>90250</v>
      </c>
      <c r="H726" s="1221">
        <v>0</v>
      </c>
      <c r="I726">
        <v>90250</v>
      </c>
      <c r="J726" s="1221">
        <v>0</v>
      </c>
      <c r="K726">
        <v>90250</v>
      </c>
      <c r="L726" s="1221">
        <v>0</v>
      </c>
      <c r="M726">
        <v>90250</v>
      </c>
      <c r="N726" s="1221">
        <v>0</v>
      </c>
      <c r="O726">
        <v>90250</v>
      </c>
      <c r="P726">
        <v>1</v>
      </c>
    </row>
    <row r="727" spans="1:16" x14ac:dyDescent="0.25">
      <c r="A727" s="1097">
        <v>20181</v>
      </c>
      <c r="B727" s="1097" t="s">
        <v>1561</v>
      </c>
      <c r="C727" s="1097"/>
      <c r="D727" s="1097" t="s">
        <v>630</v>
      </c>
      <c r="E727">
        <v>69000</v>
      </c>
      <c r="F727" s="1221">
        <v>0</v>
      </c>
      <c r="G727">
        <v>69000</v>
      </c>
      <c r="H727" s="1221">
        <v>0</v>
      </c>
      <c r="I727">
        <v>69000</v>
      </c>
      <c r="J727" s="1221">
        <v>0</v>
      </c>
      <c r="K727">
        <v>69000</v>
      </c>
      <c r="L727" s="1221">
        <v>0</v>
      </c>
      <c r="M727">
        <v>69000</v>
      </c>
      <c r="N727" s="1221">
        <v>0</v>
      </c>
      <c r="O727">
        <v>69000</v>
      </c>
      <c r="P727">
        <v>1</v>
      </c>
    </row>
    <row r="728" spans="1:16" x14ac:dyDescent="0.25">
      <c r="A728" s="1097">
        <v>20184</v>
      </c>
      <c r="B728" s="1097" t="s">
        <v>1562</v>
      </c>
      <c r="C728" s="1097"/>
      <c r="D728" s="1097" t="s">
        <v>630</v>
      </c>
      <c r="E728">
        <v>2601</v>
      </c>
      <c r="F728" s="1221">
        <v>0</v>
      </c>
      <c r="G728">
        <v>2601</v>
      </c>
      <c r="H728" s="1221">
        <v>0</v>
      </c>
      <c r="I728">
        <v>2601</v>
      </c>
      <c r="J728" s="1221">
        <v>0</v>
      </c>
      <c r="K728">
        <v>2601</v>
      </c>
      <c r="L728" s="1221">
        <v>0</v>
      </c>
      <c r="M728">
        <v>2601</v>
      </c>
      <c r="N728" s="1221">
        <v>0</v>
      </c>
      <c r="O728">
        <v>2601</v>
      </c>
      <c r="P728">
        <v>1</v>
      </c>
    </row>
    <row r="729" spans="1:16" x14ac:dyDescent="0.25">
      <c r="A729" s="1097">
        <v>20187</v>
      </c>
      <c r="B729" s="1097" t="s">
        <v>1563</v>
      </c>
      <c r="C729" s="1097"/>
      <c r="D729" s="1097" t="s">
        <v>630</v>
      </c>
      <c r="E729">
        <v>20942</v>
      </c>
      <c r="F729" s="1221">
        <v>0</v>
      </c>
      <c r="G729">
        <v>20942</v>
      </c>
      <c r="H729" s="1221">
        <v>0</v>
      </c>
      <c r="I729">
        <v>20942</v>
      </c>
      <c r="J729" s="1221">
        <v>0</v>
      </c>
      <c r="K729">
        <v>20942</v>
      </c>
      <c r="L729" s="1221">
        <v>0</v>
      </c>
      <c r="M729">
        <v>20942</v>
      </c>
      <c r="N729" s="1221">
        <v>0</v>
      </c>
      <c r="O729">
        <v>20942</v>
      </c>
      <c r="P729">
        <v>1</v>
      </c>
    </row>
    <row r="730" spans="1:16" x14ac:dyDescent="0.25">
      <c r="A730" s="1097">
        <v>20188</v>
      </c>
      <c r="B730" s="1097" t="s">
        <v>1564</v>
      </c>
      <c r="C730" s="1097"/>
      <c r="D730" s="1097" t="s">
        <v>630</v>
      </c>
      <c r="E730">
        <v>15446</v>
      </c>
      <c r="F730" s="1221">
        <v>0</v>
      </c>
      <c r="G730">
        <v>15446</v>
      </c>
      <c r="H730" s="1221">
        <v>0</v>
      </c>
      <c r="I730">
        <v>15446</v>
      </c>
      <c r="J730" s="1221">
        <v>0</v>
      </c>
      <c r="K730">
        <v>15446</v>
      </c>
      <c r="L730" s="1221">
        <v>0</v>
      </c>
      <c r="M730">
        <v>15446</v>
      </c>
      <c r="N730" s="1221">
        <v>0</v>
      </c>
      <c r="O730">
        <v>15446</v>
      </c>
      <c r="P730">
        <v>1</v>
      </c>
    </row>
    <row r="731" spans="1:16" x14ac:dyDescent="0.25">
      <c r="A731" s="1097">
        <v>20189</v>
      </c>
      <c r="B731" s="1097" t="s">
        <v>1565</v>
      </c>
      <c r="C731" s="1097"/>
      <c r="D731" s="1097" t="s">
        <v>630</v>
      </c>
      <c r="E731">
        <v>15446</v>
      </c>
      <c r="F731" s="1221">
        <v>0</v>
      </c>
      <c r="G731">
        <v>15446</v>
      </c>
      <c r="H731" s="1221">
        <v>0</v>
      </c>
      <c r="I731">
        <v>15446</v>
      </c>
      <c r="J731" s="1221">
        <v>0</v>
      </c>
      <c r="K731">
        <v>15446</v>
      </c>
      <c r="L731" s="1221">
        <v>0</v>
      </c>
      <c r="M731">
        <v>15446</v>
      </c>
      <c r="N731" s="1221">
        <v>0</v>
      </c>
      <c r="O731">
        <v>15446</v>
      </c>
      <c r="P731">
        <v>1</v>
      </c>
    </row>
    <row r="732" spans="1:16" x14ac:dyDescent="0.25">
      <c r="A732" s="1097">
        <v>20190</v>
      </c>
      <c r="B732" s="1097" t="s">
        <v>1566</v>
      </c>
      <c r="C732" s="1097"/>
      <c r="D732" s="1097" t="s">
        <v>630</v>
      </c>
      <c r="E732">
        <v>17760</v>
      </c>
      <c r="F732" s="1221">
        <v>0</v>
      </c>
      <c r="G732">
        <v>17760</v>
      </c>
      <c r="H732" s="1221">
        <v>0</v>
      </c>
      <c r="I732">
        <v>17760</v>
      </c>
      <c r="J732" s="1221">
        <v>0</v>
      </c>
      <c r="K732">
        <v>17760</v>
      </c>
      <c r="L732" s="1221">
        <v>0</v>
      </c>
      <c r="M732">
        <v>17760</v>
      </c>
      <c r="N732" s="1221">
        <v>0</v>
      </c>
      <c r="O732">
        <v>17760</v>
      </c>
      <c r="P732">
        <v>1</v>
      </c>
    </row>
    <row r="733" spans="1:16" x14ac:dyDescent="0.25">
      <c r="A733" s="1097">
        <v>20191</v>
      </c>
      <c r="B733" s="1097" t="s">
        <v>1567</v>
      </c>
      <c r="C733" s="1097"/>
      <c r="D733" s="1097" t="s">
        <v>630</v>
      </c>
      <c r="E733">
        <v>19033</v>
      </c>
      <c r="F733" s="1221">
        <v>0</v>
      </c>
      <c r="G733">
        <v>19033</v>
      </c>
      <c r="H733" s="1221">
        <v>0</v>
      </c>
      <c r="I733">
        <v>19033</v>
      </c>
      <c r="J733" s="1221">
        <v>0</v>
      </c>
      <c r="K733">
        <v>19033</v>
      </c>
      <c r="L733" s="1221">
        <v>0</v>
      </c>
      <c r="M733">
        <v>19033</v>
      </c>
      <c r="N733" s="1221">
        <v>0</v>
      </c>
      <c r="O733">
        <v>19033</v>
      </c>
      <c r="P733">
        <v>1</v>
      </c>
    </row>
    <row r="734" spans="1:16" x14ac:dyDescent="0.25">
      <c r="A734" s="1097">
        <v>20192</v>
      </c>
      <c r="B734" s="1097" t="s">
        <v>1568</v>
      </c>
      <c r="C734" s="1097"/>
      <c r="D734" s="1097" t="s">
        <v>630</v>
      </c>
      <c r="E734">
        <v>10934</v>
      </c>
      <c r="F734" s="1221">
        <v>0</v>
      </c>
      <c r="G734">
        <v>10934</v>
      </c>
      <c r="H734" s="1221">
        <v>0</v>
      </c>
      <c r="I734">
        <v>10934</v>
      </c>
      <c r="J734" s="1221">
        <v>0</v>
      </c>
      <c r="K734">
        <v>10934</v>
      </c>
      <c r="L734" s="1221">
        <v>0</v>
      </c>
      <c r="M734">
        <v>10934</v>
      </c>
      <c r="N734" s="1221">
        <v>0</v>
      </c>
      <c r="O734">
        <v>10934</v>
      </c>
      <c r="P734">
        <v>1</v>
      </c>
    </row>
    <row r="735" spans="1:16" x14ac:dyDescent="0.25">
      <c r="A735" s="1097">
        <v>20193</v>
      </c>
      <c r="B735" s="1097" t="s">
        <v>1569</v>
      </c>
      <c r="C735" s="1097"/>
      <c r="D735" s="1097" t="s">
        <v>630</v>
      </c>
      <c r="E735">
        <v>10934</v>
      </c>
      <c r="F735" s="1221">
        <v>0</v>
      </c>
      <c r="G735">
        <v>10934</v>
      </c>
      <c r="H735" s="1221">
        <v>0</v>
      </c>
      <c r="I735">
        <v>10934</v>
      </c>
      <c r="J735" s="1221">
        <v>0</v>
      </c>
      <c r="K735">
        <v>10934</v>
      </c>
      <c r="L735" s="1221">
        <v>0</v>
      </c>
      <c r="M735">
        <v>10934</v>
      </c>
      <c r="N735" s="1221">
        <v>0</v>
      </c>
      <c r="O735">
        <v>10934</v>
      </c>
      <c r="P735">
        <v>1</v>
      </c>
    </row>
    <row r="736" spans="1:16" x14ac:dyDescent="0.25">
      <c r="A736" s="1097">
        <v>20194</v>
      </c>
      <c r="B736" s="1097" t="s">
        <v>1570</v>
      </c>
      <c r="C736" s="1097"/>
      <c r="D736" s="1097" t="s">
        <v>630</v>
      </c>
      <c r="E736">
        <v>1312</v>
      </c>
      <c r="F736" s="1221">
        <v>0</v>
      </c>
      <c r="G736">
        <v>1312</v>
      </c>
      <c r="H736" s="1221">
        <v>0</v>
      </c>
      <c r="I736">
        <v>1312</v>
      </c>
      <c r="J736" s="1221">
        <v>0</v>
      </c>
      <c r="K736">
        <v>1312</v>
      </c>
      <c r="L736" s="1221">
        <v>0</v>
      </c>
      <c r="M736">
        <v>1312</v>
      </c>
      <c r="N736" s="1221">
        <v>0</v>
      </c>
      <c r="O736">
        <v>1312</v>
      </c>
      <c r="P736">
        <v>1</v>
      </c>
    </row>
    <row r="737" spans="1:16" x14ac:dyDescent="0.25">
      <c r="A737" s="1097">
        <v>20195</v>
      </c>
      <c r="B737" s="1097" t="s">
        <v>1571</v>
      </c>
      <c r="C737" s="1097"/>
      <c r="D737" s="1097" t="s">
        <v>630</v>
      </c>
      <c r="E737">
        <v>1235</v>
      </c>
      <c r="F737" s="1221">
        <v>0</v>
      </c>
      <c r="G737">
        <v>1235</v>
      </c>
      <c r="H737" s="1221">
        <v>0</v>
      </c>
      <c r="I737">
        <v>1235</v>
      </c>
      <c r="J737" s="1221">
        <v>0</v>
      </c>
      <c r="K737">
        <v>1235</v>
      </c>
      <c r="L737" s="1221">
        <v>0</v>
      </c>
      <c r="M737">
        <v>1235</v>
      </c>
      <c r="N737" s="1221">
        <v>0</v>
      </c>
      <c r="O737">
        <v>1235</v>
      </c>
      <c r="P737">
        <v>1</v>
      </c>
    </row>
    <row r="738" spans="1:16" x14ac:dyDescent="0.25">
      <c r="A738" s="1097">
        <v>20196</v>
      </c>
      <c r="B738" s="1097" t="s">
        <v>1572</v>
      </c>
      <c r="C738" s="1097"/>
      <c r="D738" s="1097" t="s">
        <v>630</v>
      </c>
      <c r="E738">
        <v>0</v>
      </c>
      <c r="G738">
        <v>0</v>
      </c>
      <c r="I738">
        <v>0</v>
      </c>
      <c r="K738">
        <v>0</v>
      </c>
      <c r="M738">
        <v>0</v>
      </c>
      <c r="O738">
        <v>0</v>
      </c>
      <c r="P738">
        <v>1</v>
      </c>
    </row>
    <row r="739" spans="1:16" x14ac:dyDescent="0.25">
      <c r="A739" s="1097">
        <v>20198</v>
      </c>
      <c r="B739" s="1097" t="s">
        <v>1573</v>
      </c>
      <c r="C739" s="1097"/>
      <c r="D739" s="1097" t="s">
        <v>630</v>
      </c>
      <c r="E739">
        <v>469</v>
      </c>
      <c r="F739" s="1221">
        <v>0</v>
      </c>
      <c r="G739">
        <v>469</v>
      </c>
      <c r="H739" s="1221">
        <v>0</v>
      </c>
      <c r="I739">
        <v>469</v>
      </c>
      <c r="J739" s="1221">
        <v>0</v>
      </c>
      <c r="K739">
        <v>469</v>
      </c>
      <c r="L739" s="1221">
        <v>0</v>
      </c>
      <c r="M739">
        <v>469</v>
      </c>
      <c r="N739" s="1221">
        <v>0</v>
      </c>
      <c r="O739">
        <v>469</v>
      </c>
      <c r="P739">
        <v>1</v>
      </c>
    </row>
    <row r="740" spans="1:16" x14ac:dyDescent="0.25">
      <c r="A740" s="1097">
        <v>20199</v>
      </c>
      <c r="B740" s="1097" t="s">
        <v>1574</v>
      </c>
      <c r="C740" s="1097"/>
      <c r="D740" s="1097" t="s">
        <v>630</v>
      </c>
      <c r="E740">
        <v>217</v>
      </c>
      <c r="F740" s="1221">
        <v>0</v>
      </c>
      <c r="G740">
        <v>217</v>
      </c>
      <c r="H740" s="1221">
        <v>0</v>
      </c>
      <c r="I740">
        <v>217</v>
      </c>
      <c r="J740" s="1221">
        <v>0</v>
      </c>
      <c r="K740">
        <v>217</v>
      </c>
      <c r="L740" s="1221">
        <v>0</v>
      </c>
      <c r="M740">
        <v>217</v>
      </c>
      <c r="N740" s="1221">
        <v>0</v>
      </c>
      <c r="O740">
        <v>217</v>
      </c>
      <c r="P740">
        <v>1</v>
      </c>
    </row>
    <row r="741" spans="1:16" x14ac:dyDescent="0.25">
      <c r="A741" s="1097">
        <v>20200</v>
      </c>
      <c r="B741" s="1097" t="s">
        <v>1575</v>
      </c>
      <c r="C741" s="1097"/>
      <c r="D741" s="1097" t="s">
        <v>630</v>
      </c>
      <c r="E741">
        <v>257</v>
      </c>
      <c r="F741" s="1221">
        <v>0</v>
      </c>
      <c r="G741">
        <v>257</v>
      </c>
      <c r="H741" s="1221">
        <v>0</v>
      </c>
      <c r="I741">
        <v>257</v>
      </c>
      <c r="J741" s="1221">
        <v>0</v>
      </c>
      <c r="K741">
        <v>257</v>
      </c>
      <c r="L741" s="1221">
        <v>0</v>
      </c>
      <c r="M741">
        <v>257</v>
      </c>
      <c r="N741" s="1221">
        <v>0</v>
      </c>
      <c r="O741">
        <v>257</v>
      </c>
      <c r="P741">
        <v>1</v>
      </c>
    </row>
    <row r="742" spans="1:16" x14ac:dyDescent="0.25">
      <c r="A742" s="1097">
        <v>20205</v>
      </c>
      <c r="B742" s="1097" t="s">
        <v>1576</v>
      </c>
      <c r="C742" s="1097"/>
      <c r="D742" s="1097" t="s">
        <v>630</v>
      </c>
      <c r="E742">
        <v>3292</v>
      </c>
      <c r="F742" s="1221">
        <v>0</v>
      </c>
      <c r="G742">
        <v>3292</v>
      </c>
      <c r="H742" s="1221">
        <v>0</v>
      </c>
      <c r="I742">
        <v>3292</v>
      </c>
      <c r="J742" s="1221">
        <v>0</v>
      </c>
      <c r="K742">
        <v>3292</v>
      </c>
      <c r="L742" s="1221">
        <v>0</v>
      </c>
      <c r="M742">
        <v>3292</v>
      </c>
      <c r="N742" s="1221">
        <v>0</v>
      </c>
      <c r="O742">
        <v>3292</v>
      </c>
      <c r="P742">
        <v>1</v>
      </c>
    </row>
    <row r="743" spans="1:16" x14ac:dyDescent="0.25">
      <c r="A743" s="1097">
        <v>20206</v>
      </c>
      <c r="B743" s="1097" t="s">
        <v>1577</v>
      </c>
      <c r="C743" s="1097"/>
      <c r="D743" s="1097" t="s">
        <v>630</v>
      </c>
      <c r="E743">
        <v>3292</v>
      </c>
      <c r="F743" s="1221">
        <v>0</v>
      </c>
      <c r="G743">
        <v>3292</v>
      </c>
      <c r="H743" s="1221">
        <v>0</v>
      </c>
      <c r="I743">
        <v>3292</v>
      </c>
      <c r="J743" s="1221">
        <v>0</v>
      </c>
      <c r="K743">
        <v>3292</v>
      </c>
      <c r="L743" s="1221">
        <v>0</v>
      </c>
      <c r="M743">
        <v>3292</v>
      </c>
      <c r="N743" s="1221">
        <v>0</v>
      </c>
      <c r="O743">
        <v>3292</v>
      </c>
      <c r="P743">
        <v>1</v>
      </c>
    </row>
    <row r="744" spans="1:16" x14ac:dyDescent="0.25">
      <c r="A744" s="1097">
        <v>20208</v>
      </c>
      <c r="B744" s="1097" t="s">
        <v>1578</v>
      </c>
      <c r="C744" s="1097"/>
      <c r="D744" s="1097" t="s">
        <v>630</v>
      </c>
      <c r="E744">
        <v>2778</v>
      </c>
      <c r="F744" s="1221">
        <v>0</v>
      </c>
      <c r="G744">
        <v>2778</v>
      </c>
      <c r="H744" s="1221">
        <v>0</v>
      </c>
      <c r="I744">
        <v>2778</v>
      </c>
      <c r="J744" s="1221">
        <v>0</v>
      </c>
      <c r="K744">
        <v>2778</v>
      </c>
      <c r="L744" s="1221">
        <v>0</v>
      </c>
      <c r="M744">
        <v>2778</v>
      </c>
      <c r="N744" s="1221">
        <v>0</v>
      </c>
      <c r="O744">
        <v>2778</v>
      </c>
      <c r="P744">
        <v>1</v>
      </c>
    </row>
    <row r="745" spans="1:16" x14ac:dyDescent="0.25">
      <c r="A745" s="1097">
        <v>20209</v>
      </c>
      <c r="B745" s="1097" t="s">
        <v>1579</v>
      </c>
      <c r="C745" s="1097"/>
      <c r="D745" s="1097" t="s">
        <v>630</v>
      </c>
      <c r="E745">
        <v>2769</v>
      </c>
      <c r="F745" s="1221">
        <v>0</v>
      </c>
      <c r="G745">
        <v>2769</v>
      </c>
      <c r="H745" s="1221">
        <v>0</v>
      </c>
      <c r="I745">
        <v>2769</v>
      </c>
      <c r="J745" s="1221">
        <v>0</v>
      </c>
      <c r="K745">
        <v>2769</v>
      </c>
      <c r="L745" s="1221">
        <v>0</v>
      </c>
      <c r="M745">
        <v>2769</v>
      </c>
      <c r="N745" s="1221">
        <v>0</v>
      </c>
      <c r="O745">
        <v>2769</v>
      </c>
      <c r="P745">
        <v>1</v>
      </c>
    </row>
    <row r="746" spans="1:16" x14ac:dyDescent="0.25">
      <c r="A746" s="1097">
        <v>20210</v>
      </c>
      <c r="B746" s="1097" t="s">
        <v>1580</v>
      </c>
      <c r="C746" s="1097"/>
      <c r="D746" s="1097" t="s">
        <v>630</v>
      </c>
      <c r="E746">
        <v>2770</v>
      </c>
      <c r="F746" s="1221">
        <v>0</v>
      </c>
      <c r="G746">
        <v>2770</v>
      </c>
      <c r="H746" s="1221">
        <v>0</v>
      </c>
      <c r="I746">
        <v>2770</v>
      </c>
      <c r="J746" s="1221">
        <v>0</v>
      </c>
      <c r="K746">
        <v>2770</v>
      </c>
      <c r="L746" s="1221">
        <v>0</v>
      </c>
      <c r="M746">
        <v>2770</v>
      </c>
      <c r="N746" s="1221">
        <v>0</v>
      </c>
      <c r="O746">
        <v>2770</v>
      </c>
      <c r="P746">
        <v>1</v>
      </c>
    </row>
    <row r="747" spans="1:16" x14ac:dyDescent="0.25">
      <c r="A747" s="1097">
        <v>20211</v>
      </c>
      <c r="B747" s="1097" t="s">
        <v>1581</v>
      </c>
      <c r="C747" s="1097"/>
      <c r="D747" s="1097" t="s">
        <v>630</v>
      </c>
      <c r="E747">
        <v>2716</v>
      </c>
      <c r="F747" s="1221">
        <v>0</v>
      </c>
      <c r="G747">
        <v>2716</v>
      </c>
      <c r="H747" s="1221">
        <v>0</v>
      </c>
      <c r="I747">
        <v>2716</v>
      </c>
      <c r="J747" s="1221">
        <v>0</v>
      </c>
      <c r="K747">
        <v>2716</v>
      </c>
      <c r="L747" s="1221">
        <v>0</v>
      </c>
      <c r="M747">
        <v>2716</v>
      </c>
      <c r="N747" s="1221">
        <v>0</v>
      </c>
      <c r="O747">
        <v>2716</v>
      </c>
      <c r="P747">
        <v>1</v>
      </c>
    </row>
    <row r="748" spans="1:16" x14ac:dyDescent="0.25">
      <c r="A748" s="1097">
        <v>20213</v>
      </c>
      <c r="B748" s="1097" t="s">
        <v>1582</v>
      </c>
      <c r="C748" s="1097"/>
      <c r="D748" s="1097" t="s">
        <v>630</v>
      </c>
      <c r="E748">
        <v>3344</v>
      </c>
      <c r="F748" s="1221">
        <v>0</v>
      </c>
      <c r="G748">
        <v>3344</v>
      </c>
      <c r="H748" s="1221">
        <v>0</v>
      </c>
      <c r="I748">
        <v>3344</v>
      </c>
      <c r="J748" s="1221">
        <v>0</v>
      </c>
      <c r="K748">
        <v>3344</v>
      </c>
      <c r="L748" s="1221">
        <v>0</v>
      </c>
      <c r="M748">
        <v>3344</v>
      </c>
      <c r="N748" s="1221">
        <v>0</v>
      </c>
      <c r="O748">
        <v>3344</v>
      </c>
      <c r="P748">
        <v>1</v>
      </c>
    </row>
    <row r="749" spans="1:16" x14ac:dyDescent="0.25">
      <c r="A749" s="1097">
        <v>20214</v>
      </c>
      <c r="B749" s="1097" t="s">
        <v>1583</v>
      </c>
      <c r="C749" s="1097"/>
      <c r="D749" s="1097" t="s">
        <v>630</v>
      </c>
      <c r="E749">
        <v>12000</v>
      </c>
      <c r="F749" s="1221">
        <v>0</v>
      </c>
      <c r="G749">
        <v>12000</v>
      </c>
      <c r="H749" s="1221">
        <v>0</v>
      </c>
      <c r="I749">
        <v>12000</v>
      </c>
      <c r="J749" s="1221">
        <v>0</v>
      </c>
      <c r="K749">
        <v>12000</v>
      </c>
      <c r="L749" s="1221">
        <v>0</v>
      </c>
      <c r="M749">
        <v>12000</v>
      </c>
      <c r="N749" s="1221">
        <v>0</v>
      </c>
      <c r="O749">
        <v>12000</v>
      </c>
      <c r="P749">
        <v>1</v>
      </c>
    </row>
    <row r="750" spans="1:16" x14ac:dyDescent="0.25">
      <c r="A750" s="1097">
        <v>20215</v>
      </c>
      <c r="B750" s="1097" t="s">
        <v>1584</v>
      </c>
      <c r="C750" s="1097"/>
      <c r="D750" s="1097" t="s">
        <v>630</v>
      </c>
      <c r="E750">
        <v>14796</v>
      </c>
      <c r="F750" s="1221">
        <v>0</v>
      </c>
      <c r="G750">
        <v>14796</v>
      </c>
      <c r="H750" s="1221">
        <v>0</v>
      </c>
      <c r="I750">
        <v>14796</v>
      </c>
      <c r="J750" s="1221">
        <v>0</v>
      </c>
      <c r="K750">
        <v>14796</v>
      </c>
      <c r="L750" s="1221">
        <v>0</v>
      </c>
      <c r="M750">
        <v>14796</v>
      </c>
      <c r="N750" s="1221">
        <v>0</v>
      </c>
      <c r="O750">
        <v>14796</v>
      </c>
      <c r="P750">
        <v>1</v>
      </c>
    </row>
    <row r="751" spans="1:16" x14ac:dyDescent="0.25">
      <c r="A751" s="1097">
        <v>20216</v>
      </c>
      <c r="B751" s="1097" t="s">
        <v>1585</v>
      </c>
      <c r="C751" s="1097"/>
      <c r="D751" s="1097" t="s">
        <v>630</v>
      </c>
      <c r="E751">
        <v>8398</v>
      </c>
      <c r="F751" s="1221">
        <v>0</v>
      </c>
      <c r="G751">
        <v>8398</v>
      </c>
      <c r="H751" s="1221">
        <v>0</v>
      </c>
      <c r="I751">
        <v>8398</v>
      </c>
      <c r="J751" s="1221">
        <v>0</v>
      </c>
      <c r="K751">
        <v>8398</v>
      </c>
      <c r="L751" s="1221">
        <v>0</v>
      </c>
      <c r="M751">
        <v>8398</v>
      </c>
      <c r="N751" s="1221">
        <v>0</v>
      </c>
      <c r="O751">
        <v>8398</v>
      </c>
      <c r="P751">
        <v>1</v>
      </c>
    </row>
    <row r="752" spans="1:16" x14ac:dyDescent="0.25">
      <c r="A752" s="1097">
        <v>20217</v>
      </c>
      <c r="B752" s="1097" t="s">
        <v>1586</v>
      </c>
      <c r="C752" s="1097"/>
      <c r="D752" s="1097" t="s">
        <v>630</v>
      </c>
      <c r="E752">
        <v>10679</v>
      </c>
      <c r="F752" s="1221">
        <v>0</v>
      </c>
      <c r="G752">
        <v>10679</v>
      </c>
      <c r="H752" s="1221">
        <v>0</v>
      </c>
      <c r="I752">
        <v>10679</v>
      </c>
      <c r="J752" s="1221">
        <v>0</v>
      </c>
      <c r="K752">
        <v>10679</v>
      </c>
      <c r="L752" s="1221">
        <v>0</v>
      </c>
      <c r="M752">
        <v>10679</v>
      </c>
      <c r="N752" s="1221">
        <v>0</v>
      </c>
      <c r="O752">
        <v>10679</v>
      </c>
      <c r="P752">
        <v>1</v>
      </c>
    </row>
    <row r="753" spans="1:16" x14ac:dyDescent="0.25">
      <c r="A753" s="1097">
        <v>20218</v>
      </c>
      <c r="B753" s="1097" t="s">
        <v>1587</v>
      </c>
      <c r="C753" s="1097"/>
      <c r="D753" s="1097" t="s">
        <v>630</v>
      </c>
      <c r="E753">
        <v>7654</v>
      </c>
      <c r="F753" s="1221">
        <v>0</v>
      </c>
      <c r="G753">
        <v>7654</v>
      </c>
      <c r="H753" s="1221">
        <v>0</v>
      </c>
      <c r="I753">
        <v>7654</v>
      </c>
      <c r="J753" s="1221">
        <v>0</v>
      </c>
      <c r="K753">
        <v>7654</v>
      </c>
      <c r="L753" s="1221">
        <v>0</v>
      </c>
      <c r="M753">
        <v>7654</v>
      </c>
      <c r="N753" s="1221">
        <v>0</v>
      </c>
      <c r="O753">
        <v>7654</v>
      </c>
      <c r="P753">
        <v>1</v>
      </c>
    </row>
    <row r="754" spans="1:16" x14ac:dyDescent="0.25">
      <c r="A754" s="1097">
        <v>20219</v>
      </c>
      <c r="B754" s="1097" t="s">
        <v>1588</v>
      </c>
      <c r="C754" s="1097"/>
      <c r="D754" s="1097" t="s">
        <v>630</v>
      </c>
      <c r="E754">
        <v>8284</v>
      </c>
      <c r="F754" s="1221">
        <v>0</v>
      </c>
      <c r="G754">
        <v>8284</v>
      </c>
      <c r="H754" s="1221">
        <v>0</v>
      </c>
      <c r="I754">
        <v>8284</v>
      </c>
      <c r="J754" s="1221">
        <v>0</v>
      </c>
      <c r="K754">
        <v>8284</v>
      </c>
      <c r="L754" s="1221">
        <v>0</v>
      </c>
      <c r="M754">
        <v>8284</v>
      </c>
      <c r="N754" s="1221">
        <v>0</v>
      </c>
      <c r="O754">
        <v>8284</v>
      </c>
      <c r="P754">
        <v>1</v>
      </c>
    </row>
  </sheetData>
  <autoFilter ref="A1:P754" xr:uid="{B684897A-4701-4F0A-8AEF-2DBED2171884}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2578125" defaultRowHeight="15" x14ac:dyDescent="0.25"/>
  <cols>
    <col min="1" max="1" width="19.42578125" bestFit="1" customWidth="1"/>
    <col min="2" max="2" width="12" style="246" bestFit="1" customWidth="1"/>
    <col min="3" max="3" width="46.28515625" bestFit="1" customWidth="1"/>
    <col min="4" max="4" width="11.42578125" style="615" customWidth="1"/>
    <col min="5" max="5" width="7.85546875" style="815" customWidth="1"/>
    <col min="6" max="6" width="9" style="611" customWidth="1"/>
    <col min="7" max="7" width="6" style="815" customWidth="1"/>
    <col min="8" max="8" width="10.42578125" style="616" customWidth="1"/>
    <col min="9" max="9" width="7.85546875" style="815" customWidth="1"/>
    <col min="10" max="10" width="10.140625" style="611" customWidth="1"/>
    <col min="11" max="11" width="7.85546875" style="815" customWidth="1"/>
    <col min="12" max="12" width="9" style="601" customWidth="1"/>
    <col min="13" max="13" width="7.85546875" style="815" customWidth="1"/>
    <col min="14" max="14" width="9.140625" style="600" customWidth="1"/>
    <col min="15" max="15" width="6" style="815" customWidth="1"/>
    <col min="16" max="16" width="9" style="33" customWidth="1"/>
    <col min="17" max="17" width="7.85546875" style="815" customWidth="1"/>
    <col min="18" max="18" width="10.42578125" style="33" customWidth="1"/>
    <col min="19" max="19" width="7.85546875" style="815" customWidth="1"/>
    <col min="20" max="20" width="9.140625" style="150" customWidth="1"/>
    <col min="21" max="21" width="7.85546875" style="815" customWidth="1"/>
    <col min="22" max="22" width="9" style="150" customWidth="1"/>
    <col min="23" max="23" width="7.85546875" style="815" customWidth="1"/>
    <col min="24" max="24" width="9" style="33" customWidth="1"/>
    <col min="25" max="25" width="4.42578125" style="815" customWidth="1"/>
    <col min="26" max="26" width="9" style="33" customWidth="1"/>
    <col min="27" max="27" width="6" style="815" customWidth="1"/>
    <col min="28" max="28" width="9" style="970" customWidth="1"/>
    <col min="29" max="29" width="4.7109375" style="815" customWidth="1"/>
    <col min="30" max="30" width="9" style="970" customWidth="1"/>
    <col min="31" max="31" width="8.85546875" style="815" customWidth="1"/>
    <col min="32" max="32" width="9" style="970" customWidth="1"/>
    <col min="33" max="33" width="7.85546875" style="815" customWidth="1"/>
    <col min="34" max="34" width="10" style="970" customWidth="1"/>
    <col min="35" max="35" width="8.85546875" style="815" customWidth="1"/>
    <col min="36" max="36" width="9" style="33" customWidth="1"/>
    <col min="37" max="37" width="8.85546875" style="815" customWidth="1"/>
    <col min="38" max="38" width="9" style="33" customWidth="1"/>
    <col min="39" max="39" width="8.85546875" style="815" customWidth="1"/>
    <col min="40" max="40" width="8.85546875" style="970" customWidth="1"/>
    <col min="41" max="41" width="8.85546875" style="815" customWidth="1"/>
    <col min="42" max="42" width="10" style="33" bestFit="1" customWidth="1"/>
    <col min="43" max="43" width="8.85546875" style="815" bestFit="1" customWidth="1"/>
    <col min="44" max="44" width="10" style="33" bestFit="1" customWidth="1"/>
    <col min="45" max="45" width="8.85546875" style="815" bestFit="1" customWidth="1"/>
    <col min="46" max="46" width="11.5703125" style="33" bestFit="1" customWidth="1"/>
    <col min="47" max="47" width="8.85546875" style="815" bestFit="1" customWidth="1"/>
    <col min="48" max="48" width="10" style="33" bestFit="1" customWidth="1"/>
    <col min="49" max="49" width="11.42578125" style="815" bestFit="1" customWidth="1"/>
    <col min="50" max="50" width="5.42578125" customWidth="1"/>
    <col min="51" max="51" width="29.42578125" bestFit="1" customWidth="1"/>
  </cols>
  <sheetData>
    <row r="1" spans="1:51" ht="19.5" x14ac:dyDescent="0.3">
      <c r="C1" s="395" t="s">
        <v>857</v>
      </c>
      <c r="D1" s="593"/>
      <c r="E1" s="814" t="s">
        <v>427</v>
      </c>
      <c r="F1" s="594">
        <v>45601</v>
      </c>
      <c r="G1" s="814" t="s">
        <v>427</v>
      </c>
      <c r="H1" s="595">
        <v>45611</v>
      </c>
      <c r="I1" s="814" t="s">
        <v>427</v>
      </c>
      <c r="J1" s="595">
        <v>45643</v>
      </c>
      <c r="K1" s="814" t="s">
        <v>427</v>
      </c>
      <c r="L1" s="596">
        <v>45665</v>
      </c>
      <c r="M1" s="814" t="s">
        <v>427</v>
      </c>
      <c r="N1" s="597">
        <v>45677</v>
      </c>
      <c r="O1" s="814" t="s">
        <v>427</v>
      </c>
      <c r="P1" s="683">
        <v>45691</v>
      </c>
      <c r="Q1" s="814" t="s">
        <v>427</v>
      </c>
      <c r="R1" s="683">
        <v>45699</v>
      </c>
      <c r="S1" s="814" t="s">
        <v>427</v>
      </c>
      <c r="T1" s="813">
        <v>45706</v>
      </c>
      <c r="U1" s="814" t="s">
        <v>427</v>
      </c>
      <c r="V1" s="813">
        <v>45723</v>
      </c>
      <c r="W1" s="814" t="s">
        <v>427</v>
      </c>
      <c r="X1" s="824">
        <v>45770</v>
      </c>
      <c r="Y1" s="814" t="s">
        <v>427</v>
      </c>
      <c r="Z1" s="824">
        <v>45784</v>
      </c>
      <c r="AA1" s="814" t="s">
        <v>427</v>
      </c>
      <c r="AB1" s="824">
        <v>45792</v>
      </c>
      <c r="AC1" s="814" t="s">
        <v>427</v>
      </c>
      <c r="AD1" s="824">
        <v>45799</v>
      </c>
      <c r="AE1" s="814" t="s">
        <v>427</v>
      </c>
      <c r="AF1" s="824">
        <v>45821</v>
      </c>
      <c r="AG1" s="814" t="s">
        <v>427</v>
      </c>
      <c r="AH1" s="1011">
        <v>45831</v>
      </c>
      <c r="AI1" s="814" t="s">
        <v>427</v>
      </c>
      <c r="AJ1" s="824">
        <v>45838</v>
      </c>
      <c r="AK1" s="814" t="s">
        <v>427</v>
      </c>
      <c r="AL1" s="824">
        <v>45851</v>
      </c>
      <c r="AM1" s="814" t="s">
        <v>427</v>
      </c>
      <c r="AN1" s="824">
        <v>45869</v>
      </c>
      <c r="AO1" s="814" t="s">
        <v>427</v>
      </c>
      <c r="AP1" s="824">
        <v>45879</v>
      </c>
      <c r="AQ1" s="814" t="s">
        <v>427</v>
      </c>
      <c r="AR1" s="824">
        <v>45889</v>
      </c>
      <c r="AS1" s="814" t="s">
        <v>427</v>
      </c>
      <c r="AT1" s="824">
        <v>45904</v>
      </c>
      <c r="AU1" s="814" t="s">
        <v>427</v>
      </c>
      <c r="AV1" s="824">
        <v>45915</v>
      </c>
      <c r="AW1" s="814"/>
    </row>
    <row r="2" spans="1:51" x14ac:dyDescent="0.25">
      <c r="C2" t="s">
        <v>858</v>
      </c>
      <c r="D2" s="598" t="s">
        <v>46</v>
      </c>
      <c r="E2" s="814"/>
      <c r="F2" s="598" t="s">
        <v>46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25">
      <c r="A3" s="244" t="s">
        <v>51</v>
      </c>
      <c r="B3" s="246">
        <v>88</v>
      </c>
      <c r="C3" s="2" t="s">
        <v>52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25">
      <c r="A4" s="244" t="s">
        <v>51</v>
      </c>
      <c r="B4" s="246">
        <v>1017</v>
      </c>
      <c r="C4" s="2" t="s">
        <v>53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495</v>
      </c>
      <c r="AF4" s="970" t="s">
        <v>495</v>
      </c>
      <c r="AH4" s="970" t="s">
        <v>495</v>
      </c>
      <c r="AJ4" s="150" t="s">
        <v>495</v>
      </c>
      <c r="AL4" s="150" t="e">
        <v>#N/A</v>
      </c>
      <c r="AN4" s="970" t="e">
        <v>#N/A</v>
      </c>
      <c r="AP4" s="150" t="s">
        <v>495</v>
      </c>
      <c r="AR4" s="150" t="s">
        <v>495</v>
      </c>
      <c r="AT4" s="150" t="e">
        <v>#N/A</v>
      </c>
      <c r="AV4" s="150" t="e">
        <v>#N/A</v>
      </c>
    </row>
    <row r="5" spans="1:51" x14ac:dyDescent="0.25">
      <c r="A5" s="244" t="s">
        <v>51</v>
      </c>
      <c r="B5" s="246">
        <v>89</v>
      </c>
      <c r="C5" s="2" t="s">
        <v>54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495</v>
      </c>
      <c r="AQ5" s="815" t="e">
        <f t="shared" si="3"/>
        <v>#VALUE!</v>
      </c>
      <c r="AR5" s="150" t="s">
        <v>495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25">
      <c r="A6" s="244" t="s">
        <v>51</v>
      </c>
      <c r="B6" s="246">
        <v>90</v>
      </c>
      <c r="C6" s="33" t="s">
        <v>55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25">
      <c r="A7" s="244" t="s">
        <v>51</v>
      </c>
      <c r="B7" s="246">
        <v>91</v>
      </c>
      <c r="C7" s="2" t="s">
        <v>56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25">
      <c r="A8" s="244" t="s">
        <v>57</v>
      </c>
      <c r="B8" s="246">
        <v>154</v>
      </c>
      <c r="C8" s="33" t="s">
        <v>58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25">
      <c r="A9" s="244" t="s">
        <v>57</v>
      </c>
      <c r="B9" s="246">
        <v>159</v>
      </c>
      <c r="C9" s="33" t="s">
        <v>59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25">
      <c r="A10" s="244" t="s">
        <v>57</v>
      </c>
      <c r="B10" s="246">
        <v>193</v>
      </c>
      <c r="C10" s="33" t="s">
        <v>60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25">
      <c r="A11" s="244" t="s">
        <v>57</v>
      </c>
      <c r="B11" s="246">
        <v>195</v>
      </c>
      <c r="C11" s="33" t="s">
        <v>61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495</v>
      </c>
      <c r="AJ11" s="150" t="s">
        <v>495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25">
      <c r="A12" s="244" t="s">
        <v>57</v>
      </c>
      <c r="B12" s="246">
        <v>196</v>
      </c>
      <c r="C12" s="33" t="s">
        <v>62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25">
      <c r="A13" s="244" t="s">
        <v>57</v>
      </c>
      <c r="B13" s="246">
        <v>197</v>
      </c>
      <c r="C13" s="33" t="s">
        <v>63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25">
      <c r="A14" s="244" t="s">
        <v>57</v>
      </c>
      <c r="B14" s="246">
        <v>198</v>
      </c>
      <c r="C14" s="33" t="s">
        <v>64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495</v>
      </c>
      <c r="AS14" s="815" t="e">
        <f t="shared" si="4"/>
        <v>#VALUE!</v>
      </c>
      <c r="AT14" s="150" t="s">
        <v>495</v>
      </c>
      <c r="AU14" s="815" t="e">
        <f t="shared" si="4"/>
        <v>#VALUE!</v>
      </c>
      <c r="AV14" s="150">
        <v>654</v>
      </c>
    </row>
    <row r="15" spans="1:51" x14ac:dyDescent="0.25">
      <c r="A15" s="244" t="s">
        <v>57</v>
      </c>
      <c r="B15" s="246">
        <v>199</v>
      </c>
      <c r="C15" s="33" t="s">
        <v>65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25">
      <c r="A16" s="244" t="s">
        <v>57</v>
      </c>
      <c r="B16" s="246">
        <v>200</v>
      </c>
      <c r="C16" s="33" t="s">
        <v>66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25">
      <c r="A17" s="244" t="s">
        <v>57</v>
      </c>
      <c r="B17" s="246">
        <v>201</v>
      </c>
      <c r="C17" s="33" t="s">
        <v>67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25">
      <c r="A18" s="244" t="s">
        <v>57</v>
      </c>
      <c r="B18" s="246">
        <v>202</v>
      </c>
      <c r="C18" s="33" t="s">
        <v>68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495</v>
      </c>
      <c r="AF18" s="970">
        <v>5406</v>
      </c>
      <c r="AH18" s="970" t="s">
        <v>495</v>
      </c>
      <c r="AJ18" s="150" t="s">
        <v>495</v>
      </c>
      <c r="AL18" s="150" t="e">
        <v>#N/A</v>
      </c>
      <c r="AN18" s="970" t="e">
        <v>#N/A</v>
      </c>
      <c r="AP18" s="150">
        <v>5406</v>
      </c>
      <c r="AR18" s="150" t="s">
        <v>495</v>
      </c>
      <c r="AT18" s="150" t="s">
        <v>495</v>
      </c>
      <c r="AV18" s="150" t="e">
        <v>#N/A</v>
      </c>
    </row>
    <row r="19" spans="1:48" x14ac:dyDescent="0.25">
      <c r="A19" s="244" t="s">
        <v>57</v>
      </c>
      <c r="B19" s="246">
        <v>208</v>
      </c>
      <c r="C19" s="33" t="s">
        <v>69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495</v>
      </c>
      <c r="AJ19" s="150" t="s">
        <v>495</v>
      </c>
      <c r="AL19" s="150" t="e">
        <v>#N/A</v>
      </c>
      <c r="AN19" s="970" t="e">
        <v>#N/A</v>
      </c>
      <c r="AP19" s="150" t="s">
        <v>495</v>
      </c>
      <c r="AR19" s="150" t="s">
        <v>495</v>
      </c>
      <c r="AT19" s="150" t="e">
        <v>#N/A</v>
      </c>
      <c r="AV19" s="150" t="e">
        <v>#N/A</v>
      </c>
    </row>
    <row r="20" spans="1:48" x14ac:dyDescent="0.25">
      <c r="A20" s="244" t="s">
        <v>57</v>
      </c>
      <c r="B20" s="246">
        <v>215</v>
      </c>
      <c r="C20" s="33" t="s">
        <v>70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495</v>
      </c>
      <c r="AJ20" s="150" t="s">
        <v>495</v>
      </c>
      <c r="AL20" s="150" t="e">
        <v>#N/A</v>
      </c>
      <c r="AN20" s="970" t="e">
        <v>#N/A</v>
      </c>
      <c r="AP20" s="150" t="s">
        <v>495</v>
      </c>
      <c r="AR20" s="150" t="s">
        <v>495</v>
      </c>
      <c r="AT20" s="150" t="e">
        <v>#N/A</v>
      </c>
      <c r="AV20" s="150" t="e">
        <v>#N/A</v>
      </c>
    </row>
    <row r="21" spans="1:48" x14ac:dyDescent="0.25">
      <c r="A21" s="244" t="s">
        <v>57</v>
      </c>
      <c r="B21" s="246">
        <v>221</v>
      </c>
      <c r="C21" s="33" t="s">
        <v>71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495</v>
      </c>
      <c r="AJ21" s="150" t="s">
        <v>495</v>
      </c>
      <c r="AL21" s="150" t="e">
        <v>#N/A</v>
      </c>
      <c r="AN21" s="970" t="e">
        <v>#N/A</v>
      </c>
      <c r="AP21" s="150" t="s">
        <v>495</v>
      </c>
      <c r="AR21" s="150" t="s">
        <v>495</v>
      </c>
      <c r="AT21" s="150" t="e">
        <v>#N/A</v>
      </c>
      <c r="AV21" s="150" t="e">
        <v>#N/A</v>
      </c>
    </row>
    <row r="22" spans="1:48" x14ac:dyDescent="0.25">
      <c r="A22" s="244" t="s">
        <v>57</v>
      </c>
      <c r="B22" s="246">
        <v>243</v>
      </c>
      <c r="C22" s="33" t="s">
        <v>72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25">
      <c r="A23" s="244" t="s">
        <v>57</v>
      </c>
      <c r="B23" s="246">
        <v>266</v>
      </c>
      <c r="C23" s="33" t="s">
        <v>73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25">
      <c r="A24" s="244" t="s">
        <v>57</v>
      </c>
      <c r="B24" s="246">
        <v>416</v>
      </c>
      <c r="C24" s="33" t="s">
        <v>74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25">
      <c r="A25" s="244" t="s">
        <v>57</v>
      </c>
      <c r="B25" s="246">
        <v>468</v>
      </c>
      <c r="C25" s="33" t="s">
        <v>75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25">
      <c r="A26" s="244" t="s">
        <v>57</v>
      </c>
      <c r="B26" s="246">
        <v>665</v>
      </c>
      <c r="C26" s="33" t="s">
        <v>76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495</v>
      </c>
      <c r="AJ26" s="150" t="s">
        <v>495</v>
      </c>
      <c r="AL26" s="150" t="e">
        <v>#N/A</v>
      </c>
      <c r="AN26" s="970" t="e">
        <v>#N/A</v>
      </c>
      <c r="AP26" s="150" t="s">
        <v>495</v>
      </c>
      <c r="AR26" s="150" t="s">
        <v>495</v>
      </c>
      <c r="AT26" s="150" t="e">
        <v>#N/A</v>
      </c>
      <c r="AV26" s="150" t="e">
        <v>#N/A</v>
      </c>
    </row>
    <row r="27" spans="1:48" x14ac:dyDescent="0.25">
      <c r="A27" s="244" t="s">
        <v>57</v>
      </c>
      <c r="B27" s="246">
        <v>6071</v>
      </c>
      <c r="C27" s="33" t="s">
        <v>77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25">
      <c r="A28" s="244" t="s">
        <v>57</v>
      </c>
      <c r="B28" s="246">
        <v>6072</v>
      </c>
      <c r="C28" s="2" t="s">
        <v>78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25">
      <c r="A29" s="244" t="s">
        <v>57</v>
      </c>
      <c r="B29" s="246">
        <v>6073</v>
      </c>
      <c r="C29" s="2" t="s">
        <v>79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25">
      <c r="A30" s="244" t="s">
        <v>57</v>
      </c>
      <c r="B30" s="246">
        <v>6074</v>
      </c>
      <c r="C30" s="2" t="s">
        <v>80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25">
      <c r="A31" s="244" t="s">
        <v>57</v>
      </c>
      <c r="B31" s="246">
        <v>6075</v>
      </c>
      <c r="C31" s="2" t="s">
        <v>81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25">
      <c r="A32" s="244" t="s">
        <v>57</v>
      </c>
      <c r="B32" s="246">
        <v>6076</v>
      </c>
      <c r="C32" s="2" t="s">
        <v>82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25">
      <c r="A33" s="244" t="s">
        <v>57</v>
      </c>
      <c r="B33" s="246">
        <v>6077</v>
      </c>
      <c r="C33" s="2" t="s">
        <v>83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25">
      <c r="A34" s="244" t="s">
        <v>57</v>
      </c>
      <c r="B34" s="246">
        <v>6078</v>
      </c>
      <c r="C34" s="2" t="s">
        <v>84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25">
      <c r="A35" s="244" t="s">
        <v>57</v>
      </c>
      <c r="B35" s="246">
        <v>6079</v>
      </c>
      <c r="C35" s="2" t="s">
        <v>85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25">
      <c r="A36" s="244" t="s">
        <v>57</v>
      </c>
      <c r="B36" s="246">
        <v>6080</v>
      </c>
      <c r="C36" s="2" t="s">
        <v>86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25">
      <c r="A37" s="244" t="s">
        <v>57</v>
      </c>
      <c r="B37" s="246">
        <v>6081</v>
      </c>
      <c r="C37" s="2" t="s">
        <v>87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495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495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25">
      <c r="A38" s="244" t="s">
        <v>88</v>
      </c>
      <c r="B38" s="246">
        <v>637</v>
      </c>
      <c r="C38" s="2" t="s">
        <v>859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25">
      <c r="A39" s="244" t="s">
        <v>88</v>
      </c>
      <c r="B39" s="246">
        <v>224</v>
      </c>
      <c r="C39" s="2" t="s">
        <v>860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25">
      <c r="A40" s="244" t="s">
        <v>88</v>
      </c>
      <c r="B40" s="246">
        <v>227</v>
      </c>
      <c r="C40" s="2" t="s">
        <v>861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25">
      <c r="A41" s="244" t="s">
        <v>88</v>
      </c>
      <c r="B41" s="246">
        <v>228</v>
      </c>
      <c r="C41" s="2" t="s">
        <v>862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25">
      <c r="A42" s="244" t="s">
        <v>88</v>
      </c>
      <c r="B42" s="246">
        <v>216</v>
      </c>
      <c r="C42" s="33" t="s">
        <v>863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25">
      <c r="A43" s="244" t="s">
        <v>88</v>
      </c>
      <c r="B43" s="246">
        <v>223</v>
      </c>
      <c r="C43" s="33" t="s">
        <v>864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25">
      <c r="A44" s="244" t="s">
        <v>88</v>
      </c>
      <c r="B44" s="246">
        <v>241</v>
      </c>
      <c r="C44" s="33" t="s">
        <v>865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25">
      <c r="A45" s="244" t="s">
        <v>88</v>
      </c>
      <c r="B45" s="246">
        <v>245</v>
      </c>
      <c r="C45" s="33" t="s">
        <v>866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25">
      <c r="A46" s="244" t="s">
        <v>88</v>
      </c>
      <c r="B46" s="246">
        <v>246</v>
      </c>
      <c r="C46" s="33" t="s">
        <v>867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25">
      <c r="A47" s="244" t="s">
        <v>88</v>
      </c>
      <c r="B47" s="246">
        <v>251</v>
      </c>
      <c r="C47" s="33" t="s">
        <v>868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25">
      <c r="A48" s="244" t="s">
        <v>88</v>
      </c>
      <c r="B48" s="246">
        <v>632</v>
      </c>
      <c r="C48" s="33" t="s">
        <v>869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25">
      <c r="A49" s="244" t="s">
        <v>88</v>
      </c>
      <c r="B49" s="246">
        <v>286</v>
      </c>
      <c r="C49" s="33" t="s">
        <v>870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25">
      <c r="A50" s="244" t="s">
        <v>88</v>
      </c>
      <c r="B50" s="246">
        <v>240</v>
      </c>
      <c r="C50" s="33" t="s">
        <v>871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25">
      <c r="A51" s="244" t="s">
        <v>88</v>
      </c>
      <c r="B51" s="246">
        <v>7217</v>
      </c>
      <c r="C51" s="33" t="s">
        <v>102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495</v>
      </c>
      <c r="AF51" s="970" t="s">
        <v>495</v>
      </c>
      <c r="AH51" s="970" t="s">
        <v>495</v>
      </c>
      <c r="AJ51" s="150" t="s">
        <v>495</v>
      </c>
      <c r="AL51" s="150"/>
      <c r="AN51" s="970" t="e">
        <v>#N/A</v>
      </c>
      <c r="AP51" s="150" t="s">
        <v>495</v>
      </c>
      <c r="AR51" s="150" t="s">
        <v>495</v>
      </c>
      <c r="AT51" s="150" t="e">
        <v>#N/A</v>
      </c>
      <c r="AV51" s="150" t="e">
        <v>#N/A</v>
      </c>
    </row>
    <row r="52" spans="1:48" x14ac:dyDescent="0.25">
      <c r="A52" s="244" t="s">
        <v>88</v>
      </c>
      <c r="B52" s="246">
        <v>260</v>
      </c>
      <c r="C52" s="33" t="s">
        <v>872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25">
      <c r="A53" s="244" t="s">
        <v>88</v>
      </c>
      <c r="B53" s="246">
        <v>234</v>
      </c>
      <c r="C53" s="33" t="s">
        <v>873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25">
      <c r="A54" s="244" t="s">
        <v>88</v>
      </c>
      <c r="B54" s="262">
        <v>753</v>
      </c>
      <c r="C54" s="924" t="s">
        <v>105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495</v>
      </c>
      <c r="AR54" s="150">
        <v>9375</v>
      </c>
      <c r="AT54" s="150">
        <v>8994</v>
      </c>
      <c r="AV54" s="150">
        <v>9528</v>
      </c>
    </row>
    <row r="55" spans="1:48" x14ac:dyDescent="0.25">
      <c r="A55" s="244" t="s">
        <v>88</v>
      </c>
      <c r="B55" s="246">
        <v>7224</v>
      </c>
      <c r="C55" s="2" t="s">
        <v>106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25">
      <c r="A56" s="244" t="s">
        <v>88</v>
      </c>
      <c r="B56" s="246">
        <v>7225</v>
      </c>
      <c r="C56" s="2" t="s">
        <v>107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495</v>
      </c>
      <c r="AH56" s="970" t="s">
        <v>495</v>
      </c>
      <c r="AJ56" s="150" t="s">
        <v>495</v>
      </c>
      <c r="AL56" s="150"/>
      <c r="AN56" s="970" t="e">
        <v>#N/A</v>
      </c>
      <c r="AP56" s="150" t="s">
        <v>495</v>
      </c>
      <c r="AR56" s="150" t="s">
        <v>495</v>
      </c>
      <c r="AT56" s="150" t="e">
        <v>#N/A</v>
      </c>
      <c r="AV56" s="150" t="e">
        <v>#N/A</v>
      </c>
    </row>
    <row r="57" spans="1:48" x14ac:dyDescent="0.25">
      <c r="A57" s="244" t="s">
        <v>88</v>
      </c>
      <c r="B57" s="246">
        <v>736</v>
      </c>
      <c r="C57" s="21" t="s">
        <v>108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25">
      <c r="A58" s="244" t="s">
        <v>88</v>
      </c>
      <c r="B58" s="246">
        <v>755</v>
      </c>
      <c r="C58" s="21" t="s">
        <v>109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25">
      <c r="A59" s="244" t="s">
        <v>88</v>
      </c>
      <c r="B59" s="262">
        <v>2014</v>
      </c>
      <c r="C59" s="737" t="s">
        <v>110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25">
      <c r="A60" s="244" t="s">
        <v>88</v>
      </c>
      <c r="B60" s="246">
        <v>1095</v>
      </c>
      <c r="C60" s="21" t="s">
        <v>111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25">
      <c r="A61" s="244" t="s">
        <v>88</v>
      </c>
      <c r="B61" s="246">
        <v>181</v>
      </c>
      <c r="C61" s="21" t="s">
        <v>492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25">
      <c r="A62" s="244" t="s">
        <v>113</v>
      </c>
      <c r="B62" s="246">
        <v>324</v>
      </c>
      <c r="C62" s="21" t="s">
        <v>114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25">
      <c r="A63" s="244" t="s">
        <v>113</v>
      </c>
      <c r="B63" s="246">
        <v>157</v>
      </c>
      <c r="C63" s="54" t="s">
        <v>115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25">
      <c r="A64" s="244" t="s">
        <v>113</v>
      </c>
      <c r="B64" s="246">
        <v>639</v>
      </c>
      <c r="C64" s="54" t="s">
        <v>116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25">
      <c r="A65" s="244" t="s">
        <v>113</v>
      </c>
      <c r="B65" s="246">
        <v>638</v>
      </c>
      <c r="C65" s="54" t="s">
        <v>117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25">
      <c r="A66" s="244" t="s">
        <v>113</v>
      </c>
      <c r="B66" s="246">
        <v>352</v>
      </c>
      <c r="C66" s="54" t="s">
        <v>118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495</v>
      </c>
      <c r="AH66" s="970" t="s">
        <v>495</v>
      </c>
      <c r="AJ66" s="150" t="s">
        <v>495</v>
      </c>
      <c r="AL66" s="150"/>
      <c r="AN66" s="970" t="e">
        <v>#N/A</v>
      </c>
      <c r="AP66" s="150" t="s">
        <v>495</v>
      </c>
      <c r="AR66" s="150" t="s">
        <v>495</v>
      </c>
      <c r="AT66" s="150">
        <v>5105</v>
      </c>
      <c r="AV66" s="150" t="e">
        <v>#N/A</v>
      </c>
    </row>
    <row r="67" spans="1:48" x14ac:dyDescent="0.25">
      <c r="A67" s="244" t="s">
        <v>113</v>
      </c>
      <c r="B67" s="246">
        <v>182</v>
      </c>
      <c r="C67" s="54" t="s">
        <v>119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25">
      <c r="A68" s="279" t="s">
        <v>113</v>
      </c>
      <c r="B68" s="268">
        <v>1503</v>
      </c>
      <c r="C68" s="458" t="s">
        <v>814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25">
      <c r="A69" s="244" t="s">
        <v>113</v>
      </c>
      <c r="B69" s="246">
        <v>180</v>
      </c>
      <c r="C69" s="54" t="s">
        <v>121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25">
      <c r="A70" s="244" t="s">
        <v>113</v>
      </c>
      <c r="B70" s="246">
        <v>740</v>
      </c>
      <c r="C70" s="33" t="s">
        <v>122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25">
      <c r="A71" s="244" t="s">
        <v>113</v>
      </c>
      <c r="B71" s="246">
        <v>342</v>
      </c>
      <c r="C71" s="250" t="s">
        <v>123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25">
      <c r="A72" s="244" t="s">
        <v>124</v>
      </c>
      <c r="B72" s="246">
        <v>280</v>
      </c>
      <c r="C72" s="21" t="s">
        <v>125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25">
      <c r="A73" s="244" t="s">
        <v>124</v>
      </c>
      <c r="B73" s="246">
        <v>282</v>
      </c>
      <c r="C73" s="21" t="s">
        <v>126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25">
      <c r="A74" s="244" t="s">
        <v>124</v>
      </c>
      <c r="B74" s="246">
        <v>283</v>
      </c>
      <c r="C74" s="21" t="s">
        <v>127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25">
      <c r="A75" s="244" t="s">
        <v>124</v>
      </c>
      <c r="B75" s="246">
        <v>275</v>
      </c>
      <c r="C75" s="54" t="s">
        <v>128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25">
      <c r="A76" s="244" t="s">
        <v>124</v>
      </c>
      <c r="B76" s="246">
        <v>276</v>
      </c>
      <c r="C76" s="54" t="s">
        <v>129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25">
      <c r="A77" s="244" t="s">
        <v>124</v>
      </c>
      <c r="B77" s="246">
        <v>277</v>
      </c>
      <c r="C77" s="21" t="s">
        <v>130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25">
      <c r="A78" s="244" t="s">
        <v>124</v>
      </c>
      <c r="B78" s="246">
        <v>291</v>
      </c>
      <c r="C78" s="21" t="s">
        <v>131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25">
      <c r="A79" s="244" t="s">
        <v>124</v>
      </c>
      <c r="B79" s="246">
        <v>281</v>
      </c>
      <c r="C79" s="21" t="s">
        <v>132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25">
      <c r="A80" s="244" t="s">
        <v>124</v>
      </c>
      <c r="B80" s="246">
        <v>185</v>
      </c>
      <c r="C80" s="21" t="s">
        <v>133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25">
      <c r="A81" s="244" t="s">
        <v>124</v>
      </c>
      <c r="B81" s="246">
        <v>279</v>
      </c>
      <c r="C81" s="21" t="s">
        <v>134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25">
      <c r="A82" s="244" t="s">
        <v>124</v>
      </c>
      <c r="B82" s="246">
        <v>1091</v>
      </c>
      <c r="C82" s="21" t="s">
        <v>494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25">
      <c r="A83" s="244" t="s">
        <v>124</v>
      </c>
      <c r="B83" s="246">
        <v>1086</v>
      </c>
      <c r="C83" s="21" t="s">
        <v>136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25">
      <c r="A84" s="244" t="s">
        <v>124</v>
      </c>
      <c r="B84" s="246">
        <v>1082</v>
      </c>
      <c r="C84" s="54" t="s">
        <v>137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25">
      <c r="A85" s="244" t="s">
        <v>124</v>
      </c>
      <c r="B85" s="246">
        <v>1094</v>
      </c>
      <c r="C85" s="21" t="s">
        <v>138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25">
      <c r="A86" s="244" t="s">
        <v>124</v>
      </c>
      <c r="B86" s="246">
        <v>1084</v>
      </c>
      <c r="C86" s="54" t="s">
        <v>139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25">
      <c r="A87" s="244" t="s">
        <v>124</v>
      </c>
      <c r="B87" s="246">
        <v>1085</v>
      </c>
      <c r="C87" s="54" t="s">
        <v>140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25">
      <c r="A88" s="244" t="s">
        <v>124</v>
      </c>
      <c r="B88" s="246">
        <v>1087</v>
      </c>
      <c r="C88" s="21" t="s">
        <v>141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25">
      <c r="A89" s="244" t="s">
        <v>124</v>
      </c>
      <c r="B89" s="246">
        <v>1092</v>
      </c>
      <c r="C89" s="21" t="s">
        <v>142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25">
      <c r="A90" s="244" t="s">
        <v>124</v>
      </c>
      <c r="B90" s="246">
        <v>1093</v>
      </c>
      <c r="C90" s="21" t="s">
        <v>143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25">
      <c r="A91" s="244" t="s">
        <v>124</v>
      </c>
      <c r="B91" s="246">
        <v>1088</v>
      </c>
      <c r="C91" s="21" t="s">
        <v>144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25">
      <c r="A92" s="244" t="s">
        <v>124</v>
      </c>
      <c r="B92" s="246">
        <v>1083</v>
      </c>
      <c r="C92" s="21" t="s">
        <v>145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25">
      <c r="A93" s="244" t="s">
        <v>146</v>
      </c>
      <c r="B93" s="246">
        <v>184</v>
      </c>
      <c r="C93" s="21" t="s">
        <v>147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25">
      <c r="A94" s="244" t="s">
        <v>146</v>
      </c>
      <c r="B94" s="246">
        <v>186</v>
      </c>
      <c r="C94" s="54" t="s">
        <v>148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25">
      <c r="A95" s="244" t="s">
        <v>146</v>
      </c>
      <c r="B95" s="246">
        <v>2015</v>
      </c>
      <c r="C95" s="54" t="s">
        <v>149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25">
      <c r="A96" s="244" t="s">
        <v>146</v>
      </c>
      <c r="B96" s="246">
        <v>9721</v>
      </c>
      <c r="C96" s="54" t="s">
        <v>151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25">
      <c r="A97" s="244" t="s">
        <v>152</v>
      </c>
      <c r="B97" s="246">
        <v>787</v>
      </c>
      <c r="C97" s="21" t="s">
        <v>153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25">
      <c r="A98" s="244" t="s">
        <v>152</v>
      </c>
      <c r="B98" s="246">
        <v>788</v>
      </c>
      <c r="C98" s="21" t="s">
        <v>154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25">
      <c r="A99" s="244" t="s">
        <v>152</v>
      </c>
      <c r="B99" s="246">
        <v>789</v>
      </c>
      <c r="C99" s="21" t="s">
        <v>155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25">
      <c r="A100" s="244" t="s">
        <v>152</v>
      </c>
      <c r="B100" s="246">
        <v>790</v>
      </c>
      <c r="C100" s="21" t="s">
        <v>156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495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25">
      <c r="A101" s="244" t="s">
        <v>152</v>
      </c>
      <c r="B101" s="246">
        <v>511</v>
      </c>
      <c r="C101" s="21" t="s">
        <v>157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25">
      <c r="A102" s="244" t="s">
        <v>158</v>
      </c>
      <c r="B102" s="246">
        <v>911</v>
      </c>
      <c r="C102" s="34" t="s">
        <v>159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25">
      <c r="A103" s="244" t="s">
        <v>158</v>
      </c>
      <c r="B103" s="246">
        <v>912</v>
      </c>
      <c r="C103" s="34" t="s">
        <v>160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25">
      <c r="A104" s="244" t="s">
        <v>158</v>
      </c>
      <c r="B104" s="246">
        <v>913</v>
      </c>
      <c r="C104" s="34" t="s">
        <v>161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25">
      <c r="A105" s="244" t="s">
        <v>158</v>
      </c>
      <c r="B105" s="246">
        <v>914</v>
      </c>
      <c r="C105" s="34" t="s">
        <v>162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25">
      <c r="A106" s="244" t="s">
        <v>158</v>
      </c>
      <c r="B106" s="246">
        <v>915</v>
      </c>
      <c r="C106" s="34" t="s">
        <v>163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25">
      <c r="A107" s="244" t="s">
        <v>158</v>
      </c>
      <c r="B107" s="246">
        <v>916</v>
      </c>
      <c r="C107" s="34" t="s">
        <v>164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25">
      <c r="A108" s="244" t="s">
        <v>158</v>
      </c>
      <c r="B108" s="246">
        <v>917</v>
      </c>
      <c r="C108" s="34" t="s">
        <v>165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25">
      <c r="A109" s="244" t="s">
        <v>158</v>
      </c>
      <c r="B109" s="246">
        <v>918</v>
      </c>
      <c r="C109" s="34" t="s">
        <v>166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25">
      <c r="A110" s="244" t="s">
        <v>158</v>
      </c>
      <c r="B110" s="246">
        <v>919</v>
      </c>
      <c r="C110" s="34" t="s">
        <v>167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495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25">
      <c r="A111" s="244" t="s">
        <v>158</v>
      </c>
      <c r="B111" s="246">
        <v>920</v>
      </c>
      <c r="C111" s="34" t="s">
        <v>168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25">
      <c r="A112" s="244" t="s">
        <v>158</v>
      </c>
      <c r="B112" s="246">
        <v>921</v>
      </c>
      <c r="C112" s="34" t="s">
        <v>169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25">
      <c r="A113" s="244" t="s">
        <v>158</v>
      </c>
      <c r="B113" s="246">
        <v>922</v>
      </c>
      <c r="C113" s="34" t="s">
        <v>170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495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25">
      <c r="A114" s="244" t="s">
        <v>158</v>
      </c>
      <c r="B114" s="246">
        <v>923</v>
      </c>
      <c r="C114" s="34" t="s">
        <v>874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25">
      <c r="A115" s="244" t="s">
        <v>158</v>
      </c>
      <c r="B115" s="246">
        <v>924</v>
      </c>
      <c r="C115" s="34" t="s">
        <v>172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25">
      <c r="A116" s="734" t="s">
        <v>158</v>
      </c>
      <c r="B116" s="14">
        <v>2070</v>
      </c>
      <c r="C116" s="178" t="s">
        <v>173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25">
      <c r="A117" s="244" t="s">
        <v>158</v>
      </c>
      <c r="B117" s="246">
        <v>1065</v>
      </c>
      <c r="C117" s="33" t="s">
        <v>174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25">
      <c r="A118" s="244" t="s">
        <v>158</v>
      </c>
      <c r="B118" s="246">
        <v>1066</v>
      </c>
      <c r="C118" s="33" t="s">
        <v>175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25">
      <c r="A119" s="244" t="s">
        <v>158</v>
      </c>
      <c r="B119" s="246">
        <v>1067</v>
      </c>
      <c r="C119" s="33" t="s">
        <v>176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495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25">
      <c r="A120" s="244" t="s">
        <v>158</v>
      </c>
      <c r="B120" s="246">
        <v>1068</v>
      </c>
      <c r="C120" s="33" t="s">
        <v>177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25">
      <c r="A121" s="244" t="s">
        <v>158</v>
      </c>
      <c r="B121" s="246">
        <v>1069</v>
      </c>
      <c r="C121" s="33" t="s">
        <v>178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495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25">
      <c r="A122" s="244" t="s">
        <v>158</v>
      </c>
      <c r="B122" s="246">
        <v>1070</v>
      </c>
      <c r="C122" s="33" t="s">
        <v>179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25">
      <c r="A123" s="244" t="s">
        <v>158</v>
      </c>
      <c r="B123" s="246">
        <v>1071</v>
      </c>
      <c r="C123" s="33" t="s">
        <v>180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25">
      <c r="A124" s="244" t="s">
        <v>158</v>
      </c>
      <c r="B124" s="246">
        <v>1072</v>
      </c>
      <c r="C124" s="33" t="s">
        <v>181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25">
      <c r="A125" s="244" t="s">
        <v>158</v>
      </c>
      <c r="B125" s="246">
        <v>1073</v>
      </c>
      <c r="C125" s="33" t="s">
        <v>182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25">
      <c r="A126" s="244" t="s">
        <v>158</v>
      </c>
      <c r="B126" s="246">
        <v>1074</v>
      </c>
      <c r="C126" s="33" t="s">
        <v>183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25">
      <c r="A127" s="734" t="s">
        <v>158</v>
      </c>
      <c r="B127" s="855">
        <v>1408</v>
      </c>
      <c r="C127" s="178" t="s">
        <v>184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25">
      <c r="A128" s="734" t="s">
        <v>158</v>
      </c>
      <c r="B128" s="855">
        <v>1409</v>
      </c>
      <c r="C128" s="178" t="s">
        <v>185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25">
      <c r="A129" s="734" t="s">
        <v>158</v>
      </c>
      <c r="B129" s="855">
        <v>1410</v>
      </c>
      <c r="C129" s="178" t="s">
        <v>186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25">
      <c r="A130" s="734" t="s">
        <v>158</v>
      </c>
      <c r="B130" s="855">
        <v>1412</v>
      </c>
      <c r="C130" s="178" t="s">
        <v>187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25">
      <c r="A131" s="734" t="s">
        <v>158</v>
      </c>
      <c r="B131" s="855">
        <v>1413</v>
      </c>
      <c r="C131" s="178" t="s">
        <v>188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25">
      <c r="A132" s="734" t="s">
        <v>158</v>
      </c>
      <c r="B132" s="855">
        <v>1414</v>
      </c>
      <c r="C132" s="178" t="s">
        <v>189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25">
      <c r="A133" s="734" t="s">
        <v>158</v>
      </c>
      <c r="B133" s="855">
        <v>1415</v>
      </c>
      <c r="C133" s="178" t="s">
        <v>190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25">
      <c r="A134" s="734" t="s">
        <v>158</v>
      </c>
      <c r="B134" s="855">
        <v>1416</v>
      </c>
      <c r="C134" s="178" t="s">
        <v>191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25">
      <c r="A135" s="734" t="s">
        <v>158</v>
      </c>
      <c r="B135" s="855">
        <v>1417</v>
      </c>
      <c r="C135" s="178" t="s">
        <v>192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25">
      <c r="A136" s="734" t="s">
        <v>158</v>
      </c>
      <c r="B136" s="855">
        <v>1418</v>
      </c>
      <c r="C136" s="178" t="s">
        <v>193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25">
      <c r="A137" s="244" t="s">
        <v>158</v>
      </c>
      <c r="B137" s="246">
        <v>925</v>
      </c>
      <c r="C137" s="178" t="s">
        <v>194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25">
      <c r="A138" s="244" t="s">
        <v>158</v>
      </c>
      <c r="B138" s="246">
        <v>926</v>
      </c>
      <c r="C138" s="178" t="s">
        <v>195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25">
      <c r="A139" s="244" t="s">
        <v>158</v>
      </c>
      <c r="B139" s="246">
        <v>927</v>
      </c>
      <c r="C139" s="178" t="s">
        <v>196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25">
      <c r="A140" s="244" t="s">
        <v>158</v>
      </c>
      <c r="B140" s="246">
        <v>928</v>
      </c>
      <c r="C140" s="178" t="s">
        <v>197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25">
      <c r="A141" s="244" t="s">
        <v>158</v>
      </c>
      <c r="B141" s="246">
        <v>929</v>
      </c>
      <c r="C141" s="178" t="s">
        <v>198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495</v>
      </c>
      <c r="AS141" s="815" t="e">
        <f t="shared" si="30"/>
        <v>#VALUE!</v>
      </c>
      <c r="AT141" s="150" t="s">
        <v>495</v>
      </c>
      <c r="AU141" s="815" t="e">
        <f t="shared" si="30"/>
        <v>#VALUE!</v>
      </c>
      <c r="AV141" s="150">
        <v>5021</v>
      </c>
      <c r="AZ141" s="81"/>
    </row>
    <row r="142" spans="1:52" x14ac:dyDescent="0.25">
      <c r="A142" s="244" t="s">
        <v>158</v>
      </c>
      <c r="B142" s="73">
        <v>1393</v>
      </c>
      <c r="C142" s="718" t="s">
        <v>199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25">
      <c r="A143" s="244" t="s">
        <v>158</v>
      </c>
      <c r="B143" s="73">
        <v>1394</v>
      </c>
      <c r="C143" s="718" t="s">
        <v>200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495</v>
      </c>
      <c r="AT143" s="150">
        <v>1586</v>
      </c>
      <c r="AV143" s="150">
        <v>1586</v>
      </c>
    </row>
    <row r="144" spans="1:52" x14ac:dyDescent="0.25">
      <c r="A144" s="244" t="s">
        <v>158</v>
      </c>
      <c r="B144" s="73">
        <v>1395</v>
      </c>
      <c r="C144" s="718" t="s">
        <v>201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25">
      <c r="A145" s="244" t="s">
        <v>158</v>
      </c>
      <c r="B145" s="73">
        <v>1047</v>
      </c>
      <c r="C145" s="718" t="s">
        <v>202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495</v>
      </c>
      <c r="AP145" s="150" t="s">
        <v>495</v>
      </c>
      <c r="AR145" s="150" t="s">
        <v>495</v>
      </c>
      <c r="AT145" s="150" t="s">
        <v>495</v>
      </c>
      <c r="AV145" s="150">
        <v>4384</v>
      </c>
    </row>
    <row r="146" spans="1:52" x14ac:dyDescent="0.25">
      <c r="A146" s="244" t="s">
        <v>158</v>
      </c>
      <c r="B146" s="73">
        <v>1048</v>
      </c>
      <c r="C146" s="802" t="s">
        <v>203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495</v>
      </c>
      <c r="AP146" s="150" t="s">
        <v>495</v>
      </c>
      <c r="AR146" s="150" t="s">
        <v>495</v>
      </c>
      <c r="AT146" s="150" t="s">
        <v>495</v>
      </c>
      <c r="AV146" s="150">
        <v>5358</v>
      </c>
      <c r="AY146" s="37"/>
    </row>
    <row r="147" spans="1:52" ht="15.75" thickBot="1" x14ac:dyDescent="0.3">
      <c r="A147" s="244" t="s">
        <v>158</v>
      </c>
      <c r="B147" s="287">
        <v>1046</v>
      </c>
      <c r="C147" s="720" t="s">
        <v>204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495</v>
      </c>
      <c r="AP147" s="150" t="s">
        <v>495</v>
      </c>
      <c r="AR147" s="150" t="s">
        <v>495</v>
      </c>
      <c r="AT147" s="150" t="s">
        <v>495</v>
      </c>
      <c r="AV147" s="150">
        <v>2271</v>
      </c>
    </row>
    <row r="148" spans="1:52" x14ac:dyDescent="0.25">
      <c r="A148" s="244" t="s">
        <v>158</v>
      </c>
      <c r="B148" s="73">
        <v>1376</v>
      </c>
      <c r="C148" s="718" t="s">
        <v>482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25">
      <c r="A149" s="244" t="s">
        <v>158</v>
      </c>
      <c r="B149" s="73">
        <v>1377</v>
      </c>
      <c r="C149" s="718" t="s">
        <v>206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25">
      <c r="A150" s="244" t="s">
        <v>207</v>
      </c>
      <c r="B150" s="246">
        <v>936</v>
      </c>
      <c r="C150" s="2" t="s">
        <v>208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25">
      <c r="A151" s="277" t="s">
        <v>207</v>
      </c>
      <c r="B151" s="246">
        <v>1341</v>
      </c>
      <c r="C151" s="4" t="s">
        <v>209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25">
      <c r="A152" s="244" t="s">
        <v>207</v>
      </c>
      <c r="B152" s="246">
        <v>938</v>
      </c>
      <c r="C152" s="2" t="s">
        <v>210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25">
      <c r="A153" s="244" t="s">
        <v>207</v>
      </c>
      <c r="B153" s="246">
        <v>939</v>
      </c>
      <c r="C153" s="2" t="s">
        <v>211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25">
      <c r="A154" s="244" t="s">
        <v>207</v>
      </c>
      <c r="B154" s="246">
        <v>940</v>
      </c>
      <c r="C154" s="2" t="s">
        <v>212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25">
      <c r="A155" s="244" t="s">
        <v>207</v>
      </c>
      <c r="B155" s="246">
        <v>941</v>
      </c>
      <c r="C155" s="2" t="s">
        <v>213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25">
      <c r="A156" s="244" t="s">
        <v>207</v>
      </c>
      <c r="B156" s="246">
        <v>944</v>
      </c>
      <c r="C156" s="2" t="s">
        <v>214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25">
      <c r="A157" s="244" t="s">
        <v>207</v>
      </c>
      <c r="B157" s="246">
        <v>946</v>
      </c>
      <c r="C157" s="2" t="s">
        <v>215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25">
      <c r="A158" s="244" t="s">
        <v>207</v>
      </c>
      <c r="B158" s="246">
        <v>947</v>
      </c>
      <c r="C158" s="2" t="s">
        <v>216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25">
      <c r="A159" s="244" t="s">
        <v>207</v>
      </c>
      <c r="B159" s="246">
        <v>983</v>
      </c>
      <c r="C159" s="2" t="s">
        <v>217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25">
      <c r="A160" s="244" t="s">
        <v>207</v>
      </c>
      <c r="B160" s="246">
        <v>945</v>
      </c>
      <c r="C160" s="2" t="s">
        <v>218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25">
      <c r="A161" s="244" t="s">
        <v>207</v>
      </c>
      <c r="B161" s="246">
        <v>1509</v>
      </c>
      <c r="C161" s="725" t="s">
        <v>219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25">
      <c r="A162" s="244" t="s">
        <v>207</v>
      </c>
      <c r="B162" s="246">
        <v>1510</v>
      </c>
      <c r="C162" s="718" t="s">
        <v>220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495</v>
      </c>
      <c r="AF162" s="970" t="s">
        <v>495</v>
      </c>
      <c r="AH162" s="970" t="s">
        <v>495</v>
      </c>
      <c r="AJ162" s="150" t="s">
        <v>495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.75" thickBot="1" x14ac:dyDescent="0.3">
      <c r="A163" s="244" t="s">
        <v>207</v>
      </c>
      <c r="B163" s="843">
        <v>1511</v>
      </c>
      <c r="C163" s="725" t="s">
        <v>221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25">
      <c r="A164" s="278" t="s">
        <v>222</v>
      </c>
      <c r="B164" s="269">
        <v>4663</v>
      </c>
      <c r="C164" s="799" t="s">
        <v>223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25">
      <c r="A165" s="286" t="s">
        <v>222</v>
      </c>
      <c r="B165" s="268">
        <v>3181</v>
      </c>
      <c r="C165" s="1033" t="s">
        <v>224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25">
      <c r="A166" s="279" t="s">
        <v>222</v>
      </c>
      <c r="B166" s="268">
        <v>1672</v>
      </c>
      <c r="C166" s="718" t="s">
        <v>225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25">
      <c r="A167" s="279" t="s">
        <v>222</v>
      </c>
      <c r="B167" s="268">
        <v>4713</v>
      </c>
      <c r="C167" s="718" t="s">
        <v>226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25">
      <c r="A168" s="279" t="s">
        <v>222</v>
      </c>
      <c r="B168" s="268">
        <v>4687</v>
      </c>
      <c r="C168" s="1034" t="s">
        <v>227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25">
      <c r="A169" s="279" t="s">
        <v>222</v>
      </c>
      <c r="B169" s="440">
        <v>4704</v>
      </c>
      <c r="C169" s="1034" t="s">
        <v>228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25">
      <c r="A170" s="279" t="s">
        <v>222</v>
      </c>
      <c r="B170" s="268">
        <v>2230</v>
      </c>
      <c r="C170" s="718" t="s">
        <v>229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25">
      <c r="A171" s="279" t="s">
        <v>222</v>
      </c>
      <c r="B171" s="268">
        <v>3720</v>
      </c>
      <c r="C171" s="718" t="s">
        <v>230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.75" thickBot="1" x14ac:dyDescent="0.3">
      <c r="A172" s="280" t="s">
        <v>222</v>
      </c>
      <c r="B172" s="264">
        <v>2499</v>
      </c>
      <c r="C172" s="720" t="s">
        <v>231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25">
      <c r="A173" s="244" t="s">
        <v>232</v>
      </c>
      <c r="B173" s="246">
        <v>612</v>
      </c>
      <c r="C173" s="21" t="s">
        <v>233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25">
      <c r="A174" s="244" t="s">
        <v>232</v>
      </c>
      <c r="B174" s="246">
        <v>618</v>
      </c>
      <c r="C174" s="21" t="s">
        <v>234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25">
      <c r="A175" s="244" t="s">
        <v>232</v>
      </c>
      <c r="B175" s="246">
        <v>617</v>
      </c>
      <c r="C175" s="21" t="s">
        <v>235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25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25">
      <c r="A177" s="277" t="s">
        <v>238</v>
      </c>
      <c r="B177" s="268">
        <v>552</v>
      </c>
      <c r="C177" s="4" t="s">
        <v>239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25">
      <c r="A178" s="279" t="s">
        <v>238</v>
      </c>
      <c r="B178" s="267">
        <v>553</v>
      </c>
      <c r="C178" s="21" t="s">
        <v>240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.75" thickBot="1" x14ac:dyDescent="0.3">
      <c r="A179" s="280" t="s">
        <v>238</v>
      </c>
      <c r="B179" s="272">
        <v>554</v>
      </c>
      <c r="C179" s="30" t="s">
        <v>241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25">
      <c r="A180" s="279" t="s">
        <v>242</v>
      </c>
      <c r="B180" s="267">
        <v>1175</v>
      </c>
      <c r="C180" s="21" t="s">
        <v>243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25">
      <c r="A181" s="279" t="s">
        <v>242</v>
      </c>
      <c r="B181" s="267">
        <v>1232</v>
      </c>
      <c r="C181" s="21" t="s">
        <v>244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25">
      <c r="A182" s="279" t="s">
        <v>242</v>
      </c>
      <c r="B182" s="267">
        <v>1308</v>
      </c>
      <c r="C182" s="31" t="s">
        <v>245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25">
      <c r="A183" s="279" t="s">
        <v>242</v>
      </c>
      <c r="B183" s="267">
        <v>1309</v>
      </c>
      <c r="C183" s="31" t="s">
        <v>246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25">
      <c r="A184" s="279" t="s">
        <v>242</v>
      </c>
      <c r="B184" s="267">
        <v>1020</v>
      </c>
      <c r="C184" s="31" t="s">
        <v>247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25">
      <c r="A185" s="279" t="s">
        <v>242</v>
      </c>
      <c r="B185" s="267">
        <v>1019</v>
      </c>
      <c r="C185" s="31" t="s">
        <v>248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25">
      <c r="A186" s="279" t="s">
        <v>242</v>
      </c>
      <c r="B186" s="267">
        <v>1117</v>
      </c>
      <c r="C186" s="31" t="s">
        <v>249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25">
      <c r="A187" s="279" t="s">
        <v>242</v>
      </c>
      <c r="B187" s="267">
        <v>1129</v>
      </c>
      <c r="C187" s="31" t="s">
        <v>250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25">
      <c r="A188" s="279" t="s">
        <v>242</v>
      </c>
      <c r="B188" s="267">
        <v>1133</v>
      </c>
      <c r="C188" s="31" t="s">
        <v>251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25">
      <c r="A189" s="279" t="s">
        <v>242</v>
      </c>
      <c r="B189" s="631">
        <v>1147</v>
      </c>
      <c r="C189" s="31" t="s">
        <v>252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25">
      <c r="A190" s="279" t="s">
        <v>242</v>
      </c>
      <c r="B190" s="631">
        <v>1154</v>
      </c>
      <c r="C190" s="31" t="s">
        <v>254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25">
      <c r="A191" s="279" t="s">
        <v>242</v>
      </c>
      <c r="B191" s="631">
        <v>1121</v>
      </c>
      <c r="C191" s="31" t="s">
        <v>256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25">
      <c r="A192" s="279" t="s">
        <v>242</v>
      </c>
      <c r="B192" s="267">
        <v>1110</v>
      </c>
      <c r="C192" s="31" t="s">
        <v>258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25">
      <c r="A193" s="279" t="s">
        <v>242</v>
      </c>
      <c r="B193" s="267">
        <v>1039</v>
      </c>
      <c r="C193" s="31" t="s">
        <v>260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25">
      <c r="A194" s="279" t="s">
        <v>242</v>
      </c>
      <c r="B194" s="267">
        <v>1161</v>
      </c>
      <c r="C194" s="31" t="s">
        <v>261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25">
      <c r="A195" s="279" t="s">
        <v>242</v>
      </c>
      <c r="B195" s="267">
        <v>1259</v>
      </c>
      <c r="C195" s="31" t="s">
        <v>262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25">
      <c r="A196" s="279" t="s">
        <v>242</v>
      </c>
      <c r="B196" s="267">
        <v>1257</v>
      </c>
      <c r="C196" s="685" t="s">
        <v>263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25">
      <c r="A197" s="279" t="s">
        <v>242</v>
      </c>
      <c r="B197" s="267">
        <v>1274</v>
      </c>
      <c r="C197" s="685" t="s">
        <v>264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25">
      <c r="A198" s="279" t="s">
        <v>242</v>
      </c>
      <c r="B198" s="267">
        <v>1174</v>
      </c>
      <c r="C198" s="686" t="s">
        <v>265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25">
      <c r="A199" s="279" t="s">
        <v>242</v>
      </c>
      <c r="B199" s="246">
        <v>1340</v>
      </c>
      <c r="C199" s="687" t="s">
        <v>266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25">
      <c r="A200" s="279" t="s">
        <v>242</v>
      </c>
      <c r="B200" s="177">
        <v>1183</v>
      </c>
      <c r="C200" s="688" t="s">
        <v>267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25">
      <c r="A201" s="279" t="s">
        <v>242</v>
      </c>
      <c r="B201" s="177">
        <v>1184</v>
      </c>
      <c r="C201" s="688" t="s">
        <v>268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25">
      <c r="A202" s="279" t="s">
        <v>242</v>
      </c>
      <c r="B202" s="177">
        <v>1185</v>
      </c>
      <c r="C202" s="688" t="s">
        <v>269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25">
      <c r="A203" s="279" t="s">
        <v>242</v>
      </c>
      <c r="B203" s="177">
        <v>1186</v>
      </c>
      <c r="C203" s="688" t="s">
        <v>270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25">
      <c r="A204" s="279" t="s">
        <v>242</v>
      </c>
      <c r="B204" s="177">
        <v>1206</v>
      </c>
      <c r="C204" s="688" t="s">
        <v>271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25">
      <c r="A205" s="279" t="s">
        <v>242</v>
      </c>
      <c r="B205" s="177">
        <v>1207</v>
      </c>
      <c r="C205" s="688" t="s">
        <v>272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25">
      <c r="A206" s="279" t="s">
        <v>242</v>
      </c>
      <c r="B206" s="177">
        <v>1208</v>
      </c>
      <c r="C206" s="688" t="s">
        <v>273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25">
      <c r="A207" s="279" t="s">
        <v>242</v>
      </c>
      <c r="B207" s="177">
        <v>1210</v>
      </c>
      <c r="C207" s="688" t="s">
        <v>274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25">
      <c r="A208" s="279" t="s">
        <v>242</v>
      </c>
      <c r="B208" s="177">
        <v>1211</v>
      </c>
      <c r="C208" s="688" t="s">
        <v>275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25">
      <c r="A209" s="279" t="s">
        <v>242</v>
      </c>
      <c r="B209" s="177">
        <v>1212</v>
      </c>
      <c r="C209" s="688" t="s">
        <v>276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25">
      <c r="A210" s="279" t="s">
        <v>242</v>
      </c>
      <c r="B210" s="177">
        <v>1213</v>
      </c>
      <c r="C210" s="688" t="s">
        <v>277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25">
      <c r="A211" s="279" t="s">
        <v>242</v>
      </c>
      <c r="B211" s="177">
        <v>1214</v>
      </c>
      <c r="C211" s="688" t="s">
        <v>278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5" customHeight="1" x14ac:dyDescent="0.25">
      <c r="A212" s="279" t="s">
        <v>242</v>
      </c>
      <c r="B212" s="177">
        <v>1215</v>
      </c>
      <c r="C212" s="688" t="s">
        <v>875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25">
      <c r="A213" s="279" t="s">
        <v>242</v>
      </c>
      <c r="B213" s="177">
        <v>1216</v>
      </c>
      <c r="C213" s="688" t="s">
        <v>279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.75" thickBot="1" x14ac:dyDescent="0.3">
      <c r="A214" s="279" t="s">
        <v>242</v>
      </c>
      <c r="B214" s="177">
        <v>1217</v>
      </c>
      <c r="C214" s="688" t="s">
        <v>280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25">
      <c r="A215" s="279" t="s">
        <v>242</v>
      </c>
      <c r="B215" s="177">
        <v>1218</v>
      </c>
      <c r="C215" s="688" t="s">
        <v>281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25">
      <c r="A216" s="279" t="s">
        <v>242</v>
      </c>
      <c r="B216" s="177">
        <v>1201</v>
      </c>
      <c r="C216" s="688" t="s">
        <v>282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25">
      <c r="A217" s="279" t="s">
        <v>242</v>
      </c>
      <c r="B217" s="177">
        <v>1310</v>
      </c>
      <c r="C217" s="34" t="s">
        <v>283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25">
      <c r="A218" s="279" t="s">
        <v>242</v>
      </c>
      <c r="B218" s="177">
        <v>1311</v>
      </c>
      <c r="C218" s="34" t="s">
        <v>284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25">
      <c r="A219" s="279" t="s">
        <v>242</v>
      </c>
      <c r="B219" s="177">
        <v>1200</v>
      </c>
      <c r="C219" s="34" t="s">
        <v>285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25">
      <c r="A220" s="279" t="s">
        <v>242</v>
      </c>
      <c r="B220" s="177">
        <v>1272</v>
      </c>
      <c r="C220" s="34" t="s">
        <v>286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25">
      <c r="A221" s="279" t="s">
        <v>242</v>
      </c>
      <c r="B221" s="177">
        <v>1302</v>
      </c>
      <c r="C221" s="34" t="s">
        <v>287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25">
      <c r="A222" s="279" t="s">
        <v>242</v>
      </c>
      <c r="B222" s="177">
        <v>1303</v>
      </c>
      <c r="C222" s="34" t="s">
        <v>288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25">
      <c r="A223" s="279" t="s">
        <v>242</v>
      </c>
      <c r="B223" s="177">
        <v>1304</v>
      </c>
      <c r="C223" s="34" t="s">
        <v>289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25">
      <c r="A224" s="279" t="s">
        <v>242</v>
      </c>
      <c r="B224" s="177">
        <v>1305</v>
      </c>
      <c r="C224" s="34" t="s">
        <v>290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25">
      <c r="A225" s="279" t="s">
        <v>242</v>
      </c>
      <c r="B225" s="177">
        <v>1306</v>
      </c>
      <c r="C225" s="34" t="s">
        <v>291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25">
      <c r="A226" s="279" t="s">
        <v>242</v>
      </c>
      <c r="B226" s="177">
        <v>1307</v>
      </c>
      <c r="C226" s="34" t="s">
        <v>292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25">
      <c r="A227" s="279" t="s">
        <v>242</v>
      </c>
      <c r="B227" s="177">
        <v>1243</v>
      </c>
      <c r="C227" s="34" t="s">
        <v>293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25">
      <c r="A228" s="279" t="s">
        <v>242</v>
      </c>
      <c r="B228" s="177">
        <v>1244</v>
      </c>
      <c r="C228" s="34" t="s">
        <v>294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25">
      <c r="A229" s="279" t="s">
        <v>242</v>
      </c>
      <c r="B229" s="177">
        <v>1245</v>
      </c>
      <c r="C229" s="34" t="s">
        <v>295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25">
      <c r="A230" s="279" t="s">
        <v>242</v>
      </c>
      <c r="B230" s="177">
        <v>1246</v>
      </c>
      <c r="C230" s="34" t="s">
        <v>296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25">
      <c r="A231" s="279" t="s">
        <v>242</v>
      </c>
      <c r="B231" s="177">
        <v>1247</v>
      </c>
      <c r="C231" s="34" t="s">
        <v>297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25">
      <c r="A232" s="279" t="s">
        <v>242</v>
      </c>
      <c r="B232" s="177">
        <v>1248</v>
      </c>
      <c r="C232" s="34" t="s">
        <v>298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25">
      <c r="A233" s="279" t="s">
        <v>242</v>
      </c>
      <c r="B233" s="177">
        <v>1249</v>
      </c>
      <c r="C233" s="34" t="s">
        <v>299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25">
      <c r="A234" s="279" t="s">
        <v>242</v>
      </c>
      <c r="B234" s="174">
        <v>1178</v>
      </c>
      <c r="C234" s="827" t="s">
        <v>300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25">
      <c r="A235" s="279" t="s">
        <v>242</v>
      </c>
      <c r="B235" s="855">
        <v>1275</v>
      </c>
      <c r="C235" s="150" t="s">
        <v>301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25">
      <c r="A236" s="279" t="s">
        <v>242</v>
      </c>
      <c r="B236" s="855">
        <v>1276</v>
      </c>
      <c r="C236" s="150" t="s">
        <v>302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25">
      <c r="A237" s="279" t="s">
        <v>242</v>
      </c>
      <c r="B237" s="855">
        <v>1277</v>
      </c>
      <c r="C237" s="150" t="s">
        <v>303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25">
      <c r="A238" s="279" t="s">
        <v>242</v>
      </c>
      <c r="B238" s="855">
        <v>1278</v>
      </c>
      <c r="C238" s="150" t="s">
        <v>304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25">
      <c r="A239" s="279" t="s">
        <v>242</v>
      </c>
      <c r="B239" s="855">
        <v>1279</v>
      </c>
      <c r="C239" s="150" t="s">
        <v>305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25">
      <c r="A240" s="279" t="s">
        <v>242</v>
      </c>
      <c r="B240" s="855">
        <v>1032</v>
      </c>
      <c r="C240" s="718" t="s">
        <v>306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25">
      <c r="A241" s="279" t="s">
        <v>242</v>
      </c>
      <c r="B241" s="855"/>
      <c r="C241" s="718" t="s">
        <v>307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25">
      <c r="A242" s="279" t="s">
        <v>242</v>
      </c>
      <c r="B242" s="855">
        <v>1033</v>
      </c>
      <c r="C242" s="718" t="s">
        <v>308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25">
      <c r="A243" s="279" t="s">
        <v>242</v>
      </c>
      <c r="B243" s="855">
        <v>1036</v>
      </c>
      <c r="C243" s="718" t="s">
        <v>309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25">
      <c r="A244" s="279" t="s">
        <v>242</v>
      </c>
      <c r="B244" s="855">
        <v>1037</v>
      </c>
      <c r="C244" s="718" t="s">
        <v>310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25">
      <c r="A245" s="279" t="s">
        <v>242</v>
      </c>
      <c r="B245" s="855">
        <v>1038</v>
      </c>
      <c r="C245" s="718" t="s">
        <v>311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25">
      <c r="A246" s="279" t="s">
        <v>242</v>
      </c>
      <c r="B246" s="855">
        <v>1097</v>
      </c>
      <c r="C246" s="718" t="s">
        <v>876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25">
      <c r="A247" s="952"/>
      <c r="B247" s="953">
        <v>1518</v>
      </c>
      <c r="C247" s="954" t="s">
        <v>877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25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25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25">
      <c r="A250" s="279" t="s">
        <v>242</v>
      </c>
      <c r="B250" s="246">
        <v>1400</v>
      </c>
      <c r="C250" s="687" t="s">
        <v>878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25">
      <c r="A251" s="279" t="s">
        <v>242</v>
      </c>
      <c r="B251" s="246">
        <v>1154</v>
      </c>
      <c r="C251" s="687" t="s">
        <v>879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25">
      <c r="A252" s="279" t="s">
        <v>242</v>
      </c>
      <c r="B252" s="246">
        <v>1121</v>
      </c>
      <c r="C252" s="687" t="s">
        <v>880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25">
      <c r="R253" s="150"/>
    </row>
    <row r="256" spans="1:49" x14ac:dyDescent="0.25">
      <c r="A256" t="s">
        <v>881</v>
      </c>
      <c r="B256" s="246" t="s">
        <v>882</v>
      </c>
      <c r="C256" t="s">
        <v>881</v>
      </c>
    </row>
    <row r="257" spans="1:3" x14ac:dyDescent="0.25">
      <c r="A257">
        <v>1155</v>
      </c>
      <c r="B257" s="1029">
        <v>1295</v>
      </c>
      <c r="C257" t="s">
        <v>883</v>
      </c>
    </row>
    <row r="258" spans="1:3" x14ac:dyDescent="0.25">
      <c r="A258">
        <v>1237</v>
      </c>
      <c r="B258" s="1029">
        <v>1530</v>
      </c>
      <c r="C258" t="s">
        <v>884</v>
      </c>
    </row>
    <row r="259" spans="1:3" x14ac:dyDescent="0.25">
      <c r="A259">
        <v>1308</v>
      </c>
      <c r="B259" s="1046">
        <v>2708</v>
      </c>
      <c r="C259" t="s">
        <v>885</v>
      </c>
    </row>
    <row r="260" spans="1:3" x14ac:dyDescent="0.25">
      <c r="A260">
        <v>1309</v>
      </c>
      <c r="B260" s="1046">
        <v>2708</v>
      </c>
      <c r="C260" t="s">
        <v>886</v>
      </c>
    </row>
    <row r="261" spans="1:3" x14ac:dyDescent="0.25">
      <c r="A261">
        <v>1020</v>
      </c>
      <c r="B261" s="1046">
        <v>3545</v>
      </c>
      <c r="C261" t="s">
        <v>887</v>
      </c>
    </row>
    <row r="262" spans="1:3" x14ac:dyDescent="0.25">
      <c r="A262">
        <v>1019</v>
      </c>
      <c r="B262" s="1046">
        <v>3545</v>
      </c>
      <c r="C262" t="s">
        <v>888</v>
      </c>
    </row>
    <row r="263" spans="1:3" x14ac:dyDescent="0.25">
      <c r="A263">
        <v>1117</v>
      </c>
      <c r="B263" s="1029">
        <v>975</v>
      </c>
      <c r="C263" t="s">
        <v>889</v>
      </c>
    </row>
    <row r="264" spans="1:3" x14ac:dyDescent="0.25">
      <c r="A264">
        <v>1129</v>
      </c>
      <c r="B264" s="1029">
        <v>3744</v>
      </c>
      <c r="C264" t="s">
        <v>890</v>
      </c>
    </row>
    <row r="265" spans="1:3" x14ac:dyDescent="0.25">
      <c r="A265">
        <v>1147</v>
      </c>
      <c r="B265" s="1029">
        <v>2066</v>
      </c>
      <c r="C265" t="s">
        <v>891</v>
      </c>
    </row>
    <row r="266" spans="1:3" x14ac:dyDescent="0.25">
      <c r="A266">
        <v>1154</v>
      </c>
      <c r="B266" s="1029">
        <v>2253</v>
      </c>
      <c r="C266" t="s">
        <v>892</v>
      </c>
    </row>
    <row r="267" spans="1:3" x14ac:dyDescent="0.25">
      <c r="A267">
        <v>1121</v>
      </c>
      <c r="B267" s="1029">
        <v>4545</v>
      </c>
      <c r="C267" t="s">
        <v>893</v>
      </c>
    </row>
    <row r="268" spans="1:3" x14ac:dyDescent="0.25">
      <c r="A268">
        <v>1110</v>
      </c>
      <c r="B268" s="1029">
        <v>688</v>
      </c>
      <c r="C268" t="s">
        <v>894</v>
      </c>
    </row>
    <row r="269" spans="1:3" x14ac:dyDescent="0.25">
      <c r="A269">
        <v>1039</v>
      </c>
      <c r="B269" s="1029">
        <v>591</v>
      </c>
      <c r="C269" t="s">
        <v>895</v>
      </c>
    </row>
    <row r="270" spans="1:3" x14ac:dyDescent="0.25">
      <c r="A270">
        <v>1161</v>
      </c>
      <c r="B270" s="1029">
        <v>926</v>
      </c>
      <c r="C270" t="s">
        <v>896</v>
      </c>
    </row>
    <row r="271" spans="1:3" x14ac:dyDescent="0.25">
      <c r="A271">
        <v>1259</v>
      </c>
      <c r="B271" s="1029">
        <v>1108</v>
      </c>
      <c r="C271" t="s">
        <v>897</v>
      </c>
    </row>
    <row r="272" spans="1:3" x14ac:dyDescent="0.25">
      <c r="A272">
        <v>1274</v>
      </c>
      <c r="B272" s="1029">
        <v>1189</v>
      </c>
      <c r="C272" t="s">
        <v>898</v>
      </c>
    </row>
    <row r="273" spans="1:3" x14ac:dyDescent="0.25">
      <c r="A273">
        <v>1174</v>
      </c>
      <c r="B273" s="1029">
        <v>1032</v>
      </c>
      <c r="C273" t="s">
        <v>899</v>
      </c>
    </row>
    <row r="274" spans="1:3" x14ac:dyDescent="0.25">
      <c r="A274">
        <v>1257</v>
      </c>
      <c r="B274" s="1029">
        <v>1518</v>
      </c>
      <c r="C274" t="s">
        <v>900</v>
      </c>
    </row>
    <row r="275" spans="1:3" x14ac:dyDescent="0.25">
      <c r="A275">
        <v>1232</v>
      </c>
      <c r="B275" s="1029">
        <v>855</v>
      </c>
      <c r="C275" t="s">
        <v>901</v>
      </c>
    </row>
    <row r="276" spans="1:3" x14ac:dyDescent="0.25">
      <c r="A276">
        <v>1175</v>
      </c>
      <c r="B276" s="1029">
        <v>1030</v>
      </c>
      <c r="C276" t="s">
        <v>902</v>
      </c>
    </row>
    <row r="277" spans="1:3" x14ac:dyDescent="0.25">
      <c r="A277">
        <v>1340</v>
      </c>
      <c r="B277" s="1029">
        <v>873</v>
      </c>
      <c r="C277" t="s">
        <v>903</v>
      </c>
    </row>
    <row r="278" spans="1:3" x14ac:dyDescent="0.25">
      <c r="A278">
        <v>1133</v>
      </c>
      <c r="B278" s="1029">
        <v>975</v>
      </c>
      <c r="C278" t="s">
        <v>904</v>
      </c>
    </row>
    <row r="279" spans="1:3" x14ac:dyDescent="0.25">
      <c r="A279">
        <v>1183</v>
      </c>
      <c r="B279" s="1029">
        <v>673</v>
      </c>
      <c r="C279" t="s">
        <v>267</v>
      </c>
    </row>
    <row r="280" spans="1:3" x14ac:dyDescent="0.25">
      <c r="A280">
        <v>1184</v>
      </c>
      <c r="B280" s="1029">
        <v>796</v>
      </c>
      <c r="C280" t="s">
        <v>268</v>
      </c>
    </row>
    <row r="281" spans="1:3" x14ac:dyDescent="0.25">
      <c r="A281">
        <v>1185</v>
      </c>
      <c r="B281" s="1029">
        <v>2066</v>
      </c>
      <c r="C281" t="s">
        <v>269</v>
      </c>
    </row>
    <row r="282" spans="1:3" x14ac:dyDescent="0.25">
      <c r="A282">
        <v>1186</v>
      </c>
      <c r="B282" s="1029">
        <v>2686</v>
      </c>
      <c r="C282" t="s">
        <v>270</v>
      </c>
    </row>
    <row r="283" spans="1:3" x14ac:dyDescent="0.25">
      <c r="A283">
        <v>1206</v>
      </c>
      <c r="B283" s="1029">
        <v>673</v>
      </c>
      <c r="C283" t="s">
        <v>271</v>
      </c>
    </row>
    <row r="284" spans="1:3" x14ac:dyDescent="0.25">
      <c r="A284">
        <v>1207</v>
      </c>
      <c r="B284" s="1029">
        <v>796</v>
      </c>
      <c r="C284" t="s">
        <v>272</v>
      </c>
    </row>
    <row r="285" spans="1:3" x14ac:dyDescent="0.25">
      <c r="A285">
        <v>1208</v>
      </c>
      <c r="B285" s="1029">
        <v>2066</v>
      </c>
      <c r="C285" t="s">
        <v>273</v>
      </c>
    </row>
    <row r="286" spans="1:3" x14ac:dyDescent="0.25">
      <c r="A286">
        <v>1210</v>
      </c>
      <c r="B286" s="1029">
        <v>2686</v>
      </c>
      <c r="C286" t="s">
        <v>274</v>
      </c>
    </row>
    <row r="287" spans="1:3" x14ac:dyDescent="0.25">
      <c r="A287">
        <v>1211</v>
      </c>
      <c r="B287" s="1029">
        <v>796</v>
      </c>
      <c r="C287" t="s">
        <v>275</v>
      </c>
    </row>
    <row r="288" spans="1:3" x14ac:dyDescent="0.25">
      <c r="A288">
        <v>1212</v>
      </c>
      <c r="B288" s="1029">
        <v>2066</v>
      </c>
      <c r="C288" t="s">
        <v>276</v>
      </c>
    </row>
    <row r="289" spans="1:3" x14ac:dyDescent="0.25">
      <c r="A289">
        <v>1213</v>
      </c>
      <c r="B289" s="1029">
        <v>2686</v>
      </c>
      <c r="C289" t="s">
        <v>277</v>
      </c>
    </row>
    <row r="290" spans="1:3" x14ac:dyDescent="0.25">
      <c r="A290">
        <v>1214</v>
      </c>
      <c r="B290" s="1029">
        <v>1267</v>
      </c>
      <c r="C290" t="s">
        <v>278</v>
      </c>
    </row>
    <row r="291" spans="1:3" x14ac:dyDescent="0.25">
      <c r="A291">
        <v>1216</v>
      </c>
      <c r="B291" s="1029">
        <v>1331</v>
      </c>
      <c r="C291" t="s">
        <v>279</v>
      </c>
    </row>
    <row r="292" spans="1:3" x14ac:dyDescent="0.25">
      <c r="A292">
        <v>1217</v>
      </c>
      <c r="B292" s="1029">
        <v>419</v>
      </c>
      <c r="C292" t="s">
        <v>280</v>
      </c>
    </row>
    <row r="293" spans="1:3" x14ac:dyDescent="0.25">
      <c r="A293">
        <v>1218</v>
      </c>
      <c r="B293" s="1029">
        <v>1948</v>
      </c>
      <c r="C293" t="s">
        <v>281</v>
      </c>
    </row>
    <row r="294" spans="1:3" x14ac:dyDescent="0.25">
      <c r="A294">
        <v>1341</v>
      </c>
      <c r="B294" s="1029">
        <v>6077</v>
      </c>
      <c r="C294" t="s">
        <v>905</v>
      </c>
    </row>
    <row r="295" spans="1:3" x14ac:dyDescent="0.25">
      <c r="A295">
        <v>936</v>
      </c>
      <c r="B295" s="1029">
        <v>6386</v>
      </c>
      <c r="C295" t="s">
        <v>906</v>
      </c>
    </row>
    <row r="296" spans="1:3" x14ac:dyDescent="0.25">
      <c r="A296">
        <v>938</v>
      </c>
      <c r="B296" s="1029">
        <v>8508</v>
      </c>
      <c r="C296" t="s">
        <v>907</v>
      </c>
    </row>
    <row r="297" spans="1:3" x14ac:dyDescent="0.25">
      <c r="A297">
        <v>944</v>
      </c>
      <c r="B297" s="1029">
        <v>10300</v>
      </c>
      <c r="C297" t="s">
        <v>908</v>
      </c>
    </row>
    <row r="298" spans="1:3" x14ac:dyDescent="0.25">
      <c r="A298">
        <v>946</v>
      </c>
      <c r="B298" s="1029">
        <v>4790</v>
      </c>
      <c r="C298" t="s">
        <v>909</v>
      </c>
    </row>
    <row r="299" spans="1:3" x14ac:dyDescent="0.25">
      <c r="A299">
        <v>947</v>
      </c>
      <c r="B299" s="1029">
        <v>6592</v>
      </c>
      <c r="C299" t="s">
        <v>910</v>
      </c>
    </row>
    <row r="300" spans="1:3" x14ac:dyDescent="0.25">
      <c r="A300">
        <v>983</v>
      </c>
      <c r="B300" s="1029">
        <v>8446</v>
      </c>
      <c r="C300" t="s">
        <v>911</v>
      </c>
    </row>
    <row r="301" spans="1:3" x14ac:dyDescent="0.25">
      <c r="A301">
        <v>945</v>
      </c>
      <c r="B301" s="1029">
        <v>12154</v>
      </c>
      <c r="C301" t="s">
        <v>912</v>
      </c>
    </row>
    <row r="302" spans="1:3" x14ac:dyDescent="0.25">
      <c r="A302">
        <v>941</v>
      </c>
      <c r="B302" s="1029">
        <v>12154</v>
      </c>
      <c r="C302" t="s">
        <v>913</v>
      </c>
    </row>
    <row r="303" spans="1:3" x14ac:dyDescent="0.25">
      <c r="A303">
        <v>1310</v>
      </c>
      <c r="B303" s="1029">
        <v>3654</v>
      </c>
      <c r="C303" t="s">
        <v>283</v>
      </c>
    </row>
    <row r="304" spans="1:3" x14ac:dyDescent="0.25">
      <c r="A304">
        <v>1311</v>
      </c>
      <c r="B304" s="1029">
        <v>609</v>
      </c>
      <c r="C304" t="s">
        <v>284</v>
      </c>
    </row>
    <row r="305" spans="1:3" x14ac:dyDescent="0.25">
      <c r="A305">
        <v>1200</v>
      </c>
      <c r="B305" s="1029">
        <v>1825</v>
      </c>
      <c r="C305" t="s">
        <v>285</v>
      </c>
    </row>
    <row r="306" spans="1:3" x14ac:dyDescent="0.25">
      <c r="A306">
        <v>1272</v>
      </c>
      <c r="B306" s="1029">
        <v>2317</v>
      </c>
      <c r="C306" t="s">
        <v>286</v>
      </c>
    </row>
    <row r="307" spans="1:3" x14ac:dyDescent="0.25">
      <c r="A307">
        <v>1302</v>
      </c>
      <c r="B307" s="1029">
        <v>3522</v>
      </c>
      <c r="C307" t="s">
        <v>287</v>
      </c>
    </row>
    <row r="308" spans="1:3" x14ac:dyDescent="0.25">
      <c r="A308">
        <v>1303</v>
      </c>
      <c r="B308" s="1029">
        <v>967</v>
      </c>
      <c r="C308" t="s">
        <v>288</v>
      </c>
    </row>
    <row r="309" spans="1:3" x14ac:dyDescent="0.25">
      <c r="A309">
        <v>1304</v>
      </c>
      <c r="B309" s="1029">
        <v>809</v>
      </c>
      <c r="C309" t="s">
        <v>289</v>
      </c>
    </row>
    <row r="310" spans="1:3" x14ac:dyDescent="0.25">
      <c r="A310">
        <v>1305</v>
      </c>
      <c r="B310" s="1029">
        <v>844</v>
      </c>
      <c r="C310" t="s">
        <v>290</v>
      </c>
    </row>
    <row r="311" spans="1:3" x14ac:dyDescent="0.25">
      <c r="A311">
        <v>1306</v>
      </c>
      <c r="B311" s="1029">
        <v>625</v>
      </c>
      <c r="C311" t="s">
        <v>291</v>
      </c>
    </row>
    <row r="312" spans="1:3" x14ac:dyDescent="0.25">
      <c r="A312">
        <v>1307</v>
      </c>
      <c r="B312" s="1029">
        <v>844</v>
      </c>
      <c r="C312" t="s">
        <v>292</v>
      </c>
    </row>
    <row r="313" spans="1:3" x14ac:dyDescent="0.25">
      <c r="A313">
        <v>1243</v>
      </c>
      <c r="B313" s="1029">
        <v>1124</v>
      </c>
      <c r="C313" t="s">
        <v>914</v>
      </c>
    </row>
    <row r="314" spans="1:3" x14ac:dyDescent="0.25">
      <c r="A314">
        <v>1244</v>
      </c>
      <c r="B314" s="1029">
        <v>1124</v>
      </c>
      <c r="C314" t="s">
        <v>915</v>
      </c>
    </row>
    <row r="315" spans="1:3" x14ac:dyDescent="0.25">
      <c r="A315">
        <v>1245</v>
      </c>
      <c r="B315" s="1029">
        <v>858</v>
      </c>
      <c r="C315" t="s">
        <v>916</v>
      </c>
    </row>
    <row r="316" spans="1:3" x14ac:dyDescent="0.25">
      <c r="A316">
        <v>1246</v>
      </c>
      <c r="B316" s="1029">
        <v>655</v>
      </c>
      <c r="C316" t="s">
        <v>917</v>
      </c>
    </row>
    <row r="317" spans="1:3" x14ac:dyDescent="0.25">
      <c r="A317">
        <v>1247</v>
      </c>
      <c r="B317" s="1029">
        <v>655</v>
      </c>
      <c r="C317" t="s">
        <v>918</v>
      </c>
    </row>
    <row r="318" spans="1:3" x14ac:dyDescent="0.25">
      <c r="A318">
        <v>1248</v>
      </c>
      <c r="B318" s="1029">
        <v>807</v>
      </c>
      <c r="C318" t="s">
        <v>919</v>
      </c>
    </row>
    <row r="319" spans="1:3" x14ac:dyDescent="0.25">
      <c r="A319">
        <v>1249</v>
      </c>
      <c r="B319" s="1029">
        <v>625</v>
      </c>
      <c r="C319" t="s">
        <v>920</v>
      </c>
    </row>
    <row r="320" spans="1:3" x14ac:dyDescent="0.25">
      <c r="A320">
        <v>1178</v>
      </c>
      <c r="B320" s="1046">
        <v>10292</v>
      </c>
      <c r="C320" t="s">
        <v>921</v>
      </c>
    </row>
    <row r="321" spans="1:3" x14ac:dyDescent="0.25">
      <c r="A321">
        <v>1509</v>
      </c>
      <c r="B321" s="1029">
        <v>1648</v>
      </c>
      <c r="C321" t="s">
        <v>922</v>
      </c>
    </row>
    <row r="322" spans="1:3" x14ac:dyDescent="0.25">
      <c r="A322">
        <v>1510</v>
      </c>
      <c r="B322" s="1029">
        <v>10300</v>
      </c>
      <c r="C322" t="s">
        <v>923</v>
      </c>
    </row>
    <row r="323" spans="1:3" x14ac:dyDescent="0.25">
      <c r="A323">
        <v>1511</v>
      </c>
      <c r="B323" s="1029">
        <v>1185</v>
      </c>
      <c r="C323" t="s">
        <v>924</v>
      </c>
    </row>
    <row r="324" spans="1:3" x14ac:dyDescent="0.25">
      <c r="A324">
        <v>1033</v>
      </c>
      <c r="B324" s="1029">
        <v>1012</v>
      </c>
      <c r="C324" t="s">
        <v>308</v>
      </c>
    </row>
    <row r="325" spans="1:3" x14ac:dyDescent="0.25">
      <c r="A325">
        <v>1036</v>
      </c>
      <c r="B325" s="1029">
        <v>479</v>
      </c>
      <c r="C325" t="s">
        <v>309</v>
      </c>
    </row>
    <row r="326" spans="1:3" x14ac:dyDescent="0.25">
      <c r="A326">
        <v>1037</v>
      </c>
      <c r="B326" s="1029">
        <v>376</v>
      </c>
      <c r="C326" t="s">
        <v>310</v>
      </c>
    </row>
    <row r="327" spans="1:3" x14ac:dyDescent="0.25">
      <c r="A327">
        <v>1038</v>
      </c>
      <c r="B327" s="1029">
        <v>1215</v>
      </c>
      <c r="C327" t="s">
        <v>311</v>
      </c>
    </row>
    <row r="328" spans="1:3" x14ac:dyDescent="0.25">
      <c r="A328">
        <v>1097</v>
      </c>
      <c r="B328" s="1029">
        <v>1281</v>
      </c>
      <c r="C328" t="s">
        <v>312</v>
      </c>
    </row>
    <row r="329" spans="1:3" x14ac:dyDescent="0.25">
      <c r="A329">
        <v>1504</v>
      </c>
      <c r="B329" s="1029">
        <v>1202</v>
      </c>
      <c r="C329" t="s">
        <v>307</v>
      </c>
    </row>
    <row r="330" spans="1:3" x14ac:dyDescent="0.25">
      <c r="A330">
        <v>1032</v>
      </c>
      <c r="B330" s="1029">
        <v>1570</v>
      </c>
      <c r="C330" t="s">
        <v>925</v>
      </c>
    </row>
    <row r="331" spans="1:3" x14ac:dyDescent="0.25">
      <c r="A331">
        <v>1518</v>
      </c>
      <c r="B331" s="1029">
        <v>1967</v>
      </c>
      <c r="C331" t="s">
        <v>926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2" priority="42" operator="equal">
      <formula>-1</formula>
    </cfRule>
  </conditionalFormatting>
  <conditionalFormatting sqref="E116">
    <cfRule type="cellIs" dxfId="551" priority="36" operator="equal">
      <formula>1</formula>
    </cfRule>
    <cfRule type="cellIs" dxfId="550" priority="37" operator="greaterThanOrEqual">
      <formula>0</formula>
    </cfRule>
    <cfRule type="cellIs" dxfId="549" priority="38" operator="lessThan">
      <formula>-0.3</formula>
    </cfRule>
    <cfRule type="cellIs" dxfId="548" priority="39" operator="lessThan">
      <formula>0</formula>
    </cfRule>
    <cfRule type="beginsWith" priority="40" operator="beginsWith" text="#">
      <formula>LEFT(E116,LEN("#"))="#"</formula>
    </cfRule>
    <cfRule type="cellIs" dxfId="547" priority="41" operator="equal">
      <formula>1</formula>
    </cfRule>
  </conditionalFormatting>
  <conditionalFormatting sqref="F164:F181">
    <cfRule type="cellIs" dxfId="546" priority="222" operator="greaterThan">
      <formula>0</formula>
    </cfRule>
    <cfRule type="beginsWith" priority="223" operator="beginsWith" text="#">
      <formula>LEFT(F164,LEN("#"))="#"</formula>
    </cfRule>
    <cfRule type="cellIs" dxfId="545" priority="224" operator="equal">
      <formula>1</formula>
    </cfRule>
    <cfRule type="cellIs" dxfId="544" priority="225" operator="lessThan">
      <formula>-0.3</formula>
    </cfRule>
    <cfRule type="cellIs" dxfId="543" priority="226" operator="lessThan">
      <formula>0</formula>
    </cfRule>
  </conditionalFormatting>
  <conditionalFormatting sqref="G116">
    <cfRule type="cellIs" dxfId="542" priority="44" operator="greaterThanOrEqual">
      <formula>0</formula>
    </cfRule>
    <cfRule type="cellIs" dxfId="541" priority="45" operator="lessThan">
      <formula>-0.3</formula>
    </cfRule>
    <cfRule type="cellIs" dxfId="540" priority="48" operator="equal">
      <formula>1</formula>
    </cfRule>
  </conditionalFormatting>
  <conditionalFormatting sqref="G116:O116">
    <cfRule type="cellIs" dxfId="539" priority="43" operator="equal">
      <formula>1</formula>
    </cfRule>
    <cfRule type="cellIs" dxfId="538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7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6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5" priority="55" operator="equal">
      <formula>1</formula>
    </cfRule>
  </conditionalFormatting>
  <conditionalFormatting sqref="I116">
    <cfRule type="cellIs" dxfId="534" priority="51" operator="greaterThanOrEqual">
      <formula>0</formula>
    </cfRule>
  </conditionalFormatting>
  <conditionalFormatting sqref="I116:O116">
    <cfRule type="cellIs" dxfId="533" priority="52" operator="lessThan">
      <formula>-0.3</formula>
    </cfRule>
  </conditionalFormatting>
  <conditionalFormatting sqref="J116:K116">
    <cfRule type="cellIs" dxfId="532" priority="80" operator="equal">
      <formula>1</formula>
    </cfRule>
  </conditionalFormatting>
  <conditionalFormatting sqref="K116">
    <cfRule type="cellIs" dxfId="531" priority="76" operator="greaterThanOrEqual">
      <formula>0</formula>
    </cfRule>
  </conditionalFormatting>
  <conditionalFormatting sqref="L116:M116">
    <cfRule type="cellIs" dxfId="530" priority="87" operator="equal">
      <formula>1</formula>
    </cfRule>
  </conditionalFormatting>
  <conditionalFormatting sqref="M116">
    <cfRule type="cellIs" dxfId="529" priority="83" operator="greaterThanOrEqual">
      <formula>0</formula>
    </cfRule>
  </conditionalFormatting>
  <conditionalFormatting sqref="N177:N181">
    <cfRule type="cellIs" dxfId="528" priority="213" operator="equal">
      <formula>1</formula>
    </cfRule>
    <cfRule type="cellIs" dxfId="527" priority="216" operator="greaterThanOrEqual">
      <formula>0</formula>
    </cfRule>
    <cfRule type="cellIs" dxfId="526" priority="217" operator="lessThan">
      <formula>-0.3</formula>
    </cfRule>
    <cfRule type="cellIs" dxfId="525" priority="218" operator="lessThan">
      <formula>0</formula>
    </cfRule>
    <cfRule type="beginsWith" priority="219" operator="beginsWith" text="#">
      <formula>LEFT(N177,LEN("#"))="#"</formula>
    </cfRule>
    <cfRule type="cellIs" dxfId="524" priority="221" operator="equal">
      <formula>1</formula>
    </cfRule>
  </conditionalFormatting>
  <conditionalFormatting sqref="N116:O116">
    <cfRule type="cellIs" dxfId="523" priority="94" operator="equal">
      <formula>1</formula>
    </cfRule>
  </conditionalFormatting>
  <conditionalFormatting sqref="O116">
    <cfRule type="cellIs" dxfId="522" priority="90" operator="greaterThanOrEqual">
      <formula>0</formula>
    </cfRule>
  </conditionalFormatting>
  <conditionalFormatting sqref="Q116">
    <cfRule type="cellIs" dxfId="521" priority="96" operator="equal">
      <formula>1</formula>
    </cfRule>
    <cfRule type="cellIs" dxfId="520" priority="97" operator="greaterThanOrEqual">
      <formula>0</formula>
    </cfRule>
    <cfRule type="cellIs" dxfId="519" priority="98" operator="lessThan">
      <formula>-0.3</formula>
    </cfRule>
    <cfRule type="cellIs" dxfId="518" priority="99" operator="lessThan">
      <formula>0</formula>
    </cfRule>
    <cfRule type="beginsWith" priority="100" operator="beginsWith" text="#">
      <formula>LEFT(Q116,LEN("#"))="#"</formula>
    </cfRule>
    <cfRule type="cellIs" dxfId="517" priority="101" operator="equal">
      <formula>1</formula>
    </cfRule>
  </conditionalFormatting>
  <conditionalFormatting sqref="S116">
    <cfRule type="expression" dxfId="516" priority="128">
      <formula>IF(RIGHT(INT(S116),1)*1=9,TRUE,FALSE)</formula>
    </cfRule>
  </conditionalFormatting>
  <conditionalFormatting sqref="S191:S192">
    <cfRule type="cellIs" dxfId="515" priority="198" operator="equal">
      <formula>-1</formula>
    </cfRule>
  </conditionalFormatting>
  <conditionalFormatting sqref="S234">
    <cfRule type="cellIs" dxfId="514" priority="191" operator="equal">
      <formula>-1</formula>
    </cfRule>
  </conditionalFormatting>
  <conditionalFormatting sqref="U116">
    <cfRule type="cellIs" dxfId="513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2" priority="154" operator="equal">
      <formula>1</formula>
    </cfRule>
  </conditionalFormatting>
  <conditionalFormatting sqref="V116:AI116 AK116 AM116:AO116 AQ116 AS116 AU116 N116 L116 J116">
    <cfRule type="cellIs" dxfId="511" priority="149" operator="greaterThanOrEqual">
      <formula>0</formula>
    </cfRule>
  </conditionalFormatting>
  <conditionalFormatting sqref="V116:AI116 AK116 AM116:AO116 AQ116 AS116 AU116">
    <cfRule type="cellIs" dxfId="510" priority="145" operator="equal">
      <formula>1</formula>
    </cfRule>
  </conditionalFormatting>
  <conditionalFormatting sqref="W191:W192">
    <cfRule type="cellIs" dxfId="509" priority="188" operator="equal">
      <formula>-1</formula>
    </cfRule>
  </conditionalFormatting>
  <conditionalFormatting sqref="W234">
    <cfRule type="cellIs" dxfId="508" priority="187" operator="equal">
      <formula>-1</formula>
    </cfRule>
  </conditionalFormatting>
  <conditionalFormatting sqref="Y191:Y192">
    <cfRule type="cellIs" dxfId="507" priority="74" operator="equal">
      <formula>-1</formula>
    </cfRule>
  </conditionalFormatting>
  <conditionalFormatting sqref="Y234">
    <cfRule type="cellIs" dxfId="506" priority="73" operator="equal">
      <formula>-1</formula>
    </cfRule>
  </conditionalFormatting>
  <conditionalFormatting sqref="AA191:AC192">
    <cfRule type="cellIs" dxfId="505" priority="70" operator="equal">
      <formula>-1</formula>
    </cfRule>
  </conditionalFormatting>
  <conditionalFormatting sqref="AA234:AC234">
    <cfRule type="cellIs" dxfId="504" priority="69" operator="equal">
      <formula>-1</formula>
    </cfRule>
  </conditionalFormatting>
  <conditionalFormatting sqref="AB3:AB8 AB10 AB12:AB114 AB117:AB118 AB120:AB122 AB125:AB140">
    <cfRule type="cellIs" dxfId="503" priority="177" operator="equal">
      <formula>-1</formula>
    </cfRule>
  </conditionalFormatting>
  <conditionalFormatting sqref="AD3:AH106 AI3:AI114 AD107:AG107 AD108:AH111 AD112:AG112 AD113:AH113 AD114:AG114">
    <cfRule type="cellIs" dxfId="502" priority="163" operator="equal">
      <formula>-1</formula>
    </cfRule>
  </conditionalFormatting>
  <conditionalFormatting sqref="AJ114:AJ115">
    <cfRule type="cellIs" dxfId="501" priority="106" operator="equal">
      <formula>-1</formula>
    </cfRule>
  </conditionalFormatting>
  <conditionalFormatting sqref="AJ122:AJ123">
    <cfRule type="cellIs" dxfId="500" priority="105" operator="equal">
      <formula>-1</formula>
    </cfRule>
  </conditionalFormatting>
  <conditionalFormatting sqref="AJ125:AJ136">
    <cfRule type="cellIs" dxfId="499" priority="104" operator="equal">
      <formula>-1</formula>
    </cfRule>
  </conditionalFormatting>
  <conditionalFormatting sqref="AJ180:AJ234">
    <cfRule type="cellIs" dxfId="498" priority="243" operator="equal">
      <formula>-1</formula>
    </cfRule>
  </conditionalFormatting>
  <conditionalFormatting sqref="AN215:AN246">
    <cfRule type="cellIs" dxfId="497" priority="19" operator="equal">
      <formula>-1</formula>
    </cfRule>
  </conditionalFormatting>
  <conditionalFormatting sqref="AP138">
    <cfRule type="cellIs" dxfId="496" priority="4" operator="equal">
      <formula>-1</formula>
    </cfRule>
  </conditionalFormatting>
  <conditionalFormatting sqref="AP180:AP213 AP215:AP246">
    <cfRule type="cellIs" dxfId="495" priority="15" operator="equal">
      <formula>-1</formula>
    </cfRule>
  </conditionalFormatting>
  <conditionalFormatting sqref="AR180:AR213 AR215:AR246">
    <cfRule type="cellIs" dxfId="494" priority="11" operator="equal">
      <formula>-1</formula>
    </cfRule>
  </conditionalFormatting>
  <conditionalFormatting sqref="AT180:AT213 AT215:AT246">
    <cfRule type="cellIs" dxfId="493" priority="5" operator="equal">
      <formula>-1</formula>
    </cfRule>
  </conditionalFormatting>
  <conditionalFormatting sqref="AV180:AV213 AV215:AV246">
    <cfRule type="cellIs" dxfId="492" priority="3" operator="equal">
      <formula>-1</formula>
    </cfRule>
  </conditionalFormatting>
  <conditionalFormatting sqref="AW116">
    <cfRule type="cellIs" dxfId="491" priority="21" operator="equal">
      <formula>1</formula>
    </cfRule>
    <cfRule type="cellIs" dxfId="490" priority="22" operator="greaterThanOrEqual">
      <formula>0</formula>
    </cfRule>
    <cfRule type="cellIs" dxfId="489" priority="26" operator="equal">
      <formula>1</formula>
    </cfRule>
  </conditionalFormatting>
  <conditionalFormatting sqref="AW116:AX116">
    <cfRule type="cellIs" dxfId="488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7" priority="24" operator="lessThan">
      <formula>0</formula>
    </cfRule>
  </conditionalFormatting>
  <conditionalFormatting sqref="AX116">
    <cfRule type="cellIs" dxfId="486" priority="132" operator="greaterThan">
      <formula>0</formula>
    </cfRule>
    <cfRule type="cellIs" dxfId="485" priority="133" operator="equal">
      <formula>1</formula>
    </cfRule>
  </conditionalFormatting>
  <conditionalFormatting sqref="AY116:AZ116">
    <cfRule type="cellIs" dxfId="484" priority="141" operator="greaterThan">
      <formula>0.7</formula>
    </cfRule>
    <cfRule type="cellIs" dxfId="483" priority="144" operator="equal">
      <formula>1</formula>
    </cfRule>
    <cfRule type="cellIs" dxfId="482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81" priority="134" operator="equal">
      <formula>1</formula>
    </cfRule>
    <cfRule type="cellIs" dxfId="480" priority="135" operator="greaterThanOrEqual">
      <formula>0</formula>
    </cfRule>
    <cfRule type="cellIs" dxfId="479" priority="136" operator="lessThan">
      <formula>0</formula>
    </cfRule>
    <cfRule type="beginsWith" priority="137" operator="beginsWith" text="#">
      <formula>LEFT(BB116,LEN("#"))="#"</formula>
    </cfRule>
    <cfRule type="cellIs" dxfId="478" priority="138" operator="equal">
      <formula>1</formula>
    </cfRule>
    <cfRule type="cellIs" dxfId="477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502"/>
  <sheetViews>
    <sheetView zoomScale="85" zoomScaleNormal="85" workbookViewId="0">
      <selection activeCell="D61" sqref="D61"/>
    </sheetView>
  </sheetViews>
  <sheetFormatPr baseColWidth="10" defaultColWidth="11.42578125" defaultRowHeight="15" x14ac:dyDescent="0.25"/>
  <cols>
    <col min="1" max="1" width="21.7109375" bestFit="1" customWidth="1"/>
    <col min="2" max="2" width="32.28515625" bestFit="1" customWidth="1"/>
    <col min="3" max="3" width="17.7109375" bestFit="1" customWidth="1"/>
    <col min="4" max="4" width="21.7109375" bestFit="1" customWidth="1"/>
    <col min="5" max="5" width="6.28515625" bestFit="1" customWidth="1"/>
    <col min="6" max="6" width="2.7109375" bestFit="1" customWidth="1"/>
    <col min="7" max="7" width="6.28515625" bestFit="1" customWidth="1"/>
    <col min="8" max="8" width="7.140625" bestFit="1" customWidth="1"/>
    <col min="9" max="9" width="6.28515625" bestFit="1" customWidth="1"/>
    <col min="10" max="10" width="11.140625" hidden="1" customWidth="1"/>
    <col min="11" max="11" width="7.140625" bestFit="1" customWidth="1"/>
    <col min="12" max="12" width="2.5703125" bestFit="1" customWidth="1"/>
    <col min="13" max="13" width="7.140625" bestFit="1" customWidth="1"/>
    <col min="14" max="14" width="7.42578125" bestFit="1" customWidth="1"/>
    <col min="15" max="15" width="7.140625" bestFit="1" customWidth="1"/>
    <col min="16" max="16" width="2.5703125" bestFit="1" customWidth="1"/>
    <col min="17" max="17" width="7.140625" bestFit="1" customWidth="1"/>
    <col min="18" max="18" width="2.5703125" bestFit="1" customWidth="1"/>
    <col min="19" max="19" width="7.140625" bestFit="1" customWidth="1"/>
    <col min="20" max="20" width="6.28515625" bestFit="1" customWidth="1"/>
    <col min="21" max="21" width="7.140625" bestFit="1" customWidth="1"/>
    <col min="22" max="22" width="7.42578125" bestFit="1" customWidth="1"/>
    <col min="23" max="23" width="7.140625" bestFit="1" customWidth="1"/>
    <col min="24" max="24" width="11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0" x14ac:dyDescent="0.25">
      <c r="A1" s="1098" t="s">
        <v>927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46078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501</v>
      </c>
    </row>
    <row r="4" spans="1:10" x14ac:dyDescent="0.25">
      <c r="A4">
        <v>88</v>
      </c>
      <c r="B4" t="s">
        <v>52</v>
      </c>
      <c r="C4" t="s">
        <v>536</v>
      </c>
      <c r="D4" t="s">
        <v>537</v>
      </c>
      <c r="G4">
        <v>0</v>
      </c>
      <c r="I4">
        <v>0</v>
      </c>
      <c r="J4" t="s">
        <v>928</v>
      </c>
    </row>
    <row r="5" spans="1:10" x14ac:dyDescent="0.25">
      <c r="A5">
        <v>89</v>
      </c>
      <c r="B5" t="s">
        <v>54</v>
      </c>
      <c r="C5" t="s">
        <v>536</v>
      </c>
      <c r="D5" t="s">
        <v>537</v>
      </c>
      <c r="G5">
        <v>0</v>
      </c>
      <c r="I5">
        <v>0</v>
      </c>
      <c r="J5" t="s">
        <v>928</v>
      </c>
    </row>
    <row r="6" spans="1:10" x14ac:dyDescent="0.25">
      <c r="A6">
        <v>90</v>
      </c>
      <c r="B6" t="s">
        <v>55</v>
      </c>
      <c r="C6" t="s">
        <v>536</v>
      </c>
      <c r="D6" t="s">
        <v>537</v>
      </c>
      <c r="G6">
        <v>0</v>
      </c>
      <c r="I6">
        <v>0</v>
      </c>
      <c r="J6" t="s">
        <v>928</v>
      </c>
    </row>
    <row r="7" spans="1:10" x14ac:dyDescent="0.25">
      <c r="A7">
        <v>91</v>
      </c>
      <c r="B7" t="s">
        <v>56</v>
      </c>
      <c r="C7" t="s">
        <v>536</v>
      </c>
      <c r="D7" t="s">
        <v>537</v>
      </c>
      <c r="G7">
        <v>0</v>
      </c>
      <c r="I7">
        <v>0</v>
      </c>
      <c r="J7" t="s">
        <v>928</v>
      </c>
    </row>
    <row r="8" spans="1:10" x14ac:dyDescent="0.25">
      <c r="A8">
        <v>150</v>
      </c>
      <c r="B8" t="s">
        <v>929</v>
      </c>
      <c r="D8" t="s">
        <v>537</v>
      </c>
      <c r="G8">
        <v>0</v>
      </c>
      <c r="I8">
        <v>0</v>
      </c>
      <c r="J8" t="s">
        <v>928</v>
      </c>
    </row>
    <row r="9" spans="1:10" x14ac:dyDescent="0.25">
      <c r="A9">
        <v>154</v>
      </c>
      <c r="B9" t="s">
        <v>58</v>
      </c>
      <c r="C9" t="s">
        <v>57</v>
      </c>
      <c r="D9" t="s">
        <v>537</v>
      </c>
      <c r="G9">
        <v>0</v>
      </c>
      <c r="I9">
        <v>0</v>
      </c>
      <c r="J9" t="s">
        <v>928</v>
      </c>
    </row>
    <row r="10" spans="1:10" x14ac:dyDescent="0.25">
      <c r="A10">
        <v>157</v>
      </c>
      <c r="B10" t="s">
        <v>561</v>
      </c>
      <c r="C10" t="s">
        <v>562</v>
      </c>
      <c r="D10" t="s">
        <v>537</v>
      </c>
      <c r="G10">
        <v>0</v>
      </c>
      <c r="I10">
        <v>0</v>
      </c>
      <c r="J10" t="s">
        <v>928</v>
      </c>
    </row>
    <row r="11" spans="1:10" hidden="1" x14ac:dyDescent="0.25">
      <c r="A11">
        <v>159</v>
      </c>
      <c r="B11" t="s">
        <v>59</v>
      </c>
      <c r="C11" t="s">
        <v>57</v>
      </c>
      <c r="D11" t="s">
        <v>537</v>
      </c>
      <c r="G11">
        <v>0</v>
      </c>
      <c r="I11">
        <v>0</v>
      </c>
      <c r="J11" t="s">
        <v>928</v>
      </c>
    </row>
    <row r="12" spans="1:10" x14ac:dyDescent="0.25">
      <c r="A12">
        <v>162</v>
      </c>
      <c r="B12" t="s">
        <v>563</v>
      </c>
      <c r="C12" t="s">
        <v>562</v>
      </c>
      <c r="D12" t="s">
        <v>537</v>
      </c>
      <c r="G12">
        <v>0</v>
      </c>
      <c r="I12">
        <v>0</v>
      </c>
      <c r="J12" t="s">
        <v>928</v>
      </c>
    </row>
    <row r="13" spans="1:10" x14ac:dyDescent="0.25">
      <c r="A13">
        <v>163</v>
      </c>
      <c r="B13" t="s">
        <v>564</v>
      </c>
      <c r="C13" t="s">
        <v>562</v>
      </c>
      <c r="D13" t="s">
        <v>537</v>
      </c>
      <c r="G13">
        <v>0</v>
      </c>
      <c r="I13">
        <v>0</v>
      </c>
      <c r="J13" t="s">
        <v>928</v>
      </c>
    </row>
    <row r="14" spans="1:10" x14ac:dyDescent="0.25">
      <c r="A14">
        <v>170</v>
      </c>
      <c r="B14" t="s">
        <v>565</v>
      </c>
      <c r="C14" t="s">
        <v>562</v>
      </c>
      <c r="D14" t="s">
        <v>537</v>
      </c>
      <c r="G14">
        <v>0</v>
      </c>
      <c r="I14">
        <v>0</v>
      </c>
      <c r="J14" t="s">
        <v>928</v>
      </c>
    </row>
    <row r="15" spans="1:10" hidden="1" x14ac:dyDescent="0.25">
      <c r="A15">
        <v>171</v>
      </c>
      <c r="B15" t="s">
        <v>566</v>
      </c>
      <c r="C15" t="s">
        <v>562</v>
      </c>
      <c r="D15" t="s">
        <v>537</v>
      </c>
      <c r="G15">
        <v>0</v>
      </c>
      <c r="I15">
        <v>0</v>
      </c>
      <c r="J15" t="s">
        <v>928</v>
      </c>
    </row>
    <row r="16" spans="1:10" hidden="1" x14ac:dyDescent="0.25">
      <c r="A16">
        <v>172</v>
      </c>
      <c r="B16" t="s">
        <v>567</v>
      </c>
      <c r="C16" t="s">
        <v>562</v>
      </c>
      <c r="D16" t="s">
        <v>537</v>
      </c>
      <c r="G16">
        <v>0</v>
      </c>
      <c r="I16">
        <v>0</v>
      </c>
      <c r="J16" t="s">
        <v>928</v>
      </c>
    </row>
    <row r="17" spans="1:10" hidden="1" x14ac:dyDescent="0.25">
      <c r="A17">
        <v>177</v>
      </c>
      <c r="B17" t="s">
        <v>930</v>
      </c>
      <c r="D17" t="s">
        <v>537</v>
      </c>
      <c r="G17">
        <v>0</v>
      </c>
      <c r="I17">
        <v>0</v>
      </c>
      <c r="J17" t="s">
        <v>928</v>
      </c>
    </row>
    <row r="18" spans="1:10" hidden="1" x14ac:dyDescent="0.25">
      <c r="A18">
        <v>180</v>
      </c>
      <c r="B18" t="s">
        <v>568</v>
      </c>
      <c r="C18" t="s">
        <v>562</v>
      </c>
      <c r="D18" t="s">
        <v>537</v>
      </c>
      <c r="G18">
        <v>6400</v>
      </c>
      <c r="H18" s="1221">
        <v>0</v>
      </c>
      <c r="I18">
        <v>6400</v>
      </c>
      <c r="J18" t="s">
        <v>928</v>
      </c>
    </row>
    <row r="19" spans="1:10" hidden="1" x14ac:dyDescent="0.25">
      <c r="A19">
        <v>181</v>
      </c>
      <c r="B19" t="s">
        <v>492</v>
      </c>
      <c r="C19" t="s">
        <v>562</v>
      </c>
      <c r="D19" t="s">
        <v>537</v>
      </c>
      <c r="G19">
        <v>4525</v>
      </c>
      <c r="H19" s="1221">
        <v>0</v>
      </c>
      <c r="I19">
        <v>4525</v>
      </c>
      <c r="J19" t="s">
        <v>928</v>
      </c>
    </row>
    <row r="20" spans="1:10" x14ac:dyDescent="0.25">
      <c r="A20">
        <v>182</v>
      </c>
      <c r="B20" t="s">
        <v>569</v>
      </c>
      <c r="C20" t="s">
        <v>562</v>
      </c>
      <c r="D20" t="s">
        <v>537</v>
      </c>
      <c r="G20">
        <v>0</v>
      </c>
      <c r="I20">
        <v>0</v>
      </c>
      <c r="J20" t="s">
        <v>928</v>
      </c>
    </row>
    <row r="21" spans="1:10" x14ac:dyDescent="0.25">
      <c r="A21">
        <v>184</v>
      </c>
      <c r="B21" t="s">
        <v>147</v>
      </c>
      <c r="C21" t="s">
        <v>562</v>
      </c>
      <c r="D21" t="s">
        <v>537</v>
      </c>
      <c r="G21">
        <v>0</v>
      </c>
      <c r="I21">
        <v>0</v>
      </c>
      <c r="J21" t="s">
        <v>928</v>
      </c>
    </row>
    <row r="22" spans="1:10" x14ac:dyDescent="0.25">
      <c r="A22">
        <v>185</v>
      </c>
      <c r="B22" t="s">
        <v>570</v>
      </c>
      <c r="C22" t="s">
        <v>571</v>
      </c>
      <c r="D22" t="s">
        <v>537</v>
      </c>
      <c r="G22">
        <v>5800</v>
      </c>
      <c r="H22" s="1164">
        <v>0.16</v>
      </c>
      <c r="I22">
        <v>5000</v>
      </c>
      <c r="J22" t="s">
        <v>928</v>
      </c>
    </row>
    <row r="23" spans="1:10" x14ac:dyDescent="0.25">
      <c r="A23">
        <v>186</v>
      </c>
      <c r="B23" t="s">
        <v>486</v>
      </c>
      <c r="C23" t="s">
        <v>562</v>
      </c>
      <c r="D23" t="s">
        <v>537</v>
      </c>
      <c r="G23">
        <v>0</v>
      </c>
      <c r="I23">
        <v>0</v>
      </c>
      <c r="J23" t="s">
        <v>928</v>
      </c>
    </row>
    <row r="24" spans="1:10" x14ac:dyDescent="0.25">
      <c r="A24">
        <v>193</v>
      </c>
      <c r="B24" t="s">
        <v>60</v>
      </c>
      <c r="C24" t="s">
        <v>57</v>
      </c>
      <c r="D24" t="s">
        <v>537</v>
      </c>
      <c r="G24">
        <v>0</v>
      </c>
      <c r="I24">
        <v>0</v>
      </c>
      <c r="J24" t="s">
        <v>928</v>
      </c>
    </row>
    <row r="25" spans="1:10" hidden="1" x14ac:dyDescent="0.25">
      <c r="A25">
        <v>195</v>
      </c>
      <c r="B25" t="s">
        <v>572</v>
      </c>
      <c r="C25" t="s">
        <v>57</v>
      </c>
      <c r="D25" t="s">
        <v>537</v>
      </c>
      <c r="G25">
        <v>0</v>
      </c>
      <c r="I25">
        <v>0</v>
      </c>
      <c r="J25" t="s">
        <v>928</v>
      </c>
    </row>
    <row r="26" spans="1:10" x14ac:dyDescent="0.25">
      <c r="A26">
        <v>196</v>
      </c>
      <c r="B26" t="s">
        <v>62</v>
      </c>
      <c r="C26" t="s">
        <v>57</v>
      </c>
      <c r="D26" t="s">
        <v>537</v>
      </c>
      <c r="G26">
        <v>0</v>
      </c>
      <c r="I26">
        <v>0</v>
      </c>
      <c r="J26" t="s">
        <v>928</v>
      </c>
    </row>
    <row r="27" spans="1:10" hidden="1" x14ac:dyDescent="0.25">
      <c r="A27">
        <v>197</v>
      </c>
      <c r="B27" t="s">
        <v>63</v>
      </c>
      <c r="C27" t="s">
        <v>57</v>
      </c>
      <c r="D27" t="s">
        <v>537</v>
      </c>
      <c r="G27">
        <v>0</v>
      </c>
      <c r="I27">
        <v>0</v>
      </c>
      <c r="J27" t="s">
        <v>928</v>
      </c>
    </row>
    <row r="28" spans="1:10" hidden="1" x14ac:dyDescent="0.25">
      <c r="A28">
        <v>198</v>
      </c>
      <c r="B28" t="s">
        <v>64</v>
      </c>
      <c r="C28" t="s">
        <v>571</v>
      </c>
      <c r="D28" t="s">
        <v>537</v>
      </c>
      <c r="G28">
        <v>0</v>
      </c>
      <c r="I28">
        <v>0</v>
      </c>
      <c r="J28" t="s">
        <v>928</v>
      </c>
    </row>
    <row r="29" spans="1:10" hidden="1" x14ac:dyDescent="0.25">
      <c r="A29">
        <v>199</v>
      </c>
      <c r="B29" t="s">
        <v>65</v>
      </c>
      <c r="C29" t="s">
        <v>571</v>
      </c>
      <c r="D29" t="s">
        <v>537</v>
      </c>
      <c r="G29">
        <v>850</v>
      </c>
      <c r="H29" s="1221">
        <v>0</v>
      </c>
      <c r="I29">
        <v>850</v>
      </c>
      <c r="J29" t="s">
        <v>928</v>
      </c>
    </row>
    <row r="30" spans="1:10" hidden="1" x14ac:dyDescent="0.25">
      <c r="A30">
        <v>201</v>
      </c>
      <c r="B30" t="s">
        <v>67</v>
      </c>
      <c r="C30" t="s">
        <v>571</v>
      </c>
      <c r="D30" t="s">
        <v>537</v>
      </c>
      <c r="G30">
        <v>0</v>
      </c>
      <c r="I30">
        <v>0</v>
      </c>
      <c r="J30" t="s">
        <v>928</v>
      </c>
    </row>
    <row r="31" spans="1:10" hidden="1" x14ac:dyDescent="0.25">
      <c r="A31">
        <v>202</v>
      </c>
      <c r="B31" t="s">
        <v>68</v>
      </c>
      <c r="C31" t="s">
        <v>57</v>
      </c>
      <c r="D31" t="s">
        <v>537</v>
      </c>
      <c r="G31">
        <v>0</v>
      </c>
      <c r="I31">
        <v>0</v>
      </c>
      <c r="J31" t="s">
        <v>928</v>
      </c>
    </row>
    <row r="32" spans="1:10" hidden="1" x14ac:dyDescent="0.25">
      <c r="A32">
        <v>204</v>
      </c>
      <c r="B32" t="s">
        <v>931</v>
      </c>
      <c r="D32" t="s">
        <v>537</v>
      </c>
      <c r="G32">
        <v>2000</v>
      </c>
      <c r="H32" s="1221">
        <v>0</v>
      </c>
      <c r="I32">
        <v>2000</v>
      </c>
      <c r="J32" t="s">
        <v>928</v>
      </c>
    </row>
    <row r="33" spans="1:10" hidden="1" x14ac:dyDescent="0.25">
      <c r="A33" s="1097">
        <v>206</v>
      </c>
      <c r="B33" s="1097" t="s">
        <v>932</v>
      </c>
      <c r="C33" s="1097" t="s">
        <v>571</v>
      </c>
      <c r="D33" s="1097" t="s">
        <v>537</v>
      </c>
      <c r="G33">
        <v>0</v>
      </c>
      <c r="I33">
        <v>0</v>
      </c>
      <c r="J33" t="s">
        <v>933</v>
      </c>
    </row>
    <row r="34" spans="1:10" hidden="1" x14ac:dyDescent="0.25">
      <c r="A34">
        <v>208</v>
      </c>
      <c r="B34" t="s">
        <v>69</v>
      </c>
      <c r="C34" t="s">
        <v>57</v>
      </c>
      <c r="D34" t="s">
        <v>537</v>
      </c>
      <c r="G34">
        <v>0</v>
      </c>
      <c r="I34">
        <v>0</v>
      </c>
      <c r="J34" t="s">
        <v>928</v>
      </c>
    </row>
    <row r="35" spans="1:10" hidden="1" x14ac:dyDescent="0.25">
      <c r="A35">
        <v>209</v>
      </c>
      <c r="B35" t="s">
        <v>934</v>
      </c>
      <c r="C35" t="s">
        <v>562</v>
      </c>
      <c r="D35" t="s">
        <v>537</v>
      </c>
      <c r="G35">
        <v>0</v>
      </c>
      <c r="I35">
        <v>0</v>
      </c>
      <c r="J35" t="s">
        <v>928</v>
      </c>
    </row>
    <row r="36" spans="1:10" hidden="1" x14ac:dyDescent="0.25">
      <c r="A36">
        <v>215</v>
      </c>
      <c r="B36" t="s">
        <v>70</v>
      </c>
      <c r="C36" t="s">
        <v>57</v>
      </c>
      <c r="D36" t="s">
        <v>537</v>
      </c>
      <c r="G36">
        <v>0</v>
      </c>
      <c r="I36">
        <v>0</v>
      </c>
      <c r="J36" t="s">
        <v>928</v>
      </c>
    </row>
    <row r="37" spans="1:10" hidden="1" x14ac:dyDescent="0.25">
      <c r="A37">
        <v>216</v>
      </c>
      <c r="B37" t="s">
        <v>573</v>
      </c>
      <c r="D37" t="s">
        <v>537</v>
      </c>
      <c r="G37">
        <v>7600</v>
      </c>
      <c r="H37" s="1221">
        <v>0</v>
      </c>
      <c r="I37">
        <v>7600</v>
      </c>
      <c r="J37" t="s">
        <v>928</v>
      </c>
    </row>
    <row r="38" spans="1:10" x14ac:dyDescent="0.25">
      <c r="A38">
        <v>221</v>
      </c>
      <c r="B38" t="s">
        <v>574</v>
      </c>
      <c r="C38" t="s">
        <v>57</v>
      </c>
      <c r="D38" t="s">
        <v>537</v>
      </c>
      <c r="G38">
        <v>0</v>
      </c>
      <c r="I38">
        <v>0</v>
      </c>
      <c r="J38" t="s">
        <v>928</v>
      </c>
    </row>
    <row r="39" spans="1:10" x14ac:dyDescent="0.25">
      <c r="A39">
        <v>223</v>
      </c>
      <c r="B39" t="s">
        <v>575</v>
      </c>
      <c r="D39" t="s">
        <v>537</v>
      </c>
      <c r="G39">
        <v>6930</v>
      </c>
      <c r="H39" s="1221">
        <v>0</v>
      </c>
      <c r="I39">
        <v>6930</v>
      </c>
      <c r="J39" t="s">
        <v>928</v>
      </c>
    </row>
    <row r="40" spans="1:10" x14ac:dyDescent="0.25">
      <c r="A40">
        <v>224</v>
      </c>
      <c r="B40" t="s">
        <v>576</v>
      </c>
      <c r="D40" t="s">
        <v>537</v>
      </c>
      <c r="G40">
        <v>8900</v>
      </c>
      <c r="H40" s="1221">
        <v>0</v>
      </c>
      <c r="I40">
        <v>8900</v>
      </c>
      <c r="J40" t="s">
        <v>928</v>
      </c>
    </row>
    <row r="41" spans="1:10" x14ac:dyDescent="0.25">
      <c r="A41">
        <v>227</v>
      </c>
      <c r="B41" t="s">
        <v>577</v>
      </c>
      <c r="D41" t="s">
        <v>537</v>
      </c>
      <c r="G41">
        <v>8830</v>
      </c>
      <c r="H41" s="1221">
        <v>0</v>
      </c>
      <c r="I41">
        <v>8830</v>
      </c>
      <c r="J41" t="s">
        <v>928</v>
      </c>
    </row>
    <row r="42" spans="1:10" x14ac:dyDescent="0.25">
      <c r="A42">
        <v>228</v>
      </c>
      <c r="B42" t="s">
        <v>578</v>
      </c>
      <c r="D42" t="s">
        <v>537</v>
      </c>
      <c r="G42">
        <v>0</v>
      </c>
      <c r="I42">
        <v>0</v>
      </c>
      <c r="J42" t="s">
        <v>928</v>
      </c>
    </row>
    <row r="43" spans="1:10" x14ac:dyDescent="0.25">
      <c r="A43">
        <v>231</v>
      </c>
      <c r="B43" t="s">
        <v>935</v>
      </c>
      <c r="D43" t="s">
        <v>537</v>
      </c>
      <c r="G43">
        <v>4600</v>
      </c>
      <c r="H43" s="1221">
        <v>0</v>
      </c>
      <c r="I43">
        <v>4600</v>
      </c>
      <c r="J43" t="s">
        <v>928</v>
      </c>
    </row>
    <row r="44" spans="1:10" x14ac:dyDescent="0.25">
      <c r="A44">
        <v>234</v>
      </c>
      <c r="B44" t="s">
        <v>579</v>
      </c>
      <c r="D44" t="s">
        <v>537</v>
      </c>
      <c r="G44">
        <v>8250</v>
      </c>
      <c r="H44" s="1221">
        <v>0</v>
      </c>
      <c r="I44">
        <v>8250</v>
      </c>
      <c r="J44" t="s">
        <v>928</v>
      </c>
    </row>
    <row r="45" spans="1:10" x14ac:dyDescent="0.25">
      <c r="A45">
        <v>240</v>
      </c>
      <c r="B45" t="s">
        <v>580</v>
      </c>
      <c r="D45" t="s">
        <v>537</v>
      </c>
      <c r="G45">
        <v>6050</v>
      </c>
      <c r="H45" s="1221">
        <v>0</v>
      </c>
      <c r="I45">
        <v>6050</v>
      </c>
      <c r="J45" t="s">
        <v>928</v>
      </c>
    </row>
    <row r="46" spans="1:10" x14ac:dyDescent="0.25">
      <c r="A46">
        <v>241</v>
      </c>
      <c r="B46" t="s">
        <v>581</v>
      </c>
      <c r="D46" t="s">
        <v>537</v>
      </c>
      <c r="G46">
        <v>6000</v>
      </c>
      <c r="H46" s="1221">
        <v>0</v>
      </c>
      <c r="I46">
        <v>6000</v>
      </c>
      <c r="J46" t="s">
        <v>928</v>
      </c>
    </row>
    <row r="47" spans="1:10" x14ac:dyDescent="0.25">
      <c r="A47">
        <v>243</v>
      </c>
      <c r="B47" t="s">
        <v>72</v>
      </c>
      <c r="C47" t="s">
        <v>57</v>
      </c>
      <c r="D47" t="s">
        <v>537</v>
      </c>
      <c r="G47">
        <v>0</v>
      </c>
      <c r="I47">
        <v>0</v>
      </c>
      <c r="J47" t="s">
        <v>928</v>
      </c>
    </row>
    <row r="48" spans="1:10" x14ac:dyDescent="0.25">
      <c r="A48">
        <v>245</v>
      </c>
      <c r="B48" t="s">
        <v>582</v>
      </c>
      <c r="D48" t="s">
        <v>537</v>
      </c>
      <c r="G48">
        <v>6050</v>
      </c>
      <c r="H48" s="1221">
        <v>0</v>
      </c>
      <c r="I48">
        <v>6050</v>
      </c>
      <c r="J48" t="s">
        <v>928</v>
      </c>
    </row>
    <row r="49" spans="1:10" x14ac:dyDescent="0.25">
      <c r="A49">
        <v>246</v>
      </c>
      <c r="B49" t="s">
        <v>583</v>
      </c>
      <c r="C49" t="s">
        <v>562</v>
      </c>
      <c r="D49" t="s">
        <v>537</v>
      </c>
      <c r="G49">
        <v>6350</v>
      </c>
      <c r="H49" s="1221">
        <v>0</v>
      </c>
      <c r="I49">
        <v>6350</v>
      </c>
      <c r="J49" t="s">
        <v>928</v>
      </c>
    </row>
    <row r="50" spans="1:10" x14ac:dyDescent="0.25">
      <c r="A50">
        <v>247</v>
      </c>
      <c r="B50" t="s">
        <v>936</v>
      </c>
      <c r="C50" t="s">
        <v>571</v>
      </c>
      <c r="D50" t="s">
        <v>537</v>
      </c>
      <c r="G50">
        <v>7000</v>
      </c>
      <c r="H50" s="1221">
        <v>0</v>
      </c>
      <c r="I50">
        <v>7000</v>
      </c>
      <c r="J50" t="s">
        <v>928</v>
      </c>
    </row>
    <row r="51" spans="1:10" hidden="1" x14ac:dyDescent="0.25">
      <c r="A51">
        <v>251</v>
      </c>
      <c r="B51" t="s">
        <v>584</v>
      </c>
      <c r="D51" t="s">
        <v>537</v>
      </c>
      <c r="G51">
        <v>6550</v>
      </c>
      <c r="H51" s="1221">
        <v>0</v>
      </c>
      <c r="I51">
        <v>6550</v>
      </c>
      <c r="J51" t="s">
        <v>928</v>
      </c>
    </row>
    <row r="52" spans="1:10" x14ac:dyDescent="0.25">
      <c r="A52">
        <v>256</v>
      </c>
      <c r="B52" t="s">
        <v>937</v>
      </c>
      <c r="C52" t="s">
        <v>571</v>
      </c>
      <c r="D52" t="s">
        <v>537</v>
      </c>
      <c r="G52">
        <v>5000</v>
      </c>
      <c r="H52" s="1221">
        <v>0</v>
      </c>
      <c r="I52">
        <v>5000</v>
      </c>
      <c r="J52" t="s">
        <v>928</v>
      </c>
    </row>
    <row r="53" spans="1:10" x14ac:dyDescent="0.25">
      <c r="A53">
        <v>257</v>
      </c>
      <c r="B53" t="s">
        <v>938</v>
      </c>
      <c r="C53" t="s">
        <v>571</v>
      </c>
      <c r="D53" t="s">
        <v>537</v>
      </c>
      <c r="G53">
        <v>0</v>
      </c>
      <c r="I53">
        <v>0</v>
      </c>
      <c r="J53" t="s">
        <v>928</v>
      </c>
    </row>
    <row r="54" spans="1:10" x14ac:dyDescent="0.25">
      <c r="A54">
        <v>260</v>
      </c>
      <c r="B54" t="s">
        <v>585</v>
      </c>
      <c r="D54" t="s">
        <v>537</v>
      </c>
      <c r="G54">
        <v>4350</v>
      </c>
      <c r="H54" s="1221">
        <v>0</v>
      </c>
      <c r="I54">
        <v>4350</v>
      </c>
      <c r="J54" t="s">
        <v>928</v>
      </c>
    </row>
    <row r="55" spans="1:10" x14ac:dyDescent="0.25">
      <c r="A55">
        <v>266</v>
      </c>
      <c r="B55" t="s">
        <v>73</v>
      </c>
      <c r="C55" t="s">
        <v>57</v>
      </c>
      <c r="D55" t="s">
        <v>537</v>
      </c>
      <c r="G55">
        <v>0</v>
      </c>
      <c r="I55">
        <v>0</v>
      </c>
      <c r="J55" t="s">
        <v>928</v>
      </c>
    </row>
    <row r="56" spans="1:10" x14ac:dyDescent="0.25">
      <c r="A56">
        <v>275</v>
      </c>
      <c r="B56" t="s">
        <v>587</v>
      </c>
      <c r="C56" t="s">
        <v>571</v>
      </c>
      <c r="D56" t="s">
        <v>537</v>
      </c>
      <c r="G56">
        <v>3200</v>
      </c>
      <c r="H56" s="1164">
        <v>0.33333000000000002</v>
      </c>
      <c r="I56">
        <v>2400</v>
      </c>
      <c r="J56" t="s">
        <v>928</v>
      </c>
    </row>
    <row r="57" spans="1:10" x14ac:dyDescent="0.25">
      <c r="A57">
        <v>276</v>
      </c>
      <c r="B57" t="s">
        <v>588</v>
      </c>
      <c r="C57" t="s">
        <v>571</v>
      </c>
      <c r="D57" t="s">
        <v>537</v>
      </c>
      <c r="G57">
        <v>8000</v>
      </c>
      <c r="H57" s="1164">
        <v>0.26984000000000002</v>
      </c>
      <c r="I57">
        <v>6300</v>
      </c>
      <c r="J57" t="s">
        <v>928</v>
      </c>
    </row>
    <row r="58" spans="1:10" hidden="1" x14ac:dyDescent="0.25">
      <c r="A58">
        <v>277</v>
      </c>
      <c r="B58" t="s">
        <v>589</v>
      </c>
      <c r="C58" t="s">
        <v>571</v>
      </c>
      <c r="D58" t="s">
        <v>537</v>
      </c>
      <c r="G58">
        <v>5500</v>
      </c>
      <c r="H58" s="1164">
        <v>0.12245</v>
      </c>
      <c r="I58">
        <v>4900</v>
      </c>
      <c r="J58" t="s">
        <v>928</v>
      </c>
    </row>
    <row r="59" spans="1:10" hidden="1" x14ac:dyDescent="0.25">
      <c r="A59">
        <v>279</v>
      </c>
      <c r="B59" t="s">
        <v>590</v>
      </c>
      <c r="C59" t="s">
        <v>571</v>
      </c>
      <c r="D59" t="s">
        <v>537</v>
      </c>
      <c r="G59">
        <v>3500</v>
      </c>
      <c r="H59" s="1164">
        <v>0.2069</v>
      </c>
      <c r="I59">
        <v>2900</v>
      </c>
      <c r="J59" t="s">
        <v>928</v>
      </c>
    </row>
    <row r="60" spans="1:10" hidden="1" x14ac:dyDescent="0.25">
      <c r="A60">
        <v>280</v>
      </c>
      <c r="B60" t="s">
        <v>591</v>
      </c>
      <c r="C60" t="s">
        <v>571</v>
      </c>
      <c r="D60" t="s">
        <v>537</v>
      </c>
      <c r="G60">
        <v>17000</v>
      </c>
      <c r="H60" s="1164">
        <v>9.6769999999999995E-2</v>
      </c>
      <c r="I60">
        <v>15500</v>
      </c>
      <c r="J60" t="s">
        <v>928</v>
      </c>
    </row>
    <row r="61" spans="1:10" x14ac:dyDescent="0.25">
      <c r="A61">
        <v>281</v>
      </c>
      <c r="B61" t="s">
        <v>592</v>
      </c>
      <c r="C61" t="s">
        <v>571</v>
      </c>
      <c r="D61" t="s">
        <v>537</v>
      </c>
      <c r="G61">
        <v>2000</v>
      </c>
      <c r="H61" s="1164">
        <v>0.33333000000000002</v>
      </c>
      <c r="I61">
        <v>1500</v>
      </c>
      <c r="J61" t="s">
        <v>928</v>
      </c>
    </row>
    <row r="62" spans="1:10" hidden="1" x14ac:dyDescent="0.25">
      <c r="A62">
        <v>282</v>
      </c>
      <c r="B62" t="s">
        <v>126</v>
      </c>
      <c r="C62" t="s">
        <v>571</v>
      </c>
      <c r="D62" t="s">
        <v>537</v>
      </c>
      <c r="G62">
        <v>3800</v>
      </c>
      <c r="H62" s="1164">
        <v>8.5709999999999995E-2</v>
      </c>
      <c r="I62">
        <v>3500</v>
      </c>
      <c r="J62" t="s">
        <v>928</v>
      </c>
    </row>
    <row r="63" spans="1:10" x14ac:dyDescent="0.25">
      <c r="A63">
        <v>283</v>
      </c>
      <c r="B63" t="s">
        <v>127</v>
      </c>
      <c r="C63" t="s">
        <v>571</v>
      </c>
      <c r="D63" t="s">
        <v>537</v>
      </c>
      <c r="G63">
        <v>2600</v>
      </c>
      <c r="H63" s="1164">
        <v>0.13042999999999999</v>
      </c>
      <c r="I63">
        <v>2300</v>
      </c>
      <c r="J63" t="s">
        <v>928</v>
      </c>
    </row>
    <row r="64" spans="1:10" x14ac:dyDescent="0.25">
      <c r="A64">
        <v>286</v>
      </c>
      <c r="B64" t="s">
        <v>593</v>
      </c>
      <c r="D64" t="s">
        <v>537</v>
      </c>
      <c r="G64">
        <v>5900</v>
      </c>
      <c r="H64" s="1221">
        <v>0</v>
      </c>
      <c r="I64">
        <v>5900</v>
      </c>
      <c r="J64" t="s">
        <v>928</v>
      </c>
    </row>
    <row r="65" spans="1:10" x14ac:dyDescent="0.25">
      <c r="A65">
        <v>290</v>
      </c>
      <c r="B65" t="s">
        <v>120</v>
      </c>
      <c r="C65" t="s">
        <v>562</v>
      </c>
      <c r="D65" t="s">
        <v>537</v>
      </c>
      <c r="G65">
        <v>17500</v>
      </c>
      <c r="H65" s="1164">
        <v>2.9409999999999999E-2</v>
      </c>
      <c r="I65">
        <v>17000</v>
      </c>
      <c r="J65" t="s">
        <v>928</v>
      </c>
    </row>
    <row r="66" spans="1:10" hidden="1" x14ac:dyDescent="0.25">
      <c r="A66">
        <v>291</v>
      </c>
      <c r="B66" t="s">
        <v>594</v>
      </c>
      <c r="C66" t="s">
        <v>571</v>
      </c>
      <c r="D66" t="s">
        <v>537</v>
      </c>
      <c r="G66">
        <v>2800</v>
      </c>
      <c r="H66" s="1164">
        <v>0.33333000000000002</v>
      </c>
      <c r="I66">
        <v>2100</v>
      </c>
      <c r="J66" t="s">
        <v>928</v>
      </c>
    </row>
    <row r="67" spans="1:10" x14ac:dyDescent="0.25">
      <c r="A67">
        <v>318</v>
      </c>
      <c r="B67" t="s">
        <v>597</v>
      </c>
      <c r="C67" t="s">
        <v>562</v>
      </c>
      <c r="D67" t="s">
        <v>537</v>
      </c>
      <c r="G67">
        <v>0</v>
      </c>
      <c r="I67">
        <v>0</v>
      </c>
      <c r="J67" t="s">
        <v>928</v>
      </c>
    </row>
    <row r="68" spans="1:10" x14ac:dyDescent="0.25">
      <c r="A68">
        <v>323</v>
      </c>
      <c r="B68" t="s">
        <v>939</v>
      </c>
      <c r="C68" t="s">
        <v>562</v>
      </c>
      <c r="D68" t="s">
        <v>537</v>
      </c>
      <c r="G68">
        <v>0</v>
      </c>
      <c r="I68">
        <v>0</v>
      </c>
      <c r="J68" t="s">
        <v>928</v>
      </c>
    </row>
    <row r="69" spans="1:10" hidden="1" x14ac:dyDescent="0.25">
      <c r="A69">
        <v>324</v>
      </c>
      <c r="B69" t="s">
        <v>598</v>
      </c>
      <c r="C69" t="s">
        <v>562</v>
      </c>
      <c r="D69" t="s">
        <v>537</v>
      </c>
      <c r="G69">
        <v>5200</v>
      </c>
      <c r="H69" s="1221">
        <v>0</v>
      </c>
      <c r="I69">
        <v>5200</v>
      </c>
      <c r="J69" t="s">
        <v>928</v>
      </c>
    </row>
    <row r="70" spans="1:10" x14ac:dyDescent="0.25">
      <c r="A70">
        <v>330</v>
      </c>
      <c r="B70" t="s">
        <v>940</v>
      </c>
      <c r="D70" t="s">
        <v>537</v>
      </c>
      <c r="G70">
        <v>6000</v>
      </c>
      <c r="H70" s="1221">
        <v>0</v>
      </c>
      <c r="I70">
        <v>6000</v>
      </c>
      <c r="J70" t="s">
        <v>928</v>
      </c>
    </row>
    <row r="71" spans="1:10" x14ac:dyDescent="0.25">
      <c r="A71">
        <v>334</v>
      </c>
      <c r="B71" t="s">
        <v>941</v>
      </c>
      <c r="D71" t="s">
        <v>537</v>
      </c>
      <c r="G71">
        <v>0</v>
      </c>
      <c r="I71">
        <v>0</v>
      </c>
      <c r="J71" t="s">
        <v>928</v>
      </c>
    </row>
    <row r="72" spans="1:10" x14ac:dyDescent="0.25">
      <c r="A72">
        <v>336</v>
      </c>
      <c r="B72" t="s">
        <v>942</v>
      </c>
      <c r="C72" t="s">
        <v>562</v>
      </c>
      <c r="D72" t="s">
        <v>537</v>
      </c>
      <c r="G72">
        <v>6700</v>
      </c>
      <c r="H72" s="1221">
        <v>0</v>
      </c>
      <c r="I72">
        <v>6700</v>
      </c>
      <c r="J72" t="s">
        <v>928</v>
      </c>
    </row>
    <row r="73" spans="1:10" x14ac:dyDescent="0.25">
      <c r="A73">
        <v>337</v>
      </c>
      <c r="B73" t="s">
        <v>599</v>
      </c>
      <c r="C73" t="s">
        <v>562</v>
      </c>
      <c r="D73" t="s">
        <v>537</v>
      </c>
      <c r="G73">
        <v>5200</v>
      </c>
      <c r="H73" s="1221">
        <v>0</v>
      </c>
      <c r="I73">
        <v>5200</v>
      </c>
      <c r="J73" t="s">
        <v>928</v>
      </c>
    </row>
    <row r="74" spans="1:10" x14ac:dyDescent="0.25">
      <c r="A74">
        <v>338</v>
      </c>
      <c r="B74" t="s">
        <v>943</v>
      </c>
      <c r="D74" t="s">
        <v>537</v>
      </c>
      <c r="G74">
        <v>0</v>
      </c>
      <c r="I74">
        <v>0</v>
      </c>
      <c r="J74" t="s">
        <v>928</v>
      </c>
    </row>
    <row r="75" spans="1:10" x14ac:dyDescent="0.25">
      <c r="A75">
        <v>339</v>
      </c>
      <c r="B75" t="s">
        <v>944</v>
      </c>
      <c r="D75" t="s">
        <v>537</v>
      </c>
      <c r="G75">
        <v>0</v>
      </c>
      <c r="I75">
        <v>0</v>
      </c>
      <c r="J75" t="s">
        <v>928</v>
      </c>
    </row>
    <row r="76" spans="1:10" x14ac:dyDescent="0.25">
      <c r="A76">
        <v>341</v>
      </c>
      <c r="B76" t="s">
        <v>600</v>
      </c>
      <c r="C76" t="s">
        <v>562</v>
      </c>
      <c r="D76" t="s">
        <v>537</v>
      </c>
      <c r="G76">
        <v>8300</v>
      </c>
      <c r="H76" s="1164">
        <v>3.7499999999999999E-2</v>
      </c>
      <c r="I76">
        <v>8000</v>
      </c>
      <c r="J76" t="s">
        <v>928</v>
      </c>
    </row>
    <row r="77" spans="1:10" x14ac:dyDescent="0.25">
      <c r="A77">
        <v>342</v>
      </c>
      <c r="B77" t="s">
        <v>601</v>
      </c>
      <c r="C77" t="s">
        <v>562</v>
      </c>
      <c r="D77" t="s">
        <v>537</v>
      </c>
      <c r="G77">
        <v>6500</v>
      </c>
      <c r="H77" s="1221">
        <v>0</v>
      </c>
      <c r="I77">
        <v>6500</v>
      </c>
      <c r="J77" t="s">
        <v>928</v>
      </c>
    </row>
    <row r="78" spans="1:10" x14ac:dyDescent="0.25">
      <c r="A78">
        <v>343</v>
      </c>
      <c r="B78" t="s">
        <v>945</v>
      </c>
      <c r="C78" t="s">
        <v>571</v>
      </c>
      <c r="D78" t="s">
        <v>537</v>
      </c>
      <c r="G78">
        <v>0</v>
      </c>
      <c r="I78">
        <v>0</v>
      </c>
      <c r="J78" t="s">
        <v>928</v>
      </c>
    </row>
    <row r="79" spans="1:10" x14ac:dyDescent="0.25">
      <c r="A79">
        <v>349</v>
      </c>
      <c r="B79" t="s">
        <v>946</v>
      </c>
      <c r="C79" t="s">
        <v>571</v>
      </c>
      <c r="D79" t="s">
        <v>537</v>
      </c>
      <c r="G79">
        <v>0</v>
      </c>
      <c r="I79">
        <v>0</v>
      </c>
      <c r="J79" t="s">
        <v>928</v>
      </c>
    </row>
    <row r="80" spans="1:10" x14ac:dyDescent="0.25">
      <c r="A80">
        <v>351</v>
      </c>
      <c r="B80" t="s">
        <v>947</v>
      </c>
      <c r="D80" t="s">
        <v>537</v>
      </c>
      <c r="G80">
        <v>0</v>
      </c>
      <c r="I80">
        <v>0</v>
      </c>
      <c r="J80" t="s">
        <v>928</v>
      </c>
    </row>
    <row r="81" spans="1:10" x14ac:dyDescent="0.25">
      <c r="A81">
        <v>352</v>
      </c>
      <c r="B81" t="s">
        <v>602</v>
      </c>
      <c r="C81" t="s">
        <v>562</v>
      </c>
      <c r="D81" t="s">
        <v>537</v>
      </c>
      <c r="G81">
        <v>6700</v>
      </c>
      <c r="H81" s="1221">
        <v>0</v>
      </c>
      <c r="I81">
        <v>6700</v>
      </c>
      <c r="J81" t="s">
        <v>928</v>
      </c>
    </row>
    <row r="82" spans="1:10" hidden="1" x14ac:dyDescent="0.25">
      <c r="A82">
        <v>353</v>
      </c>
      <c r="B82" t="s">
        <v>948</v>
      </c>
      <c r="D82" t="s">
        <v>537</v>
      </c>
      <c r="G82">
        <v>0</v>
      </c>
      <c r="I82">
        <v>0</v>
      </c>
      <c r="J82" t="s">
        <v>928</v>
      </c>
    </row>
    <row r="83" spans="1:10" hidden="1" x14ac:dyDescent="0.25">
      <c r="A83">
        <v>357</v>
      </c>
      <c r="B83" t="s">
        <v>949</v>
      </c>
      <c r="D83" t="s">
        <v>537</v>
      </c>
      <c r="G83">
        <v>0</v>
      </c>
      <c r="I83">
        <v>0</v>
      </c>
      <c r="J83" t="s">
        <v>928</v>
      </c>
    </row>
    <row r="84" spans="1:10" hidden="1" x14ac:dyDescent="0.25">
      <c r="A84">
        <v>361</v>
      </c>
      <c r="B84" t="s">
        <v>950</v>
      </c>
      <c r="C84" t="s">
        <v>571</v>
      </c>
      <c r="D84" t="s">
        <v>537</v>
      </c>
      <c r="G84">
        <v>0</v>
      </c>
      <c r="I84">
        <v>0</v>
      </c>
      <c r="J84" t="s">
        <v>928</v>
      </c>
    </row>
    <row r="85" spans="1:10" hidden="1" x14ac:dyDescent="0.25">
      <c r="A85">
        <v>399</v>
      </c>
      <c r="B85" t="s">
        <v>951</v>
      </c>
      <c r="C85" t="s">
        <v>571</v>
      </c>
      <c r="D85" t="s">
        <v>537</v>
      </c>
      <c r="G85">
        <v>6000</v>
      </c>
      <c r="H85" s="1221">
        <v>0</v>
      </c>
      <c r="I85">
        <v>6000</v>
      </c>
      <c r="J85" t="s">
        <v>928</v>
      </c>
    </row>
    <row r="86" spans="1:10" hidden="1" x14ac:dyDescent="0.25">
      <c r="A86">
        <v>400</v>
      </c>
      <c r="B86" t="s">
        <v>952</v>
      </c>
      <c r="D86" t="s">
        <v>537</v>
      </c>
      <c r="G86">
        <v>5100</v>
      </c>
      <c r="H86" s="1221">
        <v>0</v>
      </c>
      <c r="I86">
        <v>5100</v>
      </c>
      <c r="J86" t="s">
        <v>928</v>
      </c>
    </row>
    <row r="87" spans="1:10" hidden="1" x14ac:dyDescent="0.25">
      <c r="A87">
        <v>416</v>
      </c>
      <c r="B87" t="s">
        <v>74</v>
      </c>
      <c r="C87" t="s">
        <v>57</v>
      </c>
      <c r="D87" t="s">
        <v>537</v>
      </c>
      <c r="G87">
        <v>0</v>
      </c>
      <c r="I87">
        <v>0</v>
      </c>
      <c r="J87" t="s">
        <v>928</v>
      </c>
    </row>
    <row r="88" spans="1:10" hidden="1" x14ac:dyDescent="0.25">
      <c r="A88">
        <v>417</v>
      </c>
      <c r="B88" t="s">
        <v>953</v>
      </c>
      <c r="D88" t="s">
        <v>537</v>
      </c>
      <c r="G88">
        <v>0</v>
      </c>
      <c r="I88">
        <v>0</v>
      </c>
      <c r="J88" t="s">
        <v>928</v>
      </c>
    </row>
    <row r="89" spans="1:10" hidden="1" x14ac:dyDescent="0.25">
      <c r="A89">
        <v>422</v>
      </c>
      <c r="B89" t="s">
        <v>954</v>
      </c>
      <c r="C89" t="s">
        <v>571</v>
      </c>
      <c r="D89" t="s">
        <v>537</v>
      </c>
      <c r="G89">
        <v>0</v>
      </c>
      <c r="I89">
        <v>0</v>
      </c>
      <c r="J89" t="s">
        <v>928</v>
      </c>
    </row>
    <row r="90" spans="1:10" hidden="1" x14ac:dyDescent="0.25">
      <c r="A90">
        <v>430</v>
      </c>
      <c r="B90" t="s">
        <v>955</v>
      </c>
      <c r="C90" t="s">
        <v>562</v>
      </c>
      <c r="D90" t="s">
        <v>537</v>
      </c>
      <c r="G90">
        <v>0</v>
      </c>
      <c r="I90">
        <v>0</v>
      </c>
      <c r="J90" t="s">
        <v>928</v>
      </c>
    </row>
    <row r="91" spans="1:10" hidden="1" x14ac:dyDescent="0.25">
      <c r="A91">
        <v>437</v>
      </c>
      <c r="B91" t="s">
        <v>956</v>
      </c>
      <c r="D91" t="s">
        <v>537</v>
      </c>
      <c r="G91">
        <v>0</v>
      </c>
      <c r="I91">
        <v>0</v>
      </c>
      <c r="J91" t="s">
        <v>928</v>
      </c>
    </row>
    <row r="92" spans="1:10" hidden="1" x14ac:dyDescent="0.25">
      <c r="A92">
        <v>440</v>
      </c>
      <c r="B92" t="s">
        <v>957</v>
      </c>
      <c r="C92" t="s">
        <v>562</v>
      </c>
      <c r="D92" t="s">
        <v>537</v>
      </c>
      <c r="G92">
        <v>11300</v>
      </c>
      <c r="H92" s="1164">
        <v>2.7269999999999999E-2</v>
      </c>
      <c r="I92">
        <v>11000</v>
      </c>
      <c r="J92" t="s">
        <v>928</v>
      </c>
    </row>
    <row r="93" spans="1:10" x14ac:dyDescent="0.25">
      <c r="A93">
        <v>457</v>
      </c>
      <c r="B93" t="s">
        <v>958</v>
      </c>
      <c r="C93" t="s">
        <v>562</v>
      </c>
      <c r="D93" t="s">
        <v>537</v>
      </c>
      <c r="G93">
        <v>11000</v>
      </c>
      <c r="H93" s="1164">
        <v>1.8519999999999998E-2</v>
      </c>
      <c r="I93">
        <v>10800</v>
      </c>
      <c r="J93" t="s">
        <v>928</v>
      </c>
    </row>
    <row r="94" spans="1:10" x14ac:dyDescent="0.25">
      <c r="A94">
        <v>461</v>
      </c>
      <c r="B94" t="s">
        <v>959</v>
      </c>
      <c r="C94" t="s">
        <v>562</v>
      </c>
      <c r="D94" t="s">
        <v>537</v>
      </c>
      <c r="G94">
        <v>6700</v>
      </c>
      <c r="H94" s="1221">
        <v>0</v>
      </c>
      <c r="I94">
        <v>6700</v>
      </c>
      <c r="J94" t="s">
        <v>928</v>
      </c>
    </row>
    <row r="95" spans="1:10" x14ac:dyDescent="0.25">
      <c r="A95">
        <v>468</v>
      </c>
      <c r="B95" t="s">
        <v>75</v>
      </c>
      <c r="C95" t="s">
        <v>571</v>
      </c>
      <c r="D95" t="s">
        <v>537</v>
      </c>
      <c r="G95">
        <v>0</v>
      </c>
      <c r="I95">
        <v>0</v>
      </c>
      <c r="J95" t="s">
        <v>928</v>
      </c>
    </row>
    <row r="96" spans="1:10" x14ac:dyDescent="0.25">
      <c r="A96">
        <v>511</v>
      </c>
      <c r="B96" t="s">
        <v>613</v>
      </c>
      <c r="C96" t="s">
        <v>562</v>
      </c>
      <c r="D96" t="s">
        <v>537</v>
      </c>
      <c r="G96">
        <v>3000</v>
      </c>
      <c r="H96" s="1221">
        <v>0</v>
      </c>
      <c r="I96">
        <v>3000</v>
      </c>
      <c r="J96" t="s">
        <v>928</v>
      </c>
    </row>
    <row r="97" spans="1:10" x14ac:dyDescent="0.25">
      <c r="A97">
        <v>513</v>
      </c>
      <c r="B97" t="s">
        <v>614</v>
      </c>
      <c r="D97" t="s">
        <v>537</v>
      </c>
      <c r="G97">
        <v>0</v>
      </c>
      <c r="I97">
        <v>0</v>
      </c>
      <c r="J97" t="s">
        <v>928</v>
      </c>
    </row>
    <row r="98" spans="1:10" x14ac:dyDescent="0.25">
      <c r="A98">
        <v>514</v>
      </c>
      <c r="B98" t="s">
        <v>615</v>
      </c>
      <c r="D98" t="s">
        <v>537</v>
      </c>
      <c r="G98">
        <v>6350</v>
      </c>
      <c r="H98" s="1221">
        <v>0</v>
      </c>
      <c r="I98">
        <v>6350</v>
      </c>
      <c r="J98" t="s">
        <v>928</v>
      </c>
    </row>
    <row r="99" spans="1:10" x14ac:dyDescent="0.25">
      <c r="A99">
        <v>518</v>
      </c>
      <c r="B99" t="s">
        <v>960</v>
      </c>
      <c r="C99" t="s">
        <v>562</v>
      </c>
      <c r="D99" t="s">
        <v>537</v>
      </c>
      <c r="G99">
        <v>10100</v>
      </c>
      <c r="H99" s="1164">
        <v>2.0199999999999999E-2</v>
      </c>
      <c r="I99">
        <v>9900</v>
      </c>
      <c r="J99" t="s">
        <v>928</v>
      </c>
    </row>
    <row r="100" spans="1:10" hidden="1" x14ac:dyDescent="0.25">
      <c r="A100">
        <v>519</v>
      </c>
      <c r="B100" t="s">
        <v>961</v>
      </c>
      <c r="C100" t="s">
        <v>562</v>
      </c>
      <c r="D100" t="s">
        <v>537</v>
      </c>
      <c r="G100">
        <v>0</v>
      </c>
      <c r="I100">
        <v>0</v>
      </c>
      <c r="J100" t="s">
        <v>928</v>
      </c>
    </row>
    <row r="101" spans="1:10" hidden="1" x14ac:dyDescent="0.25">
      <c r="A101">
        <v>536</v>
      </c>
      <c r="B101" t="s">
        <v>962</v>
      </c>
      <c r="C101" t="s">
        <v>571</v>
      </c>
      <c r="D101" t="s">
        <v>537</v>
      </c>
      <c r="G101">
        <v>0</v>
      </c>
      <c r="I101">
        <v>0</v>
      </c>
      <c r="J101" t="s">
        <v>928</v>
      </c>
    </row>
    <row r="102" spans="1:10" hidden="1" x14ac:dyDescent="0.25">
      <c r="A102">
        <v>604</v>
      </c>
      <c r="B102" t="s">
        <v>963</v>
      </c>
      <c r="C102" t="s">
        <v>562</v>
      </c>
      <c r="D102" t="s">
        <v>537</v>
      </c>
      <c r="G102">
        <v>0</v>
      </c>
      <c r="I102">
        <v>0</v>
      </c>
      <c r="J102" t="s">
        <v>928</v>
      </c>
    </row>
    <row r="103" spans="1:10" hidden="1" x14ac:dyDescent="0.25">
      <c r="A103">
        <v>605</v>
      </c>
      <c r="B103" t="s">
        <v>964</v>
      </c>
      <c r="C103" t="s">
        <v>562</v>
      </c>
      <c r="D103" t="s">
        <v>537</v>
      </c>
      <c r="G103">
        <v>11500</v>
      </c>
      <c r="H103" s="1221">
        <v>0</v>
      </c>
      <c r="I103">
        <v>11500</v>
      </c>
      <c r="J103" t="s">
        <v>928</v>
      </c>
    </row>
    <row r="104" spans="1:10" hidden="1" x14ac:dyDescent="0.25">
      <c r="A104">
        <v>606</v>
      </c>
      <c r="B104" t="s">
        <v>965</v>
      </c>
      <c r="C104" t="s">
        <v>562</v>
      </c>
      <c r="D104" t="s">
        <v>537</v>
      </c>
      <c r="G104">
        <v>10000</v>
      </c>
      <c r="H104" s="1221">
        <v>0</v>
      </c>
      <c r="I104">
        <v>10000</v>
      </c>
      <c r="J104" t="s">
        <v>928</v>
      </c>
    </row>
    <row r="105" spans="1:10" hidden="1" x14ac:dyDescent="0.25">
      <c r="A105">
        <v>607</v>
      </c>
      <c r="B105" t="s">
        <v>966</v>
      </c>
      <c r="C105" t="s">
        <v>562</v>
      </c>
      <c r="D105" t="s">
        <v>537</v>
      </c>
      <c r="G105">
        <v>0</v>
      </c>
      <c r="I105">
        <v>0</v>
      </c>
      <c r="J105" t="s">
        <v>928</v>
      </c>
    </row>
    <row r="106" spans="1:10" hidden="1" x14ac:dyDescent="0.25">
      <c r="A106">
        <v>609</v>
      </c>
      <c r="B106" t="s">
        <v>967</v>
      </c>
      <c r="C106" t="s">
        <v>562</v>
      </c>
      <c r="D106" t="s">
        <v>537</v>
      </c>
      <c r="G106">
        <v>7100</v>
      </c>
      <c r="H106" s="1221">
        <v>0</v>
      </c>
      <c r="I106">
        <v>7100</v>
      </c>
      <c r="J106" t="s">
        <v>928</v>
      </c>
    </row>
    <row r="107" spans="1:10" hidden="1" x14ac:dyDescent="0.25">
      <c r="A107">
        <v>611</v>
      </c>
      <c r="B107" t="s">
        <v>968</v>
      </c>
      <c r="C107" t="s">
        <v>562</v>
      </c>
      <c r="D107" t="s">
        <v>537</v>
      </c>
      <c r="G107">
        <v>8000</v>
      </c>
      <c r="H107" s="1221">
        <v>0</v>
      </c>
      <c r="I107">
        <v>8000</v>
      </c>
      <c r="J107" t="s">
        <v>928</v>
      </c>
    </row>
    <row r="108" spans="1:10" hidden="1" x14ac:dyDescent="0.25">
      <c r="A108">
        <v>614</v>
      </c>
      <c r="B108" t="s">
        <v>969</v>
      </c>
      <c r="C108" t="s">
        <v>562</v>
      </c>
      <c r="D108" t="s">
        <v>537</v>
      </c>
      <c r="G108">
        <v>10500</v>
      </c>
      <c r="H108" s="1221">
        <v>0</v>
      </c>
      <c r="I108">
        <v>10500</v>
      </c>
      <c r="J108" t="s">
        <v>928</v>
      </c>
    </row>
    <row r="109" spans="1:10" hidden="1" x14ac:dyDescent="0.25">
      <c r="A109">
        <v>616</v>
      </c>
      <c r="B109" t="s">
        <v>970</v>
      </c>
      <c r="C109" t="s">
        <v>562</v>
      </c>
      <c r="D109" t="s">
        <v>537</v>
      </c>
      <c r="G109">
        <v>8100</v>
      </c>
      <c r="H109" s="1221">
        <v>0</v>
      </c>
      <c r="I109">
        <v>8100</v>
      </c>
      <c r="J109" t="s">
        <v>928</v>
      </c>
    </row>
    <row r="110" spans="1:10" hidden="1" x14ac:dyDescent="0.25">
      <c r="A110">
        <v>621</v>
      </c>
      <c r="B110" t="s">
        <v>971</v>
      </c>
      <c r="C110" t="s">
        <v>562</v>
      </c>
      <c r="D110" t="s">
        <v>537</v>
      </c>
      <c r="G110">
        <v>0</v>
      </c>
      <c r="I110">
        <v>0</v>
      </c>
      <c r="J110" t="s">
        <v>928</v>
      </c>
    </row>
    <row r="111" spans="1:10" hidden="1" x14ac:dyDescent="0.25">
      <c r="A111">
        <v>623</v>
      </c>
      <c r="B111" t="s">
        <v>972</v>
      </c>
      <c r="C111" t="s">
        <v>562</v>
      </c>
      <c r="D111" t="s">
        <v>537</v>
      </c>
      <c r="G111">
        <v>8600</v>
      </c>
      <c r="H111" s="1221">
        <v>0</v>
      </c>
      <c r="I111">
        <v>8600</v>
      </c>
      <c r="J111" t="s">
        <v>928</v>
      </c>
    </row>
    <row r="112" spans="1:10" hidden="1" x14ac:dyDescent="0.25">
      <c r="A112">
        <v>624</v>
      </c>
      <c r="B112" t="s">
        <v>973</v>
      </c>
      <c r="D112" t="s">
        <v>537</v>
      </c>
      <c r="G112">
        <v>0</v>
      </c>
      <c r="I112">
        <v>0</v>
      </c>
      <c r="J112" t="s">
        <v>928</v>
      </c>
    </row>
    <row r="113" spans="1:10" hidden="1" x14ac:dyDescent="0.25">
      <c r="A113">
        <v>626</v>
      </c>
      <c r="B113" t="s">
        <v>974</v>
      </c>
      <c r="C113" t="s">
        <v>562</v>
      </c>
      <c r="D113" t="s">
        <v>537</v>
      </c>
      <c r="G113">
        <v>9200</v>
      </c>
      <c r="H113" s="1221">
        <v>0</v>
      </c>
      <c r="I113">
        <v>9200</v>
      </c>
      <c r="J113" t="s">
        <v>928</v>
      </c>
    </row>
    <row r="114" spans="1:10" hidden="1" x14ac:dyDescent="0.25">
      <c r="A114">
        <v>627</v>
      </c>
      <c r="B114" t="s">
        <v>975</v>
      </c>
      <c r="C114" t="s">
        <v>562</v>
      </c>
      <c r="D114" t="s">
        <v>537</v>
      </c>
      <c r="G114">
        <v>9500</v>
      </c>
      <c r="H114" s="1221">
        <v>0</v>
      </c>
      <c r="I114">
        <v>9500</v>
      </c>
      <c r="J114" t="s">
        <v>928</v>
      </c>
    </row>
    <row r="115" spans="1:10" hidden="1" x14ac:dyDescent="0.25">
      <c r="A115">
        <v>631</v>
      </c>
      <c r="B115" t="s">
        <v>976</v>
      </c>
      <c r="D115" t="s">
        <v>537</v>
      </c>
      <c r="G115">
        <v>0</v>
      </c>
      <c r="I115">
        <v>0</v>
      </c>
      <c r="J115" t="s">
        <v>928</v>
      </c>
    </row>
    <row r="116" spans="1:10" hidden="1" x14ac:dyDescent="0.25">
      <c r="A116">
        <v>632</v>
      </c>
      <c r="B116" t="s">
        <v>643</v>
      </c>
      <c r="D116" t="s">
        <v>537</v>
      </c>
      <c r="G116">
        <v>5050</v>
      </c>
      <c r="H116" s="1221">
        <v>0</v>
      </c>
      <c r="I116">
        <v>5050</v>
      </c>
      <c r="J116" t="s">
        <v>928</v>
      </c>
    </row>
    <row r="117" spans="1:10" hidden="1" x14ac:dyDescent="0.25">
      <c r="A117">
        <v>634</v>
      </c>
      <c r="B117" t="s">
        <v>977</v>
      </c>
      <c r="C117" t="s">
        <v>562</v>
      </c>
      <c r="D117" t="s">
        <v>537</v>
      </c>
      <c r="G117">
        <v>8600</v>
      </c>
      <c r="H117" s="1164">
        <v>7.4999999999999997E-2</v>
      </c>
      <c r="I117">
        <v>8000</v>
      </c>
      <c r="J117" t="s">
        <v>928</v>
      </c>
    </row>
    <row r="118" spans="1:10" hidden="1" x14ac:dyDescent="0.25">
      <c r="A118">
        <v>637</v>
      </c>
      <c r="B118" t="s">
        <v>644</v>
      </c>
      <c r="C118" t="s">
        <v>562</v>
      </c>
      <c r="D118" t="s">
        <v>537</v>
      </c>
      <c r="G118">
        <v>8100</v>
      </c>
      <c r="H118" s="1164">
        <v>5.1950000000000003E-2</v>
      </c>
      <c r="I118">
        <v>7700</v>
      </c>
      <c r="J118" t="s">
        <v>928</v>
      </c>
    </row>
    <row r="119" spans="1:10" hidden="1" x14ac:dyDescent="0.25">
      <c r="A119">
        <v>638</v>
      </c>
      <c r="B119" t="s">
        <v>645</v>
      </c>
      <c r="C119" t="s">
        <v>562</v>
      </c>
      <c r="D119" t="s">
        <v>537</v>
      </c>
      <c r="G119">
        <v>7357</v>
      </c>
      <c r="H119" s="1221">
        <v>0</v>
      </c>
      <c r="I119">
        <v>7357</v>
      </c>
      <c r="J119" t="s">
        <v>928</v>
      </c>
    </row>
    <row r="120" spans="1:10" hidden="1" x14ac:dyDescent="0.25">
      <c r="A120">
        <v>639</v>
      </c>
      <c r="B120" t="s">
        <v>646</v>
      </c>
      <c r="C120" t="s">
        <v>562</v>
      </c>
      <c r="D120" t="s">
        <v>537</v>
      </c>
      <c r="G120">
        <v>5000</v>
      </c>
      <c r="H120" s="1221">
        <v>0</v>
      </c>
      <c r="I120">
        <v>5000</v>
      </c>
      <c r="J120" t="s">
        <v>928</v>
      </c>
    </row>
    <row r="121" spans="1:10" hidden="1" x14ac:dyDescent="0.25">
      <c r="A121">
        <v>641</v>
      </c>
      <c r="B121" t="s">
        <v>978</v>
      </c>
      <c r="C121" t="s">
        <v>562</v>
      </c>
      <c r="D121" t="s">
        <v>537</v>
      </c>
      <c r="G121">
        <v>5000</v>
      </c>
      <c r="H121" s="1221">
        <v>0</v>
      </c>
      <c r="I121">
        <v>5000</v>
      </c>
      <c r="J121" t="s">
        <v>928</v>
      </c>
    </row>
    <row r="122" spans="1:10" hidden="1" x14ac:dyDescent="0.25">
      <c r="A122">
        <v>650</v>
      </c>
      <c r="B122" t="s">
        <v>979</v>
      </c>
      <c r="C122" t="s">
        <v>562</v>
      </c>
      <c r="D122" t="s">
        <v>537</v>
      </c>
      <c r="G122">
        <v>6300</v>
      </c>
      <c r="H122" s="1221">
        <v>0</v>
      </c>
      <c r="I122">
        <v>6300</v>
      </c>
      <c r="J122" t="s">
        <v>928</v>
      </c>
    </row>
    <row r="123" spans="1:10" hidden="1" x14ac:dyDescent="0.25">
      <c r="A123">
        <v>652</v>
      </c>
      <c r="B123" t="s">
        <v>980</v>
      </c>
      <c r="C123" t="s">
        <v>562</v>
      </c>
      <c r="D123" t="s">
        <v>537</v>
      </c>
      <c r="G123">
        <v>0</v>
      </c>
      <c r="I123">
        <v>0</v>
      </c>
      <c r="J123" t="s">
        <v>928</v>
      </c>
    </row>
    <row r="124" spans="1:10" hidden="1" x14ac:dyDescent="0.25">
      <c r="A124">
        <v>654</v>
      </c>
      <c r="B124" t="s">
        <v>981</v>
      </c>
      <c r="C124" t="s">
        <v>562</v>
      </c>
      <c r="D124" t="s">
        <v>537</v>
      </c>
      <c r="G124">
        <v>9900</v>
      </c>
      <c r="H124" s="1164">
        <v>4.2110000000000002E-2</v>
      </c>
      <c r="I124">
        <v>9500</v>
      </c>
      <c r="J124" t="s">
        <v>928</v>
      </c>
    </row>
    <row r="125" spans="1:10" hidden="1" x14ac:dyDescent="0.25">
      <c r="A125">
        <v>655</v>
      </c>
      <c r="B125" t="s">
        <v>982</v>
      </c>
      <c r="C125" t="s">
        <v>562</v>
      </c>
      <c r="D125" t="s">
        <v>537</v>
      </c>
      <c r="G125">
        <v>0</v>
      </c>
      <c r="I125">
        <v>0</v>
      </c>
      <c r="J125" t="s">
        <v>928</v>
      </c>
    </row>
    <row r="126" spans="1:10" hidden="1" x14ac:dyDescent="0.25">
      <c r="A126">
        <v>656</v>
      </c>
      <c r="B126" t="s">
        <v>983</v>
      </c>
      <c r="C126" t="s">
        <v>562</v>
      </c>
      <c r="D126" t="s">
        <v>537</v>
      </c>
      <c r="G126">
        <v>0</v>
      </c>
      <c r="I126">
        <v>0</v>
      </c>
      <c r="J126" t="s">
        <v>928</v>
      </c>
    </row>
    <row r="127" spans="1:10" hidden="1" x14ac:dyDescent="0.25">
      <c r="A127">
        <v>658</v>
      </c>
      <c r="B127" t="s">
        <v>984</v>
      </c>
      <c r="C127" t="s">
        <v>562</v>
      </c>
      <c r="D127" t="s">
        <v>537</v>
      </c>
      <c r="G127">
        <v>0</v>
      </c>
      <c r="I127">
        <v>0</v>
      </c>
      <c r="J127" t="s">
        <v>928</v>
      </c>
    </row>
    <row r="128" spans="1:10" hidden="1" x14ac:dyDescent="0.25">
      <c r="A128">
        <v>661</v>
      </c>
      <c r="B128" t="s">
        <v>985</v>
      </c>
      <c r="D128" t="s">
        <v>537</v>
      </c>
      <c r="G128">
        <v>0</v>
      </c>
      <c r="I128">
        <v>0</v>
      </c>
      <c r="J128" t="s">
        <v>928</v>
      </c>
    </row>
    <row r="129" spans="1:10" hidden="1" x14ac:dyDescent="0.25">
      <c r="A129">
        <v>665</v>
      </c>
      <c r="B129" t="s">
        <v>647</v>
      </c>
      <c r="C129" t="s">
        <v>57</v>
      </c>
      <c r="D129" t="s">
        <v>537</v>
      </c>
      <c r="G129">
        <v>0</v>
      </c>
      <c r="I129">
        <v>0</v>
      </c>
      <c r="J129" t="s">
        <v>928</v>
      </c>
    </row>
    <row r="130" spans="1:10" hidden="1" x14ac:dyDescent="0.25">
      <c r="A130">
        <v>700</v>
      </c>
      <c r="B130" t="s">
        <v>986</v>
      </c>
      <c r="C130" t="s">
        <v>562</v>
      </c>
      <c r="D130" t="s">
        <v>537</v>
      </c>
      <c r="G130">
        <v>8600</v>
      </c>
      <c r="H130" s="1164">
        <v>4.8779999999999997E-2</v>
      </c>
      <c r="I130">
        <v>8200</v>
      </c>
      <c r="J130" t="s">
        <v>928</v>
      </c>
    </row>
    <row r="131" spans="1:10" x14ac:dyDescent="0.25">
      <c r="A131">
        <v>701</v>
      </c>
      <c r="B131" t="s">
        <v>987</v>
      </c>
      <c r="C131" t="s">
        <v>562</v>
      </c>
      <c r="D131" t="s">
        <v>537</v>
      </c>
      <c r="G131">
        <v>20500</v>
      </c>
      <c r="H131" s="1164">
        <v>2.5000000000000001E-2</v>
      </c>
      <c r="I131">
        <v>20000</v>
      </c>
      <c r="J131" t="s">
        <v>928</v>
      </c>
    </row>
    <row r="132" spans="1:10" x14ac:dyDescent="0.25">
      <c r="A132">
        <v>702</v>
      </c>
      <c r="B132" t="s">
        <v>988</v>
      </c>
      <c r="C132" t="s">
        <v>562</v>
      </c>
      <c r="D132" t="s">
        <v>537</v>
      </c>
      <c r="G132">
        <v>15000</v>
      </c>
      <c r="H132" s="1164">
        <v>7.1429999999999993E-2</v>
      </c>
      <c r="I132">
        <v>14000</v>
      </c>
      <c r="J132" t="s">
        <v>928</v>
      </c>
    </row>
    <row r="133" spans="1:10" x14ac:dyDescent="0.25">
      <c r="A133">
        <v>703</v>
      </c>
      <c r="B133" t="s">
        <v>989</v>
      </c>
      <c r="C133" t="s">
        <v>562</v>
      </c>
      <c r="D133" t="s">
        <v>537</v>
      </c>
      <c r="G133">
        <v>16000</v>
      </c>
      <c r="H133" s="1164">
        <v>0.10345</v>
      </c>
      <c r="I133">
        <v>14500</v>
      </c>
      <c r="J133" t="s">
        <v>928</v>
      </c>
    </row>
    <row r="134" spans="1:10" x14ac:dyDescent="0.25">
      <c r="A134">
        <v>704</v>
      </c>
      <c r="B134" t="s">
        <v>990</v>
      </c>
      <c r="C134" t="s">
        <v>562</v>
      </c>
      <c r="D134" t="s">
        <v>537</v>
      </c>
      <c r="G134">
        <v>11000</v>
      </c>
      <c r="H134" s="1164">
        <v>1.8519999999999998E-2</v>
      </c>
      <c r="I134">
        <v>10800</v>
      </c>
      <c r="J134" t="s">
        <v>928</v>
      </c>
    </row>
    <row r="135" spans="1:10" x14ac:dyDescent="0.25">
      <c r="A135">
        <v>705</v>
      </c>
      <c r="B135" t="s">
        <v>991</v>
      </c>
      <c r="C135" t="s">
        <v>562</v>
      </c>
      <c r="D135" t="s">
        <v>537</v>
      </c>
      <c r="G135">
        <v>12800</v>
      </c>
      <c r="H135" s="1221">
        <v>0</v>
      </c>
      <c r="I135">
        <v>12800</v>
      </c>
      <c r="J135" t="s">
        <v>928</v>
      </c>
    </row>
    <row r="136" spans="1:10" x14ac:dyDescent="0.25">
      <c r="A136">
        <v>706</v>
      </c>
      <c r="B136" t="s">
        <v>992</v>
      </c>
      <c r="C136" t="s">
        <v>562</v>
      </c>
      <c r="D136" t="s">
        <v>537</v>
      </c>
      <c r="G136">
        <v>13300</v>
      </c>
      <c r="H136" s="1164">
        <v>2.308E-2</v>
      </c>
      <c r="I136">
        <v>13000</v>
      </c>
      <c r="J136" t="s">
        <v>928</v>
      </c>
    </row>
    <row r="137" spans="1:10" x14ac:dyDescent="0.25">
      <c r="A137">
        <v>707</v>
      </c>
      <c r="B137" t="s">
        <v>655</v>
      </c>
      <c r="C137" t="s">
        <v>562</v>
      </c>
      <c r="D137" t="s">
        <v>537</v>
      </c>
      <c r="G137">
        <v>11500</v>
      </c>
      <c r="H137" s="1221">
        <v>0</v>
      </c>
      <c r="I137">
        <v>11500</v>
      </c>
      <c r="J137" t="s">
        <v>928</v>
      </c>
    </row>
    <row r="138" spans="1:10" x14ac:dyDescent="0.25">
      <c r="A138">
        <v>708</v>
      </c>
      <c r="B138" t="s">
        <v>656</v>
      </c>
      <c r="C138" t="s">
        <v>562</v>
      </c>
      <c r="D138" t="s">
        <v>537</v>
      </c>
      <c r="G138">
        <v>9900</v>
      </c>
      <c r="H138" s="1164">
        <v>2.0619999999999999E-2</v>
      </c>
      <c r="I138">
        <v>9700</v>
      </c>
      <c r="J138" t="s">
        <v>928</v>
      </c>
    </row>
    <row r="139" spans="1:10" x14ac:dyDescent="0.25">
      <c r="A139">
        <v>709</v>
      </c>
      <c r="B139" t="s">
        <v>993</v>
      </c>
      <c r="C139" t="s">
        <v>562</v>
      </c>
      <c r="D139" t="s">
        <v>537</v>
      </c>
      <c r="G139">
        <v>11100</v>
      </c>
      <c r="H139" s="1221">
        <v>0</v>
      </c>
      <c r="I139">
        <v>11100</v>
      </c>
      <c r="J139" t="s">
        <v>928</v>
      </c>
    </row>
    <row r="140" spans="1:10" x14ac:dyDescent="0.25">
      <c r="A140">
        <v>710</v>
      </c>
      <c r="B140" t="s">
        <v>994</v>
      </c>
      <c r="C140" t="s">
        <v>562</v>
      </c>
      <c r="D140" t="s">
        <v>537</v>
      </c>
      <c r="G140">
        <v>10100</v>
      </c>
      <c r="H140" s="1164">
        <v>2.0199999999999999E-2</v>
      </c>
      <c r="I140">
        <v>9900</v>
      </c>
      <c r="J140" t="s">
        <v>928</v>
      </c>
    </row>
    <row r="141" spans="1:10" x14ac:dyDescent="0.25">
      <c r="A141">
        <v>711</v>
      </c>
      <c r="B141" t="s">
        <v>995</v>
      </c>
      <c r="C141" t="s">
        <v>562</v>
      </c>
      <c r="D141" t="s">
        <v>537</v>
      </c>
      <c r="G141">
        <v>15000</v>
      </c>
      <c r="H141" s="1164">
        <v>7.1429999999999993E-2</v>
      </c>
      <c r="I141">
        <v>14000</v>
      </c>
      <c r="J141" t="s">
        <v>928</v>
      </c>
    </row>
    <row r="142" spans="1:10" x14ac:dyDescent="0.25">
      <c r="A142">
        <v>712</v>
      </c>
      <c r="B142" t="s">
        <v>996</v>
      </c>
      <c r="C142" t="s">
        <v>562</v>
      </c>
      <c r="D142" t="s">
        <v>537</v>
      </c>
      <c r="G142">
        <v>10000</v>
      </c>
      <c r="H142" s="1164">
        <v>2.0410000000000001E-2</v>
      </c>
      <c r="I142">
        <v>9800</v>
      </c>
      <c r="J142" t="s">
        <v>928</v>
      </c>
    </row>
    <row r="143" spans="1:10" x14ac:dyDescent="0.25">
      <c r="A143">
        <v>713</v>
      </c>
      <c r="B143" t="s">
        <v>997</v>
      </c>
      <c r="C143" t="s">
        <v>562</v>
      </c>
      <c r="D143" t="s">
        <v>537</v>
      </c>
      <c r="G143">
        <v>16000</v>
      </c>
      <c r="H143" s="1164">
        <v>0.10345</v>
      </c>
      <c r="I143">
        <v>14500</v>
      </c>
      <c r="J143" t="s">
        <v>928</v>
      </c>
    </row>
    <row r="144" spans="1:10" x14ac:dyDescent="0.25">
      <c r="A144">
        <v>714</v>
      </c>
      <c r="B144" t="s">
        <v>998</v>
      </c>
      <c r="C144" t="s">
        <v>562</v>
      </c>
      <c r="D144" t="s">
        <v>537</v>
      </c>
      <c r="G144">
        <v>12500</v>
      </c>
      <c r="H144" s="1221">
        <v>0</v>
      </c>
      <c r="I144">
        <v>12500</v>
      </c>
      <c r="J144" t="s">
        <v>928</v>
      </c>
    </row>
    <row r="145" spans="1:10" x14ac:dyDescent="0.25">
      <c r="A145">
        <v>715</v>
      </c>
      <c r="B145" t="s">
        <v>999</v>
      </c>
      <c r="C145" t="s">
        <v>562</v>
      </c>
      <c r="D145" t="s">
        <v>537</v>
      </c>
      <c r="G145">
        <v>9200</v>
      </c>
      <c r="H145" s="1221">
        <v>0</v>
      </c>
      <c r="I145">
        <v>9200</v>
      </c>
      <c r="J145" t="s">
        <v>928</v>
      </c>
    </row>
    <row r="146" spans="1:10" x14ac:dyDescent="0.25">
      <c r="A146">
        <v>716</v>
      </c>
      <c r="B146" t="s">
        <v>657</v>
      </c>
      <c r="C146" t="s">
        <v>562</v>
      </c>
      <c r="D146" t="s">
        <v>537</v>
      </c>
      <c r="G146">
        <v>9900</v>
      </c>
      <c r="H146" s="1164">
        <v>4.2110000000000002E-2</v>
      </c>
      <c r="I146">
        <v>9500</v>
      </c>
      <c r="J146" t="s">
        <v>928</v>
      </c>
    </row>
    <row r="147" spans="1:10" x14ac:dyDescent="0.25">
      <c r="A147">
        <v>717</v>
      </c>
      <c r="B147" t="s">
        <v>1000</v>
      </c>
      <c r="C147" t="s">
        <v>562</v>
      </c>
      <c r="D147" t="s">
        <v>537</v>
      </c>
      <c r="G147">
        <v>10000</v>
      </c>
      <c r="H147" s="1164">
        <v>2.0410000000000001E-2</v>
      </c>
      <c r="I147">
        <v>9800</v>
      </c>
      <c r="J147" t="s">
        <v>928</v>
      </c>
    </row>
    <row r="148" spans="1:10" x14ac:dyDescent="0.25">
      <c r="A148">
        <v>718</v>
      </c>
      <c r="B148" t="s">
        <v>1001</v>
      </c>
      <c r="C148" t="s">
        <v>562</v>
      </c>
      <c r="D148" t="s">
        <v>537</v>
      </c>
      <c r="G148">
        <v>3800</v>
      </c>
      <c r="H148" s="1221">
        <v>0</v>
      </c>
      <c r="I148">
        <v>3800</v>
      </c>
      <c r="J148" t="s">
        <v>928</v>
      </c>
    </row>
    <row r="149" spans="1:10" x14ac:dyDescent="0.25">
      <c r="A149">
        <v>723</v>
      </c>
      <c r="B149" t="s">
        <v>1002</v>
      </c>
      <c r="C149" t="s">
        <v>562</v>
      </c>
      <c r="D149" t="s">
        <v>537</v>
      </c>
      <c r="G149">
        <v>12500</v>
      </c>
      <c r="H149" s="1221">
        <v>0</v>
      </c>
      <c r="I149">
        <v>12500</v>
      </c>
      <c r="J149" t="s">
        <v>928</v>
      </c>
    </row>
    <row r="150" spans="1:10" x14ac:dyDescent="0.25">
      <c r="A150">
        <v>724</v>
      </c>
      <c r="B150" t="s">
        <v>1003</v>
      </c>
      <c r="C150" t="s">
        <v>562</v>
      </c>
      <c r="D150" t="s">
        <v>537</v>
      </c>
      <c r="G150">
        <v>4600</v>
      </c>
      <c r="H150" s="1221">
        <v>0</v>
      </c>
      <c r="I150">
        <v>4600</v>
      </c>
      <c r="J150" t="s">
        <v>928</v>
      </c>
    </row>
    <row r="151" spans="1:10" x14ac:dyDescent="0.25">
      <c r="A151">
        <v>725</v>
      </c>
      <c r="B151" t="s">
        <v>1004</v>
      </c>
      <c r="C151" t="s">
        <v>562</v>
      </c>
      <c r="D151" t="s">
        <v>537</v>
      </c>
      <c r="G151">
        <v>8900</v>
      </c>
      <c r="H151" s="1164">
        <v>7.2289999999999993E-2</v>
      </c>
      <c r="I151">
        <v>8300</v>
      </c>
      <c r="J151" t="s">
        <v>928</v>
      </c>
    </row>
    <row r="152" spans="1:10" x14ac:dyDescent="0.25">
      <c r="A152">
        <v>726</v>
      </c>
      <c r="B152" t="s">
        <v>1005</v>
      </c>
      <c r="C152" t="s">
        <v>562</v>
      </c>
      <c r="D152" t="s">
        <v>537</v>
      </c>
      <c r="G152">
        <v>20500</v>
      </c>
      <c r="H152" s="1164">
        <v>2.5000000000000001E-2</v>
      </c>
      <c r="I152">
        <v>20000</v>
      </c>
      <c r="J152" t="s">
        <v>928</v>
      </c>
    </row>
    <row r="153" spans="1:10" x14ac:dyDescent="0.25">
      <c r="A153">
        <v>727</v>
      </c>
      <c r="B153" t="s">
        <v>1006</v>
      </c>
      <c r="C153" t="s">
        <v>562</v>
      </c>
      <c r="D153" t="s">
        <v>537</v>
      </c>
      <c r="G153">
        <v>0</v>
      </c>
      <c r="I153">
        <v>0</v>
      </c>
      <c r="J153" t="s">
        <v>928</v>
      </c>
    </row>
    <row r="154" spans="1:10" x14ac:dyDescent="0.25">
      <c r="A154">
        <v>728</v>
      </c>
      <c r="B154" t="s">
        <v>1007</v>
      </c>
      <c r="C154" t="s">
        <v>562</v>
      </c>
      <c r="D154" t="s">
        <v>537</v>
      </c>
      <c r="G154">
        <v>19500</v>
      </c>
      <c r="H154" s="1164">
        <v>2.632E-2</v>
      </c>
      <c r="I154">
        <v>19000</v>
      </c>
      <c r="J154" t="s">
        <v>928</v>
      </c>
    </row>
    <row r="155" spans="1:10" x14ac:dyDescent="0.25">
      <c r="A155">
        <v>731</v>
      </c>
      <c r="B155" t="s">
        <v>658</v>
      </c>
      <c r="C155" t="s">
        <v>562</v>
      </c>
      <c r="D155" t="s">
        <v>537</v>
      </c>
      <c r="G155">
        <v>0</v>
      </c>
      <c r="I155">
        <v>0</v>
      </c>
      <c r="J155" t="s">
        <v>928</v>
      </c>
    </row>
    <row r="156" spans="1:10" x14ac:dyDescent="0.25">
      <c r="A156">
        <v>732</v>
      </c>
      <c r="B156" t="s">
        <v>1008</v>
      </c>
      <c r="D156" t="s">
        <v>537</v>
      </c>
      <c r="G156">
        <v>0</v>
      </c>
      <c r="I156">
        <v>0</v>
      </c>
      <c r="J156" t="s">
        <v>928</v>
      </c>
    </row>
    <row r="157" spans="1:10" x14ac:dyDescent="0.25">
      <c r="A157">
        <v>734</v>
      </c>
      <c r="B157" t="s">
        <v>1009</v>
      </c>
      <c r="C157" t="s">
        <v>562</v>
      </c>
      <c r="D157" t="s">
        <v>537</v>
      </c>
      <c r="G157">
        <v>0</v>
      </c>
      <c r="I157">
        <v>0</v>
      </c>
      <c r="J157" t="s">
        <v>928</v>
      </c>
    </row>
    <row r="158" spans="1:10" x14ac:dyDescent="0.25">
      <c r="A158">
        <v>736</v>
      </c>
      <c r="B158" t="s">
        <v>108</v>
      </c>
      <c r="C158" t="s">
        <v>562</v>
      </c>
      <c r="D158" t="s">
        <v>537</v>
      </c>
      <c r="G158">
        <v>7300</v>
      </c>
      <c r="H158" s="1164">
        <v>5.7970000000000001E-2</v>
      </c>
      <c r="I158">
        <v>6900</v>
      </c>
      <c r="J158" t="s">
        <v>928</v>
      </c>
    </row>
    <row r="159" spans="1:10" x14ac:dyDescent="0.25">
      <c r="A159">
        <v>738</v>
      </c>
      <c r="B159" t="s">
        <v>659</v>
      </c>
      <c r="C159" t="s">
        <v>562</v>
      </c>
      <c r="D159" t="s">
        <v>537</v>
      </c>
      <c r="G159">
        <v>0</v>
      </c>
      <c r="I159">
        <v>0</v>
      </c>
      <c r="J159" t="s">
        <v>928</v>
      </c>
    </row>
    <row r="160" spans="1:10" x14ac:dyDescent="0.25">
      <c r="A160">
        <v>739</v>
      </c>
      <c r="B160" t="s">
        <v>660</v>
      </c>
      <c r="C160" t="s">
        <v>562</v>
      </c>
      <c r="D160" t="s">
        <v>537</v>
      </c>
      <c r="G160">
        <v>6200</v>
      </c>
      <c r="H160" s="1221">
        <v>0</v>
      </c>
      <c r="I160">
        <v>6200</v>
      </c>
      <c r="J160" t="s">
        <v>928</v>
      </c>
    </row>
    <row r="161" spans="1:10" x14ac:dyDescent="0.25">
      <c r="A161">
        <v>740</v>
      </c>
      <c r="B161" t="s">
        <v>1010</v>
      </c>
      <c r="C161" t="s">
        <v>562</v>
      </c>
      <c r="D161" t="s">
        <v>537</v>
      </c>
      <c r="G161">
        <v>0</v>
      </c>
      <c r="I161">
        <v>0</v>
      </c>
      <c r="J161" t="s">
        <v>928</v>
      </c>
    </row>
    <row r="162" spans="1:10" x14ac:dyDescent="0.25">
      <c r="A162">
        <v>741</v>
      </c>
      <c r="B162" t="s">
        <v>1011</v>
      </c>
      <c r="C162" t="s">
        <v>562</v>
      </c>
      <c r="D162" t="s">
        <v>537</v>
      </c>
      <c r="G162">
        <v>11100</v>
      </c>
      <c r="H162" s="1221">
        <v>0</v>
      </c>
      <c r="I162">
        <v>11100</v>
      </c>
      <c r="J162" t="s">
        <v>928</v>
      </c>
    </row>
    <row r="163" spans="1:10" x14ac:dyDescent="0.25">
      <c r="A163">
        <v>743</v>
      </c>
      <c r="B163" t="s">
        <v>1012</v>
      </c>
      <c r="C163" t="s">
        <v>562</v>
      </c>
      <c r="D163" t="s">
        <v>537</v>
      </c>
      <c r="G163">
        <v>13300</v>
      </c>
      <c r="H163" s="1164">
        <v>2.308E-2</v>
      </c>
      <c r="I163">
        <v>13000</v>
      </c>
      <c r="J163" t="s">
        <v>928</v>
      </c>
    </row>
    <row r="164" spans="1:10" x14ac:dyDescent="0.25">
      <c r="A164">
        <v>745</v>
      </c>
      <c r="B164" t="s">
        <v>1013</v>
      </c>
      <c r="C164" t="s">
        <v>562</v>
      </c>
      <c r="D164" t="s">
        <v>537</v>
      </c>
      <c r="G164">
        <v>12100</v>
      </c>
      <c r="H164" s="1221">
        <v>0</v>
      </c>
      <c r="I164">
        <v>12100</v>
      </c>
      <c r="J164" t="s">
        <v>928</v>
      </c>
    </row>
    <row r="165" spans="1:10" x14ac:dyDescent="0.25">
      <c r="A165">
        <v>746</v>
      </c>
      <c r="B165" t="s">
        <v>1014</v>
      </c>
      <c r="C165" t="s">
        <v>562</v>
      </c>
      <c r="D165" t="s">
        <v>537</v>
      </c>
      <c r="G165">
        <v>9600</v>
      </c>
      <c r="H165" s="1164">
        <v>4.3479999999999998E-2</v>
      </c>
      <c r="I165">
        <v>9200</v>
      </c>
      <c r="J165" t="s">
        <v>928</v>
      </c>
    </row>
    <row r="166" spans="1:10" x14ac:dyDescent="0.25">
      <c r="A166">
        <v>747</v>
      </c>
      <c r="B166" t="s">
        <v>116</v>
      </c>
      <c r="C166" t="s">
        <v>562</v>
      </c>
      <c r="D166" t="s">
        <v>537</v>
      </c>
      <c r="G166">
        <v>0</v>
      </c>
      <c r="I166">
        <v>0</v>
      </c>
      <c r="J166" t="s">
        <v>928</v>
      </c>
    </row>
    <row r="167" spans="1:10" x14ac:dyDescent="0.25">
      <c r="A167">
        <v>748</v>
      </c>
      <c r="B167" t="s">
        <v>117</v>
      </c>
      <c r="C167" t="s">
        <v>562</v>
      </c>
      <c r="D167" t="s">
        <v>537</v>
      </c>
      <c r="G167">
        <v>0</v>
      </c>
      <c r="I167">
        <v>0</v>
      </c>
      <c r="J167" t="s">
        <v>928</v>
      </c>
    </row>
    <row r="168" spans="1:10" x14ac:dyDescent="0.25">
      <c r="A168">
        <v>751</v>
      </c>
      <c r="B168" t="s">
        <v>1015</v>
      </c>
      <c r="C168" t="s">
        <v>562</v>
      </c>
      <c r="D168" t="s">
        <v>537</v>
      </c>
      <c r="G168">
        <v>8900</v>
      </c>
      <c r="H168" s="1221">
        <v>0</v>
      </c>
      <c r="I168">
        <v>8900</v>
      </c>
      <c r="J168" t="s">
        <v>928</v>
      </c>
    </row>
    <row r="169" spans="1:10" x14ac:dyDescent="0.25">
      <c r="A169">
        <v>753</v>
      </c>
      <c r="B169" t="s">
        <v>661</v>
      </c>
      <c r="C169" t="s">
        <v>562</v>
      </c>
      <c r="D169" t="s">
        <v>537</v>
      </c>
      <c r="G169">
        <v>10500</v>
      </c>
      <c r="H169" s="1221">
        <v>0</v>
      </c>
      <c r="I169">
        <v>10500</v>
      </c>
      <c r="J169" t="s">
        <v>928</v>
      </c>
    </row>
    <row r="170" spans="1:10" x14ac:dyDescent="0.25">
      <c r="A170">
        <v>754</v>
      </c>
      <c r="B170" t="s">
        <v>662</v>
      </c>
      <c r="C170" t="s">
        <v>562</v>
      </c>
      <c r="D170" t="s">
        <v>537</v>
      </c>
      <c r="G170">
        <v>7000</v>
      </c>
      <c r="H170" s="1221">
        <v>0</v>
      </c>
      <c r="I170">
        <v>7000</v>
      </c>
      <c r="J170" t="s">
        <v>928</v>
      </c>
    </row>
    <row r="171" spans="1:10" x14ac:dyDescent="0.25">
      <c r="A171">
        <v>755</v>
      </c>
      <c r="B171" t="s">
        <v>1016</v>
      </c>
      <c r="C171" t="s">
        <v>562</v>
      </c>
      <c r="D171" t="s">
        <v>537</v>
      </c>
      <c r="G171">
        <v>6900</v>
      </c>
      <c r="H171" s="1221">
        <v>0</v>
      </c>
      <c r="I171">
        <v>6900</v>
      </c>
      <c r="J171" t="s">
        <v>928</v>
      </c>
    </row>
    <row r="172" spans="1:10" x14ac:dyDescent="0.25">
      <c r="A172">
        <v>758</v>
      </c>
      <c r="B172" t="s">
        <v>1017</v>
      </c>
      <c r="C172" t="s">
        <v>562</v>
      </c>
      <c r="D172" t="s">
        <v>537</v>
      </c>
      <c r="G172">
        <v>6400</v>
      </c>
      <c r="H172" s="1221">
        <v>0</v>
      </c>
      <c r="I172">
        <v>6400</v>
      </c>
      <c r="J172" t="s">
        <v>928</v>
      </c>
    </row>
    <row r="173" spans="1:10" x14ac:dyDescent="0.25">
      <c r="A173">
        <v>759</v>
      </c>
      <c r="B173" t="s">
        <v>1018</v>
      </c>
      <c r="D173" t="s">
        <v>537</v>
      </c>
      <c r="G173">
        <v>0</v>
      </c>
      <c r="I173">
        <v>0</v>
      </c>
      <c r="J173" t="s">
        <v>928</v>
      </c>
    </row>
    <row r="174" spans="1:10" x14ac:dyDescent="0.25">
      <c r="A174">
        <v>761</v>
      </c>
      <c r="B174" t="s">
        <v>1019</v>
      </c>
      <c r="D174" t="s">
        <v>537</v>
      </c>
      <c r="G174">
        <v>0</v>
      </c>
      <c r="I174">
        <v>0</v>
      </c>
      <c r="J174" t="s">
        <v>928</v>
      </c>
    </row>
    <row r="175" spans="1:10" x14ac:dyDescent="0.25">
      <c r="A175">
        <v>762</v>
      </c>
      <c r="B175" t="s">
        <v>1020</v>
      </c>
      <c r="C175" t="s">
        <v>562</v>
      </c>
      <c r="D175" t="s">
        <v>537</v>
      </c>
      <c r="G175">
        <v>19500</v>
      </c>
      <c r="H175" s="1164">
        <v>2.632E-2</v>
      </c>
      <c r="I175">
        <v>19000</v>
      </c>
      <c r="J175" t="s">
        <v>928</v>
      </c>
    </row>
    <row r="176" spans="1:10" x14ac:dyDescent="0.25">
      <c r="A176">
        <v>763</v>
      </c>
      <c r="B176" t="s">
        <v>1021</v>
      </c>
      <c r="C176" t="s">
        <v>562</v>
      </c>
      <c r="D176" t="s">
        <v>537</v>
      </c>
      <c r="G176">
        <v>15200</v>
      </c>
      <c r="H176" s="1221">
        <v>0</v>
      </c>
      <c r="I176">
        <v>15200</v>
      </c>
      <c r="J176" t="s">
        <v>928</v>
      </c>
    </row>
    <row r="177" spans="1:10" x14ac:dyDescent="0.25">
      <c r="A177">
        <v>766</v>
      </c>
      <c r="B177" t="s">
        <v>1022</v>
      </c>
      <c r="C177" t="s">
        <v>562</v>
      </c>
      <c r="D177" t="s">
        <v>537</v>
      </c>
      <c r="G177">
        <v>11500</v>
      </c>
      <c r="H177" s="1221">
        <v>0</v>
      </c>
      <c r="I177">
        <v>11500</v>
      </c>
      <c r="J177" t="s">
        <v>928</v>
      </c>
    </row>
    <row r="178" spans="1:10" x14ac:dyDescent="0.25">
      <c r="A178">
        <v>767</v>
      </c>
      <c r="B178" t="s">
        <v>1023</v>
      </c>
      <c r="D178" t="s">
        <v>537</v>
      </c>
      <c r="G178">
        <v>12100</v>
      </c>
      <c r="H178" s="1221">
        <v>0</v>
      </c>
      <c r="I178">
        <v>12100</v>
      </c>
      <c r="J178" t="s">
        <v>928</v>
      </c>
    </row>
    <row r="179" spans="1:10" x14ac:dyDescent="0.25">
      <c r="A179">
        <v>769</v>
      </c>
      <c r="B179" t="s">
        <v>1024</v>
      </c>
      <c r="C179" t="s">
        <v>562</v>
      </c>
      <c r="D179" t="s">
        <v>537</v>
      </c>
      <c r="G179">
        <v>9900</v>
      </c>
      <c r="H179" s="1164">
        <v>2.0619999999999999E-2</v>
      </c>
      <c r="I179">
        <v>9700</v>
      </c>
      <c r="J179" t="s">
        <v>928</v>
      </c>
    </row>
    <row r="180" spans="1:10" x14ac:dyDescent="0.25">
      <c r="A180">
        <v>774</v>
      </c>
      <c r="B180" t="s">
        <v>1025</v>
      </c>
      <c r="C180" t="s">
        <v>562</v>
      </c>
      <c r="D180" t="s">
        <v>537</v>
      </c>
      <c r="G180">
        <v>12800</v>
      </c>
      <c r="H180" s="1221">
        <v>0</v>
      </c>
      <c r="I180">
        <v>12800</v>
      </c>
      <c r="J180" t="s">
        <v>928</v>
      </c>
    </row>
    <row r="181" spans="1:10" x14ac:dyDescent="0.25">
      <c r="A181">
        <v>778</v>
      </c>
      <c r="B181" t="s">
        <v>1026</v>
      </c>
      <c r="C181" t="s">
        <v>562</v>
      </c>
      <c r="D181" t="s">
        <v>537</v>
      </c>
      <c r="G181">
        <v>8000</v>
      </c>
      <c r="H181" s="1221">
        <v>0</v>
      </c>
      <c r="I181">
        <v>8000</v>
      </c>
      <c r="J181" t="s">
        <v>928</v>
      </c>
    </row>
    <row r="182" spans="1:10" x14ac:dyDescent="0.25">
      <c r="A182">
        <v>780</v>
      </c>
      <c r="B182" t="s">
        <v>1027</v>
      </c>
      <c r="C182" t="s">
        <v>562</v>
      </c>
      <c r="D182" t="s">
        <v>537</v>
      </c>
      <c r="G182">
        <v>7800</v>
      </c>
      <c r="H182" s="1164">
        <v>0.04</v>
      </c>
      <c r="I182">
        <v>7500</v>
      </c>
      <c r="J182" t="s">
        <v>928</v>
      </c>
    </row>
    <row r="183" spans="1:10" x14ac:dyDescent="0.25">
      <c r="A183">
        <v>781</v>
      </c>
      <c r="B183" t="s">
        <v>1028</v>
      </c>
      <c r="C183" t="s">
        <v>562</v>
      </c>
      <c r="D183" t="s">
        <v>537</v>
      </c>
      <c r="G183">
        <v>0</v>
      </c>
      <c r="I183">
        <v>0</v>
      </c>
      <c r="J183" t="s">
        <v>928</v>
      </c>
    </row>
    <row r="184" spans="1:10" x14ac:dyDescent="0.25">
      <c r="A184">
        <v>782</v>
      </c>
      <c r="B184" t="s">
        <v>1029</v>
      </c>
      <c r="C184" t="s">
        <v>562</v>
      </c>
      <c r="D184" t="s">
        <v>537</v>
      </c>
      <c r="G184">
        <v>0</v>
      </c>
      <c r="I184">
        <v>0</v>
      </c>
      <c r="J184" t="s">
        <v>928</v>
      </c>
    </row>
    <row r="185" spans="1:10" x14ac:dyDescent="0.25">
      <c r="A185">
        <v>783</v>
      </c>
      <c r="B185" t="s">
        <v>1030</v>
      </c>
      <c r="C185" t="s">
        <v>562</v>
      </c>
      <c r="D185" t="s">
        <v>537</v>
      </c>
      <c r="G185">
        <v>0</v>
      </c>
      <c r="I185">
        <v>0</v>
      </c>
      <c r="J185" t="s">
        <v>928</v>
      </c>
    </row>
    <row r="186" spans="1:10" x14ac:dyDescent="0.25">
      <c r="A186">
        <v>784</v>
      </c>
      <c r="B186" t="s">
        <v>1031</v>
      </c>
      <c r="C186" t="s">
        <v>562</v>
      </c>
      <c r="D186" t="s">
        <v>537</v>
      </c>
      <c r="G186">
        <v>8000</v>
      </c>
      <c r="H186" s="1221">
        <v>0</v>
      </c>
      <c r="I186">
        <v>8000</v>
      </c>
      <c r="J186" t="s">
        <v>928</v>
      </c>
    </row>
    <row r="187" spans="1:10" x14ac:dyDescent="0.25">
      <c r="A187">
        <v>787</v>
      </c>
      <c r="B187" t="s">
        <v>153</v>
      </c>
      <c r="C187" t="s">
        <v>562</v>
      </c>
      <c r="D187" t="s">
        <v>537</v>
      </c>
      <c r="G187">
        <v>0</v>
      </c>
      <c r="I187">
        <v>0</v>
      </c>
      <c r="J187" t="s">
        <v>928</v>
      </c>
    </row>
    <row r="188" spans="1:10" x14ac:dyDescent="0.25">
      <c r="A188">
        <v>788</v>
      </c>
      <c r="B188" t="s">
        <v>154</v>
      </c>
      <c r="C188" t="s">
        <v>562</v>
      </c>
      <c r="D188" t="s">
        <v>537</v>
      </c>
      <c r="G188">
        <v>0</v>
      </c>
      <c r="I188">
        <v>0</v>
      </c>
      <c r="J188" t="s">
        <v>928</v>
      </c>
    </row>
    <row r="189" spans="1:10" x14ac:dyDescent="0.25">
      <c r="A189">
        <v>789</v>
      </c>
      <c r="B189" t="s">
        <v>155</v>
      </c>
      <c r="C189" t="s">
        <v>562</v>
      </c>
      <c r="D189" t="s">
        <v>537</v>
      </c>
      <c r="G189">
        <v>0</v>
      </c>
      <c r="I189">
        <v>0</v>
      </c>
      <c r="J189" t="s">
        <v>928</v>
      </c>
    </row>
    <row r="190" spans="1:10" x14ac:dyDescent="0.25">
      <c r="A190">
        <v>790</v>
      </c>
      <c r="B190" t="s">
        <v>663</v>
      </c>
      <c r="C190" t="s">
        <v>562</v>
      </c>
      <c r="D190" t="s">
        <v>537</v>
      </c>
      <c r="G190">
        <v>0</v>
      </c>
      <c r="I190">
        <v>0</v>
      </c>
      <c r="J190" t="s">
        <v>928</v>
      </c>
    </row>
    <row r="191" spans="1:10" x14ac:dyDescent="0.25">
      <c r="A191">
        <v>791</v>
      </c>
      <c r="B191" t="s">
        <v>1032</v>
      </c>
      <c r="C191" t="s">
        <v>562</v>
      </c>
      <c r="D191" t="s">
        <v>537</v>
      </c>
      <c r="G191">
        <v>6700</v>
      </c>
      <c r="H191" s="1221">
        <v>0</v>
      </c>
      <c r="I191">
        <v>6700</v>
      </c>
      <c r="J191" t="s">
        <v>928</v>
      </c>
    </row>
    <row r="192" spans="1:10" x14ac:dyDescent="0.25">
      <c r="A192">
        <v>792</v>
      </c>
      <c r="B192" t="s">
        <v>1033</v>
      </c>
      <c r="C192" t="s">
        <v>562</v>
      </c>
      <c r="D192" t="s">
        <v>537</v>
      </c>
      <c r="G192">
        <v>0</v>
      </c>
      <c r="I192">
        <v>0</v>
      </c>
      <c r="J192" t="s">
        <v>928</v>
      </c>
    </row>
    <row r="193" spans="1:10" x14ac:dyDescent="0.25">
      <c r="A193">
        <v>794</v>
      </c>
      <c r="B193" t="s">
        <v>1034</v>
      </c>
      <c r="C193" t="s">
        <v>562</v>
      </c>
      <c r="D193" t="s">
        <v>537</v>
      </c>
      <c r="G193">
        <v>8900</v>
      </c>
      <c r="H193" s="1164">
        <v>7.2289999999999993E-2</v>
      </c>
      <c r="I193">
        <v>8300</v>
      </c>
      <c r="J193" t="s">
        <v>928</v>
      </c>
    </row>
    <row r="194" spans="1:10" x14ac:dyDescent="0.25">
      <c r="A194">
        <v>799</v>
      </c>
      <c r="B194" t="s">
        <v>932</v>
      </c>
      <c r="C194" t="s">
        <v>571</v>
      </c>
      <c r="D194" t="s">
        <v>537</v>
      </c>
      <c r="G194">
        <v>0</v>
      </c>
      <c r="I194">
        <v>0</v>
      </c>
      <c r="J194" t="s">
        <v>928</v>
      </c>
    </row>
    <row r="195" spans="1:10" x14ac:dyDescent="0.25">
      <c r="A195">
        <v>815</v>
      </c>
      <c r="B195" t="s">
        <v>664</v>
      </c>
      <c r="C195" t="s">
        <v>57</v>
      </c>
      <c r="D195" t="s">
        <v>537</v>
      </c>
      <c r="G195">
        <v>0</v>
      </c>
      <c r="I195">
        <v>0</v>
      </c>
      <c r="J195" t="s">
        <v>928</v>
      </c>
    </row>
    <row r="196" spans="1:10" x14ac:dyDescent="0.25">
      <c r="A196">
        <v>821</v>
      </c>
      <c r="B196" t="s">
        <v>1035</v>
      </c>
      <c r="D196" t="s">
        <v>537</v>
      </c>
      <c r="G196">
        <v>8500</v>
      </c>
      <c r="H196" s="1221">
        <v>0</v>
      </c>
      <c r="I196">
        <v>8500</v>
      </c>
      <c r="J196" t="s">
        <v>928</v>
      </c>
    </row>
    <row r="197" spans="1:10" x14ac:dyDescent="0.25">
      <c r="A197">
        <v>850</v>
      </c>
      <c r="B197" t="s">
        <v>1036</v>
      </c>
      <c r="C197" t="s">
        <v>562</v>
      </c>
      <c r="D197" t="s">
        <v>537</v>
      </c>
      <c r="G197">
        <v>11500</v>
      </c>
      <c r="H197" s="1221">
        <v>0</v>
      </c>
      <c r="I197">
        <v>11500</v>
      </c>
      <c r="J197" t="s">
        <v>928</v>
      </c>
    </row>
    <row r="198" spans="1:10" x14ac:dyDescent="0.25">
      <c r="A198">
        <v>851</v>
      </c>
      <c r="B198" t="s">
        <v>1037</v>
      </c>
      <c r="C198" t="s">
        <v>562</v>
      </c>
      <c r="D198" t="s">
        <v>537</v>
      </c>
      <c r="G198">
        <v>7900</v>
      </c>
      <c r="H198" s="1221">
        <v>0</v>
      </c>
      <c r="I198">
        <v>7900</v>
      </c>
      <c r="J198" t="s">
        <v>928</v>
      </c>
    </row>
    <row r="199" spans="1:10" x14ac:dyDescent="0.25">
      <c r="A199">
        <v>902</v>
      </c>
      <c r="B199" t="s">
        <v>1038</v>
      </c>
      <c r="D199" t="s">
        <v>537</v>
      </c>
      <c r="G199">
        <v>0</v>
      </c>
      <c r="I199">
        <v>0</v>
      </c>
      <c r="J199" t="s">
        <v>928</v>
      </c>
    </row>
    <row r="200" spans="1:10" x14ac:dyDescent="0.25">
      <c r="A200">
        <v>910</v>
      </c>
      <c r="B200" t="s">
        <v>1039</v>
      </c>
      <c r="C200" t="s">
        <v>562</v>
      </c>
      <c r="D200" t="s">
        <v>537</v>
      </c>
      <c r="G200">
        <v>6688</v>
      </c>
      <c r="H200" s="1221">
        <v>0</v>
      </c>
      <c r="I200">
        <v>6688</v>
      </c>
      <c r="J200" t="s">
        <v>928</v>
      </c>
    </row>
    <row r="201" spans="1:10" x14ac:dyDescent="0.25">
      <c r="A201">
        <v>911</v>
      </c>
      <c r="B201" t="s">
        <v>665</v>
      </c>
      <c r="D201" t="s">
        <v>537</v>
      </c>
      <c r="G201">
        <v>14555</v>
      </c>
      <c r="H201" s="1221">
        <v>0</v>
      </c>
      <c r="I201">
        <v>14555</v>
      </c>
      <c r="J201" t="s">
        <v>928</v>
      </c>
    </row>
    <row r="202" spans="1:10" x14ac:dyDescent="0.25">
      <c r="A202">
        <v>912</v>
      </c>
      <c r="B202" t="s">
        <v>666</v>
      </c>
      <c r="D202" t="s">
        <v>537</v>
      </c>
      <c r="G202">
        <v>11483</v>
      </c>
      <c r="H202" s="1221">
        <v>0</v>
      </c>
      <c r="I202">
        <v>11483</v>
      </c>
      <c r="J202" t="s">
        <v>928</v>
      </c>
    </row>
    <row r="203" spans="1:10" x14ac:dyDescent="0.25">
      <c r="A203">
        <v>913</v>
      </c>
      <c r="B203" t="s">
        <v>667</v>
      </c>
      <c r="D203" t="s">
        <v>537</v>
      </c>
      <c r="G203">
        <v>14246</v>
      </c>
      <c r="H203" s="1221">
        <v>0</v>
      </c>
      <c r="I203">
        <v>14246</v>
      </c>
      <c r="J203" t="s">
        <v>928</v>
      </c>
    </row>
    <row r="204" spans="1:10" x14ac:dyDescent="0.25">
      <c r="A204">
        <v>914</v>
      </c>
      <c r="B204" t="s">
        <v>668</v>
      </c>
      <c r="D204" t="s">
        <v>537</v>
      </c>
      <c r="G204">
        <v>13350</v>
      </c>
      <c r="H204" s="1221">
        <v>0</v>
      </c>
      <c r="I204">
        <v>13350</v>
      </c>
      <c r="J204" t="s">
        <v>928</v>
      </c>
    </row>
    <row r="205" spans="1:10" x14ac:dyDescent="0.25">
      <c r="A205">
        <v>915</v>
      </c>
      <c r="B205" t="s">
        <v>669</v>
      </c>
      <c r="D205" t="s">
        <v>537</v>
      </c>
      <c r="G205">
        <v>16265</v>
      </c>
      <c r="H205" s="1221">
        <v>0</v>
      </c>
      <c r="I205">
        <v>16265</v>
      </c>
      <c r="J205" t="s">
        <v>928</v>
      </c>
    </row>
    <row r="206" spans="1:10" x14ac:dyDescent="0.25">
      <c r="A206">
        <v>916</v>
      </c>
      <c r="B206" t="s">
        <v>670</v>
      </c>
      <c r="D206" t="s">
        <v>537</v>
      </c>
      <c r="G206">
        <v>16336</v>
      </c>
      <c r="H206" s="1221">
        <v>0</v>
      </c>
      <c r="I206">
        <v>16336</v>
      </c>
      <c r="J206" t="s">
        <v>928</v>
      </c>
    </row>
    <row r="207" spans="1:10" x14ac:dyDescent="0.25">
      <c r="A207">
        <v>917</v>
      </c>
      <c r="B207" t="s">
        <v>671</v>
      </c>
      <c r="D207" t="s">
        <v>537</v>
      </c>
      <c r="G207">
        <v>15466</v>
      </c>
      <c r="H207" s="1221">
        <v>0</v>
      </c>
      <c r="I207">
        <v>15466</v>
      </c>
      <c r="J207" t="s">
        <v>928</v>
      </c>
    </row>
    <row r="208" spans="1:10" x14ac:dyDescent="0.25">
      <c r="A208">
        <v>918</v>
      </c>
      <c r="B208" t="s">
        <v>672</v>
      </c>
      <c r="D208" t="s">
        <v>537</v>
      </c>
      <c r="G208">
        <v>9026</v>
      </c>
      <c r="H208" s="1221">
        <v>0</v>
      </c>
      <c r="I208">
        <v>9026</v>
      </c>
      <c r="J208" t="s">
        <v>928</v>
      </c>
    </row>
    <row r="209" spans="1:10" x14ac:dyDescent="0.25">
      <c r="A209">
        <v>919</v>
      </c>
      <c r="B209" t="s">
        <v>673</v>
      </c>
      <c r="D209" t="s">
        <v>537</v>
      </c>
      <c r="G209">
        <v>16383</v>
      </c>
      <c r="H209" s="1221">
        <v>0</v>
      </c>
      <c r="I209">
        <v>16383</v>
      </c>
      <c r="J209" t="s">
        <v>928</v>
      </c>
    </row>
    <row r="210" spans="1:10" x14ac:dyDescent="0.25">
      <c r="A210">
        <v>920</v>
      </c>
      <c r="B210" t="s">
        <v>674</v>
      </c>
      <c r="D210" t="s">
        <v>537</v>
      </c>
      <c r="G210">
        <v>12586</v>
      </c>
      <c r="H210" s="1221">
        <v>0</v>
      </c>
      <c r="I210">
        <v>12586</v>
      </c>
      <c r="J210" t="s">
        <v>928</v>
      </c>
    </row>
    <row r="211" spans="1:10" x14ac:dyDescent="0.25">
      <c r="A211">
        <v>921</v>
      </c>
      <c r="B211" t="s">
        <v>675</v>
      </c>
      <c r="D211" t="s">
        <v>537</v>
      </c>
      <c r="G211">
        <v>14845</v>
      </c>
      <c r="H211" s="1221">
        <v>0</v>
      </c>
      <c r="I211">
        <v>14845</v>
      </c>
      <c r="J211" t="s">
        <v>928</v>
      </c>
    </row>
    <row r="212" spans="1:10" x14ac:dyDescent="0.25">
      <c r="A212">
        <v>922</v>
      </c>
      <c r="B212" t="s">
        <v>676</v>
      </c>
      <c r="D212" t="s">
        <v>537</v>
      </c>
      <c r="G212">
        <v>13650</v>
      </c>
      <c r="H212" s="1221">
        <v>0</v>
      </c>
      <c r="I212">
        <v>13650</v>
      </c>
      <c r="J212" t="s">
        <v>928</v>
      </c>
    </row>
    <row r="213" spans="1:10" x14ac:dyDescent="0.25">
      <c r="A213">
        <v>923</v>
      </c>
      <c r="B213" t="s">
        <v>677</v>
      </c>
      <c r="D213" t="s">
        <v>537</v>
      </c>
      <c r="G213">
        <v>14344</v>
      </c>
      <c r="H213" s="1221">
        <v>0</v>
      </c>
      <c r="I213">
        <v>14344</v>
      </c>
      <c r="J213" t="s">
        <v>928</v>
      </c>
    </row>
    <row r="214" spans="1:10" x14ac:dyDescent="0.25">
      <c r="A214">
        <v>924</v>
      </c>
      <c r="B214" t="s">
        <v>678</v>
      </c>
      <c r="D214" t="s">
        <v>537</v>
      </c>
      <c r="G214">
        <v>11518</v>
      </c>
      <c r="H214" s="1221">
        <v>0</v>
      </c>
      <c r="I214">
        <v>11518</v>
      </c>
      <c r="J214" t="s">
        <v>928</v>
      </c>
    </row>
    <row r="215" spans="1:10" x14ac:dyDescent="0.25">
      <c r="A215">
        <v>925</v>
      </c>
      <c r="B215" t="s">
        <v>679</v>
      </c>
      <c r="D215" t="s">
        <v>537</v>
      </c>
      <c r="G215">
        <v>6347</v>
      </c>
      <c r="H215" s="1221">
        <v>0</v>
      </c>
      <c r="I215">
        <v>6347</v>
      </c>
      <c r="J215" t="s">
        <v>928</v>
      </c>
    </row>
    <row r="216" spans="1:10" x14ac:dyDescent="0.25">
      <c r="A216">
        <v>926</v>
      </c>
      <c r="B216" t="s">
        <v>680</v>
      </c>
      <c r="D216" t="s">
        <v>537</v>
      </c>
      <c r="G216">
        <v>5604</v>
      </c>
      <c r="H216" s="1221">
        <v>0</v>
      </c>
      <c r="I216">
        <v>5604</v>
      </c>
      <c r="J216" t="s">
        <v>928</v>
      </c>
    </row>
    <row r="217" spans="1:10" x14ac:dyDescent="0.25">
      <c r="A217">
        <v>927</v>
      </c>
      <c r="B217" t="s">
        <v>681</v>
      </c>
      <c r="D217" t="s">
        <v>537</v>
      </c>
      <c r="G217">
        <v>7119</v>
      </c>
      <c r="H217" s="1221">
        <v>0</v>
      </c>
      <c r="I217">
        <v>7119</v>
      </c>
      <c r="J217" t="s">
        <v>928</v>
      </c>
    </row>
    <row r="218" spans="1:10" x14ac:dyDescent="0.25">
      <c r="A218">
        <v>928</v>
      </c>
      <c r="B218" t="s">
        <v>682</v>
      </c>
      <c r="D218" t="s">
        <v>537</v>
      </c>
      <c r="G218">
        <v>7588</v>
      </c>
      <c r="H218" s="1221">
        <v>0</v>
      </c>
      <c r="I218">
        <v>7588</v>
      </c>
      <c r="J218" t="s">
        <v>928</v>
      </c>
    </row>
    <row r="219" spans="1:10" x14ac:dyDescent="0.25">
      <c r="A219">
        <v>929</v>
      </c>
      <c r="B219" t="s">
        <v>683</v>
      </c>
      <c r="D219" t="s">
        <v>537</v>
      </c>
      <c r="G219">
        <v>4768</v>
      </c>
      <c r="H219" s="1221">
        <v>0</v>
      </c>
      <c r="I219">
        <v>4768</v>
      </c>
      <c r="J219" t="s">
        <v>928</v>
      </c>
    </row>
    <row r="220" spans="1:10" x14ac:dyDescent="0.25">
      <c r="A220">
        <v>930</v>
      </c>
      <c r="B220" t="s">
        <v>1040</v>
      </c>
      <c r="C220" t="s">
        <v>571</v>
      </c>
      <c r="D220" t="s">
        <v>537</v>
      </c>
      <c r="G220">
        <v>8000</v>
      </c>
      <c r="H220" s="1221">
        <v>0</v>
      </c>
      <c r="I220">
        <v>8000</v>
      </c>
      <c r="J220" t="s">
        <v>928</v>
      </c>
    </row>
    <row r="221" spans="1:10" x14ac:dyDescent="0.25">
      <c r="A221">
        <v>955</v>
      </c>
      <c r="B221" t="s">
        <v>1041</v>
      </c>
      <c r="C221" t="s">
        <v>562</v>
      </c>
      <c r="D221" t="s">
        <v>537</v>
      </c>
      <c r="G221">
        <v>0</v>
      </c>
      <c r="I221">
        <v>0</v>
      </c>
      <c r="J221" t="s">
        <v>928</v>
      </c>
    </row>
    <row r="222" spans="1:10" x14ac:dyDescent="0.25">
      <c r="A222">
        <v>970</v>
      </c>
      <c r="B222" t="s">
        <v>1035</v>
      </c>
      <c r="D222" t="s">
        <v>537</v>
      </c>
      <c r="G222">
        <v>8350</v>
      </c>
      <c r="H222" s="1221">
        <v>0</v>
      </c>
      <c r="I222">
        <v>8350</v>
      </c>
      <c r="J222" t="s">
        <v>928</v>
      </c>
    </row>
    <row r="223" spans="1:10" x14ac:dyDescent="0.25">
      <c r="A223">
        <v>977</v>
      </c>
      <c r="B223" t="s">
        <v>1042</v>
      </c>
      <c r="D223" t="s">
        <v>537</v>
      </c>
      <c r="G223">
        <v>0</v>
      </c>
      <c r="I223">
        <v>0</v>
      </c>
      <c r="J223" t="s">
        <v>928</v>
      </c>
    </row>
    <row r="224" spans="1:10" x14ac:dyDescent="0.25">
      <c r="A224">
        <v>978</v>
      </c>
      <c r="B224" t="s">
        <v>1043</v>
      </c>
      <c r="D224" t="s">
        <v>537</v>
      </c>
      <c r="G224">
        <v>0</v>
      </c>
      <c r="I224">
        <v>0</v>
      </c>
      <c r="J224" t="s">
        <v>928</v>
      </c>
    </row>
    <row r="225" spans="1:10" x14ac:dyDescent="0.25">
      <c r="A225">
        <v>979</v>
      </c>
      <c r="B225" t="s">
        <v>1044</v>
      </c>
      <c r="D225" t="s">
        <v>537</v>
      </c>
      <c r="G225">
        <v>0</v>
      </c>
      <c r="I225">
        <v>0</v>
      </c>
      <c r="J225" t="s">
        <v>928</v>
      </c>
    </row>
    <row r="226" spans="1:10" x14ac:dyDescent="0.25">
      <c r="A226">
        <v>980</v>
      </c>
      <c r="B226" t="s">
        <v>1045</v>
      </c>
      <c r="D226" t="s">
        <v>537</v>
      </c>
      <c r="G226">
        <v>0</v>
      </c>
      <c r="I226">
        <v>0</v>
      </c>
      <c r="J226" t="s">
        <v>928</v>
      </c>
    </row>
    <row r="227" spans="1:10" x14ac:dyDescent="0.25">
      <c r="A227">
        <v>982</v>
      </c>
      <c r="B227" t="s">
        <v>1046</v>
      </c>
      <c r="D227" t="s">
        <v>537</v>
      </c>
      <c r="G227">
        <v>0</v>
      </c>
      <c r="I227">
        <v>0</v>
      </c>
      <c r="J227" t="s">
        <v>928</v>
      </c>
    </row>
    <row r="228" spans="1:10" x14ac:dyDescent="0.25">
      <c r="A228">
        <v>987</v>
      </c>
      <c r="B228" t="s">
        <v>1047</v>
      </c>
      <c r="D228" t="s">
        <v>537</v>
      </c>
      <c r="G228">
        <v>0</v>
      </c>
      <c r="I228">
        <v>0</v>
      </c>
      <c r="J228" t="s">
        <v>928</v>
      </c>
    </row>
    <row r="229" spans="1:10" x14ac:dyDescent="0.25">
      <c r="A229">
        <v>988</v>
      </c>
      <c r="B229" t="s">
        <v>1048</v>
      </c>
      <c r="D229" t="s">
        <v>537</v>
      </c>
      <c r="G229">
        <v>0</v>
      </c>
      <c r="I229">
        <v>0</v>
      </c>
      <c r="J229" t="s">
        <v>928</v>
      </c>
    </row>
    <row r="230" spans="1:10" x14ac:dyDescent="0.25">
      <c r="A230">
        <v>991</v>
      </c>
      <c r="B230" t="s">
        <v>1049</v>
      </c>
      <c r="D230" t="s">
        <v>537</v>
      </c>
      <c r="G230">
        <v>0</v>
      </c>
      <c r="I230">
        <v>0</v>
      </c>
      <c r="J230" t="s">
        <v>928</v>
      </c>
    </row>
    <row r="231" spans="1:10" x14ac:dyDescent="0.25">
      <c r="A231">
        <v>1016</v>
      </c>
      <c r="B231" t="s">
        <v>1050</v>
      </c>
      <c r="D231" t="s">
        <v>537</v>
      </c>
      <c r="G231">
        <v>0</v>
      </c>
      <c r="I231">
        <v>0</v>
      </c>
      <c r="J231" t="s">
        <v>928</v>
      </c>
    </row>
    <row r="232" spans="1:10" x14ac:dyDescent="0.25">
      <c r="A232">
        <v>1022</v>
      </c>
      <c r="B232" t="s">
        <v>1051</v>
      </c>
      <c r="D232" t="s">
        <v>537</v>
      </c>
      <c r="G232">
        <v>0</v>
      </c>
      <c r="I232">
        <v>0</v>
      </c>
      <c r="J232" t="s">
        <v>928</v>
      </c>
    </row>
    <row r="233" spans="1:10" x14ac:dyDescent="0.25">
      <c r="A233">
        <v>1050</v>
      </c>
      <c r="B233" t="s">
        <v>1052</v>
      </c>
      <c r="D233" t="s">
        <v>537</v>
      </c>
      <c r="G233">
        <v>5350</v>
      </c>
      <c r="H233" s="1221">
        <v>0</v>
      </c>
      <c r="I233">
        <v>5350</v>
      </c>
      <c r="J233" t="s">
        <v>928</v>
      </c>
    </row>
    <row r="234" spans="1:10" x14ac:dyDescent="0.25">
      <c r="A234">
        <v>1051</v>
      </c>
      <c r="B234" t="s">
        <v>1053</v>
      </c>
      <c r="D234" t="s">
        <v>537</v>
      </c>
      <c r="G234">
        <v>5350</v>
      </c>
      <c r="H234" s="1221">
        <v>0</v>
      </c>
      <c r="I234">
        <v>5350</v>
      </c>
      <c r="J234" t="s">
        <v>928</v>
      </c>
    </row>
    <row r="235" spans="1:10" x14ac:dyDescent="0.25">
      <c r="A235">
        <v>1065</v>
      </c>
      <c r="B235" t="s">
        <v>708</v>
      </c>
      <c r="D235" t="s">
        <v>537</v>
      </c>
      <c r="G235">
        <v>9244</v>
      </c>
      <c r="H235" s="1221">
        <v>0</v>
      </c>
      <c r="I235">
        <v>9244</v>
      </c>
      <c r="J235" t="s">
        <v>928</v>
      </c>
    </row>
    <row r="236" spans="1:10" x14ac:dyDescent="0.25">
      <c r="A236">
        <v>1066</v>
      </c>
      <c r="B236" t="s">
        <v>709</v>
      </c>
      <c r="D236" t="s">
        <v>537</v>
      </c>
      <c r="G236">
        <v>9253</v>
      </c>
      <c r="H236" s="1221">
        <v>0</v>
      </c>
      <c r="I236">
        <v>9253</v>
      </c>
      <c r="J236" t="s">
        <v>928</v>
      </c>
    </row>
    <row r="237" spans="1:10" x14ac:dyDescent="0.25">
      <c r="A237">
        <v>1067</v>
      </c>
      <c r="B237" t="s">
        <v>710</v>
      </c>
      <c r="D237" t="s">
        <v>537</v>
      </c>
      <c r="G237">
        <v>11349</v>
      </c>
      <c r="H237" s="1221">
        <v>0</v>
      </c>
      <c r="I237">
        <v>11349</v>
      </c>
      <c r="J237" t="s">
        <v>928</v>
      </c>
    </row>
    <row r="238" spans="1:10" x14ac:dyDescent="0.25">
      <c r="A238">
        <v>1068</v>
      </c>
      <c r="B238" t="s">
        <v>711</v>
      </c>
      <c r="D238" t="s">
        <v>537</v>
      </c>
      <c r="G238">
        <v>10932</v>
      </c>
      <c r="H238" s="1221">
        <v>0</v>
      </c>
      <c r="I238">
        <v>10932</v>
      </c>
      <c r="J238" t="s">
        <v>928</v>
      </c>
    </row>
    <row r="239" spans="1:10" x14ac:dyDescent="0.25">
      <c r="A239">
        <v>1069</v>
      </c>
      <c r="B239" t="s">
        <v>712</v>
      </c>
      <c r="D239" t="s">
        <v>537</v>
      </c>
      <c r="G239">
        <v>10556</v>
      </c>
      <c r="H239" s="1221">
        <v>0</v>
      </c>
      <c r="I239">
        <v>10556</v>
      </c>
      <c r="J239" t="s">
        <v>928</v>
      </c>
    </row>
    <row r="240" spans="1:10" x14ac:dyDescent="0.25">
      <c r="A240">
        <v>1070</v>
      </c>
      <c r="B240" t="s">
        <v>713</v>
      </c>
      <c r="D240" t="s">
        <v>537</v>
      </c>
      <c r="G240">
        <v>10747</v>
      </c>
      <c r="H240" s="1221">
        <v>0</v>
      </c>
      <c r="I240">
        <v>10747</v>
      </c>
      <c r="J240" t="s">
        <v>928</v>
      </c>
    </row>
    <row r="241" spans="1:10" x14ac:dyDescent="0.25">
      <c r="A241">
        <v>1071</v>
      </c>
      <c r="B241" t="s">
        <v>714</v>
      </c>
      <c r="D241" t="s">
        <v>537</v>
      </c>
      <c r="G241">
        <v>11946</v>
      </c>
      <c r="H241" s="1221">
        <v>0</v>
      </c>
      <c r="I241">
        <v>11946</v>
      </c>
      <c r="J241" t="s">
        <v>928</v>
      </c>
    </row>
    <row r="242" spans="1:10" x14ac:dyDescent="0.25">
      <c r="A242">
        <v>1072</v>
      </c>
      <c r="B242" t="s">
        <v>715</v>
      </c>
      <c r="D242" t="s">
        <v>537</v>
      </c>
      <c r="G242">
        <v>12041</v>
      </c>
      <c r="H242" s="1221">
        <v>0</v>
      </c>
      <c r="I242">
        <v>12041</v>
      </c>
      <c r="J242" t="s">
        <v>928</v>
      </c>
    </row>
    <row r="243" spans="1:10" x14ac:dyDescent="0.25">
      <c r="A243">
        <v>1073</v>
      </c>
      <c r="B243" t="s">
        <v>716</v>
      </c>
      <c r="D243" t="s">
        <v>537</v>
      </c>
      <c r="G243">
        <v>12518</v>
      </c>
      <c r="H243" s="1221">
        <v>0</v>
      </c>
      <c r="I243">
        <v>12518</v>
      </c>
      <c r="J243" t="s">
        <v>928</v>
      </c>
    </row>
    <row r="244" spans="1:10" x14ac:dyDescent="0.25">
      <c r="A244">
        <v>1074</v>
      </c>
      <c r="B244" t="s">
        <v>717</v>
      </c>
      <c r="D244" t="s">
        <v>537</v>
      </c>
      <c r="G244">
        <v>13160</v>
      </c>
      <c r="H244" s="1221">
        <v>0</v>
      </c>
      <c r="I244">
        <v>13160</v>
      </c>
      <c r="J244" t="s">
        <v>928</v>
      </c>
    </row>
    <row r="245" spans="1:10" x14ac:dyDescent="0.25">
      <c r="A245">
        <v>1076</v>
      </c>
      <c r="B245" t="s">
        <v>1054</v>
      </c>
      <c r="D245" t="s">
        <v>537</v>
      </c>
      <c r="G245">
        <v>5350</v>
      </c>
      <c r="H245" s="1221">
        <v>0</v>
      </c>
      <c r="I245">
        <v>5350</v>
      </c>
      <c r="J245" t="s">
        <v>928</v>
      </c>
    </row>
    <row r="246" spans="1:10" x14ac:dyDescent="0.25">
      <c r="A246">
        <v>1077</v>
      </c>
      <c r="B246" t="s">
        <v>1055</v>
      </c>
      <c r="D246" t="s">
        <v>537</v>
      </c>
      <c r="G246">
        <v>5350</v>
      </c>
      <c r="H246" s="1221">
        <v>0</v>
      </c>
      <c r="I246">
        <v>5350</v>
      </c>
      <c r="J246" t="s">
        <v>928</v>
      </c>
    </row>
    <row r="247" spans="1:10" x14ac:dyDescent="0.25">
      <c r="A247">
        <v>1078</v>
      </c>
      <c r="B247" t="s">
        <v>1056</v>
      </c>
      <c r="D247" t="s">
        <v>537</v>
      </c>
      <c r="G247">
        <v>5350</v>
      </c>
      <c r="H247" s="1221">
        <v>0</v>
      </c>
      <c r="I247">
        <v>5350</v>
      </c>
      <c r="J247" t="s">
        <v>928</v>
      </c>
    </row>
    <row r="248" spans="1:10" x14ac:dyDescent="0.25">
      <c r="A248">
        <v>1080</v>
      </c>
      <c r="B248" t="s">
        <v>1057</v>
      </c>
      <c r="D248" t="s">
        <v>537</v>
      </c>
      <c r="G248">
        <v>0</v>
      </c>
      <c r="I248">
        <v>0</v>
      </c>
      <c r="J248" t="s">
        <v>928</v>
      </c>
    </row>
    <row r="249" spans="1:10" x14ac:dyDescent="0.25">
      <c r="A249">
        <v>1081</v>
      </c>
      <c r="B249" t="s">
        <v>1058</v>
      </c>
      <c r="D249" t="s">
        <v>537</v>
      </c>
      <c r="G249">
        <v>0</v>
      </c>
      <c r="I249">
        <v>0</v>
      </c>
      <c r="J249" t="s">
        <v>928</v>
      </c>
    </row>
    <row r="250" spans="1:10" x14ac:dyDescent="0.25">
      <c r="A250">
        <v>1082</v>
      </c>
      <c r="B250" t="s">
        <v>718</v>
      </c>
      <c r="D250" t="s">
        <v>537</v>
      </c>
      <c r="G250">
        <v>0</v>
      </c>
      <c r="I250">
        <v>0</v>
      </c>
      <c r="J250" t="s">
        <v>928</v>
      </c>
    </row>
    <row r="251" spans="1:10" x14ac:dyDescent="0.25">
      <c r="A251">
        <v>1083</v>
      </c>
      <c r="B251" t="s">
        <v>719</v>
      </c>
      <c r="D251" t="s">
        <v>537</v>
      </c>
      <c r="G251">
        <v>0</v>
      </c>
      <c r="I251">
        <v>0</v>
      </c>
      <c r="J251" t="s">
        <v>928</v>
      </c>
    </row>
    <row r="252" spans="1:10" x14ac:dyDescent="0.25">
      <c r="A252">
        <v>1084</v>
      </c>
      <c r="B252" t="s">
        <v>720</v>
      </c>
      <c r="D252" t="s">
        <v>537</v>
      </c>
      <c r="G252">
        <v>0</v>
      </c>
      <c r="I252">
        <v>0</v>
      </c>
      <c r="J252" t="s">
        <v>928</v>
      </c>
    </row>
    <row r="253" spans="1:10" x14ac:dyDescent="0.25">
      <c r="A253">
        <v>1085</v>
      </c>
      <c r="B253" t="s">
        <v>721</v>
      </c>
      <c r="D253" t="s">
        <v>537</v>
      </c>
      <c r="G253">
        <v>0</v>
      </c>
      <c r="I253">
        <v>0</v>
      </c>
      <c r="J253" t="s">
        <v>928</v>
      </c>
    </row>
    <row r="254" spans="1:10" x14ac:dyDescent="0.25">
      <c r="A254">
        <v>1086</v>
      </c>
      <c r="B254" t="s">
        <v>722</v>
      </c>
      <c r="D254" t="s">
        <v>537</v>
      </c>
      <c r="G254">
        <v>0</v>
      </c>
      <c r="I254">
        <v>0</v>
      </c>
      <c r="J254" t="s">
        <v>928</v>
      </c>
    </row>
    <row r="255" spans="1:10" x14ac:dyDescent="0.25">
      <c r="A255">
        <v>1087</v>
      </c>
      <c r="B255" t="s">
        <v>723</v>
      </c>
      <c r="D255" t="s">
        <v>537</v>
      </c>
      <c r="G255">
        <v>0</v>
      </c>
      <c r="I255">
        <v>0</v>
      </c>
      <c r="J255" t="s">
        <v>928</v>
      </c>
    </row>
    <row r="256" spans="1:10" x14ac:dyDescent="0.25">
      <c r="A256">
        <v>1088</v>
      </c>
      <c r="B256" t="s">
        <v>724</v>
      </c>
      <c r="D256" t="s">
        <v>537</v>
      </c>
      <c r="G256">
        <v>0</v>
      </c>
      <c r="I256">
        <v>0</v>
      </c>
      <c r="J256" t="s">
        <v>928</v>
      </c>
    </row>
    <row r="257" spans="1:10" x14ac:dyDescent="0.25">
      <c r="A257">
        <v>1091</v>
      </c>
      <c r="B257" t="s">
        <v>725</v>
      </c>
      <c r="D257" t="s">
        <v>537</v>
      </c>
      <c r="G257">
        <v>17000</v>
      </c>
      <c r="H257" s="1221">
        <v>0</v>
      </c>
      <c r="I257">
        <v>17000</v>
      </c>
      <c r="J257" t="s">
        <v>928</v>
      </c>
    </row>
    <row r="258" spans="1:10" x14ac:dyDescent="0.25">
      <c r="A258">
        <v>1092</v>
      </c>
      <c r="B258" t="s">
        <v>726</v>
      </c>
      <c r="D258" t="s">
        <v>537</v>
      </c>
      <c r="G258">
        <v>0</v>
      </c>
      <c r="I258">
        <v>0</v>
      </c>
      <c r="J258" t="s">
        <v>928</v>
      </c>
    </row>
    <row r="259" spans="1:10" x14ac:dyDescent="0.25">
      <c r="A259">
        <v>1093</v>
      </c>
      <c r="B259" t="s">
        <v>727</v>
      </c>
      <c r="D259" t="s">
        <v>537</v>
      </c>
      <c r="G259">
        <v>0</v>
      </c>
      <c r="I259">
        <v>0</v>
      </c>
      <c r="J259" t="s">
        <v>928</v>
      </c>
    </row>
    <row r="260" spans="1:10" x14ac:dyDescent="0.25">
      <c r="A260">
        <v>1094</v>
      </c>
      <c r="B260" t="s">
        <v>728</v>
      </c>
      <c r="D260" t="s">
        <v>537</v>
      </c>
      <c r="G260">
        <v>0</v>
      </c>
      <c r="I260">
        <v>0</v>
      </c>
      <c r="J260" t="s">
        <v>928</v>
      </c>
    </row>
    <row r="261" spans="1:10" x14ac:dyDescent="0.25">
      <c r="A261">
        <v>1095</v>
      </c>
      <c r="B261" t="s">
        <v>729</v>
      </c>
      <c r="D261" t="s">
        <v>537</v>
      </c>
      <c r="G261">
        <v>0</v>
      </c>
      <c r="I261">
        <v>0</v>
      </c>
      <c r="J261" t="s">
        <v>928</v>
      </c>
    </row>
    <row r="262" spans="1:10" x14ac:dyDescent="0.25">
      <c r="A262">
        <v>1101</v>
      </c>
      <c r="B262" t="s">
        <v>1059</v>
      </c>
      <c r="D262" t="s">
        <v>537</v>
      </c>
      <c r="G262">
        <v>0</v>
      </c>
      <c r="I262">
        <v>0</v>
      </c>
      <c r="J262" t="s">
        <v>928</v>
      </c>
    </row>
    <row r="263" spans="1:10" x14ac:dyDescent="0.25">
      <c r="A263">
        <v>1150</v>
      </c>
      <c r="B263" t="s">
        <v>1060</v>
      </c>
      <c r="D263" t="s">
        <v>537</v>
      </c>
      <c r="G263">
        <v>0</v>
      </c>
      <c r="I263">
        <v>0</v>
      </c>
      <c r="J263" t="s">
        <v>928</v>
      </c>
    </row>
    <row r="264" spans="1:10" x14ac:dyDescent="0.25">
      <c r="A264">
        <v>1179</v>
      </c>
      <c r="B264" t="s">
        <v>1061</v>
      </c>
      <c r="D264" t="s">
        <v>537</v>
      </c>
      <c r="G264">
        <v>0</v>
      </c>
      <c r="I264">
        <v>0</v>
      </c>
      <c r="J264" t="s">
        <v>1062</v>
      </c>
    </row>
    <row r="265" spans="1:10" x14ac:dyDescent="0.25">
      <c r="A265">
        <v>1180</v>
      </c>
      <c r="B265" t="s">
        <v>1063</v>
      </c>
      <c r="D265" t="s">
        <v>537</v>
      </c>
      <c r="G265">
        <v>0</v>
      </c>
      <c r="I265">
        <v>0</v>
      </c>
      <c r="J265" t="s">
        <v>1062</v>
      </c>
    </row>
    <row r="266" spans="1:10" x14ac:dyDescent="0.25">
      <c r="A266">
        <v>1181</v>
      </c>
      <c r="B266" t="s">
        <v>1064</v>
      </c>
      <c r="D266" t="s">
        <v>537</v>
      </c>
      <c r="G266">
        <v>0</v>
      </c>
      <c r="I266">
        <v>0</v>
      </c>
      <c r="J266" t="s">
        <v>1062</v>
      </c>
    </row>
    <row r="267" spans="1:10" x14ac:dyDescent="0.25">
      <c r="A267">
        <v>1182</v>
      </c>
      <c r="B267" t="s">
        <v>1065</v>
      </c>
      <c r="D267" t="s">
        <v>537</v>
      </c>
      <c r="G267">
        <v>0</v>
      </c>
      <c r="I267">
        <v>0</v>
      </c>
      <c r="J267" t="s">
        <v>1062</v>
      </c>
    </row>
    <row r="268" spans="1:10" x14ac:dyDescent="0.25">
      <c r="A268">
        <v>1384</v>
      </c>
      <c r="B268" t="s">
        <v>1066</v>
      </c>
      <c r="D268" t="s">
        <v>537</v>
      </c>
      <c r="G268">
        <v>0</v>
      </c>
      <c r="I268">
        <v>0</v>
      </c>
      <c r="J268" t="s">
        <v>928</v>
      </c>
    </row>
    <row r="269" spans="1:10" x14ac:dyDescent="0.25">
      <c r="A269">
        <v>1393</v>
      </c>
      <c r="B269" t="s">
        <v>795</v>
      </c>
      <c r="D269" t="s">
        <v>537</v>
      </c>
      <c r="G269">
        <v>2167</v>
      </c>
      <c r="H269" s="1221">
        <v>0</v>
      </c>
      <c r="I269">
        <v>2167</v>
      </c>
      <c r="J269" t="s">
        <v>928</v>
      </c>
    </row>
    <row r="270" spans="1:10" x14ac:dyDescent="0.25">
      <c r="A270">
        <v>1394</v>
      </c>
      <c r="B270" t="s">
        <v>796</v>
      </c>
      <c r="D270" t="s">
        <v>537</v>
      </c>
      <c r="G270">
        <v>1600</v>
      </c>
      <c r="H270" s="1221">
        <v>0</v>
      </c>
      <c r="I270">
        <v>1600</v>
      </c>
      <c r="J270" t="s">
        <v>928</v>
      </c>
    </row>
    <row r="271" spans="1:10" x14ac:dyDescent="0.25">
      <c r="A271">
        <v>1395</v>
      </c>
      <c r="B271" t="s">
        <v>797</v>
      </c>
      <c r="D271" t="s">
        <v>537</v>
      </c>
      <c r="G271">
        <v>8450</v>
      </c>
      <c r="H271" s="1221">
        <v>0</v>
      </c>
      <c r="I271">
        <v>8450</v>
      </c>
      <c r="J271" t="s">
        <v>928</v>
      </c>
    </row>
    <row r="272" spans="1:10" x14ac:dyDescent="0.25">
      <c r="A272">
        <v>1396</v>
      </c>
      <c r="B272" t="s">
        <v>1067</v>
      </c>
      <c r="D272" t="s">
        <v>537</v>
      </c>
      <c r="G272">
        <v>9600</v>
      </c>
      <c r="H272" s="1164">
        <v>3.2259999999999997E-2</v>
      </c>
      <c r="I272">
        <v>9300</v>
      </c>
      <c r="J272" t="s">
        <v>928</v>
      </c>
    </row>
    <row r="273" spans="1:10" x14ac:dyDescent="0.25">
      <c r="A273">
        <v>1397</v>
      </c>
      <c r="B273" t="s">
        <v>1068</v>
      </c>
      <c r="D273" t="s">
        <v>537</v>
      </c>
      <c r="G273">
        <v>9000</v>
      </c>
      <c r="H273" s="1164">
        <v>3.4479999999999997E-2</v>
      </c>
      <c r="I273">
        <v>8700</v>
      </c>
      <c r="J273" t="s">
        <v>928</v>
      </c>
    </row>
    <row r="274" spans="1:10" x14ac:dyDescent="0.25">
      <c r="A274">
        <v>1398</v>
      </c>
      <c r="B274" t="s">
        <v>1069</v>
      </c>
      <c r="D274" t="s">
        <v>537</v>
      </c>
      <c r="G274">
        <v>9300</v>
      </c>
      <c r="H274" s="1164">
        <v>3.3329999999999999E-2</v>
      </c>
      <c r="I274">
        <v>9000</v>
      </c>
      <c r="J274" t="s">
        <v>928</v>
      </c>
    </row>
    <row r="275" spans="1:10" x14ac:dyDescent="0.25">
      <c r="A275">
        <v>1406</v>
      </c>
      <c r="B275" t="s">
        <v>1070</v>
      </c>
      <c r="D275" t="s">
        <v>537</v>
      </c>
      <c r="G275">
        <v>20000</v>
      </c>
      <c r="H275" s="1221">
        <v>0</v>
      </c>
      <c r="I275">
        <v>20000</v>
      </c>
      <c r="J275" t="s">
        <v>928</v>
      </c>
    </row>
    <row r="276" spans="1:10" x14ac:dyDescent="0.25">
      <c r="A276">
        <v>1407</v>
      </c>
      <c r="B276" t="s">
        <v>1071</v>
      </c>
      <c r="D276" t="s">
        <v>537</v>
      </c>
      <c r="G276">
        <v>19000</v>
      </c>
      <c r="H276" s="1221">
        <v>0</v>
      </c>
      <c r="I276">
        <v>19000</v>
      </c>
      <c r="J276" t="s">
        <v>928</v>
      </c>
    </row>
    <row r="277" spans="1:10" x14ac:dyDescent="0.25">
      <c r="A277">
        <v>1408</v>
      </c>
      <c r="B277" t="s">
        <v>1072</v>
      </c>
      <c r="D277" t="s">
        <v>537</v>
      </c>
      <c r="G277">
        <v>0</v>
      </c>
      <c r="I277">
        <v>0</v>
      </c>
      <c r="J277" t="s">
        <v>928</v>
      </c>
    </row>
    <row r="278" spans="1:10" x14ac:dyDescent="0.25">
      <c r="A278">
        <v>1409</v>
      </c>
      <c r="B278" t="s">
        <v>803</v>
      </c>
      <c r="D278" t="s">
        <v>537</v>
      </c>
      <c r="G278">
        <v>0</v>
      </c>
      <c r="I278">
        <v>0</v>
      </c>
      <c r="J278" t="s">
        <v>928</v>
      </c>
    </row>
    <row r="279" spans="1:10" x14ac:dyDescent="0.25">
      <c r="A279">
        <v>1410</v>
      </c>
      <c r="B279" t="s">
        <v>804</v>
      </c>
      <c r="D279" t="s">
        <v>537</v>
      </c>
      <c r="G279">
        <v>0</v>
      </c>
      <c r="I279">
        <v>0</v>
      </c>
      <c r="J279" t="s">
        <v>928</v>
      </c>
    </row>
    <row r="280" spans="1:10" x14ac:dyDescent="0.25">
      <c r="A280">
        <v>1411</v>
      </c>
      <c r="B280" t="s">
        <v>1073</v>
      </c>
      <c r="D280" t="s">
        <v>537</v>
      </c>
      <c r="G280">
        <v>0</v>
      </c>
      <c r="I280">
        <v>0</v>
      </c>
      <c r="J280" t="s">
        <v>928</v>
      </c>
    </row>
    <row r="281" spans="1:10" x14ac:dyDescent="0.25">
      <c r="A281">
        <v>1412</v>
      </c>
      <c r="B281" t="s">
        <v>805</v>
      </c>
      <c r="D281" t="s">
        <v>537</v>
      </c>
      <c r="G281">
        <v>0</v>
      </c>
      <c r="I281">
        <v>0</v>
      </c>
      <c r="J281" t="s">
        <v>928</v>
      </c>
    </row>
    <row r="282" spans="1:10" x14ac:dyDescent="0.25">
      <c r="A282">
        <v>1413</v>
      </c>
      <c r="B282" t="s">
        <v>806</v>
      </c>
      <c r="D282" t="s">
        <v>537</v>
      </c>
      <c r="G282">
        <v>0</v>
      </c>
      <c r="I282">
        <v>0</v>
      </c>
      <c r="J282" t="s">
        <v>928</v>
      </c>
    </row>
    <row r="283" spans="1:10" x14ac:dyDescent="0.25">
      <c r="A283">
        <v>1414</v>
      </c>
      <c r="B283" t="s">
        <v>807</v>
      </c>
      <c r="D283" t="s">
        <v>537</v>
      </c>
      <c r="G283">
        <v>0</v>
      </c>
      <c r="I283">
        <v>0</v>
      </c>
      <c r="J283" t="s">
        <v>928</v>
      </c>
    </row>
    <row r="284" spans="1:10" x14ac:dyDescent="0.25">
      <c r="A284">
        <v>1415</v>
      </c>
      <c r="B284" t="s">
        <v>808</v>
      </c>
      <c r="D284" t="s">
        <v>537</v>
      </c>
      <c r="G284">
        <v>0</v>
      </c>
      <c r="I284">
        <v>0</v>
      </c>
      <c r="J284" t="s">
        <v>928</v>
      </c>
    </row>
    <row r="285" spans="1:10" x14ac:dyDescent="0.25">
      <c r="A285">
        <v>1416</v>
      </c>
      <c r="B285" t="s">
        <v>809</v>
      </c>
      <c r="D285" t="s">
        <v>537</v>
      </c>
      <c r="G285">
        <v>0</v>
      </c>
      <c r="I285">
        <v>0</v>
      </c>
      <c r="J285" t="s">
        <v>928</v>
      </c>
    </row>
    <row r="286" spans="1:10" x14ac:dyDescent="0.25">
      <c r="A286">
        <v>1417</v>
      </c>
      <c r="B286" t="s">
        <v>810</v>
      </c>
      <c r="D286" t="s">
        <v>537</v>
      </c>
      <c r="G286">
        <v>0</v>
      </c>
      <c r="I286">
        <v>0</v>
      </c>
      <c r="J286" t="s">
        <v>928</v>
      </c>
    </row>
    <row r="287" spans="1:10" x14ac:dyDescent="0.25">
      <c r="A287">
        <v>1418</v>
      </c>
      <c r="B287" t="s">
        <v>1074</v>
      </c>
      <c r="D287" t="s">
        <v>537</v>
      </c>
      <c r="G287">
        <v>0</v>
      </c>
      <c r="I287">
        <v>0</v>
      </c>
      <c r="J287" t="s">
        <v>928</v>
      </c>
    </row>
    <row r="288" spans="1:10" x14ac:dyDescent="0.25">
      <c r="A288">
        <v>1419</v>
      </c>
      <c r="B288" t="s">
        <v>1075</v>
      </c>
      <c r="D288" t="s">
        <v>537</v>
      </c>
      <c r="G288">
        <v>0</v>
      </c>
      <c r="I288">
        <v>0</v>
      </c>
      <c r="J288" t="s">
        <v>928</v>
      </c>
    </row>
    <row r="289" spans="1:10" x14ac:dyDescent="0.25">
      <c r="A289">
        <v>1421</v>
      </c>
      <c r="B289" t="s">
        <v>1076</v>
      </c>
      <c r="D289" t="s">
        <v>537</v>
      </c>
      <c r="G289">
        <v>4950</v>
      </c>
      <c r="H289" s="1221">
        <v>0</v>
      </c>
      <c r="I289">
        <v>4950</v>
      </c>
      <c r="J289" t="s">
        <v>928</v>
      </c>
    </row>
    <row r="290" spans="1:10" x14ac:dyDescent="0.25">
      <c r="A290">
        <v>1431</v>
      </c>
      <c r="B290" t="s">
        <v>1077</v>
      </c>
      <c r="D290" t="s">
        <v>537</v>
      </c>
      <c r="G290">
        <v>0</v>
      </c>
      <c r="I290">
        <v>0</v>
      </c>
      <c r="J290" t="s">
        <v>928</v>
      </c>
    </row>
    <row r="291" spans="1:10" x14ac:dyDescent="0.25">
      <c r="A291">
        <v>1432</v>
      </c>
      <c r="B291" t="s">
        <v>1078</v>
      </c>
      <c r="D291" t="s">
        <v>537</v>
      </c>
      <c r="G291">
        <v>5700</v>
      </c>
      <c r="H291" s="1221">
        <v>0</v>
      </c>
      <c r="I291">
        <v>5700</v>
      </c>
      <c r="J291" t="s">
        <v>928</v>
      </c>
    </row>
    <row r="292" spans="1:10" x14ac:dyDescent="0.25">
      <c r="A292">
        <v>1433</v>
      </c>
      <c r="B292" t="s">
        <v>1079</v>
      </c>
      <c r="D292" t="s">
        <v>537</v>
      </c>
      <c r="G292">
        <v>5700</v>
      </c>
      <c r="H292" s="1221">
        <v>0</v>
      </c>
      <c r="I292">
        <v>5700</v>
      </c>
      <c r="J292" t="s">
        <v>928</v>
      </c>
    </row>
    <row r="293" spans="1:10" x14ac:dyDescent="0.25">
      <c r="A293">
        <v>1435</v>
      </c>
      <c r="B293" t="s">
        <v>1080</v>
      </c>
      <c r="D293" t="s">
        <v>537</v>
      </c>
      <c r="G293">
        <v>0</v>
      </c>
      <c r="I293">
        <v>0</v>
      </c>
      <c r="J293" t="s">
        <v>928</v>
      </c>
    </row>
    <row r="294" spans="1:10" x14ac:dyDescent="0.25">
      <c r="A294">
        <v>1436</v>
      </c>
      <c r="B294" t="s">
        <v>1081</v>
      </c>
      <c r="D294" t="s">
        <v>537</v>
      </c>
      <c r="G294">
        <v>0</v>
      </c>
      <c r="I294">
        <v>0</v>
      </c>
      <c r="J294" t="s">
        <v>928</v>
      </c>
    </row>
    <row r="295" spans="1:10" x14ac:dyDescent="0.25">
      <c r="A295">
        <v>1437</v>
      </c>
      <c r="B295" t="s">
        <v>1082</v>
      </c>
      <c r="D295" t="s">
        <v>537</v>
      </c>
      <c r="G295">
        <v>0</v>
      </c>
      <c r="I295">
        <v>0</v>
      </c>
      <c r="J295" t="s">
        <v>928</v>
      </c>
    </row>
    <row r="296" spans="1:10" x14ac:dyDescent="0.25">
      <c r="A296">
        <v>1503</v>
      </c>
      <c r="B296" t="s">
        <v>814</v>
      </c>
      <c r="D296" t="s">
        <v>537</v>
      </c>
      <c r="G296">
        <v>0</v>
      </c>
      <c r="I296">
        <v>0</v>
      </c>
      <c r="J296" t="s">
        <v>928</v>
      </c>
    </row>
    <row r="297" spans="1:10" x14ac:dyDescent="0.25">
      <c r="A297">
        <v>1505</v>
      </c>
      <c r="B297" t="s">
        <v>1083</v>
      </c>
      <c r="D297" t="s">
        <v>537</v>
      </c>
      <c r="G297">
        <v>0</v>
      </c>
      <c r="I297">
        <v>0</v>
      </c>
      <c r="J297" t="s">
        <v>928</v>
      </c>
    </row>
    <row r="298" spans="1:10" x14ac:dyDescent="0.25">
      <c r="A298">
        <v>1506</v>
      </c>
      <c r="B298" t="s">
        <v>1084</v>
      </c>
      <c r="D298" t="s">
        <v>537</v>
      </c>
      <c r="G298">
        <v>0</v>
      </c>
      <c r="I298">
        <v>0</v>
      </c>
      <c r="J298" t="s">
        <v>928</v>
      </c>
    </row>
    <row r="299" spans="1:10" x14ac:dyDescent="0.25">
      <c r="A299">
        <v>1507</v>
      </c>
      <c r="B299" t="s">
        <v>1085</v>
      </c>
      <c r="D299" t="s">
        <v>537</v>
      </c>
      <c r="G299">
        <v>0</v>
      </c>
      <c r="I299">
        <v>0</v>
      </c>
      <c r="J299" t="s">
        <v>928</v>
      </c>
    </row>
    <row r="300" spans="1:10" x14ac:dyDescent="0.25">
      <c r="A300">
        <v>1512</v>
      </c>
      <c r="B300" t="s">
        <v>1086</v>
      </c>
      <c r="D300" t="s">
        <v>537</v>
      </c>
      <c r="G300">
        <v>0</v>
      </c>
      <c r="I300">
        <v>0</v>
      </c>
      <c r="J300" t="s">
        <v>928</v>
      </c>
    </row>
    <row r="301" spans="1:10" x14ac:dyDescent="0.25">
      <c r="A301">
        <v>1513</v>
      </c>
      <c r="B301" t="s">
        <v>1087</v>
      </c>
      <c r="D301" t="s">
        <v>537</v>
      </c>
      <c r="G301">
        <v>0</v>
      </c>
      <c r="I301">
        <v>0</v>
      </c>
      <c r="J301" t="s">
        <v>928</v>
      </c>
    </row>
    <row r="302" spans="1:10" x14ac:dyDescent="0.25">
      <c r="A302">
        <v>1514</v>
      </c>
      <c r="B302" t="s">
        <v>1088</v>
      </c>
      <c r="D302" t="s">
        <v>537</v>
      </c>
      <c r="G302">
        <v>0</v>
      </c>
      <c r="I302">
        <v>0</v>
      </c>
      <c r="J302" t="s">
        <v>928</v>
      </c>
    </row>
    <row r="303" spans="1:10" x14ac:dyDescent="0.25">
      <c r="A303">
        <v>1515</v>
      </c>
      <c r="B303" t="s">
        <v>1089</v>
      </c>
      <c r="D303" t="s">
        <v>537</v>
      </c>
      <c r="G303">
        <v>0</v>
      </c>
      <c r="I303">
        <v>0</v>
      </c>
      <c r="J303" t="s">
        <v>928</v>
      </c>
    </row>
    <row r="304" spans="1:10" x14ac:dyDescent="0.25">
      <c r="A304">
        <v>1516</v>
      </c>
      <c r="B304" t="s">
        <v>1090</v>
      </c>
      <c r="D304" t="s">
        <v>537</v>
      </c>
      <c r="G304">
        <v>0</v>
      </c>
      <c r="I304">
        <v>0</v>
      </c>
      <c r="J304" t="s">
        <v>928</v>
      </c>
    </row>
    <row r="305" spans="1:10" x14ac:dyDescent="0.25">
      <c r="A305">
        <v>1517</v>
      </c>
      <c r="B305" t="s">
        <v>1091</v>
      </c>
      <c r="D305" t="s">
        <v>537</v>
      </c>
      <c r="G305">
        <v>0</v>
      </c>
      <c r="I305">
        <v>0</v>
      </c>
      <c r="J305" t="s">
        <v>928</v>
      </c>
    </row>
    <row r="306" spans="1:10" x14ac:dyDescent="0.25">
      <c r="A306">
        <v>1520</v>
      </c>
      <c r="B306" t="s">
        <v>1092</v>
      </c>
      <c r="D306" t="s">
        <v>537</v>
      </c>
      <c r="G306">
        <v>0</v>
      </c>
      <c r="I306">
        <v>0</v>
      </c>
      <c r="J306" t="s">
        <v>928</v>
      </c>
    </row>
    <row r="307" spans="1:10" x14ac:dyDescent="0.25">
      <c r="A307">
        <v>1521</v>
      </c>
      <c r="B307" t="s">
        <v>1093</v>
      </c>
      <c r="D307" t="s">
        <v>537</v>
      </c>
      <c r="G307">
        <v>0</v>
      </c>
      <c r="I307">
        <v>0</v>
      </c>
      <c r="J307" t="s">
        <v>928</v>
      </c>
    </row>
    <row r="308" spans="1:10" x14ac:dyDescent="0.25">
      <c r="A308">
        <v>2014</v>
      </c>
      <c r="B308" t="s">
        <v>110</v>
      </c>
      <c r="D308" t="s">
        <v>537</v>
      </c>
      <c r="G308">
        <v>0</v>
      </c>
      <c r="I308">
        <v>0</v>
      </c>
      <c r="J308" t="s">
        <v>928</v>
      </c>
    </row>
    <row r="309" spans="1:10" x14ac:dyDescent="0.25">
      <c r="A309">
        <v>2015</v>
      </c>
      <c r="B309" t="s">
        <v>1094</v>
      </c>
      <c r="D309" t="s">
        <v>537</v>
      </c>
      <c r="G309">
        <v>0</v>
      </c>
      <c r="I309">
        <v>0</v>
      </c>
      <c r="J309" t="s">
        <v>928</v>
      </c>
    </row>
    <row r="310" spans="1:10" x14ac:dyDescent="0.25">
      <c r="A310">
        <v>2070</v>
      </c>
      <c r="B310" t="s">
        <v>821</v>
      </c>
      <c r="D310" t="s">
        <v>537</v>
      </c>
      <c r="G310">
        <v>11946</v>
      </c>
      <c r="H310" s="1221">
        <v>0</v>
      </c>
      <c r="I310">
        <v>11946</v>
      </c>
      <c r="J310" t="s">
        <v>928</v>
      </c>
    </row>
    <row r="311" spans="1:10" x14ac:dyDescent="0.25">
      <c r="A311">
        <v>2157</v>
      </c>
      <c r="B311" t="s">
        <v>1095</v>
      </c>
      <c r="D311" t="s">
        <v>537</v>
      </c>
      <c r="G311">
        <v>0</v>
      </c>
      <c r="I311">
        <v>0</v>
      </c>
      <c r="J311" t="s">
        <v>928</v>
      </c>
    </row>
    <row r="312" spans="1:10" x14ac:dyDescent="0.25">
      <c r="A312">
        <v>2180</v>
      </c>
      <c r="B312" t="s">
        <v>823</v>
      </c>
      <c r="D312" t="s">
        <v>537</v>
      </c>
      <c r="G312">
        <v>0</v>
      </c>
      <c r="I312">
        <v>0</v>
      </c>
      <c r="J312" t="s">
        <v>928</v>
      </c>
    </row>
    <row r="313" spans="1:10" x14ac:dyDescent="0.25">
      <c r="A313">
        <v>2181</v>
      </c>
      <c r="B313" t="s">
        <v>824</v>
      </c>
      <c r="D313" t="s">
        <v>537</v>
      </c>
      <c r="G313">
        <v>0</v>
      </c>
      <c r="I313">
        <v>0</v>
      </c>
      <c r="J313" t="s">
        <v>928</v>
      </c>
    </row>
    <row r="314" spans="1:10" x14ac:dyDescent="0.25">
      <c r="A314">
        <v>2186</v>
      </c>
      <c r="B314" t="s">
        <v>825</v>
      </c>
      <c r="D314" t="s">
        <v>537</v>
      </c>
      <c r="G314">
        <v>0</v>
      </c>
      <c r="I314">
        <v>0</v>
      </c>
      <c r="J314" t="s">
        <v>928</v>
      </c>
    </row>
    <row r="315" spans="1:10" x14ac:dyDescent="0.25">
      <c r="A315">
        <v>2209</v>
      </c>
      <c r="B315" t="s">
        <v>826</v>
      </c>
      <c r="D315" t="s">
        <v>537</v>
      </c>
      <c r="G315">
        <v>0</v>
      </c>
      <c r="I315">
        <v>0</v>
      </c>
      <c r="J315" t="s">
        <v>928</v>
      </c>
    </row>
    <row r="316" spans="1:10" x14ac:dyDescent="0.25">
      <c r="A316">
        <v>5180</v>
      </c>
      <c r="B316" t="s">
        <v>104</v>
      </c>
      <c r="D316" t="s">
        <v>537</v>
      </c>
      <c r="G316">
        <v>0</v>
      </c>
      <c r="I316">
        <v>0</v>
      </c>
      <c r="J316" t="s">
        <v>928</v>
      </c>
    </row>
    <row r="317" spans="1:10" x14ac:dyDescent="0.25">
      <c r="A317">
        <v>5506</v>
      </c>
      <c r="B317" t="s">
        <v>1096</v>
      </c>
      <c r="D317" t="s">
        <v>537</v>
      </c>
      <c r="G317">
        <v>0</v>
      </c>
      <c r="I317">
        <v>0</v>
      </c>
      <c r="J317" t="s">
        <v>928</v>
      </c>
    </row>
    <row r="318" spans="1:10" x14ac:dyDescent="0.25">
      <c r="A318">
        <v>5511</v>
      </c>
      <c r="B318" t="s">
        <v>1097</v>
      </c>
      <c r="D318" t="s">
        <v>537</v>
      </c>
      <c r="G318">
        <v>0</v>
      </c>
      <c r="I318">
        <v>0</v>
      </c>
      <c r="J318" t="s">
        <v>928</v>
      </c>
    </row>
    <row r="319" spans="1:10" x14ac:dyDescent="0.25">
      <c r="A319">
        <v>5512</v>
      </c>
      <c r="B319" t="s">
        <v>1098</v>
      </c>
      <c r="D319" t="s">
        <v>537</v>
      </c>
      <c r="G319">
        <v>0</v>
      </c>
      <c r="I319">
        <v>0</v>
      </c>
      <c r="J319" t="s">
        <v>928</v>
      </c>
    </row>
    <row r="320" spans="1:10" x14ac:dyDescent="0.25">
      <c r="A320">
        <v>5542</v>
      </c>
      <c r="B320" t="s">
        <v>1099</v>
      </c>
      <c r="D320" t="s">
        <v>537</v>
      </c>
      <c r="G320">
        <v>0</v>
      </c>
      <c r="I320">
        <v>0</v>
      </c>
      <c r="J320" t="s">
        <v>928</v>
      </c>
    </row>
    <row r="321" spans="1:10" x14ac:dyDescent="0.25">
      <c r="A321">
        <v>5543</v>
      </c>
      <c r="B321" t="s">
        <v>1100</v>
      </c>
      <c r="D321" t="s">
        <v>537</v>
      </c>
      <c r="G321">
        <v>0</v>
      </c>
      <c r="I321">
        <v>0</v>
      </c>
      <c r="J321" t="s">
        <v>928</v>
      </c>
    </row>
    <row r="322" spans="1:10" x14ac:dyDescent="0.25">
      <c r="A322">
        <v>5552</v>
      </c>
      <c r="B322" t="s">
        <v>1101</v>
      </c>
      <c r="D322" t="s">
        <v>537</v>
      </c>
      <c r="G322">
        <v>0</v>
      </c>
      <c r="I322">
        <v>0</v>
      </c>
      <c r="J322" t="s">
        <v>928</v>
      </c>
    </row>
    <row r="323" spans="1:10" x14ac:dyDescent="0.25">
      <c r="A323">
        <v>5559</v>
      </c>
      <c r="B323" t="s">
        <v>1102</v>
      </c>
      <c r="D323" t="s">
        <v>537</v>
      </c>
      <c r="G323">
        <v>0</v>
      </c>
      <c r="I323">
        <v>0</v>
      </c>
      <c r="J323" t="s">
        <v>928</v>
      </c>
    </row>
    <row r="324" spans="1:10" x14ac:dyDescent="0.25">
      <c r="A324">
        <v>5612</v>
      </c>
      <c r="B324" t="s">
        <v>1103</v>
      </c>
      <c r="D324" t="s">
        <v>537</v>
      </c>
      <c r="G324">
        <v>0</v>
      </c>
      <c r="I324">
        <v>0</v>
      </c>
      <c r="J324" t="s">
        <v>928</v>
      </c>
    </row>
    <row r="325" spans="1:10" x14ac:dyDescent="0.25">
      <c r="A325">
        <v>5614</v>
      </c>
      <c r="B325" t="s">
        <v>1104</v>
      </c>
      <c r="D325" t="s">
        <v>537</v>
      </c>
      <c r="G325">
        <v>0</v>
      </c>
      <c r="I325">
        <v>0</v>
      </c>
      <c r="J325" t="s">
        <v>928</v>
      </c>
    </row>
    <row r="326" spans="1:10" x14ac:dyDescent="0.25">
      <c r="A326">
        <v>5634</v>
      </c>
      <c r="B326" t="s">
        <v>1105</v>
      </c>
      <c r="D326" t="s">
        <v>537</v>
      </c>
      <c r="G326">
        <v>0</v>
      </c>
      <c r="I326">
        <v>0</v>
      </c>
      <c r="J326" t="s">
        <v>928</v>
      </c>
    </row>
    <row r="327" spans="1:10" x14ac:dyDescent="0.25">
      <c r="A327">
        <v>6000</v>
      </c>
      <c r="B327" t="s">
        <v>1106</v>
      </c>
      <c r="D327" t="s">
        <v>537</v>
      </c>
      <c r="G327">
        <v>0</v>
      </c>
      <c r="I327">
        <v>0</v>
      </c>
      <c r="J327" t="s">
        <v>928</v>
      </c>
    </row>
    <row r="328" spans="1:10" x14ac:dyDescent="0.25">
      <c r="A328">
        <v>6001</v>
      </c>
      <c r="B328" t="s">
        <v>1107</v>
      </c>
      <c r="D328" t="s">
        <v>537</v>
      </c>
      <c r="G328">
        <v>0</v>
      </c>
      <c r="I328">
        <v>0</v>
      </c>
      <c r="J328" t="s">
        <v>928</v>
      </c>
    </row>
    <row r="329" spans="1:10" x14ac:dyDescent="0.25">
      <c r="A329">
        <v>6002</v>
      </c>
      <c r="B329" t="s">
        <v>1108</v>
      </c>
      <c r="D329" t="s">
        <v>537</v>
      </c>
      <c r="G329">
        <v>0</v>
      </c>
      <c r="I329">
        <v>0</v>
      </c>
      <c r="J329" t="s">
        <v>928</v>
      </c>
    </row>
    <row r="330" spans="1:10" x14ac:dyDescent="0.25">
      <c r="A330">
        <v>6003</v>
      </c>
      <c r="B330" t="s">
        <v>1109</v>
      </c>
      <c r="D330" t="s">
        <v>537</v>
      </c>
      <c r="G330">
        <v>0</v>
      </c>
      <c r="I330">
        <v>0</v>
      </c>
      <c r="J330" t="s">
        <v>928</v>
      </c>
    </row>
    <row r="331" spans="1:10" x14ac:dyDescent="0.25">
      <c r="A331">
        <v>6004</v>
      </c>
      <c r="B331" t="s">
        <v>1110</v>
      </c>
      <c r="D331" t="s">
        <v>537</v>
      </c>
      <c r="G331">
        <v>0</v>
      </c>
      <c r="I331">
        <v>0</v>
      </c>
      <c r="J331" t="s">
        <v>928</v>
      </c>
    </row>
    <row r="332" spans="1:10" x14ac:dyDescent="0.25">
      <c r="A332">
        <v>6005</v>
      </c>
      <c r="B332" t="s">
        <v>1111</v>
      </c>
      <c r="D332" t="s">
        <v>537</v>
      </c>
      <c r="G332">
        <v>0</v>
      </c>
      <c r="I332">
        <v>0</v>
      </c>
      <c r="J332" t="s">
        <v>928</v>
      </c>
    </row>
    <row r="333" spans="1:10" x14ac:dyDescent="0.25">
      <c r="A333">
        <v>6006</v>
      </c>
      <c r="B333" t="s">
        <v>1112</v>
      </c>
      <c r="D333" t="s">
        <v>537</v>
      </c>
      <c r="G333">
        <v>0</v>
      </c>
      <c r="I333">
        <v>0</v>
      </c>
      <c r="J333" t="s">
        <v>928</v>
      </c>
    </row>
    <row r="334" spans="1:10" x14ac:dyDescent="0.25">
      <c r="A334">
        <v>6007</v>
      </c>
      <c r="B334" t="s">
        <v>1113</v>
      </c>
      <c r="D334" t="s">
        <v>537</v>
      </c>
      <c r="G334">
        <v>0</v>
      </c>
      <c r="I334">
        <v>0</v>
      </c>
      <c r="J334" t="s">
        <v>928</v>
      </c>
    </row>
    <row r="335" spans="1:10" x14ac:dyDescent="0.25">
      <c r="A335">
        <v>6008</v>
      </c>
      <c r="B335" t="s">
        <v>932</v>
      </c>
      <c r="D335" t="s">
        <v>537</v>
      </c>
      <c r="G335">
        <v>0</v>
      </c>
      <c r="I335">
        <v>0</v>
      </c>
      <c r="J335" t="s">
        <v>928</v>
      </c>
    </row>
    <row r="336" spans="1:10" x14ac:dyDescent="0.25">
      <c r="A336">
        <v>6009</v>
      </c>
      <c r="B336" t="s">
        <v>1114</v>
      </c>
      <c r="D336" t="s">
        <v>537</v>
      </c>
      <c r="G336">
        <v>0</v>
      </c>
      <c r="I336">
        <v>0</v>
      </c>
      <c r="J336" t="s">
        <v>928</v>
      </c>
    </row>
    <row r="337" spans="1:10" x14ac:dyDescent="0.25">
      <c r="A337">
        <v>6010</v>
      </c>
      <c r="B337" t="s">
        <v>1115</v>
      </c>
      <c r="D337" t="s">
        <v>537</v>
      </c>
      <c r="G337">
        <v>0</v>
      </c>
      <c r="I337">
        <v>0</v>
      </c>
      <c r="J337" t="s">
        <v>928</v>
      </c>
    </row>
    <row r="338" spans="1:10" x14ac:dyDescent="0.25">
      <c r="A338">
        <v>6011</v>
      </c>
      <c r="B338" t="s">
        <v>1116</v>
      </c>
      <c r="D338" t="s">
        <v>537</v>
      </c>
      <c r="G338">
        <v>0</v>
      </c>
      <c r="I338">
        <v>0</v>
      </c>
      <c r="J338" t="s">
        <v>928</v>
      </c>
    </row>
    <row r="339" spans="1:10" x14ac:dyDescent="0.25">
      <c r="A339">
        <v>6012</v>
      </c>
      <c r="B339" t="s">
        <v>1117</v>
      </c>
      <c r="D339" t="s">
        <v>537</v>
      </c>
      <c r="G339">
        <v>0</v>
      </c>
      <c r="I339">
        <v>0</v>
      </c>
      <c r="J339" t="s">
        <v>928</v>
      </c>
    </row>
    <row r="340" spans="1:10" x14ac:dyDescent="0.25">
      <c r="A340">
        <v>6013</v>
      </c>
      <c r="B340" t="s">
        <v>1118</v>
      </c>
      <c r="D340" t="s">
        <v>537</v>
      </c>
      <c r="G340">
        <v>0</v>
      </c>
      <c r="I340">
        <v>0</v>
      </c>
      <c r="J340" t="s">
        <v>928</v>
      </c>
    </row>
    <row r="341" spans="1:10" x14ac:dyDescent="0.25">
      <c r="A341">
        <v>6014</v>
      </c>
      <c r="B341" t="s">
        <v>1119</v>
      </c>
      <c r="D341" t="s">
        <v>537</v>
      </c>
      <c r="G341">
        <v>0</v>
      </c>
      <c r="I341">
        <v>0</v>
      </c>
      <c r="J341" t="s">
        <v>928</v>
      </c>
    </row>
    <row r="342" spans="1:10" x14ac:dyDescent="0.25">
      <c r="A342">
        <v>6015</v>
      </c>
      <c r="B342" t="s">
        <v>1120</v>
      </c>
      <c r="D342" t="s">
        <v>537</v>
      </c>
      <c r="G342">
        <v>0</v>
      </c>
      <c r="I342">
        <v>0</v>
      </c>
      <c r="J342" t="s">
        <v>928</v>
      </c>
    </row>
    <row r="343" spans="1:10" x14ac:dyDescent="0.25">
      <c r="A343">
        <v>6016</v>
      </c>
      <c r="B343" t="s">
        <v>1121</v>
      </c>
      <c r="D343" t="s">
        <v>537</v>
      </c>
      <c r="G343">
        <v>0</v>
      </c>
      <c r="I343">
        <v>0</v>
      </c>
      <c r="J343" t="s">
        <v>928</v>
      </c>
    </row>
    <row r="344" spans="1:10" x14ac:dyDescent="0.25">
      <c r="A344">
        <v>6017</v>
      </c>
      <c r="B344" t="s">
        <v>1122</v>
      </c>
      <c r="D344" t="s">
        <v>537</v>
      </c>
      <c r="G344">
        <v>0</v>
      </c>
      <c r="I344">
        <v>0</v>
      </c>
      <c r="J344" t="s">
        <v>928</v>
      </c>
    </row>
    <row r="345" spans="1:10" x14ac:dyDescent="0.25">
      <c r="A345">
        <v>6018</v>
      </c>
      <c r="B345" t="s">
        <v>1123</v>
      </c>
      <c r="D345" t="s">
        <v>537</v>
      </c>
      <c r="G345">
        <v>0</v>
      </c>
      <c r="I345">
        <v>0</v>
      </c>
      <c r="J345" t="s">
        <v>928</v>
      </c>
    </row>
    <row r="346" spans="1:10" x14ac:dyDescent="0.25">
      <c r="A346">
        <v>6020</v>
      </c>
      <c r="B346" t="s">
        <v>954</v>
      </c>
      <c r="D346" t="s">
        <v>537</v>
      </c>
      <c r="G346">
        <v>0</v>
      </c>
      <c r="I346">
        <v>0</v>
      </c>
      <c r="J346" t="s">
        <v>928</v>
      </c>
    </row>
    <row r="347" spans="1:10" x14ac:dyDescent="0.25">
      <c r="A347">
        <v>6023</v>
      </c>
      <c r="B347" t="s">
        <v>1124</v>
      </c>
      <c r="D347" t="s">
        <v>537</v>
      </c>
      <c r="G347">
        <v>0</v>
      </c>
      <c r="I347">
        <v>0</v>
      </c>
      <c r="J347" t="s">
        <v>928</v>
      </c>
    </row>
    <row r="348" spans="1:10" x14ac:dyDescent="0.25">
      <c r="A348">
        <v>6024</v>
      </c>
      <c r="B348" t="s">
        <v>1125</v>
      </c>
      <c r="D348" t="s">
        <v>537</v>
      </c>
      <c r="G348">
        <v>0</v>
      </c>
      <c r="I348">
        <v>0</v>
      </c>
      <c r="J348" t="s">
        <v>928</v>
      </c>
    </row>
    <row r="349" spans="1:10" x14ac:dyDescent="0.25">
      <c r="A349">
        <v>6026</v>
      </c>
      <c r="B349" t="s">
        <v>1126</v>
      </c>
      <c r="D349" t="s">
        <v>537</v>
      </c>
      <c r="G349">
        <v>0</v>
      </c>
      <c r="I349">
        <v>0</v>
      </c>
      <c r="J349" t="s">
        <v>928</v>
      </c>
    </row>
    <row r="350" spans="1:10" x14ac:dyDescent="0.25">
      <c r="A350">
        <v>6027</v>
      </c>
      <c r="B350" t="s">
        <v>1127</v>
      </c>
      <c r="D350" t="s">
        <v>537</v>
      </c>
      <c r="G350">
        <v>0</v>
      </c>
      <c r="I350">
        <v>0</v>
      </c>
      <c r="J350" t="s">
        <v>928</v>
      </c>
    </row>
    <row r="351" spans="1:10" x14ac:dyDescent="0.25">
      <c r="A351">
        <v>6028</v>
      </c>
      <c r="B351" t="s">
        <v>1128</v>
      </c>
      <c r="D351" t="s">
        <v>537</v>
      </c>
      <c r="G351">
        <v>0</v>
      </c>
      <c r="I351">
        <v>0</v>
      </c>
      <c r="J351" t="s">
        <v>928</v>
      </c>
    </row>
    <row r="352" spans="1:10" x14ac:dyDescent="0.25">
      <c r="A352">
        <v>6029</v>
      </c>
      <c r="B352" t="s">
        <v>1129</v>
      </c>
      <c r="D352" t="s">
        <v>537</v>
      </c>
      <c r="G352">
        <v>0</v>
      </c>
      <c r="I352">
        <v>0</v>
      </c>
      <c r="J352" t="s">
        <v>928</v>
      </c>
    </row>
    <row r="353" spans="1:10" x14ac:dyDescent="0.25">
      <c r="A353">
        <v>6030</v>
      </c>
      <c r="B353" t="s">
        <v>1130</v>
      </c>
      <c r="D353" t="s">
        <v>537</v>
      </c>
      <c r="G353">
        <v>0</v>
      </c>
      <c r="I353">
        <v>0</v>
      </c>
      <c r="J353" t="s">
        <v>928</v>
      </c>
    </row>
    <row r="354" spans="1:10" x14ac:dyDescent="0.25">
      <c r="A354">
        <v>6031</v>
      </c>
      <c r="B354" t="s">
        <v>1131</v>
      </c>
      <c r="D354" t="s">
        <v>537</v>
      </c>
      <c r="G354">
        <v>0</v>
      </c>
      <c r="I354">
        <v>0</v>
      </c>
      <c r="J354" t="s">
        <v>928</v>
      </c>
    </row>
    <row r="355" spans="1:10" x14ac:dyDescent="0.25">
      <c r="A355">
        <v>6032</v>
      </c>
      <c r="B355" t="s">
        <v>1132</v>
      </c>
      <c r="D355" t="s">
        <v>537</v>
      </c>
      <c r="G355">
        <v>0</v>
      </c>
      <c r="I355">
        <v>0</v>
      </c>
      <c r="J355" t="s">
        <v>928</v>
      </c>
    </row>
    <row r="356" spans="1:10" x14ac:dyDescent="0.25">
      <c r="A356">
        <v>6033</v>
      </c>
      <c r="B356" t="s">
        <v>1133</v>
      </c>
      <c r="D356" t="s">
        <v>537</v>
      </c>
      <c r="G356">
        <v>0</v>
      </c>
      <c r="I356">
        <v>0</v>
      </c>
      <c r="J356" t="s">
        <v>928</v>
      </c>
    </row>
    <row r="357" spans="1:10" x14ac:dyDescent="0.25">
      <c r="A357">
        <v>6034</v>
      </c>
      <c r="B357" t="s">
        <v>1134</v>
      </c>
      <c r="D357" t="s">
        <v>537</v>
      </c>
      <c r="G357">
        <v>0</v>
      </c>
      <c r="I357">
        <v>0</v>
      </c>
      <c r="J357" t="s">
        <v>928</v>
      </c>
    </row>
    <row r="358" spans="1:10" x14ac:dyDescent="0.25">
      <c r="A358">
        <v>6035</v>
      </c>
      <c r="B358" t="s">
        <v>1135</v>
      </c>
      <c r="D358" t="s">
        <v>537</v>
      </c>
      <c r="G358">
        <v>0</v>
      </c>
      <c r="I358">
        <v>0</v>
      </c>
      <c r="J358" t="s">
        <v>928</v>
      </c>
    </row>
    <row r="359" spans="1:10" x14ac:dyDescent="0.25">
      <c r="A359">
        <v>6036</v>
      </c>
      <c r="B359" t="s">
        <v>1136</v>
      </c>
      <c r="D359" t="s">
        <v>537</v>
      </c>
      <c r="G359">
        <v>0</v>
      </c>
      <c r="I359">
        <v>0</v>
      </c>
      <c r="J359" t="s">
        <v>928</v>
      </c>
    </row>
    <row r="360" spans="1:10" x14ac:dyDescent="0.25">
      <c r="A360">
        <v>6037</v>
      </c>
      <c r="B360" t="s">
        <v>1137</v>
      </c>
      <c r="D360" t="s">
        <v>537</v>
      </c>
      <c r="G360">
        <v>0</v>
      </c>
      <c r="I360">
        <v>0</v>
      </c>
      <c r="J360" t="s">
        <v>928</v>
      </c>
    </row>
    <row r="361" spans="1:10" x14ac:dyDescent="0.25">
      <c r="A361">
        <v>6039</v>
      </c>
      <c r="B361" t="s">
        <v>70</v>
      </c>
      <c r="D361" t="s">
        <v>537</v>
      </c>
      <c r="G361">
        <v>0</v>
      </c>
      <c r="I361">
        <v>0</v>
      </c>
      <c r="J361" t="s">
        <v>928</v>
      </c>
    </row>
    <row r="362" spans="1:10" x14ac:dyDescent="0.25">
      <c r="A362">
        <v>6040</v>
      </c>
      <c r="B362" t="s">
        <v>1138</v>
      </c>
      <c r="D362" t="s">
        <v>537</v>
      </c>
      <c r="G362">
        <v>0</v>
      </c>
      <c r="I362">
        <v>0</v>
      </c>
      <c r="J362" t="s">
        <v>928</v>
      </c>
    </row>
    <row r="363" spans="1:10" x14ac:dyDescent="0.25">
      <c r="A363">
        <v>6041</v>
      </c>
      <c r="B363" t="s">
        <v>1139</v>
      </c>
      <c r="D363" t="s">
        <v>537</v>
      </c>
      <c r="G363">
        <v>0</v>
      </c>
      <c r="I363">
        <v>0</v>
      </c>
      <c r="J363" t="s">
        <v>928</v>
      </c>
    </row>
    <row r="364" spans="1:10" x14ac:dyDescent="0.25">
      <c r="A364">
        <v>6042</v>
      </c>
      <c r="B364" t="s">
        <v>1140</v>
      </c>
      <c r="D364" t="s">
        <v>537</v>
      </c>
      <c r="G364">
        <v>0</v>
      </c>
      <c r="I364">
        <v>0</v>
      </c>
      <c r="J364" t="s">
        <v>928</v>
      </c>
    </row>
    <row r="365" spans="1:10" x14ac:dyDescent="0.25">
      <c r="A365">
        <v>6043</v>
      </c>
      <c r="B365" t="s">
        <v>1141</v>
      </c>
      <c r="D365" t="s">
        <v>537</v>
      </c>
      <c r="G365">
        <v>0</v>
      </c>
      <c r="I365">
        <v>0</v>
      </c>
      <c r="J365" t="s">
        <v>928</v>
      </c>
    </row>
    <row r="366" spans="1:10" x14ac:dyDescent="0.25">
      <c r="A366">
        <v>6047</v>
      </c>
      <c r="B366" t="s">
        <v>1142</v>
      </c>
      <c r="D366" t="s">
        <v>537</v>
      </c>
      <c r="G366">
        <v>0</v>
      </c>
      <c r="I366">
        <v>0</v>
      </c>
      <c r="J366" t="s">
        <v>928</v>
      </c>
    </row>
    <row r="367" spans="1:10" x14ac:dyDescent="0.25">
      <c r="A367">
        <v>6048</v>
      </c>
      <c r="B367" t="s">
        <v>1143</v>
      </c>
      <c r="D367" t="s">
        <v>537</v>
      </c>
      <c r="G367">
        <v>0</v>
      </c>
      <c r="I367">
        <v>0</v>
      </c>
      <c r="J367" t="s">
        <v>928</v>
      </c>
    </row>
    <row r="368" spans="1:10" x14ac:dyDescent="0.25">
      <c r="A368">
        <v>6049</v>
      </c>
      <c r="B368" t="s">
        <v>1144</v>
      </c>
      <c r="D368" t="s">
        <v>537</v>
      </c>
      <c r="G368">
        <v>0</v>
      </c>
      <c r="I368">
        <v>0</v>
      </c>
      <c r="J368" t="s">
        <v>928</v>
      </c>
    </row>
    <row r="369" spans="1:10" x14ac:dyDescent="0.25">
      <c r="A369">
        <v>6052</v>
      </c>
      <c r="B369" t="s">
        <v>1044</v>
      </c>
      <c r="D369" t="s">
        <v>537</v>
      </c>
      <c r="G369">
        <v>0</v>
      </c>
      <c r="I369">
        <v>0</v>
      </c>
      <c r="J369" t="s">
        <v>928</v>
      </c>
    </row>
    <row r="370" spans="1:10" x14ac:dyDescent="0.25">
      <c r="A370">
        <v>6053</v>
      </c>
      <c r="B370" t="s">
        <v>1145</v>
      </c>
      <c r="D370" t="s">
        <v>537</v>
      </c>
      <c r="G370">
        <v>0</v>
      </c>
      <c r="I370">
        <v>0</v>
      </c>
      <c r="J370" t="s">
        <v>928</v>
      </c>
    </row>
    <row r="371" spans="1:10" x14ac:dyDescent="0.25">
      <c r="A371">
        <v>6054</v>
      </c>
      <c r="B371" t="s">
        <v>1146</v>
      </c>
      <c r="D371" t="s">
        <v>537</v>
      </c>
      <c r="G371">
        <v>0</v>
      </c>
      <c r="I371">
        <v>0</v>
      </c>
      <c r="J371" t="s">
        <v>928</v>
      </c>
    </row>
    <row r="372" spans="1:10" x14ac:dyDescent="0.25">
      <c r="A372">
        <v>6055</v>
      </c>
      <c r="B372" t="s">
        <v>1147</v>
      </c>
      <c r="D372" t="s">
        <v>537</v>
      </c>
      <c r="G372">
        <v>0</v>
      </c>
      <c r="I372">
        <v>0</v>
      </c>
      <c r="J372" t="s">
        <v>928</v>
      </c>
    </row>
    <row r="373" spans="1:10" x14ac:dyDescent="0.25">
      <c r="A373">
        <v>6057</v>
      </c>
      <c r="B373" t="s">
        <v>1148</v>
      </c>
      <c r="D373" t="s">
        <v>537</v>
      </c>
      <c r="G373">
        <v>0</v>
      </c>
      <c r="I373">
        <v>0</v>
      </c>
      <c r="J373" t="s">
        <v>928</v>
      </c>
    </row>
    <row r="374" spans="1:10" x14ac:dyDescent="0.25">
      <c r="A374">
        <v>6058</v>
      </c>
      <c r="B374" t="s">
        <v>1149</v>
      </c>
      <c r="D374" t="s">
        <v>537</v>
      </c>
      <c r="G374">
        <v>0</v>
      </c>
      <c r="I374">
        <v>0</v>
      </c>
      <c r="J374" t="s">
        <v>928</v>
      </c>
    </row>
    <row r="375" spans="1:10" x14ac:dyDescent="0.25">
      <c r="A375">
        <v>6065</v>
      </c>
      <c r="B375" t="s">
        <v>1150</v>
      </c>
      <c r="D375" t="s">
        <v>537</v>
      </c>
      <c r="G375">
        <v>0</v>
      </c>
      <c r="I375">
        <v>0</v>
      </c>
      <c r="J375" t="s">
        <v>928</v>
      </c>
    </row>
    <row r="376" spans="1:10" x14ac:dyDescent="0.25">
      <c r="A376">
        <v>6066</v>
      </c>
      <c r="B376" t="s">
        <v>1151</v>
      </c>
      <c r="D376" t="s">
        <v>537</v>
      </c>
      <c r="G376">
        <v>0</v>
      </c>
      <c r="I376">
        <v>0</v>
      </c>
      <c r="J376" t="s">
        <v>928</v>
      </c>
    </row>
    <row r="377" spans="1:10" x14ac:dyDescent="0.25">
      <c r="A377">
        <v>6067</v>
      </c>
      <c r="B377" t="s">
        <v>1152</v>
      </c>
      <c r="D377" t="s">
        <v>537</v>
      </c>
      <c r="G377">
        <v>0</v>
      </c>
      <c r="I377">
        <v>0</v>
      </c>
      <c r="J377" t="s">
        <v>928</v>
      </c>
    </row>
    <row r="378" spans="1:10" x14ac:dyDescent="0.25">
      <c r="A378">
        <v>6068</v>
      </c>
      <c r="B378" t="s">
        <v>1153</v>
      </c>
      <c r="D378" t="s">
        <v>537</v>
      </c>
      <c r="G378">
        <v>0</v>
      </c>
      <c r="I378">
        <v>0</v>
      </c>
      <c r="J378" t="s">
        <v>928</v>
      </c>
    </row>
    <row r="379" spans="1:10" x14ac:dyDescent="0.25">
      <c r="A379">
        <v>6069</v>
      </c>
      <c r="B379" t="s">
        <v>1050</v>
      </c>
      <c r="D379" t="s">
        <v>537</v>
      </c>
      <c r="G379">
        <v>0</v>
      </c>
      <c r="I379">
        <v>0</v>
      </c>
      <c r="J379" t="s">
        <v>928</v>
      </c>
    </row>
    <row r="380" spans="1:10" x14ac:dyDescent="0.25">
      <c r="A380">
        <v>6070</v>
      </c>
      <c r="B380" t="s">
        <v>147</v>
      </c>
      <c r="D380" t="s">
        <v>537</v>
      </c>
      <c r="G380">
        <v>0</v>
      </c>
      <c r="I380">
        <v>0</v>
      </c>
      <c r="J380" t="s">
        <v>928</v>
      </c>
    </row>
    <row r="381" spans="1:10" x14ac:dyDescent="0.25">
      <c r="A381">
        <v>6071</v>
      </c>
      <c r="B381" t="s">
        <v>827</v>
      </c>
      <c r="D381" t="s">
        <v>537</v>
      </c>
      <c r="G381">
        <v>0</v>
      </c>
      <c r="I381">
        <v>0</v>
      </c>
      <c r="J381" t="s">
        <v>928</v>
      </c>
    </row>
    <row r="382" spans="1:10" x14ac:dyDescent="0.25">
      <c r="A382">
        <v>6072</v>
      </c>
      <c r="B382" t="s">
        <v>828</v>
      </c>
      <c r="D382" t="s">
        <v>537</v>
      </c>
      <c r="G382">
        <v>0</v>
      </c>
      <c r="I382">
        <v>0</v>
      </c>
      <c r="J382" t="s">
        <v>928</v>
      </c>
    </row>
    <row r="383" spans="1:10" x14ac:dyDescent="0.25">
      <c r="A383">
        <v>6073</v>
      </c>
      <c r="B383" t="s">
        <v>829</v>
      </c>
      <c r="D383" t="s">
        <v>537</v>
      </c>
      <c r="G383">
        <v>0</v>
      </c>
      <c r="I383">
        <v>0</v>
      </c>
      <c r="J383" t="s">
        <v>928</v>
      </c>
    </row>
    <row r="384" spans="1:10" x14ac:dyDescent="0.25">
      <c r="A384">
        <v>6074</v>
      </c>
      <c r="B384" t="s">
        <v>830</v>
      </c>
      <c r="D384" t="s">
        <v>537</v>
      </c>
      <c r="G384">
        <v>0</v>
      </c>
      <c r="I384">
        <v>0</v>
      </c>
      <c r="J384" t="s">
        <v>928</v>
      </c>
    </row>
    <row r="385" spans="1:10" x14ac:dyDescent="0.25">
      <c r="A385">
        <v>6075</v>
      </c>
      <c r="B385" t="s">
        <v>831</v>
      </c>
      <c r="D385" t="s">
        <v>537</v>
      </c>
      <c r="G385">
        <v>0</v>
      </c>
      <c r="I385">
        <v>0</v>
      </c>
      <c r="J385" t="s">
        <v>928</v>
      </c>
    </row>
    <row r="386" spans="1:10" x14ac:dyDescent="0.25">
      <c r="A386">
        <v>6076</v>
      </c>
      <c r="B386" t="s">
        <v>82</v>
      </c>
      <c r="D386" t="s">
        <v>537</v>
      </c>
      <c r="G386">
        <v>0</v>
      </c>
      <c r="I386">
        <v>0</v>
      </c>
      <c r="J386" t="s">
        <v>928</v>
      </c>
    </row>
    <row r="387" spans="1:10" x14ac:dyDescent="0.25">
      <c r="A387">
        <v>6077</v>
      </c>
      <c r="B387" t="s">
        <v>83</v>
      </c>
      <c r="D387" t="s">
        <v>537</v>
      </c>
      <c r="G387">
        <v>0</v>
      </c>
      <c r="I387">
        <v>0</v>
      </c>
      <c r="J387" t="s">
        <v>928</v>
      </c>
    </row>
    <row r="388" spans="1:10" x14ac:dyDescent="0.25">
      <c r="A388">
        <v>6078</v>
      </c>
      <c r="B388" t="s">
        <v>832</v>
      </c>
      <c r="D388" t="s">
        <v>537</v>
      </c>
      <c r="G388">
        <v>0</v>
      </c>
      <c r="I388">
        <v>0</v>
      </c>
      <c r="J388" t="s">
        <v>928</v>
      </c>
    </row>
    <row r="389" spans="1:10" x14ac:dyDescent="0.25">
      <c r="A389">
        <v>6079</v>
      </c>
      <c r="B389" t="s">
        <v>833</v>
      </c>
      <c r="D389" t="s">
        <v>537</v>
      </c>
      <c r="G389">
        <v>0</v>
      </c>
      <c r="I389">
        <v>0</v>
      </c>
      <c r="J389" t="s">
        <v>928</v>
      </c>
    </row>
    <row r="390" spans="1:10" x14ac:dyDescent="0.25">
      <c r="A390">
        <v>6080</v>
      </c>
      <c r="B390" t="s">
        <v>86</v>
      </c>
      <c r="D390" t="s">
        <v>537</v>
      </c>
      <c r="G390">
        <v>0</v>
      </c>
      <c r="I390">
        <v>0</v>
      </c>
      <c r="J390" t="s">
        <v>928</v>
      </c>
    </row>
    <row r="391" spans="1:10" x14ac:dyDescent="0.25">
      <c r="A391">
        <v>6081</v>
      </c>
      <c r="B391" t="s">
        <v>87</v>
      </c>
      <c r="D391" t="s">
        <v>537</v>
      </c>
      <c r="G391">
        <v>0</v>
      </c>
      <c r="I391">
        <v>0</v>
      </c>
      <c r="J391" t="s">
        <v>928</v>
      </c>
    </row>
    <row r="392" spans="1:10" x14ac:dyDescent="0.25">
      <c r="A392">
        <v>6082</v>
      </c>
      <c r="B392" t="s">
        <v>1154</v>
      </c>
      <c r="D392" t="s">
        <v>537</v>
      </c>
      <c r="G392">
        <v>0</v>
      </c>
      <c r="I392">
        <v>0</v>
      </c>
      <c r="J392" t="s">
        <v>928</v>
      </c>
    </row>
    <row r="393" spans="1:10" x14ac:dyDescent="0.25">
      <c r="A393" s="1097">
        <v>6083</v>
      </c>
      <c r="B393" s="1097" t="s">
        <v>1155</v>
      </c>
      <c r="C393" s="1097"/>
      <c r="D393" s="1097" t="s">
        <v>537</v>
      </c>
      <c r="G393">
        <v>0</v>
      </c>
      <c r="I393">
        <v>0</v>
      </c>
      <c r="J393" t="s">
        <v>933</v>
      </c>
    </row>
    <row r="394" spans="1:10" x14ac:dyDescent="0.25">
      <c r="A394">
        <v>6084</v>
      </c>
      <c r="B394" t="s">
        <v>1156</v>
      </c>
      <c r="D394" t="s">
        <v>537</v>
      </c>
      <c r="G394">
        <v>0</v>
      </c>
      <c r="I394">
        <v>0</v>
      </c>
      <c r="J394" t="s">
        <v>928</v>
      </c>
    </row>
    <row r="395" spans="1:10" x14ac:dyDescent="0.25">
      <c r="A395">
        <v>6085</v>
      </c>
      <c r="B395" t="s">
        <v>1157</v>
      </c>
      <c r="D395" t="s">
        <v>537</v>
      </c>
      <c r="G395">
        <v>0</v>
      </c>
      <c r="I395">
        <v>0</v>
      </c>
      <c r="J395" t="s">
        <v>928</v>
      </c>
    </row>
    <row r="396" spans="1:10" x14ac:dyDescent="0.25">
      <c r="A396">
        <v>6086</v>
      </c>
      <c r="B396" t="s">
        <v>69</v>
      </c>
      <c r="D396" t="s">
        <v>537</v>
      </c>
      <c r="G396">
        <v>0</v>
      </c>
      <c r="I396">
        <v>0</v>
      </c>
      <c r="J396" t="s">
        <v>928</v>
      </c>
    </row>
    <row r="397" spans="1:10" x14ac:dyDescent="0.25">
      <c r="A397">
        <v>6087</v>
      </c>
      <c r="B397" t="s">
        <v>1158</v>
      </c>
      <c r="D397" t="s">
        <v>537</v>
      </c>
      <c r="G397">
        <v>0</v>
      </c>
      <c r="I397">
        <v>0</v>
      </c>
      <c r="J397" t="s">
        <v>928</v>
      </c>
    </row>
    <row r="398" spans="1:10" x14ac:dyDescent="0.25">
      <c r="A398">
        <v>6088</v>
      </c>
      <c r="B398" t="s">
        <v>1159</v>
      </c>
      <c r="D398" t="s">
        <v>537</v>
      </c>
      <c r="G398">
        <v>0</v>
      </c>
      <c r="I398">
        <v>0</v>
      </c>
      <c r="J398" t="s">
        <v>928</v>
      </c>
    </row>
    <row r="399" spans="1:10" x14ac:dyDescent="0.25">
      <c r="A399">
        <v>7004</v>
      </c>
      <c r="B399" t="s">
        <v>1160</v>
      </c>
      <c r="D399" t="s">
        <v>537</v>
      </c>
      <c r="G399">
        <v>0</v>
      </c>
      <c r="I399">
        <v>0</v>
      </c>
      <c r="J399" t="s">
        <v>928</v>
      </c>
    </row>
    <row r="400" spans="1:10" x14ac:dyDescent="0.25">
      <c r="A400">
        <v>7201</v>
      </c>
      <c r="B400" t="s">
        <v>835</v>
      </c>
      <c r="C400" t="s">
        <v>562</v>
      </c>
      <c r="D400" t="s">
        <v>537</v>
      </c>
      <c r="G400">
        <v>4700</v>
      </c>
      <c r="H400" s="1221">
        <v>0</v>
      </c>
      <c r="I400">
        <v>4700</v>
      </c>
      <c r="J400" t="s">
        <v>928</v>
      </c>
    </row>
    <row r="401" spans="1:10" x14ac:dyDescent="0.25">
      <c r="A401">
        <v>7202</v>
      </c>
      <c r="B401" t="s">
        <v>836</v>
      </c>
      <c r="D401" t="s">
        <v>537</v>
      </c>
      <c r="G401">
        <v>12800</v>
      </c>
      <c r="H401" s="1221">
        <v>0</v>
      </c>
      <c r="I401">
        <v>12800</v>
      </c>
      <c r="J401" t="s">
        <v>928</v>
      </c>
    </row>
    <row r="402" spans="1:10" x14ac:dyDescent="0.25">
      <c r="A402">
        <v>7203</v>
      </c>
      <c r="B402" t="s">
        <v>837</v>
      </c>
      <c r="D402" t="s">
        <v>537</v>
      </c>
      <c r="G402">
        <v>9900</v>
      </c>
      <c r="H402" s="1221">
        <v>0</v>
      </c>
      <c r="I402">
        <v>9900</v>
      </c>
      <c r="J402" t="s">
        <v>928</v>
      </c>
    </row>
    <row r="403" spans="1:10" x14ac:dyDescent="0.25">
      <c r="A403">
        <v>7204</v>
      </c>
      <c r="B403" t="s">
        <v>838</v>
      </c>
      <c r="D403" t="s">
        <v>537</v>
      </c>
      <c r="G403">
        <v>10400</v>
      </c>
      <c r="H403" s="1221">
        <v>0</v>
      </c>
      <c r="I403">
        <v>10400</v>
      </c>
      <c r="J403" t="s">
        <v>928</v>
      </c>
    </row>
    <row r="404" spans="1:10" x14ac:dyDescent="0.25">
      <c r="A404">
        <v>7205</v>
      </c>
      <c r="B404" t="s">
        <v>839</v>
      </c>
      <c r="D404" t="s">
        <v>537</v>
      </c>
      <c r="G404">
        <v>7700</v>
      </c>
      <c r="H404" s="1221">
        <v>0</v>
      </c>
      <c r="I404">
        <v>7700</v>
      </c>
      <c r="J404" t="s">
        <v>928</v>
      </c>
    </row>
    <row r="405" spans="1:10" x14ac:dyDescent="0.25">
      <c r="A405">
        <v>7206</v>
      </c>
      <c r="B405" t="s">
        <v>840</v>
      </c>
      <c r="C405" t="s">
        <v>562</v>
      </c>
      <c r="D405" t="s">
        <v>537</v>
      </c>
      <c r="G405">
        <v>7300</v>
      </c>
      <c r="H405" s="1221">
        <v>0</v>
      </c>
      <c r="I405">
        <v>7300</v>
      </c>
      <c r="J405" t="s">
        <v>928</v>
      </c>
    </row>
    <row r="406" spans="1:10" x14ac:dyDescent="0.25">
      <c r="A406">
        <v>7207</v>
      </c>
      <c r="B406" t="s">
        <v>841</v>
      </c>
      <c r="C406" t="s">
        <v>562</v>
      </c>
      <c r="D406" t="s">
        <v>537</v>
      </c>
      <c r="G406">
        <v>7900</v>
      </c>
      <c r="H406" s="1221">
        <v>0</v>
      </c>
      <c r="I406">
        <v>7900</v>
      </c>
      <c r="J406" t="s">
        <v>928</v>
      </c>
    </row>
    <row r="407" spans="1:10" x14ac:dyDescent="0.25">
      <c r="A407">
        <v>7208</v>
      </c>
      <c r="B407" t="s">
        <v>842</v>
      </c>
      <c r="C407" t="s">
        <v>562</v>
      </c>
      <c r="D407" t="s">
        <v>537</v>
      </c>
      <c r="G407">
        <v>6000</v>
      </c>
      <c r="H407" s="1221">
        <v>0</v>
      </c>
      <c r="I407">
        <v>6000</v>
      </c>
      <c r="J407" t="s">
        <v>928</v>
      </c>
    </row>
    <row r="408" spans="1:10" x14ac:dyDescent="0.25">
      <c r="A408">
        <v>7209</v>
      </c>
      <c r="B408" t="s">
        <v>843</v>
      </c>
      <c r="C408" t="s">
        <v>562</v>
      </c>
      <c r="D408" t="s">
        <v>537</v>
      </c>
      <c r="G408">
        <v>5800</v>
      </c>
      <c r="H408" s="1221">
        <v>0</v>
      </c>
      <c r="I408">
        <v>5800</v>
      </c>
      <c r="J408" t="s">
        <v>928</v>
      </c>
    </row>
    <row r="409" spans="1:10" x14ac:dyDescent="0.25">
      <c r="A409">
        <v>7210</v>
      </c>
      <c r="B409" t="s">
        <v>844</v>
      </c>
      <c r="C409" t="s">
        <v>562</v>
      </c>
      <c r="D409" t="s">
        <v>537</v>
      </c>
      <c r="G409">
        <v>6500</v>
      </c>
      <c r="H409" s="1221">
        <v>0</v>
      </c>
      <c r="I409">
        <v>6500</v>
      </c>
      <c r="J409" t="s">
        <v>928</v>
      </c>
    </row>
    <row r="410" spans="1:10" x14ac:dyDescent="0.25">
      <c r="A410">
        <v>7211</v>
      </c>
      <c r="B410" t="s">
        <v>845</v>
      </c>
      <c r="D410" t="s">
        <v>537</v>
      </c>
      <c r="G410">
        <v>0</v>
      </c>
      <c r="I410">
        <v>0</v>
      </c>
      <c r="J410" t="s">
        <v>928</v>
      </c>
    </row>
    <row r="411" spans="1:10" x14ac:dyDescent="0.25">
      <c r="A411">
        <v>7212</v>
      </c>
      <c r="B411" t="s">
        <v>998</v>
      </c>
      <c r="D411" t="s">
        <v>537</v>
      </c>
      <c r="G411">
        <v>0</v>
      </c>
      <c r="I411">
        <v>0</v>
      </c>
      <c r="J411" t="s">
        <v>928</v>
      </c>
    </row>
    <row r="412" spans="1:10" x14ac:dyDescent="0.25">
      <c r="A412">
        <v>7214</v>
      </c>
      <c r="B412" t="s">
        <v>846</v>
      </c>
      <c r="D412" t="s">
        <v>537</v>
      </c>
      <c r="G412">
        <v>5500</v>
      </c>
      <c r="H412" s="1221">
        <v>0</v>
      </c>
      <c r="I412">
        <v>5500</v>
      </c>
      <c r="J412" t="s">
        <v>928</v>
      </c>
    </row>
    <row r="413" spans="1:10" x14ac:dyDescent="0.25">
      <c r="A413">
        <v>7215</v>
      </c>
      <c r="B413" t="s">
        <v>847</v>
      </c>
      <c r="D413" t="s">
        <v>537</v>
      </c>
      <c r="G413">
        <v>5300</v>
      </c>
      <c r="H413" s="1221">
        <v>0</v>
      </c>
      <c r="I413">
        <v>5300</v>
      </c>
      <c r="J413" t="s">
        <v>928</v>
      </c>
    </row>
    <row r="414" spans="1:10" x14ac:dyDescent="0.25">
      <c r="A414">
        <v>7217</v>
      </c>
      <c r="B414" t="s">
        <v>848</v>
      </c>
      <c r="D414" t="s">
        <v>537</v>
      </c>
      <c r="G414">
        <v>0</v>
      </c>
      <c r="I414">
        <v>0</v>
      </c>
      <c r="J414" t="s">
        <v>928</v>
      </c>
    </row>
    <row r="415" spans="1:10" x14ac:dyDescent="0.25">
      <c r="A415">
        <v>7218</v>
      </c>
      <c r="B415" t="s">
        <v>849</v>
      </c>
      <c r="D415" t="s">
        <v>537</v>
      </c>
      <c r="G415">
        <v>5300</v>
      </c>
      <c r="H415" s="1221">
        <v>0</v>
      </c>
      <c r="I415">
        <v>5300</v>
      </c>
      <c r="J415" t="s">
        <v>928</v>
      </c>
    </row>
    <row r="416" spans="1:10" x14ac:dyDescent="0.25">
      <c r="A416">
        <v>7223</v>
      </c>
      <c r="B416" t="s">
        <v>850</v>
      </c>
      <c r="D416" t="s">
        <v>537</v>
      </c>
      <c r="G416">
        <v>0</v>
      </c>
      <c r="I416">
        <v>0</v>
      </c>
      <c r="J416" t="s">
        <v>928</v>
      </c>
    </row>
    <row r="417" spans="1:10" x14ac:dyDescent="0.25">
      <c r="A417">
        <v>7224</v>
      </c>
      <c r="B417" t="s">
        <v>851</v>
      </c>
      <c r="C417" t="s">
        <v>562</v>
      </c>
      <c r="D417" t="s">
        <v>537</v>
      </c>
      <c r="G417">
        <v>6950</v>
      </c>
      <c r="H417" s="1221">
        <v>0</v>
      </c>
      <c r="I417">
        <v>6950</v>
      </c>
      <c r="J417" t="s">
        <v>928</v>
      </c>
    </row>
    <row r="418" spans="1:10" x14ac:dyDescent="0.25">
      <c r="A418">
        <v>7225</v>
      </c>
      <c r="B418" t="s">
        <v>852</v>
      </c>
      <c r="D418" t="s">
        <v>537</v>
      </c>
      <c r="G418">
        <v>0</v>
      </c>
      <c r="I418">
        <v>0</v>
      </c>
      <c r="J418" t="s">
        <v>928</v>
      </c>
    </row>
    <row r="419" spans="1:10" x14ac:dyDescent="0.25">
      <c r="A419">
        <v>8010</v>
      </c>
      <c r="B419" t="s">
        <v>1161</v>
      </c>
      <c r="D419" t="s">
        <v>537</v>
      </c>
      <c r="G419">
        <v>0</v>
      </c>
      <c r="I419">
        <v>0</v>
      </c>
      <c r="J419" t="s">
        <v>928</v>
      </c>
    </row>
    <row r="420" spans="1:10" x14ac:dyDescent="0.25">
      <c r="A420">
        <v>8013</v>
      </c>
      <c r="B420" t="s">
        <v>1162</v>
      </c>
      <c r="D420" t="s">
        <v>537</v>
      </c>
      <c r="G420">
        <v>0</v>
      </c>
      <c r="I420">
        <v>0</v>
      </c>
      <c r="J420" t="s">
        <v>928</v>
      </c>
    </row>
    <row r="421" spans="1:10" x14ac:dyDescent="0.25">
      <c r="A421">
        <v>8072</v>
      </c>
      <c r="B421" t="s">
        <v>854</v>
      </c>
      <c r="D421" t="s">
        <v>537</v>
      </c>
      <c r="G421">
        <v>0</v>
      </c>
      <c r="I421">
        <v>0</v>
      </c>
      <c r="J421" t="s">
        <v>928</v>
      </c>
    </row>
    <row r="422" spans="1:10" x14ac:dyDescent="0.25">
      <c r="A422">
        <v>8074</v>
      </c>
      <c r="B422" t="s">
        <v>1163</v>
      </c>
      <c r="D422" t="s">
        <v>537</v>
      </c>
      <c r="G422">
        <v>0</v>
      </c>
      <c r="I422">
        <v>0</v>
      </c>
      <c r="J422" t="s">
        <v>928</v>
      </c>
    </row>
    <row r="423" spans="1:10" x14ac:dyDescent="0.25">
      <c r="A423">
        <v>8101</v>
      </c>
      <c r="B423" t="s">
        <v>1164</v>
      </c>
      <c r="D423" t="s">
        <v>537</v>
      </c>
      <c r="G423">
        <v>0</v>
      </c>
      <c r="I423">
        <v>0</v>
      </c>
      <c r="J423" t="s">
        <v>928</v>
      </c>
    </row>
    <row r="424" spans="1:10" x14ac:dyDescent="0.25">
      <c r="A424">
        <v>8103</v>
      </c>
      <c r="B424" t="s">
        <v>1165</v>
      </c>
      <c r="D424" t="s">
        <v>537</v>
      </c>
      <c r="G424">
        <v>0</v>
      </c>
      <c r="I424">
        <v>0</v>
      </c>
      <c r="J424" t="s">
        <v>928</v>
      </c>
    </row>
    <row r="425" spans="1:10" x14ac:dyDescent="0.25">
      <c r="A425">
        <v>8105</v>
      </c>
      <c r="B425" t="s">
        <v>1166</v>
      </c>
      <c r="D425" t="s">
        <v>537</v>
      </c>
      <c r="G425">
        <v>0</v>
      </c>
      <c r="I425">
        <v>0</v>
      </c>
      <c r="J425" t="s">
        <v>928</v>
      </c>
    </row>
    <row r="426" spans="1:10" x14ac:dyDescent="0.25">
      <c r="A426">
        <v>8107</v>
      </c>
      <c r="B426" t="s">
        <v>1167</v>
      </c>
      <c r="D426" t="s">
        <v>537</v>
      </c>
      <c r="G426">
        <v>0</v>
      </c>
      <c r="I426">
        <v>0</v>
      </c>
      <c r="J426" t="s">
        <v>928</v>
      </c>
    </row>
    <row r="427" spans="1:10" x14ac:dyDescent="0.25">
      <c r="A427">
        <v>8110</v>
      </c>
      <c r="B427" t="s">
        <v>1168</v>
      </c>
      <c r="D427" t="s">
        <v>537</v>
      </c>
      <c r="G427">
        <v>0</v>
      </c>
      <c r="I427">
        <v>0</v>
      </c>
      <c r="J427" t="s">
        <v>928</v>
      </c>
    </row>
    <row r="428" spans="1:10" x14ac:dyDescent="0.25">
      <c r="A428">
        <v>8112</v>
      </c>
      <c r="B428" t="s">
        <v>99</v>
      </c>
      <c r="D428" t="s">
        <v>537</v>
      </c>
      <c r="G428">
        <v>0</v>
      </c>
      <c r="I428">
        <v>0</v>
      </c>
      <c r="J428" t="s">
        <v>928</v>
      </c>
    </row>
    <row r="429" spans="1:10" x14ac:dyDescent="0.25">
      <c r="A429">
        <v>8115</v>
      </c>
      <c r="B429" t="s">
        <v>1169</v>
      </c>
      <c r="D429" t="s">
        <v>537</v>
      </c>
      <c r="G429">
        <v>0</v>
      </c>
      <c r="I429">
        <v>0</v>
      </c>
      <c r="J429" t="s">
        <v>928</v>
      </c>
    </row>
    <row r="430" spans="1:10" x14ac:dyDescent="0.25">
      <c r="A430">
        <v>8117</v>
      </c>
      <c r="B430" t="s">
        <v>1170</v>
      </c>
      <c r="D430" t="s">
        <v>537</v>
      </c>
      <c r="G430">
        <v>0</v>
      </c>
      <c r="I430">
        <v>0</v>
      </c>
      <c r="J430" t="s">
        <v>928</v>
      </c>
    </row>
    <row r="431" spans="1:10" x14ac:dyDescent="0.25">
      <c r="A431">
        <v>8118</v>
      </c>
      <c r="B431" t="s">
        <v>1171</v>
      </c>
      <c r="D431" t="s">
        <v>537</v>
      </c>
      <c r="G431">
        <v>0</v>
      </c>
      <c r="I431">
        <v>0</v>
      </c>
      <c r="J431" t="s">
        <v>928</v>
      </c>
    </row>
    <row r="432" spans="1:10" x14ac:dyDescent="0.25">
      <c r="A432">
        <v>8121</v>
      </c>
      <c r="B432" t="s">
        <v>1172</v>
      </c>
      <c r="D432" t="s">
        <v>537</v>
      </c>
      <c r="G432">
        <v>0</v>
      </c>
      <c r="I432">
        <v>0</v>
      </c>
      <c r="J432" t="s">
        <v>928</v>
      </c>
    </row>
    <row r="433" spans="1:10" x14ac:dyDescent="0.25">
      <c r="A433">
        <v>8123</v>
      </c>
      <c r="B433" t="s">
        <v>1173</v>
      </c>
      <c r="D433" t="s">
        <v>537</v>
      </c>
      <c r="G433">
        <v>0</v>
      </c>
      <c r="I433">
        <v>0</v>
      </c>
      <c r="J433" t="s">
        <v>928</v>
      </c>
    </row>
    <row r="434" spans="1:10" x14ac:dyDescent="0.25">
      <c r="A434">
        <v>8124</v>
      </c>
      <c r="B434" t="s">
        <v>1174</v>
      </c>
      <c r="D434" t="s">
        <v>537</v>
      </c>
      <c r="G434">
        <v>0</v>
      </c>
      <c r="I434">
        <v>0</v>
      </c>
      <c r="J434" t="s">
        <v>928</v>
      </c>
    </row>
    <row r="435" spans="1:10" x14ac:dyDescent="0.25">
      <c r="A435">
        <v>8127</v>
      </c>
      <c r="B435" t="s">
        <v>1175</v>
      </c>
      <c r="D435" t="s">
        <v>537</v>
      </c>
      <c r="G435">
        <v>0</v>
      </c>
      <c r="I435">
        <v>0</v>
      </c>
      <c r="J435" t="s">
        <v>928</v>
      </c>
    </row>
    <row r="436" spans="1:10" x14ac:dyDescent="0.25">
      <c r="A436">
        <v>8128</v>
      </c>
      <c r="B436" t="s">
        <v>657</v>
      </c>
      <c r="D436" t="s">
        <v>537</v>
      </c>
      <c r="G436">
        <v>0</v>
      </c>
      <c r="I436">
        <v>0</v>
      </c>
      <c r="J436" t="s">
        <v>928</v>
      </c>
    </row>
    <row r="437" spans="1:10" x14ac:dyDescent="0.25">
      <c r="A437">
        <v>8129</v>
      </c>
      <c r="B437" t="s">
        <v>1176</v>
      </c>
      <c r="D437" t="s">
        <v>537</v>
      </c>
      <c r="G437">
        <v>0</v>
      </c>
      <c r="I437">
        <v>0</v>
      </c>
      <c r="J437" t="s">
        <v>928</v>
      </c>
    </row>
    <row r="438" spans="1:10" x14ac:dyDescent="0.25">
      <c r="A438">
        <v>8130</v>
      </c>
      <c r="B438" t="s">
        <v>1177</v>
      </c>
      <c r="D438" t="s">
        <v>537</v>
      </c>
      <c r="G438">
        <v>0</v>
      </c>
      <c r="I438">
        <v>0</v>
      </c>
      <c r="J438" t="s">
        <v>928</v>
      </c>
    </row>
    <row r="439" spans="1:10" x14ac:dyDescent="0.25">
      <c r="A439">
        <v>8141</v>
      </c>
      <c r="B439" t="s">
        <v>1178</v>
      </c>
      <c r="D439" t="s">
        <v>537</v>
      </c>
      <c r="G439">
        <v>0</v>
      </c>
      <c r="I439">
        <v>0</v>
      </c>
      <c r="J439" t="s">
        <v>928</v>
      </c>
    </row>
    <row r="440" spans="1:10" x14ac:dyDescent="0.25">
      <c r="A440">
        <v>8142</v>
      </c>
      <c r="B440" t="s">
        <v>1179</v>
      </c>
      <c r="D440" t="s">
        <v>537</v>
      </c>
      <c r="G440">
        <v>0</v>
      </c>
      <c r="I440">
        <v>0</v>
      </c>
      <c r="J440" t="s">
        <v>928</v>
      </c>
    </row>
    <row r="441" spans="1:10" x14ac:dyDescent="0.25">
      <c r="A441">
        <v>8143</v>
      </c>
      <c r="B441" t="s">
        <v>1180</v>
      </c>
      <c r="D441" t="s">
        <v>537</v>
      </c>
      <c r="G441">
        <v>0</v>
      </c>
      <c r="I441">
        <v>0</v>
      </c>
      <c r="J441" t="s">
        <v>928</v>
      </c>
    </row>
    <row r="442" spans="1:10" x14ac:dyDescent="0.25">
      <c r="A442">
        <v>8147</v>
      </c>
      <c r="B442" t="s">
        <v>1181</v>
      </c>
      <c r="D442" t="s">
        <v>537</v>
      </c>
      <c r="G442">
        <v>0</v>
      </c>
      <c r="I442">
        <v>0</v>
      </c>
      <c r="J442" t="s">
        <v>928</v>
      </c>
    </row>
    <row r="443" spans="1:10" x14ac:dyDescent="0.25">
      <c r="A443">
        <v>8149</v>
      </c>
      <c r="B443" t="s">
        <v>1182</v>
      </c>
      <c r="D443" t="s">
        <v>537</v>
      </c>
      <c r="G443">
        <v>0</v>
      </c>
      <c r="I443">
        <v>0</v>
      </c>
      <c r="J443" t="s">
        <v>928</v>
      </c>
    </row>
    <row r="444" spans="1:10" x14ac:dyDescent="0.25">
      <c r="A444">
        <v>8201</v>
      </c>
      <c r="B444" t="s">
        <v>1183</v>
      </c>
      <c r="D444" t="s">
        <v>537</v>
      </c>
      <c r="G444">
        <v>0</v>
      </c>
      <c r="I444">
        <v>0</v>
      </c>
      <c r="J444" t="s">
        <v>928</v>
      </c>
    </row>
    <row r="445" spans="1:10" x14ac:dyDescent="0.25">
      <c r="A445">
        <v>8400</v>
      </c>
      <c r="B445" t="s">
        <v>1184</v>
      </c>
      <c r="D445" t="s">
        <v>537</v>
      </c>
      <c r="G445">
        <v>0</v>
      </c>
      <c r="I445">
        <v>0</v>
      </c>
      <c r="J445" t="s">
        <v>928</v>
      </c>
    </row>
    <row r="446" spans="1:10" x14ac:dyDescent="0.25">
      <c r="A446">
        <v>8401</v>
      </c>
      <c r="B446" t="s">
        <v>1185</v>
      </c>
      <c r="D446" t="s">
        <v>537</v>
      </c>
      <c r="G446">
        <v>0</v>
      </c>
      <c r="I446">
        <v>0</v>
      </c>
      <c r="J446" t="s">
        <v>928</v>
      </c>
    </row>
    <row r="447" spans="1:10" x14ac:dyDescent="0.25">
      <c r="A447">
        <v>8402</v>
      </c>
      <c r="B447" t="s">
        <v>1186</v>
      </c>
      <c r="D447" t="s">
        <v>537</v>
      </c>
      <c r="G447">
        <v>0</v>
      </c>
      <c r="I447">
        <v>0</v>
      </c>
      <c r="J447" t="s">
        <v>928</v>
      </c>
    </row>
    <row r="448" spans="1:10" x14ac:dyDescent="0.25">
      <c r="A448">
        <v>8403</v>
      </c>
      <c r="B448" t="s">
        <v>1187</v>
      </c>
      <c r="D448" t="s">
        <v>537</v>
      </c>
      <c r="G448">
        <v>0</v>
      </c>
      <c r="I448">
        <v>0</v>
      </c>
      <c r="J448" t="s">
        <v>928</v>
      </c>
    </row>
    <row r="449" spans="1:10" x14ac:dyDescent="0.25">
      <c r="A449">
        <v>8611</v>
      </c>
      <c r="B449" t="s">
        <v>1188</v>
      </c>
      <c r="D449" t="s">
        <v>537</v>
      </c>
      <c r="G449">
        <v>0</v>
      </c>
      <c r="I449">
        <v>0</v>
      </c>
      <c r="J449" t="s">
        <v>928</v>
      </c>
    </row>
    <row r="450" spans="1:10" x14ac:dyDescent="0.25">
      <c r="A450">
        <v>8992</v>
      </c>
      <c r="B450" t="s">
        <v>1189</v>
      </c>
      <c r="D450" t="s">
        <v>537</v>
      </c>
      <c r="G450">
        <v>0</v>
      </c>
      <c r="I450">
        <v>0</v>
      </c>
      <c r="J450" t="s">
        <v>928</v>
      </c>
    </row>
    <row r="451" spans="1:10" x14ac:dyDescent="0.25">
      <c r="A451">
        <v>8997</v>
      </c>
      <c r="B451" t="s">
        <v>1190</v>
      </c>
      <c r="D451" t="s">
        <v>537</v>
      </c>
      <c r="G451">
        <v>0</v>
      </c>
      <c r="I451">
        <v>0</v>
      </c>
      <c r="J451" t="s">
        <v>928</v>
      </c>
    </row>
    <row r="452" spans="1:10" x14ac:dyDescent="0.25">
      <c r="A452">
        <v>9030</v>
      </c>
      <c r="B452" t="s">
        <v>1191</v>
      </c>
      <c r="D452" t="s">
        <v>537</v>
      </c>
      <c r="G452">
        <v>0</v>
      </c>
      <c r="I452">
        <v>0</v>
      </c>
      <c r="J452" t="s">
        <v>928</v>
      </c>
    </row>
    <row r="453" spans="1:10" x14ac:dyDescent="0.25">
      <c r="A453">
        <v>9054</v>
      </c>
      <c r="B453" t="s">
        <v>1192</v>
      </c>
      <c r="D453" t="s">
        <v>537</v>
      </c>
      <c r="G453">
        <v>0</v>
      </c>
      <c r="I453">
        <v>0</v>
      </c>
      <c r="J453" t="s">
        <v>928</v>
      </c>
    </row>
    <row r="454" spans="1:10" x14ac:dyDescent="0.25">
      <c r="A454">
        <v>9056</v>
      </c>
      <c r="B454" t="s">
        <v>1193</v>
      </c>
      <c r="D454" t="s">
        <v>537</v>
      </c>
      <c r="G454">
        <v>0</v>
      </c>
      <c r="I454">
        <v>0</v>
      </c>
      <c r="J454" t="s">
        <v>928</v>
      </c>
    </row>
    <row r="455" spans="1:10" x14ac:dyDescent="0.25">
      <c r="A455">
        <v>9074</v>
      </c>
      <c r="B455" t="s">
        <v>1194</v>
      </c>
      <c r="D455" t="s">
        <v>537</v>
      </c>
      <c r="G455">
        <v>0</v>
      </c>
      <c r="I455">
        <v>0</v>
      </c>
      <c r="J455" t="s">
        <v>928</v>
      </c>
    </row>
    <row r="456" spans="1:10" x14ac:dyDescent="0.25">
      <c r="A456">
        <v>9076</v>
      </c>
      <c r="B456" t="s">
        <v>1195</v>
      </c>
      <c r="D456" t="s">
        <v>537</v>
      </c>
      <c r="G456">
        <v>0</v>
      </c>
      <c r="I456">
        <v>0</v>
      </c>
      <c r="J456" t="s">
        <v>928</v>
      </c>
    </row>
    <row r="457" spans="1:10" x14ac:dyDescent="0.25">
      <c r="A457">
        <v>9094</v>
      </c>
      <c r="B457" t="s">
        <v>1196</v>
      </c>
      <c r="D457" t="s">
        <v>537</v>
      </c>
      <c r="G457">
        <v>0</v>
      </c>
      <c r="I457">
        <v>0</v>
      </c>
      <c r="J457" t="s">
        <v>928</v>
      </c>
    </row>
    <row r="458" spans="1:10" x14ac:dyDescent="0.25">
      <c r="A458">
        <v>9146</v>
      </c>
      <c r="B458" t="s">
        <v>1197</v>
      </c>
      <c r="D458" t="s">
        <v>537</v>
      </c>
      <c r="G458">
        <v>0</v>
      </c>
      <c r="I458">
        <v>0</v>
      </c>
      <c r="J458" t="s">
        <v>928</v>
      </c>
    </row>
    <row r="459" spans="1:10" x14ac:dyDescent="0.25">
      <c r="A459">
        <v>9183</v>
      </c>
      <c r="B459" t="s">
        <v>1198</v>
      </c>
      <c r="D459" t="s">
        <v>537</v>
      </c>
      <c r="G459">
        <v>0</v>
      </c>
      <c r="I459">
        <v>0</v>
      </c>
      <c r="J459" t="s">
        <v>928</v>
      </c>
    </row>
    <row r="460" spans="1:10" x14ac:dyDescent="0.25">
      <c r="A460">
        <v>9203</v>
      </c>
      <c r="B460" t="s">
        <v>1199</v>
      </c>
      <c r="D460" t="s">
        <v>537</v>
      </c>
      <c r="G460">
        <v>0</v>
      </c>
      <c r="I460">
        <v>0</v>
      </c>
      <c r="J460" t="s">
        <v>928</v>
      </c>
    </row>
    <row r="461" spans="1:10" x14ac:dyDescent="0.25">
      <c r="A461">
        <v>9217</v>
      </c>
      <c r="B461" t="s">
        <v>1200</v>
      </c>
      <c r="D461" t="s">
        <v>537</v>
      </c>
      <c r="G461">
        <v>0</v>
      </c>
      <c r="I461">
        <v>0</v>
      </c>
      <c r="J461" t="s">
        <v>928</v>
      </c>
    </row>
    <row r="462" spans="1:10" x14ac:dyDescent="0.25">
      <c r="A462">
        <v>9303</v>
      </c>
      <c r="B462" t="s">
        <v>1201</v>
      </c>
      <c r="D462" t="s">
        <v>537</v>
      </c>
      <c r="G462">
        <v>0</v>
      </c>
      <c r="I462">
        <v>0</v>
      </c>
      <c r="J462" t="s">
        <v>928</v>
      </c>
    </row>
    <row r="463" spans="1:10" x14ac:dyDescent="0.25">
      <c r="A463">
        <v>9348</v>
      </c>
      <c r="B463" t="s">
        <v>1202</v>
      </c>
      <c r="D463" t="s">
        <v>537</v>
      </c>
      <c r="G463">
        <v>0</v>
      </c>
      <c r="I463">
        <v>0</v>
      </c>
      <c r="J463" t="s">
        <v>928</v>
      </c>
    </row>
    <row r="464" spans="1:10" x14ac:dyDescent="0.25">
      <c r="A464">
        <v>9365</v>
      </c>
      <c r="B464" t="s">
        <v>1203</v>
      </c>
      <c r="D464" t="s">
        <v>537</v>
      </c>
      <c r="G464">
        <v>0</v>
      </c>
      <c r="I464">
        <v>0</v>
      </c>
      <c r="J464" t="s">
        <v>928</v>
      </c>
    </row>
    <row r="465" spans="1:10" x14ac:dyDescent="0.25">
      <c r="A465">
        <v>9373</v>
      </c>
      <c r="B465" t="s">
        <v>1204</v>
      </c>
      <c r="D465" t="s">
        <v>537</v>
      </c>
      <c r="G465">
        <v>8600</v>
      </c>
      <c r="H465" s="1164">
        <v>4.8779999999999997E-2</v>
      </c>
      <c r="I465">
        <v>8200</v>
      </c>
      <c r="J465" t="s">
        <v>928</v>
      </c>
    </row>
    <row r="466" spans="1:10" x14ac:dyDescent="0.25">
      <c r="A466">
        <v>9401</v>
      </c>
      <c r="B466" t="s">
        <v>1205</v>
      </c>
      <c r="D466" t="s">
        <v>537</v>
      </c>
      <c r="G466">
        <v>4400</v>
      </c>
      <c r="H466" s="1221">
        <v>0</v>
      </c>
      <c r="I466">
        <v>4400</v>
      </c>
      <c r="J466" t="s">
        <v>928</v>
      </c>
    </row>
    <row r="467" spans="1:10" x14ac:dyDescent="0.25">
      <c r="A467">
        <v>9403</v>
      </c>
      <c r="B467" t="s">
        <v>1206</v>
      </c>
      <c r="D467" t="s">
        <v>537</v>
      </c>
      <c r="G467">
        <v>0</v>
      </c>
      <c r="I467">
        <v>0</v>
      </c>
      <c r="J467" t="s">
        <v>928</v>
      </c>
    </row>
    <row r="468" spans="1:10" x14ac:dyDescent="0.25">
      <c r="A468">
        <v>9406</v>
      </c>
      <c r="B468" t="s">
        <v>1207</v>
      </c>
      <c r="D468" t="s">
        <v>537</v>
      </c>
      <c r="G468">
        <v>0</v>
      </c>
      <c r="I468">
        <v>0</v>
      </c>
      <c r="J468" t="s">
        <v>928</v>
      </c>
    </row>
    <row r="469" spans="1:10" x14ac:dyDescent="0.25">
      <c r="A469">
        <v>9409</v>
      </c>
      <c r="B469" t="s">
        <v>1208</v>
      </c>
      <c r="D469" t="s">
        <v>537</v>
      </c>
      <c r="G469">
        <v>0</v>
      </c>
      <c r="I469">
        <v>0</v>
      </c>
      <c r="J469" t="s">
        <v>928</v>
      </c>
    </row>
    <row r="470" spans="1:10" x14ac:dyDescent="0.25">
      <c r="A470">
        <v>9410</v>
      </c>
      <c r="B470" t="s">
        <v>1209</v>
      </c>
      <c r="D470" t="s">
        <v>537</v>
      </c>
      <c r="G470">
        <v>0</v>
      </c>
      <c r="I470">
        <v>0</v>
      </c>
      <c r="J470" t="s">
        <v>928</v>
      </c>
    </row>
    <row r="471" spans="1:10" x14ac:dyDescent="0.25">
      <c r="A471">
        <v>9412</v>
      </c>
      <c r="B471" t="s">
        <v>1210</v>
      </c>
      <c r="D471" t="s">
        <v>537</v>
      </c>
      <c r="G471">
        <v>0</v>
      </c>
      <c r="I471">
        <v>0</v>
      </c>
      <c r="J471" t="s">
        <v>928</v>
      </c>
    </row>
    <row r="472" spans="1:10" x14ac:dyDescent="0.25">
      <c r="A472">
        <v>9415</v>
      </c>
      <c r="B472" t="s">
        <v>1211</v>
      </c>
      <c r="D472" t="s">
        <v>537</v>
      </c>
      <c r="G472">
        <v>0</v>
      </c>
      <c r="I472">
        <v>0</v>
      </c>
      <c r="J472" t="s">
        <v>928</v>
      </c>
    </row>
    <row r="473" spans="1:10" x14ac:dyDescent="0.25">
      <c r="A473">
        <v>9416</v>
      </c>
      <c r="B473" t="s">
        <v>1212</v>
      </c>
      <c r="D473" t="s">
        <v>537</v>
      </c>
      <c r="G473">
        <v>0</v>
      </c>
      <c r="I473">
        <v>0</v>
      </c>
      <c r="J473" t="s">
        <v>928</v>
      </c>
    </row>
    <row r="474" spans="1:10" x14ac:dyDescent="0.25">
      <c r="A474">
        <v>9431</v>
      </c>
      <c r="B474" t="s">
        <v>1604</v>
      </c>
      <c r="D474" t="s">
        <v>537</v>
      </c>
      <c r="E474">
        <v>0</v>
      </c>
      <c r="J474" t="s">
        <v>928</v>
      </c>
    </row>
    <row r="475" spans="1:10" x14ac:dyDescent="0.25">
      <c r="A475">
        <v>9436</v>
      </c>
      <c r="B475" t="s">
        <v>1605</v>
      </c>
      <c r="D475" t="s">
        <v>537</v>
      </c>
      <c r="E475">
        <v>0</v>
      </c>
      <c r="J475" t="s">
        <v>928</v>
      </c>
    </row>
    <row r="476" spans="1:10" x14ac:dyDescent="0.25">
      <c r="A476">
        <v>9449</v>
      </c>
      <c r="B476" t="s">
        <v>1606</v>
      </c>
      <c r="D476" t="s">
        <v>537</v>
      </c>
      <c r="E476">
        <v>0</v>
      </c>
      <c r="J476" t="s">
        <v>928</v>
      </c>
    </row>
    <row r="477" spans="1:10" x14ac:dyDescent="0.25">
      <c r="A477">
        <v>9471</v>
      </c>
      <c r="B477" t="s">
        <v>1213</v>
      </c>
      <c r="D477" t="s">
        <v>537</v>
      </c>
      <c r="G477">
        <v>0</v>
      </c>
      <c r="I477">
        <v>0</v>
      </c>
      <c r="J477" t="s">
        <v>928</v>
      </c>
    </row>
    <row r="478" spans="1:10" x14ac:dyDescent="0.25">
      <c r="A478">
        <v>9474</v>
      </c>
      <c r="B478" t="s">
        <v>1214</v>
      </c>
      <c r="D478" t="s">
        <v>537</v>
      </c>
      <c r="G478">
        <v>0</v>
      </c>
      <c r="I478">
        <v>0</v>
      </c>
      <c r="J478" t="s">
        <v>928</v>
      </c>
    </row>
    <row r="479" spans="1:10" x14ac:dyDescent="0.25">
      <c r="A479">
        <v>9489</v>
      </c>
      <c r="B479" t="s">
        <v>1215</v>
      </c>
      <c r="D479" t="s">
        <v>537</v>
      </c>
      <c r="G479">
        <v>0</v>
      </c>
      <c r="I479">
        <v>0</v>
      </c>
      <c r="J479" t="s">
        <v>928</v>
      </c>
    </row>
    <row r="480" spans="1:10" x14ac:dyDescent="0.25">
      <c r="A480">
        <v>9501</v>
      </c>
      <c r="B480" t="s">
        <v>1216</v>
      </c>
      <c r="D480" t="s">
        <v>537</v>
      </c>
      <c r="G480">
        <v>0</v>
      </c>
      <c r="I480">
        <v>0</v>
      </c>
      <c r="J480" t="s">
        <v>928</v>
      </c>
    </row>
    <row r="481" spans="1:10" x14ac:dyDescent="0.25">
      <c r="A481">
        <v>9526</v>
      </c>
      <c r="B481" t="s">
        <v>1217</v>
      </c>
      <c r="D481" t="s">
        <v>537</v>
      </c>
      <c r="G481">
        <v>0</v>
      </c>
      <c r="I481">
        <v>0</v>
      </c>
      <c r="J481" t="s">
        <v>928</v>
      </c>
    </row>
    <row r="482" spans="1:10" x14ac:dyDescent="0.25">
      <c r="A482">
        <v>9537</v>
      </c>
      <c r="B482" t="s">
        <v>1218</v>
      </c>
      <c r="D482" t="s">
        <v>537</v>
      </c>
      <c r="G482">
        <v>0</v>
      </c>
      <c r="I482">
        <v>0</v>
      </c>
      <c r="J482" t="s">
        <v>928</v>
      </c>
    </row>
    <row r="483" spans="1:10" x14ac:dyDescent="0.25">
      <c r="A483">
        <v>9538</v>
      </c>
      <c r="B483" t="s">
        <v>1219</v>
      </c>
      <c r="D483" t="s">
        <v>537</v>
      </c>
      <c r="G483">
        <v>0</v>
      </c>
      <c r="I483">
        <v>0</v>
      </c>
      <c r="J483" t="s">
        <v>928</v>
      </c>
    </row>
    <row r="484" spans="1:10" x14ac:dyDescent="0.25">
      <c r="A484">
        <v>9550</v>
      </c>
      <c r="B484" t="s">
        <v>1220</v>
      </c>
      <c r="D484" t="s">
        <v>537</v>
      </c>
      <c r="G484">
        <v>0</v>
      </c>
      <c r="I484">
        <v>0</v>
      </c>
      <c r="J484" t="s">
        <v>928</v>
      </c>
    </row>
    <row r="485" spans="1:10" x14ac:dyDescent="0.25">
      <c r="A485">
        <v>9555</v>
      </c>
      <c r="B485" t="s">
        <v>1221</v>
      </c>
      <c r="D485" t="s">
        <v>537</v>
      </c>
      <c r="G485">
        <v>0</v>
      </c>
      <c r="I485">
        <v>0</v>
      </c>
      <c r="J485" t="s">
        <v>928</v>
      </c>
    </row>
    <row r="486" spans="1:10" x14ac:dyDescent="0.25">
      <c r="A486">
        <v>9560</v>
      </c>
      <c r="B486" t="s">
        <v>1222</v>
      </c>
      <c r="D486" t="s">
        <v>537</v>
      </c>
      <c r="G486">
        <v>0</v>
      </c>
      <c r="I486">
        <v>0</v>
      </c>
      <c r="J486" t="s">
        <v>928</v>
      </c>
    </row>
    <row r="487" spans="1:10" x14ac:dyDescent="0.25">
      <c r="A487">
        <v>9618</v>
      </c>
      <c r="B487" t="s">
        <v>1223</v>
      </c>
      <c r="D487" t="s">
        <v>537</v>
      </c>
      <c r="G487">
        <v>0</v>
      </c>
      <c r="I487">
        <v>0</v>
      </c>
      <c r="J487" t="s">
        <v>928</v>
      </c>
    </row>
    <row r="488" spans="1:10" x14ac:dyDescent="0.25">
      <c r="A488">
        <v>9655</v>
      </c>
      <c r="B488" t="s">
        <v>1224</v>
      </c>
      <c r="D488" t="s">
        <v>537</v>
      </c>
      <c r="G488">
        <v>0</v>
      </c>
      <c r="I488">
        <v>0</v>
      </c>
      <c r="J488" t="s">
        <v>928</v>
      </c>
    </row>
    <row r="489" spans="1:10" x14ac:dyDescent="0.25">
      <c r="A489">
        <v>9660</v>
      </c>
      <c r="B489" t="s">
        <v>1225</v>
      </c>
      <c r="D489" t="s">
        <v>537</v>
      </c>
      <c r="G489">
        <v>0</v>
      </c>
      <c r="I489">
        <v>0</v>
      </c>
      <c r="J489" t="s">
        <v>928</v>
      </c>
    </row>
    <row r="490" spans="1:10" x14ac:dyDescent="0.25">
      <c r="A490">
        <v>9663</v>
      </c>
      <c r="B490" t="s">
        <v>1226</v>
      </c>
      <c r="D490" t="s">
        <v>537</v>
      </c>
      <c r="G490">
        <v>0</v>
      </c>
      <c r="I490">
        <v>0</v>
      </c>
      <c r="J490" t="s">
        <v>928</v>
      </c>
    </row>
    <row r="491" spans="1:10" x14ac:dyDescent="0.25">
      <c r="A491">
        <v>9677</v>
      </c>
      <c r="B491" t="s">
        <v>1227</v>
      </c>
      <c r="D491" t="s">
        <v>537</v>
      </c>
      <c r="G491">
        <v>0</v>
      </c>
      <c r="I491">
        <v>0</v>
      </c>
      <c r="J491" t="s">
        <v>928</v>
      </c>
    </row>
    <row r="492" spans="1:10" x14ac:dyDescent="0.25">
      <c r="A492">
        <v>9684</v>
      </c>
      <c r="B492" t="s">
        <v>1228</v>
      </c>
      <c r="D492" t="s">
        <v>537</v>
      </c>
      <c r="G492">
        <v>0</v>
      </c>
      <c r="I492">
        <v>0</v>
      </c>
      <c r="J492" t="s">
        <v>928</v>
      </c>
    </row>
    <row r="493" spans="1:10" x14ac:dyDescent="0.25">
      <c r="A493">
        <v>9827</v>
      </c>
      <c r="B493" t="s">
        <v>1229</v>
      </c>
      <c r="D493" t="s">
        <v>537</v>
      </c>
      <c r="G493">
        <v>0</v>
      </c>
      <c r="I493">
        <v>0</v>
      </c>
      <c r="J493" t="s">
        <v>928</v>
      </c>
    </row>
    <row r="494" spans="1:10" x14ac:dyDescent="0.25">
      <c r="A494">
        <v>9828</v>
      </c>
      <c r="B494" t="s">
        <v>1230</v>
      </c>
      <c r="D494" t="s">
        <v>537</v>
      </c>
      <c r="G494">
        <v>0</v>
      </c>
      <c r="I494">
        <v>0</v>
      </c>
      <c r="J494" t="s">
        <v>928</v>
      </c>
    </row>
    <row r="495" spans="1:10" x14ac:dyDescent="0.25">
      <c r="A495">
        <v>9833</v>
      </c>
      <c r="B495" t="s">
        <v>1231</v>
      </c>
      <c r="D495" t="s">
        <v>537</v>
      </c>
      <c r="G495">
        <v>0</v>
      </c>
      <c r="I495">
        <v>0</v>
      </c>
      <c r="J495" t="s">
        <v>928</v>
      </c>
    </row>
    <row r="496" spans="1:10" x14ac:dyDescent="0.25">
      <c r="A496">
        <v>9834</v>
      </c>
      <c r="B496" t="s">
        <v>1232</v>
      </c>
      <c r="D496" t="s">
        <v>537</v>
      </c>
      <c r="G496">
        <v>0</v>
      </c>
      <c r="I496">
        <v>0</v>
      </c>
      <c r="J496" t="s">
        <v>928</v>
      </c>
    </row>
    <row r="497" spans="1:10" x14ac:dyDescent="0.25">
      <c r="A497">
        <v>9836</v>
      </c>
      <c r="B497" t="s">
        <v>1233</v>
      </c>
      <c r="D497" t="s">
        <v>537</v>
      </c>
      <c r="G497">
        <v>0</v>
      </c>
      <c r="I497">
        <v>0</v>
      </c>
      <c r="J497" t="s">
        <v>928</v>
      </c>
    </row>
    <row r="498" spans="1:10" x14ac:dyDescent="0.25">
      <c r="A498">
        <v>9873</v>
      </c>
      <c r="B498" t="s">
        <v>1234</v>
      </c>
      <c r="D498" t="s">
        <v>537</v>
      </c>
      <c r="G498">
        <v>0</v>
      </c>
      <c r="I498">
        <v>0</v>
      </c>
      <c r="J498" t="s">
        <v>928</v>
      </c>
    </row>
    <row r="499" spans="1:10" x14ac:dyDescent="0.25">
      <c r="A499">
        <v>9940</v>
      </c>
      <c r="B499" t="s">
        <v>1192</v>
      </c>
      <c r="D499" t="s">
        <v>537</v>
      </c>
      <c r="G499">
        <v>0</v>
      </c>
      <c r="I499">
        <v>0</v>
      </c>
      <c r="J499" t="s">
        <v>928</v>
      </c>
    </row>
    <row r="500" spans="1:10" x14ac:dyDescent="0.25">
      <c r="A500">
        <v>9959</v>
      </c>
      <c r="B500" t="s">
        <v>104</v>
      </c>
      <c r="D500" t="s">
        <v>537</v>
      </c>
      <c r="G500">
        <v>0</v>
      </c>
      <c r="I500">
        <v>0</v>
      </c>
      <c r="J500" t="s">
        <v>928</v>
      </c>
    </row>
    <row r="501" spans="1:10" x14ac:dyDescent="0.25">
      <c r="A501">
        <v>9962</v>
      </c>
      <c r="B501" t="s">
        <v>1235</v>
      </c>
      <c r="D501" t="s">
        <v>537</v>
      </c>
      <c r="G501">
        <v>0</v>
      </c>
      <c r="I501">
        <v>0</v>
      </c>
      <c r="J501" t="s">
        <v>928</v>
      </c>
    </row>
    <row r="502" spans="1:10" x14ac:dyDescent="0.25">
      <c r="A502">
        <v>250001580</v>
      </c>
      <c r="G502">
        <v>0</v>
      </c>
      <c r="I502">
        <v>0</v>
      </c>
      <c r="J502" t="s">
        <v>928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5" bestFit="1" customWidth="1"/>
    <col min="9" max="9" width="9.7109375" style="15" bestFit="1" customWidth="1"/>
    <col min="10" max="10" width="11.28515625" style="15" bestFit="1" customWidth="1"/>
    <col min="11" max="11" width="8.5703125" style="15" bestFit="1" customWidth="1"/>
    <col min="12" max="12" width="10.28515625" style="15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713"/>
      <c r="G1" s="838" t="s">
        <v>466</v>
      </c>
      <c r="H1" s="696" t="s">
        <v>467</v>
      </c>
      <c r="I1" s="696" t="s">
        <v>468</v>
      </c>
      <c r="J1" s="696" t="s">
        <v>469</v>
      </c>
      <c r="K1" s="696" t="s">
        <v>470</v>
      </c>
      <c r="L1" s="696" t="s">
        <v>471</v>
      </c>
      <c r="M1" s="696" t="s">
        <v>472</v>
      </c>
      <c r="N1" s="696" t="s">
        <v>473</v>
      </c>
      <c r="O1" s="696" t="s">
        <v>474</v>
      </c>
      <c r="P1" s="696" t="s">
        <v>475</v>
      </c>
      <c r="Q1" s="696" t="s">
        <v>476</v>
      </c>
      <c r="R1" s="1012"/>
    </row>
    <row r="2" spans="1:20" ht="15.75" thickBot="1" x14ac:dyDescent="0.3">
      <c r="B2" s="16"/>
      <c r="E2" s="1" t="s">
        <v>41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.75" thickBot="1" x14ac:dyDescent="0.3">
      <c r="B3" s="16"/>
      <c r="C3" s="809" t="s">
        <v>479</v>
      </c>
      <c r="D3" s="765"/>
      <c r="E3" s="12"/>
      <c r="F3" s="714" t="s">
        <v>480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25">
      <c r="B4" s="16"/>
      <c r="F4" s="713"/>
      <c r="H4" s="1236"/>
      <c r="I4" s="1236"/>
      <c r="J4" s="1236"/>
      <c r="K4" s="1236"/>
      <c r="L4" s="722"/>
      <c r="N4" s="57"/>
    </row>
    <row r="5" spans="1:20" ht="45.75" thickBot="1" x14ac:dyDescent="0.3">
      <c r="B5" s="16"/>
      <c r="D5" s="784" t="s">
        <v>46</v>
      </c>
      <c r="E5" s="715" t="s">
        <v>47</v>
      </c>
      <c r="F5" s="713"/>
      <c r="G5" s="838" t="s">
        <v>466</v>
      </c>
      <c r="H5" s="696" t="s">
        <v>467</v>
      </c>
      <c r="I5" s="696" t="s">
        <v>468</v>
      </c>
      <c r="J5" s="696" t="s">
        <v>469</v>
      </c>
      <c r="K5" s="696" t="s">
        <v>470</v>
      </c>
      <c r="L5" s="696" t="s">
        <v>471</v>
      </c>
      <c r="M5" s="696" t="s">
        <v>472</v>
      </c>
      <c r="N5" s="696" t="s">
        <v>473</v>
      </c>
      <c r="O5" s="696" t="s">
        <v>474</v>
      </c>
      <c r="P5" s="696" t="s">
        <v>475</v>
      </c>
      <c r="Q5" s="696" t="s">
        <v>476</v>
      </c>
      <c r="R5" s="696" t="s">
        <v>477</v>
      </c>
      <c r="S5" s="696" t="s">
        <v>478</v>
      </c>
    </row>
    <row r="6" spans="1:20" x14ac:dyDescent="0.25">
      <c r="A6" s="716" t="s">
        <v>158</v>
      </c>
      <c r="B6" s="273">
        <v>911</v>
      </c>
      <c r="C6" s="810" t="s">
        <v>159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25">
      <c r="A7" s="717" t="s">
        <v>158</v>
      </c>
      <c r="B7" s="270">
        <v>912</v>
      </c>
      <c r="C7" s="811" t="s">
        <v>160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25">
      <c r="A8" s="717" t="s">
        <v>158</v>
      </c>
      <c r="B8" s="73">
        <v>913</v>
      </c>
      <c r="C8" s="812" t="s">
        <v>161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25">
      <c r="A9" s="717" t="s">
        <v>158</v>
      </c>
      <c r="B9" s="73">
        <v>914</v>
      </c>
      <c r="C9" s="812" t="s">
        <v>162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25">
      <c r="A10" s="717" t="s">
        <v>158</v>
      </c>
      <c r="B10" s="73">
        <v>915</v>
      </c>
      <c r="C10" s="963" t="s">
        <v>163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25">
      <c r="A11" s="717" t="s">
        <v>158</v>
      </c>
      <c r="B11" s="73">
        <v>916</v>
      </c>
      <c r="C11" s="963" t="s">
        <v>164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25">
      <c r="A12" s="717" t="s">
        <v>158</v>
      </c>
      <c r="B12" s="73">
        <v>917</v>
      </c>
      <c r="C12" s="963" t="s">
        <v>165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25">
      <c r="A13" s="717" t="s">
        <v>158</v>
      </c>
      <c r="B13" s="73">
        <v>918</v>
      </c>
      <c r="C13" s="963" t="s">
        <v>166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25">
      <c r="A14" s="717" t="s">
        <v>158</v>
      </c>
      <c r="B14" s="73">
        <v>919</v>
      </c>
      <c r="C14" s="963" t="s">
        <v>167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25">
      <c r="A15" s="717" t="s">
        <v>158</v>
      </c>
      <c r="B15" s="73">
        <v>920</v>
      </c>
      <c r="C15" s="963" t="s">
        <v>168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25">
      <c r="A16" s="717" t="s">
        <v>158</v>
      </c>
      <c r="B16" s="73">
        <v>921</v>
      </c>
      <c r="C16" s="963" t="s">
        <v>169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25">
      <c r="A17" s="717" t="s">
        <v>158</v>
      </c>
      <c r="B17" s="73">
        <v>922</v>
      </c>
      <c r="C17" s="963" t="s">
        <v>170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25">
      <c r="A18" s="717" t="s">
        <v>158</v>
      </c>
      <c r="B18" s="73">
        <v>923</v>
      </c>
      <c r="C18" s="963" t="s">
        <v>171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25">
      <c r="A19" s="717" t="s">
        <v>158</v>
      </c>
      <c r="B19" s="73">
        <v>924</v>
      </c>
      <c r="C19" s="964" t="s">
        <v>172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25">
      <c r="A20" s="717" t="s">
        <v>158</v>
      </c>
      <c r="B20" s="14">
        <v>2070</v>
      </c>
      <c r="C20" s="178" t="s">
        <v>173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25">
      <c r="A21" s="717" t="s">
        <v>158</v>
      </c>
      <c r="B21" s="274">
        <v>1065</v>
      </c>
      <c r="C21" s="965" t="s">
        <v>174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25">
      <c r="A22" s="717" t="s">
        <v>158</v>
      </c>
      <c r="B22" s="73">
        <v>1066</v>
      </c>
      <c r="C22" s="965" t="s">
        <v>175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25">
      <c r="A23" s="717" t="s">
        <v>158</v>
      </c>
      <c r="B23" s="73">
        <v>1067</v>
      </c>
      <c r="C23" s="965" t="s">
        <v>176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25">
      <c r="A24" s="717" t="s">
        <v>158</v>
      </c>
      <c r="B24" s="73">
        <v>1068</v>
      </c>
      <c r="C24" s="965" t="s">
        <v>177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25">
      <c r="A25" s="717" t="s">
        <v>158</v>
      </c>
      <c r="B25" s="73">
        <v>1069</v>
      </c>
      <c r="C25" s="965" t="s">
        <v>178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25">
      <c r="A26" s="717" t="s">
        <v>158</v>
      </c>
      <c r="B26" s="73">
        <v>1070</v>
      </c>
      <c r="C26" s="965" t="s">
        <v>179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25">
      <c r="A27" s="717" t="s">
        <v>158</v>
      </c>
      <c r="B27" s="73">
        <v>1071</v>
      </c>
      <c r="C27" s="965" t="s">
        <v>180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25">
      <c r="A28" s="717" t="s">
        <v>158</v>
      </c>
      <c r="B28" s="73">
        <v>1072</v>
      </c>
      <c r="C28" s="2" t="s">
        <v>181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25">
      <c r="A29" s="717" t="s">
        <v>158</v>
      </c>
      <c r="B29" s="73">
        <v>1073</v>
      </c>
      <c r="C29" s="2" t="s">
        <v>182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25">
      <c r="A30" s="717" t="s">
        <v>158</v>
      </c>
      <c r="B30" s="73">
        <v>1074</v>
      </c>
      <c r="C30" s="2" t="s">
        <v>183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25">
      <c r="A31" s="734" t="s">
        <v>158</v>
      </c>
      <c r="B31" s="16">
        <v>1408</v>
      </c>
      <c r="C31" s="178" t="s">
        <v>184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25">
      <c r="A32" s="734" t="s">
        <v>158</v>
      </c>
      <c r="B32" s="16">
        <v>1409</v>
      </c>
      <c r="C32" s="178" t="s">
        <v>185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25">
      <c r="A33" s="734" t="s">
        <v>158</v>
      </c>
      <c r="B33" s="16">
        <v>1410</v>
      </c>
      <c r="C33" s="178" t="s">
        <v>186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25">
      <c r="A34" s="734" t="s">
        <v>158</v>
      </c>
      <c r="B34" s="16">
        <v>1412</v>
      </c>
      <c r="C34" s="178" t="s">
        <v>187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25">
      <c r="A35" s="734" t="s">
        <v>158</v>
      </c>
      <c r="B35" s="16">
        <v>1413</v>
      </c>
      <c r="C35" s="178" t="s">
        <v>188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25">
      <c r="A36" s="734" t="s">
        <v>158</v>
      </c>
      <c r="B36" s="16">
        <v>1414</v>
      </c>
      <c r="C36" s="178" t="s">
        <v>189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25">
      <c r="A37" s="734" t="s">
        <v>158</v>
      </c>
      <c r="B37" s="16">
        <v>1415</v>
      </c>
      <c r="C37" s="178" t="s">
        <v>190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25">
      <c r="A38" s="734" t="s">
        <v>158</v>
      </c>
      <c r="B38" s="16">
        <v>1416</v>
      </c>
      <c r="C38" s="178" t="s">
        <v>191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25">
      <c r="A39" s="734" t="s">
        <v>158</v>
      </c>
      <c r="B39" s="16">
        <v>1417</v>
      </c>
      <c r="C39" s="178" t="s">
        <v>192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25">
      <c r="A40" s="734" t="s">
        <v>158</v>
      </c>
      <c r="B40" s="16">
        <v>1418</v>
      </c>
      <c r="C40" s="178" t="s">
        <v>193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25">
      <c r="A41" s="717" t="s">
        <v>158</v>
      </c>
      <c r="B41" s="274">
        <v>925</v>
      </c>
      <c r="C41" s="718" t="s">
        <v>194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25">
      <c r="A42" s="717" t="s">
        <v>158</v>
      </c>
      <c r="B42" s="73">
        <v>926</v>
      </c>
      <c r="C42" s="718" t="s">
        <v>195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25">
      <c r="A43" s="717" t="s">
        <v>158</v>
      </c>
      <c r="B43" s="73">
        <v>927</v>
      </c>
      <c r="C43" s="718" t="s">
        <v>196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25">
      <c r="A44" s="717" t="s">
        <v>158</v>
      </c>
      <c r="B44" s="73">
        <v>928</v>
      </c>
      <c r="C44" s="718" t="s">
        <v>197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25">
      <c r="A45" s="957" t="s">
        <v>158</v>
      </c>
      <c r="B45" s="73">
        <v>929</v>
      </c>
      <c r="C45" s="802" t="s">
        <v>198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25">
      <c r="A46" s="717" t="s">
        <v>158</v>
      </c>
      <c r="B46" s="73">
        <v>1393</v>
      </c>
      <c r="C46" s="718" t="s">
        <v>199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25">
      <c r="A47" s="717" t="s">
        <v>158</v>
      </c>
      <c r="B47" s="73">
        <v>1394</v>
      </c>
      <c r="C47" s="802" t="s">
        <v>200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25">
      <c r="A48" s="717" t="s">
        <v>158</v>
      </c>
      <c r="B48" s="73">
        <v>1395</v>
      </c>
      <c r="C48" s="718" t="s">
        <v>201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25">
      <c r="A49" s="717" t="s">
        <v>158</v>
      </c>
      <c r="B49" s="73">
        <v>1047</v>
      </c>
      <c r="C49" s="718" t="s">
        <v>202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25">
      <c r="A50" s="717" t="s">
        <v>158</v>
      </c>
      <c r="B50" s="73">
        <v>1048</v>
      </c>
      <c r="C50" s="802" t="s">
        <v>203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.75" thickBot="1" x14ac:dyDescent="0.3">
      <c r="A51" s="719" t="s">
        <v>158</v>
      </c>
      <c r="B51" s="287">
        <v>1046</v>
      </c>
      <c r="C51" s="720" t="s">
        <v>204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25">
      <c r="A52" s="717" t="s">
        <v>158</v>
      </c>
      <c r="B52" s="73">
        <v>1376</v>
      </c>
      <c r="C52" s="718" t="s">
        <v>482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.75" thickBot="1" x14ac:dyDescent="0.3">
      <c r="A53" s="1063" t="s">
        <v>158</v>
      </c>
      <c r="B53" s="73">
        <v>1377</v>
      </c>
      <c r="C53" s="718" t="s">
        <v>206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.75" thickBot="1" x14ac:dyDescent="0.3">
      <c r="A54" s="716" t="s">
        <v>158</v>
      </c>
      <c r="B54" s="412"/>
      <c r="C54" s="3" t="s">
        <v>483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25">
      <c r="A55" s="716" t="s">
        <v>158</v>
      </c>
      <c r="B55" s="73"/>
      <c r="C55" s="4" t="s">
        <v>1236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25">
      <c r="A56" s="717" t="s">
        <v>158</v>
      </c>
      <c r="B56" s="73"/>
      <c r="C56" s="2" t="s">
        <v>484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25">
      <c r="A57" s="717" t="s">
        <v>158</v>
      </c>
      <c r="B57" s="73"/>
      <c r="C57" s="718" t="s">
        <v>485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25">
      <c r="A58" s="717" t="s">
        <v>158</v>
      </c>
      <c r="B58" s="73"/>
      <c r="C58" s="718" t="s">
        <v>486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25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25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25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25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25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25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25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25">
      <c r="H66" s="73"/>
      <c r="I66" s="73"/>
      <c r="J66" s="73"/>
      <c r="K66" s="73"/>
      <c r="L66" s="73"/>
    </row>
    <row r="67" spans="7:19" s="1" customFormat="1" x14ac:dyDescent="0.25">
      <c r="H67" s="73"/>
      <c r="I67" s="73"/>
      <c r="J67" s="73"/>
      <c r="K67" s="73"/>
      <c r="L67" s="73"/>
    </row>
    <row r="68" spans="7:19" s="1" customFormat="1" x14ac:dyDescent="0.25">
      <c r="H68" s="73"/>
      <c r="I68" s="73"/>
      <c r="J68" s="73"/>
      <c r="K68" s="73"/>
      <c r="L68" s="73"/>
    </row>
    <row r="69" spans="7:19" s="1" customFormat="1" x14ac:dyDescent="0.25">
      <c r="H69" s="73"/>
      <c r="I69" s="73"/>
      <c r="J69" s="73"/>
      <c r="K69" s="73"/>
      <c r="L69" s="73"/>
    </row>
    <row r="70" spans="7:19" s="1" customFormat="1" x14ac:dyDescent="0.25">
      <c r="H70" s="73"/>
      <c r="I70" s="73"/>
      <c r="J70" s="73"/>
      <c r="K70" s="73"/>
      <c r="L70" s="73"/>
    </row>
    <row r="71" spans="7:19" s="1" customFormat="1" x14ac:dyDescent="0.25">
      <c r="H71" s="73"/>
      <c r="I71" s="73"/>
      <c r="J71" s="73"/>
      <c r="K71" s="73"/>
      <c r="L71" s="73"/>
    </row>
    <row r="72" spans="7:19" s="1" customFormat="1" x14ac:dyDescent="0.25">
      <c r="H72" s="73"/>
      <c r="I72" s="73"/>
      <c r="J72" s="73"/>
      <c r="K72" s="73"/>
      <c r="L72" s="73"/>
    </row>
    <row r="73" spans="7:19" s="1" customFormat="1" x14ac:dyDescent="0.25">
      <c r="H73" s="73"/>
      <c r="I73" s="73"/>
      <c r="J73" s="73"/>
      <c r="K73" s="73"/>
      <c r="L73" s="73"/>
    </row>
    <row r="74" spans="7:19" s="1" customFormat="1" x14ac:dyDescent="0.25">
      <c r="H74" s="73"/>
      <c r="I74" s="73"/>
      <c r="J74" s="73"/>
      <c r="K74" s="73"/>
      <c r="L74" s="73"/>
    </row>
    <row r="75" spans="7:19" s="1" customFormat="1" x14ac:dyDescent="0.25">
      <c r="H75" s="73"/>
      <c r="I75" s="73"/>
      <c r="J75" s="73"/>
      <c r="K75" s="73"/>
      <c r="L75" s="73"/>
    </row>
    <row r="76" spans="7:19" s="1" customFormat="1" x14ac:dyDescent="0.25">
      <c r="H76" s="73"/>
      <c r="I76" s="73"/>
      <c r="J76" s="73"/>
      <c r="K76" s="73"/>
      <c r="L76" s="73"/>
    </row>
    <row r="77" spans="7:19" s="1" customFormat="1" x14ac:dyDescent="0.25">
      <c r="H77" s="73"/>
      <c r="I77" s="73"/>
      <c r="J77" s="73"/>
      <c r="K77" s="73"/>
      <c r="L77" s="73"/>
    </row>
    <row r="78" spans="7:19" s="1" customFormat="1" x14ac:dyDescent="0.25">
      <c r="H78" s="73"/>
      <c r="I78" s="73"/>
      <c r="J78" s="73"/>
      <c r="K78" s="73"/>
      <c r="L78" s="73"/>
    </row>
    <row r="79" spans="7:19" s="1" customFormat="1" x14ac:dyDescent="0.25">
      <c r="H79" s="73"/>
      <c r="I79" s="73"/>
      <c r="J79" s="73"/>
      <c r="K79" s="73"/>
      <c r="L79" s="73"/>
    </row>
    <row r="80" spans="7:19" s="1" customFormat="1" x14ac:dyDescent="0.25">
      <c r="H80" s="73"/>
      <c r="I80" s="73"/>
      <c r="J80" s="73"/>
      <c r="K80" s="73"/>
      <c r="L80" s="73"/>
    </row>
    <row r="81" spans="8:12" s="1" customFormat="1" x14ac:dyDescent="0.25">
      <c r="H81" s="73"/>
      <c r="I81" s="73"/>
      <c r="J81" s="73"/>
      <c r="K81" s="73"/>
      <c r="L81" s="73"/>
    </row>
    <row r="82" spans="8:12" s="1" customFormat="1" x14ac:dyDescent="0.25">
      <c r="H82" s="73"/>
      <c r="I82" s="73"/>
      <c r="J82" s="73"/>
      <c r="K82" s="73"/>
      <c r="L82" s="73"/>
    </row>
    <row r="83" spans="8:12" s="1" customFormat="1" x14ac:dyDescent="0.25">
      <c r="H83" s="73"/>
      <c r="I83" s="73"/>
      <c r="J83" s="73"/>
      <c r="K83" s="73"/>
      <c r="L83" s="73"/>
    </row>
    <row r="84" spans="8:12" s="1" customFormat="1" x14ac:dyDescent="0.25">
      <c r="H84" s="73"/>
      <c r="I84" s="73"/>
      <c r="J84" s="73"/>
      <c r="K84" s="73"/>
      <c r="L84" s="73"/>
    </row>
    <row r="85" spans="8:12" s="1" customFormat="1" x14ac:dyDescent="0.25">
      <c r="H85" s="73"/>
      <c r="I85" s="73"/>
      <c r="J85" s="73"/>
      <c r="K85" s="73"/>
      <c r="L85" s="73"/>
    </row>
    <row r="86" spans="8:12" s="1" customFormat="1" x14ac:dyDescent="0.25">
      <c r="H86" s="73"/>
      <c r="I86" s="73"/>
      <c r="J86" s="73"/>
      <c r="K86" s="73"/>
      <c r="L86" s="73"/>
    </row>
    <row r="87" spans="8:12" s="1" customFormat="1" x14ac:dyDescent="0.25">
      <c r="H87" s="73"/>
      <c r="I87" s="73"/>
      <c r="J87" s="73"/>
      <c r="K87" s="73"/>
      <c r="L87" s="73"/>
    </row>
    <row r="88" spans="8:12" s="1" customFormat="1" x14ac:dyDescent="0.25">
      <c r="H88" s="73"/>
      <c r="I88" s="73"/>
      <c r="J88" s="73"/>
      <c r="K88" s="73"/>
      <c r="L88" s="73"/>
    </row>
    <row r="89" spans="8:12" s="1" customFormat="1" x14ac:dyDescent="0.25">
      <c r="H89" s="73"/>
      <c r="I89" s="73"/>
      <c r="J89" s="73"/>
      <c r="K89" s="73"/>
      <c r="L89" s="73"/>
    </row>
    <row r="90" spans="8:12" s="1" customFormat="1" x14ac:dyDescent="0.25">
      <c r="H90" s="73"/>
      <c r="I90" s="73"/>
      <c r="J90" s="73"/>
      <c r="K90" s="73"/>
      <c r="L90" s="73"/>
    </row>
    <row r="91" spans="8:12" s="1" customFormat="1" x14ac:dyDescent="0.25">
      <c r="H91" s="73"/>
      <c r="I91" s="73"/>
      <c r="J91" s="73"/>
      <c r="K91" s="73"/>
      <c r="L91" s="73"/>
    </row>
    <row r="92" spans="8:12" s="1" customFormat="1" x14ac:dyDescent="0.25">
      <c r="H92" s="73"/>
      <c r="I92" s="73"/>
      <c r="J92" s="73"/>
      <c r="K92" s="73"/>
      <c r="L92" s="73"/>
    </row>
    <row r="93" spans="8:12" s="1" customFormat="1" x14ac:dyDescent="0.25">
      <c r="H93" s="73"/>
      <c r="I93" s="73"/>
      <c r="J93" s="73"/>
      <c r="K93" s="73"/>
      <c r="L93" s="73"/>
    </row>
    <row r="94" spans="8:12" s="1" customFormat="1" x14ac:dyDescent="0.25">
      <c r="H94" s="73"/>
      <c r="I94" s="73"/>
      <c r="J94" s="73"/>
      <c r="K94" s="73"/>
      <c r="L94" s="73"/>
    </row>
    <row r="95" spans="8:12" s="1" customFormat="1" x14ac:dyDescent="0.25">
      <c r="H95" s="73"/>
      <c r="I95" s="73"/>
      <c r="J95" s="73"/>
      <c r="K95" s="73"/>
      <c r="L95" s="73"/>
    </row>
    <row r="96" spans="8:12" s="1" customFormat="1" x14ac:dyDescent="0.25">
      <c r="H96" s="73"/>
      <c r="I96" s="73"/>
      <c r="J96" s="73"/>
      <c r="K96" s="73"/>
      <c r="L96" s="73"/>
    </row>
    <row r="97" spans="8:12" s="1" customFormat="1" x14ac:dyDescent="0.25">
      <c r="H97" s="73"/>
      <c r="I97" s="73"/>
      <c r="J97" s="73"/>
      <c r="K97" s="73"/>
      <c r="L97" s="73"/>
    </row>
    <row r="98" spans="8:12" s="1" customFormat="1" x14ac:dyDescent="0.25">
      <c r="H98" s="73"/>
      <c r="I98" s="73"/>
      <c r="J98" s="73"/>
      <c r="K98" s="73"/>
      <c r="L98" s="73"/>
    </row>
    <row r="99" spans="8:12" s="1" customFormat="1" x14ac:dyDescent="0.25">
      <c r="H99" s="73"/>
      <c r="I99" s="73"/>
      <c r="J99" s="73"/>
      <c r="K99" s="73"/>
      <c r="L99" s="73"/>
    </row>
    <row r="100" spans="8:12" s="1" customFormat="1" x14ac:dyDescent="0.25">
      <c r="H100" s="73"/>
      <c r="I100" s="73"/>
      <c r="J100" s="73"/>
      <c r="K100" s="73"/>
      <c r="L100" s="73"/>
    </row>
    <row r="101" spans="8:12" s="1" customFormat="1" x14ac:dyDescent="0.25">
      <c r="H101" s="73"/>
      <c r="I101" s="73"/>
      <c r="J101" s="73"/>
      <c r="K101" s="73"/>
      <c r="L101" s="73"/>
    </row>
    <row r="102" spans="8:12" s="1" customFormat="1" x14ac:dyDescent="0.25">
      <c r="H102" s="73"/>
      <c r="I102" s="73"/>
      <c r="J102" s="73"/>
      <c r="K102" s="73"/>
      <c r="L102" s="73"/>
    </row>
    <row r="103" spans="8:12" s="1" customFormat="1" x14ac:dyDescent="0.25">
      <c r="H103" s="73"/>
      <c r="I103" s="73"/>
      <c r="J103" s="73"/>
      <c r="K103" s="73"/>
      <c r="L103" s="73"/>
    </row>
    <row r="104" spans="8:12" s="1" customFormat="1" x14ac:dyDescent="0.25">
      <c r="H104" s="73"/>
      <c r="I104" s="73"/>
      <c r="J104" s="73"/>
      <c r="K104" s="73"/>
      <c r="L104" s="73"/>
    </row>
    <row r="105" spans="8:12" s="1" customFormat="1" x14ac:dyDescent="0.25">
      <c r="H105" s="73"/>
      <c r="I105" s="73"/>
      <c r="J105" s="73"/>
      <c r="K105" s="73"/>
      <c r="L105" s="73"/>
    </row>
    <row r="106" spans="8:12" s="1" customFormat="1" x14ac:dyDescent="0.25">
      <c r="H106" s="73"/>
      <c r="I106" s="73"/>
      <c r="J106" s="73"/>
      <c r="K106" s="73"/>
      <c r="L106" s="73"/>
    </row>
    <row r="107" spans="8:12" s="1" customFormat="1" x14ac:dyDescent="0.25">
      <c r="H107" s="73"/>
      <c r="I107" s="73"/>
      <c r="J107" s="73"/>
      <c r="K107" s="73"/>
      <c r="L107" s="73"/>
    </row>
    <row r="108" spans="8:12" s="1" customFormat="1" x14ac:dyDescent="0.25">
      <c r="H108" s="73"/>
      <c r="I108" s="73"/>
      <c r="J108" s="73"/>
      <c r="K108" s="73"/>
      <c r="L108" s="73"/>
    </row>
    <row r="109" spans="8:12" s="1" customFormat="1" x14ac:dyDescent="0.25">
      <c r="H109" s="73"/>
      <c r="I109" s="73"/>
      <c r="J109" s="73"/>
      <c r="K109" s="73"/>
      <c r="L109" s="73"/>
    </row>
    <row r="110" spans="8:12" s="1" customFormat="1" x14ac:dyDescent="0.25">
      <c r="H110" s="73"/>
      <c r="I110" s="73"/>
      <c r="J110" s="73"/>
      <c r="K110" s="73"/>
      <c r="L110" s="73"/>
    </row>
    <row r="111" spans="8:12" s="1" customFormat="1" x14ac:dyDescent="0.25">
      <c r="H111" s="73"/>
      <c r="I111" s="73"/>
      <c r="J111" s="73"/>
      <c r="K111" s="73"/>
      <c r="L111" s="73"/>
    </row>
    <row r="112" spans="8:12" s="1" customFormat="1" x14ac:dyDescent="0.25">
      <c r="H112" s="73"/>
      <c r="I112" s="73"/>
      <c r="J112" s="73"/>
      <c r="K112" s="73"/>
      <c r="L112" s="73"/>
    </row>
    <row r="113" spans="8:12" s="1" customFormat="1" x14ac:dyDescent="0.25">
      <c r="H113" s="73"/>
      <c r="I113" s="73"/>
      <c r="J113" s="73"/>
      <c r="K113" s="73"/>
      <c r="L113" s="73"/>
    </row>
    <row r="114" spans="8:12" s="1" customFormat="1" x14ac:dyDescent="0.25">
      <c r="H114" s="73"/>
      <c r="I114" s="73"/>
      <c r="J114" s="73"/>
      <c r="K114" s="73"/>
      <c r="L114" s="73"/>
    </row>
    <row r="115" spans="8:12" s="1" customFormat="1" x14ac:dyDescent="0.25">
      <c r="H115" s="73"/>
      <c r="I115" s="73"/>
      <c r="J115" s="73"/>
      <c r="K115" s="73"/>
      <c r="L115" s="73"/>
    </row>
    <row r="116" spans="8:12" s="1" customFormat="1" x14ac:dyDescent="0.25">
      <c r="H116" s="73"/>
      <c r="I116" s="73"/>
      <c r="J116" s="73"/>
      <c r="K116" s="73"/>
      <c r="L116" s="73"/>
    </row>
    <row r="117" spans="8:12" s="1" customFormat="1" x14ac:dyDescent="0.25">
      <c r="H117" s="73"/>
      <c r="I117" s="73"/>
      <c r="J117" s="73"/>
      <c r="K117" s="73"/>
      <c r="L117" s="73"/>
    </row>
    <row r="118" spans="8:12" s="1" customFormat="1" x14ac:dyDescent="0.25">
      <c r="H118" s="73"/>
      <c r="I118" s="73"/>
      <c r="J118" s="73"/>
      <c r="K118" s="73"/>
      <c r="L118" s="73"/>
    </row>
    <row r="119" spans="8:12" s="1" customFormat="1" x14ac:dyDescent="0.25">
      <c r="H119" s="73"/>
      <c r="I119" s="73"/>
      <c r="J119" s="73"/>
      <c r="K119" s="73"/>
      <c r="L119" s="73"/>
    </row>
    <row r="120" spans="8:12" s="1" customFormat="1" x14ac:dyDescent="0.25">
      <c r="H120" s="73"/>
      <c r="I120" s="73"/>
      <c r="J120" s="73"/>
      <c r="K120" s="73"/>
      <c r="L120" s="73"/>
    </row>
    <row r="121" spans="8:12" s="1" customFormat="1" x14ac:dyDescent="0.25">
      <c r="H121" s="73"/>
      <c r="I121" s="73"/>
      <c r="J121" s="73"/>
      <c r="K121" s="73"/>
      <c r="L121" s="73"/>
    </row>
    <row r="122" spans="8:12" s="1" customFormat="1" x14ac:dyDescent="0.25">
      <c r="H122" s="73"/>
      <c r="I122" s="73"/>
      <c r="J122" s="73"/>
      <c r="K122" s="73"/>
      <c r="L122" s="73"/>
    </row>
    <row r="123" spans="8:12" s="1" customFormat="1" x14ac:dyDescent="0.25">
      <c r="H123" s="73"/>
      <c r="I123" s="73"/>
      <c r="J123" s="73"/>
      <c r="K123" s="73"/>
      <c r="L123" s="73"/>
    </row>
    <row r="124" spans="8:12" s="1" customFormat="1" x14ac:dyDescent="0.25">
      <c r="H124" s="73"/>
      <c r="I124" s="73"/>
      <c r="J124" s="73"/>
      <c r="K124" s="73"/>
      <c r="L124" s="73"/>
    </row>
    <row r="125" spans="8:12" s="1" customFormat="1" x14ac:dyDescent="0.25">
      <c r="H125" s="73"/>
      <c r="I125" s="73"/>
      <c r="J125" s="73"/>
      <c r="K125" s="73"/>
      <c r="L125" s="73"/>
    </row>
    <row r="126" spans="8:12" s="1" customFormat="1" x14ac:dyDescent="0.25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6" priority="1">
      <formula>IF(RIGHT(INT(E20),1)*1=9,TRUE,FALSE)</formula>
    </cfRule>
  </conditionalFormatting>
  <conditionalFormatting sqref="G2:R2">
    <cfRule type="cellIs" dxfId="475" priority="49" operator="lessThan">
      <formula>-0.3</formula>
    </cfRule>
    <cfRule type="cellIs" dxfId="474" priority="50" operator="lessThan">
      <formula>0</formula>
    </cfRule>
  </conditionalFormatting>
  <conditionalFormatting sqref="T6">
    <cfRule type="cellIs" dxfId="473" priority="25" operator="equal">
      <formula>1</formula>
    </cfRule>
    <cfRule type="cellIs" dxfId="472" priority="26" operator="greaterThanOrEqual">
      <formula>0</formula>
    </cfRule>
    <cfRule type="cellIs" dxfId="471" priority="27" operator="lessThan">
      <formula>-0.3</formula>
    </cfRule>
    <cfRule type="cellIs" dxfId="470" priority="28" operator="lessThan">
      <formula>0</formula>
    </cfRule>
    <cfRule type="beginsWith" priority="29" operator="beginsWith" text="#">
      <formula>LEFT(T6,LEN("#"))="#"</formula>
    </cfRule>
    <cfRule type="cellIs" dxfId="469" priority="30" operator="equal">
      <formula>1</formula>
    </cfRule>
  </conditionalFormatting>
  <conditionalFormatting sqref="T20">
    <cfRule type="cellIs" dxfId="468" priority="21" operator="greaterThan">
      <formula>0</formula>
    </cfRule>
  </conditionalFormatting>
  <conditionalFormatting sqref="T20:AA20">
    <cfRule type="cellIs" dxfId="467" priority="18" operator="lessThan">
      <formula>-0.3</formula>
    </cfRule>
    <cfRule type="cellIs" dxfId="466" priority="19" operator="lessThan">
      <formula>0</formula>
    </cfRule>
    <cfRule type="beginsWith" priority="20" operator="beginsWith" text="#">
      <formula>LEFT(T20,LEN("#"))="#"</formula>
    </cfRule>
    <cfRule type="cellIs" dxfId="465" priority="22" operator="equal">
      <formula>1</formula>
    </cfRule>
  </conditionalFormatting>
  <conditionalFormatting sqref="U20:AA20">
    <cfRule type="cellIs" dxfId="464" priority="15" operator="equal">
      <formula>1</formula>
    </cfRule>
    <cfRule type="cellIs" dxfId="463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2" priority="4" operator="lessThan">
      <formula>-0.3</formula>
    </cfRule>
    <cfRule type="cellIs" dxfId="461" priority="5" operator="greaterThan">
      <formula>0</formula>
    </cfRule>
    <cfRule type="cellIs" dxfId="460" priority="6" operator="equal">
      <formula>1</formula>
    </cfRule>
  </conditionalFormatting>
  <conditionalFormatting sqref="AF20:AH20">
    <cfRule type="cellIs" dxfId="459" priority="2" operator="lessThan">
      <formula>0</formula>
    </cfRule>
  </conditionalFormatting>
  <conditionalFormatting sqref="AG20:AH20">
    <cfRule type="cellIs" dxfId="458" priority="13" operator="greaterThan">
      <formula>0.7</formula>
    </cfRule>
    <cfRule type="cellIs" dxfId="457" priority="14" operator="equal">
      <formula>1</formula>
    </cfRule>
    <cfRule type="cellIs" dxfId="456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5" priority="7" operator="equal">
      <formula>1</formula>
    </cfRule>
    <cfRule type="cellIs" dxfId="454" priority="8" operator="greaterThanOrEqual">
      <formula>0</formula>
    </cfRule>
    <cfRule type="cellIs" dxfId="453" priority="9" operator="lessThan">
      <formula>0</formula>
    </cfRule>
    <cfRule type="beginsWith" priority="10" operator="beginsWith" text="#">
      <formula>LEFT(AJ20,LEN("#"))="#"</formula>
    </cfRule>
    <cfRule type="cellIs" dxfId="452" priority="11" operator="equal">
      <formula>1</formula>
    </cfRule>
    <cfRule type="cellIs" dxfId="451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H19" sqref="H19"/>
    </sheetView>
  </sheetViews>
  <sheetFormatPr baseColWidth="10" defaultColWidth="11.42578125" defaultRowHeight="15" x14ac:dyDescent="0.25"/>
  <cols>
    <col min="1" max="1" width="14.140625" bestFit="1" customWidth="1"/>
    <col min="2" max="2" width="29" bestFit="1" customWidth="1"/>
    <col min="3" max="3" width="18" bestFit="1" customWidth="1"/>
    <col min="4" max="4" width="22.28515625" bestFit="1" customWidth="1"/>
    <col min="5" max="6" width="11.5703125" bestFit="1" customWidth="1"/>
    <col min="7" max="7" width="8" bestFit="1" customWidth="1"/>
    <col min="8" max="8" width="9.28515625" bestFit="1" customWidth="1"/>
    <col min="9" max="9" width="14.140625" bestFit="1" customWidth="1"/>
    <col min="10" max="10" width="9.5703125" bestFit="1" customWidth="1"/>
    <col min="11" max="11" width="9.28515625" bestFit="1" customWidth="1"/>
    <col min="12" max="12" width="8" bestFit="1" customWidth="1"/>
    <col min="13" max="13" width="8.5703125" bestFit="1" customWidth="1"/>
    <col min="14" max="14" width="9.42578125" bestFit="1" customWidth="1"/>
    <col min="15" max="15" width="9.140625" bestFit="1" customWidth="1"/>
    <col min="16" max="16" width="19" bestFit="1" customWidth="1"/>
    <col min="17" max="17" width="18.42578125" bestFit="1" customWidth="1"/>
    <col min="18" max="18" width="8.140625" bestFit="1" customWidth="1"/>
    <col min="19" max="19" width="11.42578125" bestFit="1" customWidth="1"/>
    <col min="20" max="20" width="8.85546875" bestFit="1" customWidth="1"/>
    <col min="21" max="21" width="8" bestFit="1" customWidth="1"/>
    <col min="22" max="22" width="8.140625" bestFit="1" customWidth="1"/>
  </cols>
  <sheetData>
    <row r="1" spans="1:22" x14ac:dyDescent="0.25">
      <c r="A1" s="1098" t="s">
        <v>1237</v>
      </c>
    </row>
    <row r="3" spans="1:22" ht="15" customHeight="1" x14ac:dyDescent="0.25"/>
    <row r="4" spans="1:22" ht="15" customHeight="1" x14ac:dyDescent="0.25">
      <c r="E4" s="1237" t="s">
        <v>1238</v>
      </c>
      <c r="F4" s="1238"/>
      <c r="G4" s="1239"/>
      <c r="H4" s="1240" t="s">
        <v>1239</v>
      </c>
      <c r="I4" s="1241"/>
      <c r="J4" s="1241"/>
      <c r="K4" s="1241"/>
      <c r="L4" s="1241"/>
      <c r="M4" s="1241"/>
      <c r="N4" s="1241"/>
      <c r="O4" s="1242"/>
      <c r="P4" s="1243" t="s">
        <v>1240</v>
      </c>
      <c r="Q4" s="1244"/>
      <c r="R4" s="1245" t="s">
        <v>23</v>
      </c>
      <c r="S4" s="1246"/>
      <c r="T4" s="1246"/>
      <c r="U4" s="1246"/>
      <c r="V4" s="1247"/>
    </row>
    <row r="5" spans="1:22" ht="15" customHeight="1" x14ac:dyDescent="0.25">
      <c r="A5" s="1216" t="s">
        <v>1241</v>
      </c>
      <c r="B5" t="s">
        <v>498</v>
      </c>
      <c r="C5" t="s">
        <v>499</v>
      </c>
      <c r="D5" t="s">
        <v>500</v>
      </c>
      <c r="E5" s="1186" t="s">
        <v>1242</v>
      </c>
      <c r="F5" s="1187" t="s">
        <v>1243</v>
      </c>
      <c r="G5" s="1188" t="s">
        <v>1244</v>
      </c>
      <c r="H5" s="1189" t="s">
        <v>1245</v>
      </c>
      <c r="I5" s="1190" t="s">
        <v>1246</v>
      </c>
      <c r="J5" s="1190" t="s">
        <v>1247</v>
      </c>
      <c r="K5" s="1190" t="s">
        <v>1248</v>
      </c>
      <c r="L5" s="1190" t="s">
        <v>1249</v>
      </c>
      <c r="M5" s="1190" t="s">
        <v>1250</v>
      </c>
      <c r="N5" s="1190" t="s">
        <v>1251</v>
      </c>
      <c r="O5" s="1191" t="s">
        <v>1252</v>
      </c>
      <c r="P5" s="1192" t="s">
        <v>1253</v>
      </c>
      <c r="Q5" s="1193" t="s">
        <v>1254</v>
      </c>
      <c r="R5" s="1194" t="s">
        <v>35</v>
      </c>
      <c r="S5" s="1195" t="s">
        <v>36</v>
      </c>
      <c r="T5" s="1195" t="s">
        <v>1255</v>
      </c>
      <c r="U5" s="1195" t="s">
        <v>34</v>
      </c>
      <c r="V5" s="1196" t="s">
        <v>33</v>
      </c>
    </row>
    <row r="6" spans="1:22" ht="15" customHeight="1" x14ac:dyDescent="0.25">
      <c r="A6">
        <v>88</v>
      </c>
      <c r="B6" t="s">
        <v>52</v>
      </c>
      <c r="C6" t="s">
        <v>536</v>
      </c>
      <c r="D6" t="s">
        <v>537</v>
      </c>
      <c r="E6" s="1218"/>
      <c r="F6" s="1218"/>
      <c r="G6" s="1218"/>
      <c r="H6" s="1218"/>
      <c r="I6" s="1218"/>
      <c r="J6" s="1218"/>
      <c r="K6" s="1218"/>
      <c r="L6" s="1218"/>
      <c r="M6" s="1218"/>
      <c r="N6" s="1218"/>
      <c r="O6" s="1218"/>
      <c r="P6" s="1218">
        <v>5656.1085999999996</v>
      </c>
      <c r="Q6" s="1218"/>
      <c r="R6" s="1218">
        <v>11300</v>
      </c>
      <c r="S6" s="1218">
        <v>13500</v>
      </c>
      <c r="T6" s="1218">
        <v>16000</v>
      </c>
      <c r="U6" s="1218">
        <v>8500</v>
      </c>
      <c r="V6" s="1218">
        <v>9950</v>
      </c>
    </row>
    <row r="7" spans="1:22" x14ac:dyDescent="0.25">
      <c r="A7">
        <v>89</v>
      </c>
      <c r="B7" t="s">
        <v>54</v>
      </c>
      <c r="C7" t="s">
        <v>536</v>
      </c>
      <c r="D7" t="s">
        <v>537</v>
      </c>
      <c r="E7" s="1218"/>
      <c r="F7" s="1218"/>
      <c r="G7" s="1218">
        <v>7200</v>
      </c>
      <c r="H7" s="1218">
        <v>11081</v>
      </c>
      <c r="I7" s="1218">
        <v>8000</v>
      </c>
      <c r="J7" s="1218"/>
      <c r="K7" s="1218">
        <v>7999</v>
      </c>
      <c r="L7" s="1218">
        <v>6000</v>
      </c>
      <c r="M7" s="1218">
        <v>5650</v>
      </c>
      <c r="N7" s="1218">
        <v>4058</v>
      </c>
      <c r="O7" s="1218">
        <v>8999</v>
      </c>
      <c r="P7" s="1218"/>
      <c r="Q7" s="1218"/>
      <c r="R7" s="1218">
        <v>7180</v>
      </c>
      <c r="S7" s="1218">
        <v>8150</v>
      </c>
      <c r="T7" s="1218">
        <v>6590</v>
      </c>
      <c r="U7" s="1218">
        <v>6250</v>
      </c>
      <c r="V7" s="1218">
        <v>5990</v>
      </c>
    </row>
    <row r="8" spans="1:22" x14ac:dyDescent="0.25">
      <c r="A8">
        <v>90</v>
      </c>
      <c r="B8" t="s">
        <v>55</v>
      </c>
      <c r="C8" t="s">
        <v>536</v>
      </c>
      <c r="D8" t="s">
        <v>537</v>
      </c>
      <c r="E8" s="1218"/>
      <c r="F8" s="1218">
        <v>6500</v>
      </c>
      <c r="G8" s="1218">
        <v>7250</v>
      </c>
      <c r="H8" s="1218">
        <v>9990</v>
      </c>
      <c r="I8" s="1218">
        <v>8500</v>
      </c>
      <c r="J8" s="1218"/>
      <c r="K8" s="1218">
        <v>11999</v>
      </c>
      <c r="L8" s="1218">
        <v>8900</v>
      </c>
      <c r="M8" s="1218">
        <v>8950</v>
      </c>
      <c r="N8" s="1218">
        <v>8500</v>
      </c>
      <c r="O8" s="1218">
        <v>6999</v>
      </c>
      <c r="P8" s="1218">
        <v>5565.6108999999997</v>
      </c>
      <c r="Q8" s="1218"/>
      <c r="R8" s="1218">
        <v>11000</v>
      </c>
      <c r="S8" s="1218">
        <v>12031</v>
      </c>
      <c r="T8" s="1218">
        <v>12490</v>
      </c>
      <c r="U8" s="1218">
        <v>8000</v>
      </c>
      <c r="V8" s="1218">
        <v>9950</v>
      </c>
    </row>
    <row r="9" spans="1:22" x14ac:dyDescent="0.25">
      <c r="A9">
        <v>91</v>
      </c>
      <c r="B9" t="s">
        <v>56</v>
      </c>
      <c r="C9" t="s">
        <v>536</v>
      </c>
      <c r="D9" t="s">
        <v>537</v>
      </c>
      <c r="E9" s="1218"/>
      <c r="F9" s="1218"/>
      <c r="G9" s="1218"/>
      <c r="H9" s="1218"/>
      <c r="I9" s="1218"/>
      <c r="J9" s="1218"/>
      <c r="K9" s="1218"/>
      <c r="L9" s="1218"/>
      <c r="M9" s="1218"/>
      <c r="N9" s="1218"/>
      <c r="O9" s="1218"/>
      <c r="P9" s="1218">
        <v>3846.1538</v>
      </c>
      <c r="Q9" s="1218"/>
      <c r="R9" s="1218"/>
      <c r="S9" s="1218"/>
      <c r="T9" s="1218">
        <v>6690</v>
      </c>
      <c r="U9" s="1218">
        <v>5300</v>
      </c>
      <c r="V9" s="1218"/>
    </row>
    <row r="10" spans="1:22" x14ac:dyDescent="0.25">
      <c r="A10">
        <v>154</v>
      </c>
      <c r="B10" t="s">
        <v>58</v>
      </c>
      <c r="C10" t="s">
        <v>57</v>
      </c>
      <c r="D10" t="s">
        <v>537</v>
      </c>
      <c r="E10" s="1218"/>
      <c r="F10" s="1218">
        <v>15500</v>
      </c>
      <c r="G10" s="1218">
        <v>18500</v>
      </c>
      <c r="H10" s="1218">
        <v>13899</v>
      </c>
      <c r="I10" s="1218">
        <v>13800</v>
      </c>
      <c r="J10" s="1218"/>
      <c r="K10" s="1218">
        <v>15999</v>
      </c>
      <c r="L10" s="1218">
        <v>15600</v>
      </c>
      <c r="M10" s="1218">
        <v>15850</v>
      </c>
      <c r="N10" s="1218">
        <v>13279</v>
      </c>
      <c r="O10" s="1218">
        <v>13500</v>
      </c>
      <c r="P10" s="1218">
        <v>9457.0136000000002</v>
      </c>
      <c r="Q10" s="1218">
        <v>8817</v>
      </c>
      <c r="R10" s="1218">
        <v>18010</v>
      </c>
      <c r="S10" s="1218">
        <v>15890</v>
      </c>
      <c r="T10" s="1218">
        <v>17990</v>
      </c>
      <c r="U10" s="1218">
        <v>13500</v>
      </c>
      <c r="V10" s="1218">
        <v>15900</v>
      </c>
    </row>
    <row r="11" spans="1:22" x14ac:dyDescent="0.25">
      <c r="A11">
        <v>157</v>
      </c>
      <c r="B11" t="s">
        <v>561</v>
      </c>
      <c r="C11" t="s">
        <v>562</v>
      </c>
      <c r="D11" t="s">
        <v>537</v>
      </c>
      <c r="E11" s="1218">
        <v>19500</v>
      </c>
      <c r="F11" s="1218">
        <v>15500</v>
      </c>
      <c r="G11" s="1218">
        <v>14000</v>
      </c>
      <c r="H11" s="1218">
        <v>11700</v>
      </c>
      <c r="I11" s="1218"/>
      <c r="J11" s="1218"/>
      <c r="K11" s="1218">
        <v>23999</v>
      </c>
      <c r="L11" s="1218">
        <v>12000</v>
      </c>
      <c r="M11" s="1218"/>
      <c r="N11" s="1218"/>
      <c r="O11" s="1218">
        <v>10999</v>
      </c>
      <c r="P11" s="1218"/>
      <c r="Q11" s="1218"/>
      <c r="R11" s="1218"/>
      <c r="S11" s="1218">
        <v>12490</v>
      </c>
      <c r="T11" s="1218"/>
      <c r="U11" s="1218"/>
      <c r="V11" s="1218">
        <v>17100</v>
      </c>
    </row>
    <row r="12" spans="1:22" ht="15" hidden="1" customHeight="1" x14ac:dyDescent="0.25">
      <c r="A12">
        <v>159</v>
      </c>
      <c r="B12" t="s">
        <v>59</v>
      </c>
      <c r="C12" t="s">
        <v>57</v>
      </c>
      <c r="D12" t="s">
        <v>537</v>
      </c>
      <c r="E12" s="1218"/>
      <c r="F12" s="1218">
        <v>7900</v>
      </c>
      <c r="G12" s="1218">
        <v>7500</v>
      </c>
      <c r="H12" s="1218">
        <v>6999</v>
      </c>
      <c r="I12" s="1218">
        <v>10500</v>
      </c>
      <c r="J12" s="1218"/>
      <c r="K12" s="1218">
        <v>10999</v>
      </c>
      <c r="L12" s="1218">
        <v>9500</v>
      </c>
      <c r="M12" s="1218">
        <v>13350</v>
      </c>
      <c r="N12" s="1218">
        <v>10743</v>
      </c>
      <c r="O12" s="1218">
        <v>11090</v>
      </c>
      <c r="P12" s="1218">
        <v>6289.5928000000004</v>
      </c>
      <c r="Q12" s="1218"/>
      <c r="R12" s="1218">
        <v>10920</v>
      </c>
      <c r="S12" s="1218"/>
      <c r="T12" s="1218">
        <v>11990</v>
      </c>
      <c r="U12" s="1218">
        <v>8650</v>
      </c>
      <c r="V12" s="1218">
        <v>8950</v>
      </c>
    </row>
    <row r="13" spans="1:22" x14ac:dyDescent="0.25">
      <c r="A13">
        <v>180</v>
      </c>
      <c r="B13" t="s">
        <v>568</v>
      </c>
      <c r="C13" t="s">
        <v>562</v>
      </c>
      <c r="D13" t="s">
        <v>537</v>
      </c>
      <c r="E13" s="1218">
        <v>15000</v>
      </c>
      <c r="F13" s="1218">
        <v>12000</v>
      </c>
      <c r="G13" s="1218">
        <v>11500</v>
      </c>
      <c r="H13" s="1218">
        <v>6999</v>
      </c>
      <c r="I13" s="1218"/>
      <c r="J13" s="1218"/>
      <c r="K13" s="1218">
        <v>11999</v>
      </c>
      <c r="L13" s="1218">
        <v>8000</v>
      </c>
      <c r="M13" s="1218"/>
      <c r="N13" s="1218"/>
      <c r="O13" s="1218"/>
      <c r="P13" s="1218"/>
      <c r="Q13" s="1218"/>
      <c r="R13" s="1218">
        <v>13900</v>
      </c>
      <c r="S13" s="1218">
        <v>7940</v>
      </c>
      <c r="T13" s="1218">
        <v>11990</v>
      </c>
      <c r="U13" s="1218"/>
      <c r="V13" s="1218">
        <v>12900</v>
      </c>
    </row>
    <row r="14" spans="1:22" x14ac:dyDescent="0.25">
      <c r="A14">
        <v>182</v>
      </c>
      <c r="B14" t="s">
        <v>569</v>
      </c>
      <c r="C14" t="s">
        <v>562</v>
      </c>
      <c r="D14" t="s">
        <v>537</v>
      </c>
      <c r="E14" s="1218"/>
      <c r="F14" s="1218"/>
      <c r="G14" s="1218"/>
      <c r="H14" s="1218"/>
      <c r="I14" s="1218"/>
      <c r="J14" s="1218"/>
      <c r="K14" s="1218"/>
      <c r="L14" s="1218"/>
      <c r="M14" s="1218"/>
      <c r="N14" s="1218"/>
      <c r="O14" s="1218"/>
      <c r="P14" s="1218"/>
      <c r="Q14" s="1218"/>
      <c r="R14" s="1218">
        <v>19500</v>
      </c>
      <c r="S14" s="1218"/>
      <c r="T14" s="1218">
        <v>20900</v>
      </c>
      <c r="U14" s="1218"/>
      <c r="V14" s="1218">
        <v>17100</v>
      </c>
    </row>
    <row r="15" spans="1:22" x14ac:dyDescent="0.25">
      <c r="A15">
        <v>184</v>
      </c>
      <c r="B15" t="s">
        <v>147</v>
      </c>
      <c r="C15" t="s">
        <v>562</v>
      </c>
      <c r="D15" t="s">
        <v>537</v>
      </c>
      <c r="E15" s="1218"/>
      <c r="F15" s="1218"/>
      <c r="G15" s="1218"/>
      <c r="H15" s="1218"/>
      <c r="I15" s="1218"/>
      <c r="J15" s="1218"/>
      <c r="K15" s="1218"/>
      <c r="L15" s="1218"/>
      <c r="M15" s="1218"/>
      <c r="N15" s="1218"/>
      <c r="O15" s="1218"/>
      <c r="P15" s="1218"/>
      <c r="Q15" s="1218"/>
      <c r="R15" s="1218">
        <v>1300</v>
      </c>
      <c r="S15" s="1218"/>
      <c r="T15" s="1218">
        <v>5295</v>
      </c>
      <c r="U15" s="1218"/>
      <c r="V15" s="1218">
        <v>4500</v>
      </c>
    </row>
    <row r="16" spans="1:22" x14ac:dyDescent="0.25">
      <c r="A16">
        <v>185</v>
      </c>
      <c r="B16" t="s">
        <v>570</v>
      </c>
      <c r="C16" t="s">
        <v>571</v>
      </c>
      <c r="D16" t="s">
        <v>537</v>
      </c>
      <c r="E16" s="1218"/>
      <c r="F16" s="1218"/>
      <c r="G16" s="1218"/>
      <c r="H16" s="1218"/>
      <c r="I16" s="1218"/>
      <c r="J16" s="1218"/>
      <c r="K16" s="1218"/>
      <c r="L16" s="1218">
        <v>13000</v>
      </c>
      <c r="M16" s="1218"/>
      <c r="N16" s="1218"/>
      <c r="O16" s="1218"/>
      <c r="P16" s="1218"/>
      <c r="Q16" s="1218"/>
      <c r="R16" s="1218"/>
      <c r="S16" s="1218"/>
      <c r="T16" s="1218"/>
      <c r="U16" s="1218"/>
      <c r="V16" s="1218">
        <v>4990</v>
      </c>
    </row>
    <row r="17" spans="1:22" x14ac:dyDescent="0.25">
      <c r="A17">
        <v>186</v>
      </c>
      <c r="B17" t="s">
        <v>486</v>
      </c>
      <c r="C17" t="s">
        <v>562</v>
      </c>
      <c r="D17" t="s">
        <v>537</v>
      </c>
      <c r="E17" s="1218">
        <v>12000</v>
      </c>
      <c r="F17" s="1218">
        <v>9900</v>
      </c>
      <c r="G17" s="1218">
        <v>10000</v>
      </c>
      <c r="H17" s="1218">
        <v>5200</v>
      </c>
      <c r="I17" s="1218"/>
      <c r="J17" s="1218"/>
      <c r="K17" s="1218">
        <v>9699</v>
      </c>
      <c r="L17" s="1218">
        <v>10100</v>
      </c>
      <c r="M17" s="1218"/>
      <c r="N17" s="1218"/>
      <c r="O17" s="1218">
        <v>13799</v>
      </c>
      <c r="P17" s="1218"/>
      <c r="Q17" s="1218"/>
      <c r="R17" s="1218">
        <v>13900</v>
      </c>
      <c r="S17" s="1218">
        <v>12400</v>
      </c>
      <c r="T17" s="1218">
        <v>9900</v>
      </c>
      <c r="U17" s="1218"/>
      <c r="V17" s="1218">
        <v>12990</v>
      </c>
    </row>
    <row r="18" spans="1:22" x14ac:dyDescent="0.25">
      <c r="A18">
        <v>193</v>
      </c>
      <c r="B18" t="s">
        <v>60</v>
      </c>
      <c r="C18" t="s">
        <v>57</v>
      </c>
      <c r="D18" t="s">
        <v>537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>
        <v>5837.1040999999996</v>
      </c>
      <c r="Q18" s="1218"/>
      <c r="R18" s="1218">
        <v>9890</v>
      </c>
      <c r="S18" s="1218"/>
      <c r="T18" s="1218"/>
      <c r="U18" s="1218">
        <v>8000</v>
      </c>
      <c r="V18" s="1218">
        <v>8900</v>
      </c>
    </row>
    <row r="19" spans="1:22" x14ac:dyDescent="0.25">
      <c r="A19">
        <v>196</v>
      </c>
      <c r="B19" t="s">
        <v>62</v>
      </c>
      <c r="C19" t="s">
        <v>57</v>
      </c>
      <c r="D19" t="s">
        <v>537</v>
      </c>
      <c r="E19" s="1218"/>
      <c r="F19" s="1218">
        <v>7900</v>
      </c>
      <c r="G19" s="1218">
        <v>8500</v>
      </c>
      <c r="H19" s="1218">
        <v>6499</v>
      </c>
      <c r="I19" s="1218">
        <v>6800</v>
      </c>
      <c r="J19" s="1218"/>
      <c r="K19" s="1218">
        <v>7199</v>
      </c>
      <c r="L19" s="1218">
        <v>7000</v>
      </c>
      <c r="M19" s="1218">
        <v>6800</v>
      </c>
      <c r="N19" s="1218">
        <v>6700</v>
      </c>
      <c r="O19" s="1218">
        <v>7299</v>
      </c>
      <c r="P19" s="1218">
        <v>4660.6334999999999</v>
      </c>
      <c r="Q19" s="1218">
        <v>4500</v>
      </c>
      <c r="R19" s="1218">
        <v>8140</v>
      </c>
      <c r="S19" s="1218">
        <v>7490</v>
      </c>
      <c r="T19" s="1218">
        <v>7990</v>
      </c>
      <c r="U19" s="1218">
        <v>6550</v>
      </c>
      <c r="V19" s="1218">
        <v>7350</v>
      </c>
    </row>
    <row r="20" spans="1:22" x14ac:dyDescent="0.25">
      <c r="A20">
        <v>197</v>
      </c>
      <c r="B20" t="s">
        <v>63</v>
      </c>
      <c r="C20" t="s">
        <v>57</v>
      </c>
      <c r="D20" t="s">
        <v>537</v>
      </c>
      <c r="E20" s="1218"/>
      <c r="F20" s="1218">
        <v>7900</v>
      </c>
      <c r="G20" s="1218">
        <v>7100</v>
      </c>
      <c r="H20" s="1218">
        <v>6799</v>
      </c>
      <c r="I20" s="1218">
        <v>8200</v>
      </c>
      <c r="J20" s="1218"/>
      <c r="K20" s="1218">
        <v>7999</v>
      </c>
      <c r="L20" s="1218">
        <v>7900</v>
      </c>
      <c r="M20" s="1218">
        <v>8550</v>
      </c>
      <c r="N20" s="1218">
        <v>7999</v>
      </c>
      <c r="O20" s="1218">
        <v>7290</v>
      </c>
      <c r="P20" s="1218">
        <v>5475.1130999999996</v>
      </c>
      <c r="Q20" s="1218">
        <v>4500</v>
      </c>
      <c r="R20" s="1218">
        <v>8500</v>
      </c>
      <c r="S20" s="1218">
        <v>7790</v>
      </c>
      <c r="T20" s="1218">
        <v>7690</v>
      </c>
      <c r="U20" s="1218">
        <v>6500</v>
      </c>
      <c r="V20" s="1218">
        <v>7100</v>
      </c>
    </row>
    <row r="21" spans="1:22" x14ac:dyDescent="0.25">
      <c r="A21">
        <v>198</v>
      </c>
      <c r="B21" t="s">
        <v>64</v>
      </c>
      <c r="C21" t="s">
        <v>571</v>
      </c>
      <c r="D21" t="s">
        <v>537</v>
      </c>
      <c r="E21" s="1218"/>
      <c r="F21" s="1218"/>
      <c r="G21" s="1218"/>
      <c r="H21" s="1218"/>
      <c r="I21" s="1218"/>
      <c r="J21" s="1218"/>
      <c r="K21" s="1218"/>
      <c r="L21" s="1218"/>
      <c r="M21" s="1218"/>
      <c r="N21" s="1218"/>
      <c r="O21" s="1218"/>
      <c r="P21" s="1218"/>
      <c r="Q21" s="1218"/>
      <c r="R21" s="1218"/>
      <c r="S21" s="1218"/>
      <c r="T21" s="1218"/>
      <c r="U21" s="1218"/>
      <c r="V21" s="1218">
        <v>2600</v>
      </c>
    </row>
    <row r="22" spans="1:22" ht="15" customHeight="1" x14ac:dyDescent="0.25">
      <c r="A22">
        <v>199</v>
      </c>
      <c r="B22" t="s">
        <v>65</v>
      </c>
      <c r="C22" t="s">
        <v>571</v>
      </c>
      <c r="D22" t="s">
        <v>537</v>
      </c>
      <c r="E22" s="1218"/>
      <c r="F22" s="1218"/>
      <c r="G22" s="1218"/>
      <c r="H22" s="1218"/>
      <c r="I22" s="1218"/>
      <c r="J22" s="1218"/>
      <c r="K22" s="1218"/>
      <c r="L22" s="1218"/>
      <c r="M22" s="1218"/>
      <c r="N22" s="1218"/>
      <c r="O22" s="1218"/>
      <c r="P22" s="1218">
        <v>1050</v>
      </c>
      <c r="Q22" s="1218">
        <v>1540</v>
      </c>
      <c r="R22" s="1218">
        <v>3120</v>
      </c>
      <c r="S22" s="1218"/>
      <c r="T22" s="1218">
        <v>1500</v>
      </c>
      <c r="U22" s="1218">
        <v>1200</v>
      </c>
      <c r="V22" s="1218">
        <v>2700</v>
      </c>
    </row>
    <row r="23" spans="1:22" ht="15" customHeight="1" x14ac:dyDescent="0.25">
      <c r="A23">
        <v>201</v>
      </c>
      <c r="B23" t="s">
        <v>67</v>
      </c>
      <c r="C23" t="s">
        <v>571</v>
      </c>
      <c r="D23" t="s">
        <v>537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8"/>
      <c r="R23" s="1218">
        <v>3400</v>
      </c>
      <c r="S23" s="1218"/>
      <c r="T23" s="1218"/>
      <c r="U23" s="1218">
        <v>1300</v>
      </c>
      <c r="V23" s="1218">
        <v>2900</v>
      </c>
    </row>
    <row r="24" spans="1:22" ht="15" customHeight="1" x14ac:dyDescent="0.25">
      <c r="A24">
        <v>202</v>
      </c>
      <c r="B24" t="s">
        <v>68</v>
      </c>
      <c r="C24" t="s">
        <v>57</v>
      </c>
      <c r="D24" t="s">
        <v>537</v>
      </c>
      <c r="E24" s="1218"/>
      <c r="F24" s="1218"/>
      <c r="G24" s="1218"/>
      <c r="H24" s="1218"/>
      <c r="I24" s="1218"/>
      <c r="J24" s="1218"/>
      <c r="K24" s="1218"/>
      <c r="L24" s="1218"/>
      <c r="M24" s="1218"/>
      <c r="N24" s="1218"/>
      <c r="O24" s="1218"/>
      <c r="P24" s="1218"/>
      <c r="Q24" s="1218"/>
      <c r="R24" s="1218">
        <v>20520</v>
      </c>
      <c r="S24" s="1218"/>
      <c r="T24" s="1218"/>
      <c r="U24" s="1218">
        <v>11700</v>
      </c>
      <c r="V24" s="1218">
        <v>9000</v>
      </c>
    </row>
    <row r="25" spans="1:22" ht="15" customHeight="1" x14ac:dyDescent="0.25">
      <c r="A25">
        <v>208</v>
      </c>
      <c r="B25" t="s">
        <v>69</v>
      </c>
      <c r="C25" t="s">
        <v>57</v>
      </c>
      <c r="D25" t="s">
        <v>537</v>
      </c>
      <c r="E25" s="1218"/>
      <c r="F25" s="1218"/>
      <c r="G25" s="1218"/>
      <c r="H25" s="1218"/>
      <c r="I25" s="1218"/>
      <c r="J25" s="1218"/>
      <c r="K25" s="1218"/>
      <c r="L25" s="1218"/>
      <c r="M25" s="1218"/>
      <c r="N25" s="1218"/>
      <c r="O25" s="1218"/>
      <c r="P25" s="1218"/>
      <c r="Q25" s="1218">
        <v>4128</v>
      </c>
      <c r="R25" s="1218"/>
      <c r="S25" s="1218"/>
      <c r="T25" s="1218"/>
      <c r="U25" s="1218">
        <v>5850</v>
      </c>
      <c r="V25" s="1218">
        <v>7950</v>
      </c>
    </row>
    <row r="26" spans="1:22" ht="15" customHeight="1" x14ac:dyDescent="0.25">
      <c r="A26">
        <v>215</v>
      </c>
      <c r="B26" t="s">
        <v>70</v>
      </c>
      <c r="C26" t="s">
        <v>57</v>
      </c>
      <c r="D26" t="s">
        <v>537</v>
      </c>
      <c r="E26" s="1218"/>
      <c r="F26" s="1218"/>
      <c r="G26" s="1218"/>
      <c r="H26" s="1218"/>
      <c r="I26" s="1218"/>
      <c r="J26" s="1218"/>
      <c r="K26" s="1218"/>
      <c r="L26" s="1218"/>
      <c r="M26" s="1218"/>
      <c r="N26" s="1218"/>
      <c r="O26" s="1218"/>
      <c r="P26" s="1218">
        <v>6018.0995000000003</v>
      </c>
      <c r="Q26" s="1218">
        <v>5545</v>
      </c>
      <c r="R26" s="1218"/>
      <c r="S26" s="1218"/>
      <c r="T26" s="1218"/>
      <c r="U26" s="1218">
        <v>7500</v>
      </c>
      <c r="V26" s="1218"/>
    </row>
    <row r="27" spans="1:22" ht="15" customHeight="1" x14ac:dyDescent="0.25">
      <c r="A27">
        <v>216</v>
      </c>
      <c r="B27" t="s">
        <v>573</v>
      </c>
      <c r="D27" t="s">
        <v>537</v>
      </c>
      <c r="E27" s="1218">
        <v>22000</v>
      </c>
      <c r="F27" s="1218">
        <v>20500</v>
      </c>
      <c r="G27" s="1218">
        <v>20000</v>
      </c>
      <c r="H27" s="1218">
        <v>16600</v>
      </c>
      <c r="I27" s="1218"/>
      <c r="J27" s="1218"/>
      <c r="K27" s="1218">
        <v>21999</v>
      </c>
      <c r="L27" s="1218">
        <v>13410</v>
      </c>
      <c r="M27" s="1218"/>
      <c r="N27" s="1218"/>
      <c r="O27" s="1218">
        <v>18999</v>
      </c>
      <c r="P27" s="1218"/>
      <c r="Q27" s="1218"/>
      <c r="R27" s="1218">
        <v>19500</v>
      </c>
      <c r="S27" s="1218"/>
      <c r="T27" s="1218">
        <v>15990</v>
      </c>
      <c r="U27" s="1218"/>
      <c r="V27" s="1218">
        <v>12990</v>
      </c>
    </row>
    <row r="28" spans="1:22" x14ac:dyDescent="0.25">
      <c r="A28">
        <v>221</v>
      </c>
      <c r="B28" t="s">
        <v>574</v>
      </c>
      <c r="C28" t="s">
        <v>57</v>
      </c>
      <c r="D28" t="s">
        <v>537</v>
      </c>
      <c r="E28" s="1218"/>
      <c r="F28" s="1218"/>
      <c r="G28" s="1218"/>
      <c r="H28" s="1218"/>
      <c r="I28" s="1218"/>
      <c r="J28" s="1218"/>
      <c r="K28" s="1218"/>
      <c r="L28" s="1218"/>
      <c r="M28" s="1218"/>
      <c r="N28" s="1218"/>
      <c r="O28" s="1218"/>
      <c r="P28" s="1218">
        <v>4932.1266999999998</v>
      </c>
      <c r="Q28" s="1218"/>
      <c r="R28" s="1218">
        <v>6980</v>
      </c>
      <c r="S28" s="1218"/>
      <c r="T28" s="1218"/>
      <c r="U28" s="1218">
        <v>7150</v>
      </c>
      <c r="V28" s="1218">
        <v>3990</v>
      </c>
    </row>
    <row r="29" spans="1:22" x14ac:dyDescent="0.25">
      <c r="A29">
        <v>223</v>
      </c>
      <c r="B29" t="s">
        <v>575</v>
      </c>
      <c r="D29" t="s">
        <v>537</v>
      </c>
      <c r="E29" s="1218">
        <v>22000</v>
      </c>
      <c r="F29" s="1218">
        <v>20500</v>
      </c>
      <c r="G29" s="1218">
        <v>19000</v>
      </c>
      <c r="H29" s="1218">
        <v>19600</v>
      </c>
      <c r="I29" s="1218"/>
      <c r="J29" s="1218"/>
      <c r="K29" s="1218"/>
      <c r="L29" s="1218">
        <v>19400</v>
      </c>
      <c r="M29" s="1218"/>
      <c r="N29" s="1218"/>
      <c r="O29" s="1218">
        <v>19099</v>
      </c>
      <c r="P29" s="1218"/>
      <c r="Q29" s="1218"/>
      <c r="R29" s="1218">
        <v>19500</v>
      </c>
      <c r="S29" s="1218">
        <v>20490</v>
      </c>
      <c r="T29" s="1218">
        <v>19950</v>
      </c>
      <c r="U29" s="1218"/>
      <c r="V29" s="1218">
        <v>18100</v>
      </c>
    </row>
    <row r="30" spans="1:22" x14ac:dyDescent="0.25">
      <c r="A30">
        <v>224</v>
      </c>
      <c r="B30" t="s">
        <v>576</v>
      </c>
      <c r="D30" t="s">
        <v>537</v>
      </c>
      <c r="E30" s="1218">
        <v>25000</v>
      </c>
      <c r="F30" s="1218">
        <v>21900</v>
      </c>
      <c r="G30" s="1218">
        <v>21000</v>
      </c>
      <c r="H30" s="1218">
        <v>21700</v>
      </c>
      <c r="I30" s="1218"/>
      <c r="J30" s="1218"/>
      <c r="K30" s="1218">
        <v>23999</v>
      </c>
      <c r="L30" s="1218">
        <v>19000</v>
      </c>
      <c r="M30" s="1218"/>
      <c r="N30" s="1218"/>
      <c r="O30" s="1218">
        <v>23599</v>
      </c>
      <c r="P30" s="1218"/>
      <c r="Q30" s="1218"/>
      <c r="R30" s="1218">
        <v>22500</v>
      </c>
      <c r="S30" s="1218">
        <v>28130</v>
      </c>
      <c r="T30" s="1218">
        <v>25350</v>
      </c>
      <c r="U30" s="1218"/>
      <c r="V30" s="1218">
        <v>22250</v>
      </c>
    </row>
    <row r="31" spans="1:22" x14ac:dyDescent="0.25">
      <c r="A31">
        <v>227</v>
      </c>
      <c r="B31" t="s">
        <v>577</v>
      </c>
      <c r="D31" t="s">
        <v>537</v>
      </c>
      <c r="E31" s="1218">
        <v>25000</v>
      </c>
      <c r="F31" s="1218">
        <v>21900</v>
      </c>
      <c r="G31" s="1218">
        <v>21000</v>
      </c>
      <c r="H31" s="1218">
        <v>14800</v>
      </c>
      <c r="I31" s="1218"/>
      <c r="J31" s="1218"/>
      <c r="K31" s="1218">
        <v>21599</v>
      </c>
      <c r="L31" s="1218">
        <v>17500</v>
      </c>
      <c r="M31" s="1218"/>
      <c r="N31" s="1218"/>
      <c r="O31" s="1218">
        <v>22699</v>
      </c>
      <c r="P31" s="1218"/>
      <c r="Q31" s="1218"/>
      <c r="R31" s="1218">
        <v>15900</v>
      </c>
      <c r="S31" s="1218"/>
      <c r="T31" s="1218">
        <v>23800</v>
      </c>
      <c r="U31" s="1218"/>
      <c r="V31" s="1218">
        <v>22250</v>
      </c>
    </row>
    <row r="32" spans="1:22" x14ac:dyDescent="0.25">
      <c r="A32">
        <v>228</v>
      </c>
      <c r="B32" t="s">
        <v>578</v>
      </c>
      <c r="D32" t="s">
        <v>537</v>
      </c>
      <c r="E32" s="1218">
        <v>25000</v>
      </c>
      <c r="F32" s="1218">
        <v>21900</v>
      </c>
      <c r="G32" s="1218">
        <v>21000</v>
      </c>
      <c r="H32" s="1218">
        <v>13800</v>
      </c>
      <c r="I32" s="1218"/>
      <c r="J32" s="1218"/>
      <c r="K32" s="1218"/>
      <c r="L32" s="1218"/>
      <c r="M32" s="1218"/>
      <c r="N32" s="1218"/>
      <c r="O32" s="1218"/>
      <c r="P32" s="1218"/>
      <c r="Q32" s="1218"/>
      <c r="R32" s="1218">
        <v>15900</v>
      </c>
      <c r="S32" s="1218"/>
      <c r="T32" s="1218">
        <v>24140</v>
      </c>
      <c r="U32" s="1218"/>
      <c r="V32" s="1218"/>
    </row>
    <row r="33" spans="1:22" x14ac:dyDescent="0.25">
      <c r="A33">
        <v>234</v>
      </c>
      <c r="B33" t="s">
        <v>579</v>
      </c>
      <c r="D33" t="s">
        <v>537</v>
      </c>
      <c r="E33" s="1218">
        <v>22000</v>
      </c>
      <c r="F33" s="1218">
        <v>20500</v>
      </c>
      <c r="G33" s="1218">
        <v>19000</v>
      </c>
      <c r="H33" s="1218">
        <v>17800</v>
      </c>
      <c r="I33" s="1218"/>
      <c r="J33" s="1218"/>
      <c r="K33" s="1218"/>
      <c r="L33" s="1218"/>
      <c r="M33" s="1218"/>
      <c r="N33" s="1218"/>
      <c r="O33" s="1218">
        <v>20999</v>
      </c>
      <c r="P33" s="1218"/>
      <c r="Q33" s="1218"/>
      <c r="R33" s="1218"/>
      <c r="S33" s="1218">
        <v>20340</v>
      </c>
      <c r="T33" s="1218"/>
      <c r="U33" s="1218"/>
      <c r="V33" s="1218">
        <v>11200</v>
      </c>
    </row>
    <row r="34" spans="1:22" ht="15" hidden="1" customHeight="1" x14ac:dyDescent="0.25">
      <c r="A34">
        <v>240</v>
      </c>
      <c r="B34" t="s">
        <v>580</v>
      </c>
      <c r="D34" t="s">
        <v>537</v>
      </c>
      <c r="E34" s="1218">
        <v>13500</v>
      </c>
      <c r="F34" s="1218">
        <v>10900</v>
      </c>
      <c r="G34" s="1218">
        <v>10500</v>
      </c>
      <c r="H34" s="1218"/>
      <c r="I34" s="1218"/>
      <c r="J34" s="1218"/>
      <c r="K34" s="1218"/>
      <c r="L34" s="1218">
        <v>12200</v>
      </c>
      <c r="M34" s="1218"/>
      <c r="N34" s="1218"/>
      <c r="O34" s="1218"/>
      <c r="P34" s="1218"/>
      <c r="Q34" s="1218"/>
      <c r="R34" s="1218"/>
      <c r="S34" s="1218">
        <v>19260</v>
      </c>
      <c r="T34" s="1218"/>
      <c r="U34" s="1218"/>
      <c r="V34" s="1218"/>
    </row>
    <row r="35" spans="1:22" ht="15" hidden="1" customHeight="1" x14ac:dyDescent="0.25">
      <c r="A35">
        <v>241</v>
      </c>
      <c r="B35" t="s">
        <v>581</v>
      </c>
      <c r="D35" t="s">
        <v>537</v>
      </c>
      <c r="E35" s="1218">
        <v>22000</v>
      </c>
      <c r="F35" s="1218">
        <v>20500</v>
      </c>
      <c r="G35" s="1218">
        <v>20000</v>
      </c>
      <c r="H35" s="1218">
        <v>18950</v>
      </c>
      <c r="I35" s="1218"/>
      <c r="J35" s="1218"/>
      <c r="K35" s="1218">
        <v>23999</v>
      </c>
      <c r="L35" s="1218">
        <v>17000</v>
      </c>
      <c r="M35" s="1218"/>
      <c r="N35" s="1218"/>
      <c r="O35" s="1218">
        <v>13899</v>
      </c>
      <c r="P35" s="1218"/>
      <c r="Q35" s="1218"/>
      <c r="R35" s="1218">
        <v>2050</v>
      </c>
      <c r="S35" s="1218">
        <v>20490</v>
      </c>
      <c r="T35" s="1218">
        <v>23300</v>
      </c>
      <c r="U35" s="1218"/>
      <c r="V35" s="1218">
        <v>21500</v>
      </c>
    </row>
    <row r="36" spans="1:22" ht="15" hidden="1" customHeight="1" x14ac:dyDescent="0.25">
      <c r="A36">
        <v>243</v>
      </c>
      <c r="B36" t="s">
        <v>72</v>
      </c>
      <c r="C36" t="s">
        <v>57</v>
      </c>
      <c r="D36" t="s">
        <v>537</v>
      </c>
      <c r="E36" s="1218"/>
      <c r="F36" s="1218"/>
      <c r="G36" s="1218"/>
      <c r="H36" s="1218"/>
      <c r="I36" s="1218"/>
      <c r="J36" s="1218"/>
      <c r="K36" s="1218"/>
      <c r="L36" s="1218"/>
      <c r="M36" s="1218"/>
      <c r="N36" s="1218"/>
      <c r="O36" s="1218"/>
      <c r="P36" s="1218"/>
      <c r="Q36" s="1218"/>
      <c r="R36" s="1218">
        <v>8940</v>
      </c>
      <c r="S36" s="1218"/>
      <c r="T36" s="1218"/>
      <c r="U36" s="1218">
        <v>7600</v>
      </c>
      <c r="V36" s="1218">
        <v>9850</v>
      </c>
    </row>
    <row r="37" spans="1:22" ht="15" hidden="1" customHeight="1" x14ac:dyDescent="0.25">
      <c r="A37">
        <v>245</v>
      </c>
      <c r="B37" t="s">
        <v>582</v>
      </c>
      <c r="D37" t="s">
        <v>537</v>
      </c>
      <c r="E37" s="1218">
        <v>22000</v>
      </c>
      <c r="F37" s="1218">
        <v>20500</v>
      </c>
      <c r="G37" s="1218">
        <v>19000</v>
      </c>
      <c r="H37" s="1218"/>
      <c r="I37" s="1218"/>
      <c r="J37" s="1218"/>
      <c r="K37" s="1218"/>
      <c r="L37" s="1218">
        <v>15500</v>
      </c>
      <c r="M37" s="1218"/>
      <c r="N37" s="1218"/>
      <c r="O37" s="1218">
        <v>13999</v>
      </c>
      <c r="P37" s="1218"/>
      <c r="Q37" s="1218"/>
      <c r="R37" s="1218">
        <v>18500</v>
      </c>
      <c r="S37" s="1218"/>
      <c r="T37" s="1218">
        <v>18890</v>
      </c>
      <c r="U37" s="1218"/>
      <c r="V37" s="1218">
        <v>18100</v>
      </c>
    </row>
    <row r="38" spans="1:22" ht="15" hidden="1" customHeight="1" x14ac:dyDescent="0.25">
      <c r="A38">
        <v>246</v>
      </c>
      <c r="B38" t="s">
        <v>583</v>
      </c>
      <c r="C38" t="s">
        <v>562</v>
      </c>
      <c r="D38" t="s">
        <v>537</v>
      </c>
      <c r="E38" s="1218">
        <v>22000</v>
      </c>
      <c r="F38" s="1218">
        <v>20500</v>
      </c>
      <c r="G38" s="1218">
        <v>19000</v>
      </c>
      <c r="H38" s="1218">
        <v>15600</v>
      </c>
      <c r="I38" s="1218"/>
      <c r="J38" s="1218"/>
      <c r="K38" s="1218"/>
      <c r="L38" s="1218">
        <v>15400</v>
      </c>
      <c r="M38" s="1218"/>
      <c r="N38" s="1218"/>
      <c r="O38" s="1218">
        <v>15199</v>
      </c>
      <c r="P38" s="1218"/>
      <c r="Q38" s="1218"/>
      <c r="R38" s="1218"/>
      <c r="S38" s="1218"/>
      <c r="T38" s="1218"/>
      <c r="U38" s="1218"/>
      <c r="V38" s="1218">
        <v>19000</v>
      </c>
    </row>
    <row r="39" spans="1:22" ht="15" hidden="1" customHeight="1" x14ac:dyDescent="0.25">
      <c r="A39">
        <v>251</v>
      </c>
      <c r="B39" t="s">
        <v>584</v>
      </c>
      <c r="D39" t="s">
        <v>537</v>
      </c>
      <c r="E39" s="1218">
        <v>22000</v>
      </c>
      <c r="F39" s="1218">
        <v>20500</v>
      </c>
      <c r="G39" s="1218">
        <v>19000</v>
      </c>
      <c r="H39" s="1218">
        <v>14600</v>
      </c>
      <c r="I39" s="1218"/>
      <c r="J39" s="1218"/>
      <c r="K39" s="1218"/>
      <c r="L39" s="1218">
        <v>15500</v>
      </c>
      <c r="M39" s="1218"/>
      <c r="N39" s="1218"/>
      <c r="O39" s="1218">
        <v>14200</v>
      </c>
      <c r="P39" s="1218"/>
      <c r="Q39" s="1218"/>
      <c r="R39" s="1218">
        <v>18500</v>
      </c>
      <c r="S39" s="1218"/>
      <c r="T39" s="1218">
        <v>18890</v>
      </c>
      <c r="U39" s="1218"/>
      <c r="V39" s="1218">
        <v>18100</v>
      </c>
    </row>
    <row r="40" spans="1:22" ht="15" hidden="1" customHeight="1" x14ac:dyDescent="0.25">
      <c r="A40">
        <v>260</v>
      </c>
      <c r="B40" t="s">
        <v>585</v>
      </c>
      <c r="D40" t="s">
        <v>537</v>
      </c>
      <c r="E40" s="1218">
        <v>19000</v>
      </c>
      <c r="F40" s="1218">
        <v>18500</v>
      </c>
      <c r="G40" s="1218">
        <v>15500</v>
      </c>
      <c r="H40" s="1218">
        <v>13700</v>
      </c>
      <c r="I40" s="1218"/>
      <c r="J40" s="1218"/>
      <c r="K40" s="1218">
        <v>14999</v>
      </c>
      <c r="L40" s="1218">
        <v>13000</v>
      </c>
      <c r="M40" s="1218"/>
      <c r="N40" s="1218"/>
      <c r="O40" s="1218">
        <v>14999</v>
      </c>
      <c r="P40" s="1218"/>
      <c r="Q40" s="1218"/>
      <c r="R40" s="1218">
        <v>20500</v>
      </c>
      <c r="S40" s="1218">
        <v>12290</v>
      </c>
      <c r="T40" s="1218">
        <v>19550</v>
      </c>
      <c r="U40" s="1218"/>
      <c r="V40" s="1218">
        <v>19150</v>
      </c>
    </row>
    <row r="41" spans="1:22" ht="15" hidden="1" customHeight="1" x14ac:dyDescent="0.25">
      <c r="A41">
        <v>266</v>
      </c>
      <c r="B41" t="s">
        <v>73</v>
      </c>
      <c r="C41" t="s">
        <v>57</v>
      </c>
      <c r="D41" t="s">
        <v>537</v>
      </c>
      <c r="E41" s="1218"/>
      <c r="F41" s="1218"/>
      <c r="G41" s="1218">
        <v>9000</v>
      </c>
      <c r="H41" s="1218">
        <v>10299</v>
      </c>
      <c r="I41" s="1218">
        <v>12300</v>
      </c>
      <c r="J41" s="1218"/>
      <c r="K41" s="1218">
        <v>9.5990000000000002</v>
      </c>
      <c r="L41" s="1218"/>
      <c r="M41" s="1218">
        <v>12800</v>
      </c>
      <c r="N41" s="1218">
        <v>10650</v>
      </c>
      <c r="O41" s="1218"/>
      <c r="P41" s="1218">
        <v>7375.5655999999999</v>
      </c>
      <c r="Q41" s="1218">
        <v>6800</v>
      </c>
      <c r="R41" s="1218">
        <v>11420</v>
      </c>
      <c r="S41" s="1218">
        <v>12990</v>
      </c>
      <c r="T41" s="1218">
        <v>12490</v>
      </c>
      <c r="U41" s="1218">
        <v>9850</v>
      </c>
      <c r="V41" s="1218">
        <v>8900</v>
      </c>
    </row>
    <row r="42" spans="1:22" ht="15" hidden="1" customHeight="1" x14ac:dyDescent="0.25">
      <c r="A42">
        <v>275</v>
      </c>
      <c r="B42" t="s">
        <v>587</v>
      </c>
      <c r="C42" t="s">
        <v>571</v>
      </c>
      <c r="D42" t="s">
        <v>537</v>
      </c>
      <c r="E42" s="1218">
        <v>7500</v>
      </c>
      <c r="F42" s="1218"/>
      <c r="G42" s="1218">
        <v>5500</v>
      </c>
      <c r="H42" s="1218">
        <v>3200</v>
      </c>
      <c r="I42" s="1218"/>
      <c r="J42" s="1218"/>
      <c r="K42" s="1218">
        <v>1899</v>
      </c>
      <c r="L42" s="1218">
        <v>3900</v>
      </c>
      <c r="M42" s="1218"/>
      <c r="N42" s="1218"/>
      <c r="O42" s="1218"/>
      <c r="P42" s="1218"/>
      <c r="Q42" s="1218"/>
      <c r="R42" s="1218"/>
      <c r="S42" s="1218"/>
      <c r="T42" s="1218">
        <v>2990</v>
      </c>
      <c r="U42" s="1218"/>
      <c r="V42" s="1218">
        <v>990</v>
      </c>
    </row>
    <row r="43" spans="1:22" ht="15" hidden="1" customHeight="1" x14ac:dyDescent="0.25">
      <c r="A43">
        <v>276</v>
      </c>
      <c r="B43" t="s">
        <v>588</v>
      </c>
      <c r="C43" t="s">
        <v>571</v>
      </c>
      <c r="D43" t="s">
        <v>537</v>
      </c>
      <c r="E43" s="1218">
        <v>15000</v>
      </c>
      <c r="F43" s="1218"/>
      <c r="G43" s="1218">
        <v>12500</v>
      </c>
      <c r="H43" s="1218"/>
      <c r="I43" s="1218"/>
      <c r="J43" s="1218"/>
      <c r="K43" s="1218">
        <v>7999</v>
      </c>
      <c r="L43" s="1218"/>
      <c r="M43" s="1218"/>
      <c r="N43" s="1218"/>
      <c r="O43" s="1218"/>
      <c r="P43" s="1218"/>
      <c r="Q43" s="1218"/>
      <c r="R43" s="1218"/>
      <c r="S43" s="1218"/>
      <c r="T43" s="1218">
        <v>15240</v>
      </c>
      <c r="U43" s="1218"/>
      <c r="V43" s="1218">
        <v>9990</v>
      </c>
    </row>
    <row r="44" spans="1:22" ht="15" hidden="1" customHeight="1" x14ac:dyDescent="0.25">
      <c r="A44">
        <v>277</v>
      </c>
      <c r="B44" t="s">
        <v>589</v>
      </c>
      <c r="C44" t="s">
        <v>571</v>
      </c>
      <c r="D44" t="s">
        <v>537</v>
      </c>
      <c r="E44" s="1218">
        <v>7500</v>
      </c>
      <c r="F44" s="1218"/>
      <c r="G44" s="1218">
        <v>7500</v>
      </c>
      <c r="H44" s="1218"/>
      <c r="I44" s="1218"/>
      <c r="J44" s="1218"/>
      <c r="K44" s="1218">
        <v>7999</v>
      </c>
      <c r="L44" s="1218">
        <v>8500</v>
      </c>
      <c r="M44" s="1218"/>
      <c r="N44" s="1218"/>
      <c r="O44" s="1218">
        <v>6999</v>
      </c>
      <c r="P44" s="1218"/>
      <c r="Q44" s="1218"/>
      <c r="R44" s="1218"/>
      <c r="S44" s="1218"/>
      <c r="T44" s="1218">
        <v>3990</v>
      </c>
      <c r="U44" s="1218"/>
      <c r="V44" s="1218">
        <v>3950</v>
      </c>
    </row>
    <row r="45" spans="1:22" ht="15" hidden="1" customHeight="1" x14ac:dyDescent="0.25">
      <c r="A45">
        <v>279</v>
      </c>
      <c r="B45" t="s">
        <v>590</v>
      </c>
      <c r="C45" t="s">
        <v>571</v>
      </c>
      <c r="D45" t="s">
        <v>537</v>
      </c>
      <c r="E45" s="1218"/>
      <c r="F45" s="1218"/>
      <c r="G45" s="1218"/>
      <c r="H45" s="1218"/>
      <c r="I45" s="1218"/>
      <c r="J45" s="1218"/>
      <c r="K45" s="1218"/>
      <c r="L45" s="1218">
        <v>4000</v>
      </c>
      <c r="M45" s="1218"/>
      <c r="N45" s="1218"/>
      <c r="O45" s="1218"/>
      <c r="P45" s="1218"/>
      <c r="Q45" s="1218"/>
      <c r="R45" s="1218"/>
      <c r="S45" s="1218"/>
      <c r="T45" s="1218">
        <v>5200</v>
      </c>
      <c r="U45" s="1218"/>
      <c r="V45" s="1218">
        <v>3999</v>
      </c>
    </row>
    <row r="46" spans="1:22" x14ac:dyDescent="0.25">
      <c r="A46">
        <v>280</v>
      </c>
      <c r="B46" t="s">
        <v>591</v>
      </c>
      <c r="C46" t="s">
        <v>571</v>
      </c>
      <c r="D46" t="s">
        <v>537</v>
      </c>
      <c r="E46" s="1218">
        <v>26000</v>
      </c>
      <c r="F46" s="1218"/>
      <c r="G46" s="1218"/>
      <c r="H46" s="1218"/>
      <c r="I46" s="1218"/>
      <c r="J46" s="1218"/>
      <c r="K46" s="1218"/>
      <c r="L46" s="1218">
        <v>35000</v>
      </c>
      <c r="M46" s="1218"/>
      <c r="N46" s="1218"/>
      <c r="O46" s="1218"/>
      <c r="P46" s="1218"/>
      <c r="Q46" s="1218"/>
      <c r="R46" s="1218"/>
      <c r="S46" s="1218"/>
      <c r="T46" s="1218"/>
      <c r="U46" s="1218"/>
      <c r="V46" s="1218"/>
    </row>
    <row r="47" spans="1:22" x14ac:dyDescent="0.25">
      <c r="A47">
        <v>281</v>
      </c>
      <c r="B47" t="s">
        <v>592</v>
      </c>
      <c r="C47" t="s">
        <v>571</v>
      </c>
      <c r="D47" t="s">
        <v>537</v>
      </c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18"/>
      <c r="T47" s="1218"/>
      <c r="U47" s="1218"/>
      <c r="V47" s="1218">
        <v>3950</v>
      </c>
    </row>
    <row r="48" spans="1:22" x14ac:dyDescent="0.25">
      <c r="A48">
        <v>282</v>
      </c>
      <c r="B48" t="s">
        <v>126</v>
      </c>
      <c r="C48" t="s">
        <v>571</v>
      </c>
      <c r="D48" t="s">
        <v>537</v>
      </c>
      <c r="E48" s="1218">
        <v>7500</v>
      </c>
      <c r="F48" s="1218"/>
      <c r="G48" s="1218">
        <v>5500</v>
      </c>
      <c r="H48" s="1218">
        <v>5400</v>
      </c>
      <c r="I48" s="1218"/>
      <c r="J48" s="1218"/>
      <c r="K48" s="1218">
        <v>5999</v>
      </c>
      <c r="L48" s="1218">
        <v>5900</v>
      </c>
      <c r="M48" s="1218"/>
      <c r="N48" s="1218"/>
      <c r="O48" s="1218">
        <v>6300</v>
      </c>
      <c r="P48" s="1218"/>
      <c r="Q48" s="1218"/>
      <c r="R48" s="1218"/>
      <c r="S48" s="1218"/>
      <c r="T48" s="1218">
        <v>14490</v>
      </c>
      <c r="U48" s="1218"/>
      <c r="V48" s="1218">
        <v>5650</v>
      </c>
    </row>
    <row r="49" spans="1:22" x14ac:dyDescent="0.25">
      <c r="A49">
        <v>283</v>
      </c>
      <c r="B49" t="s">
        <v>127</v>
      </c>
      <c r="C49" t="s">
        <v>571</v>
      </c>
      <c r="D49" t="s">
        <v>537</v>
      </c>
      <c r="E49" s="1218">
        <v>7500</v>
      </c>
      <c r="F49" s="1218"/>
      <c r="G49" s="1218">
        <v>5500</v>
      </c>
      <c r="H49" s="1218"/>
      <c r="I49" s="1218"/>
      <c r="J49" s="1218"/>
      <c r="K49" s="1218"/>
      <c r="L49" s="1218">
        <v>4500</v>
      </c>
      <c r="M49" s="1218"/>
      <c r="N49" s="1218"/>
      <c r="O49" s="1218"/>
      <c r="P49" s="1218"/>
      <c r="Q49" s="1218"/>
      <c r="R49" s="1218"/>
      <c r="S49" s="1218"/>
      <c r="T49" s="1218">
        <v>3990</v>
      </c>
      <c r="U49" s="1218"/>
      <c r="V49" s="1218">
        <v>4350</v>
      </c>
    </row>
    <row r="50" spans="1:22" x14ac:dyDescent="0.25">
      <c r="A50">
        <v>286</v>
      </c>
      <c r="B50" t="s">
        <v>593</v>
      </c>
      <c r="D50" t="s">
        <v>537</v>
      </c>
      <c r="E50" s="1218">
        <v>19000</v>
      </c>
      <c r="F50" s="1218">
        <v>18500</v>
      </c>
      <c r="G50" s="1218">
        <v>15000</v>
      </c>
      <c r="H50" s="1218">
        <v>13800</v>
      </c>
      <c r="I50" s="1218"/>
      <c r="J50" s="1218"/>
      <c r="K50" s="1218"/>
      <c r="L50" s="1218">
        <v>12075</v>
      </c>
      <c r="M50" s="1218"/>
      <c r="N50" s="1218"/>
      <c r="O50" s="1218">
        <v>12999</v>
      </c>
      <c r="P50" s="1218"/>
      <c r="Q50" s="1218"/>
      <c r="R50" s="1218">
        <v>14800</v>
      </c>
      <c r="S50" s="1218"/>
      <c r="T50" s="1218">
        <v>15330</v>
      </c>
      <c r="U50" s="1218"/>
      <c r="V50" s="1218">
        <v>17200</v>
      </c>
    </row>
    <row r="51" spans="1:22" x14ac:dyDescent="0.25">
      <c r="A51">
        <v>291</v>
      </c>
      <c r="B51" t="s">
        <v>594</v>
      </c>
      <c r="C51" t="s">
        <v>571</v>
      </c>
      <c r="D51" t="s">
        <v>537</v>
      </c>
      <c r="E51" s="1218">
        <v>7500</v>
      </c>
      <c r="F51" s="1218"/>
      <c r="G51" s="1218">
        <v>5500</v>
      </c>
      <c r="H51" s="1218">
        <v>3900</v>
      </c>
      <c r="I51" s="1218"/>
      <c r="J51" s="1218"/>
      <c r="K51" s="1218">
        <v>4999</v>
      </c>
      <c r="L51" s="1218">
        <v>4500</v>
      </c>
      <c r="M51" s="1218"/>
      <c r="N51" s="1218"/>
      <c r="O51" s="1218">
        <v>4719</v>
      </c>
      <c r="P51" s="1218"/>
      <c r="Q51" s="1218"/>
      <c r="R51" s="1218"/>
      <c r="S51" s="1218"/>
      <c r="T51" s="1218">
        <v>12120</v>
      </c>
      <c r="U51" s="1218"/>
      <c r="V51" s="1218">
        <v>5970</v>
      </c>
    </row>
    <row r="52" spans="1:22" x14ac:dyDescent="0.25">
      <c r="A52">
        <v>416</v>
      </c>
      <c r="B52" t="s">
        <v>74</v>
      </c>
      <c r="C52" t="s">
        <v>57</v>
      </c>
      <c r="D52" t="s">
        <v>537</v>
      </c>
      <c r="E52" s="1218"/>
      <c r="F52" s="1218">
        <v>8900</v>
      </c>
      <c r="G52" s="1218">
        <v>8600</v>
      </c>
      <c r="H52" s="1218">
        <v>9699</v>
      </c>
      <c r="I52" s="1218">
        <v>9300</v>
      </c>
      <c r="J52" s="1218"/>
      <c r="K52" s="1218">
        <v>9.9990000000000006</v>
      </c>
      <c r="L52" s="1218">
        <v>8100</v>
      </c>
      <c r="M52" s="1218">
        <v>10200</v>
      </c>
      <c r="N52" s="1218">
        <v>7900</v>
      </c>
      <c r="O52" s="1218">
        <v>6999</v>
      </c>
      <c r="P52" s="1218">
        <v>6651.5837000000001</v>
      </c>
      <c r="Q52" s="1218">
        <v>7663</v>
      </c>
      <c r="R52" s="1218">
        <v>9710</v>
      </c>
      <c r="S52" s="1218">
        <v>9990</v>
      </c>
      <c r="T52" s="1218">
        <v>10490</v>
      </c>
      <c r="U52" s="1218">
        <v>9100</v>
      </c>
      <c r="V52" s="1218">
        <v>8390</v>
      </c>
    </row>
    <row r="53" spans="1:22" x14ac:dyDescent="0.25">
      <c r="A53">
        <v>468</v>
      </c>
      <c r="B53" t="s">
        <v>75</v>
      </c>
      <c r="C53" t="s">
        <v>571</v>
      </c>
      <c r="D53" t="s">
        <v>537</v>
      </c>
      <c r="E53" s="1218"/>
      <c r="F53" s="1218"/>
      <c r="G53" s="1218"/>
      <c r="H53" s="1218"/>
      <c r="I53" s="1218"/>
      <c r="J53" s="1218"/>
      <c r="K53" s="1218"/>
      <c r="L53" s="1218"/>
      <c r="M53" s="1218"/>
      <c r="N53" s="1218"/>
      <c r="O53" s="1218"/>
      <c r="P53" s="1218">
        <v>1764.7058999999999</v>
      </c>
      <c r="Q53" s="1218"/>
      <c r="R53" s="1218">
        <v>3120</v>
      </c>
      <c r="S53" s="1218"/>
      <c r="T53" s="1218"/>
      <c r="U53" s="1218">
        <v>1800</v>
      </c>
      <c r="V53" s="1218">
        <v>3150</v>
      </c>
    </row>
    <row r="54" spans="1:22" x14ac:dyDescent="0.25">
      <c r="A54">
        <v>513</v>
      </c>
      <c r="B54" t="s">
        <v>614</v>
      </c>
      <c r="D54" t="s">
        <v>537</v>
      </c>
      <c r="E54" s="1218"/>
      <c r="F54" s="1218"/>
      <c r="G54" s="1218"/>
      <c r="H54" s="1218"/>
      <c r="I54" s="1218"/>
      <c r="J54" s="1218"/>
      <c r="K54" s="1218"/>
      <c r="L54" s="1218"/>
      <c r="M54" s="1218"/>
      <c r="N54" s="1218"/>
      <c r="O54" s="1218"/>
      <c r="P54" s="1218"/>
      <c r="Q54" s="1218"/>
      <c r="R54" s="1218"/>
      <c r="S54" s="1218">
        <v>10690</v>
      </c>
      <c r="T54" s="1218"/>
      <c r="U54" s="1218"/>
      <c r="V54" s="1218"/>
    </row>
    <row r="55" spans="1:22" x14ac:dyDescent="0.25">
      <c r="A55">
        <v>514</v>
      </c>
      <c r="B55" t="s">
        <v>615</v>
      </c>
      <c r="D55" t="s">
        <v>537</v>
      </c>
      <c r="E55" s="1218">
        <v>11500</v>
      </c>
      <c r="F55" s="1218">
        <v>9500</v>
      </c>
      <c r="G55" s="1218">
        <v>9500</v>
      </c>
      <c r="H55" s="1218">
        <v>13100</v>
      </c>
      <c r="I55" s="1218"/>
      <c r="J55" s="1218"/>
      <c r="K55" s="1218">
        <v>14490</v>
      </c>
      <c r="L55" s="1218"/>
      <c r="M55" s="1218"/>
      <c r="N55" s="1218"/>
      <c r="O55" s="1218"/>
      <c r="P55" s="1218"/>
      <c r="Q55" s="1218"/>
      <c r="R55" s="1218">
        <v>21100</v>
      </c>
      <c r="S55" s="1218">
        <v>19090</v>
      </c>
      <c r="T55" s="1218"/>
      <c r="U55" s="1218"/>
      <c r="V55" s="1218">
        <v>12100</v>
      </c>
    </row>
    <row r="56" spans="1:22" x14ac:dyDescent="0.25">
      <c r="A56">
        <v>632</v>
      </c>
      <c r="B56" t="s">
        <v>643</v>
      </c>
      <c r="D56" t="s">
        <v>537</v>
      </c>
      <c r="E56" s="1218"/>
      <c r="F56" s="1218"/>
      <c r="G56" s="1218"/>
      <c r="H56" s="1218"/>
      <c r="I56" s="1218"/>
      <c r="J56" s="1218">
        <v>10699.9</v>
      </c>
      <c r="K56" s="1218">
        <v>12999</v>
      </c>
      <c r="L56" s="1218">
        <v>11025</v>
      </c>
      <c r="M56" s="1218"/>
      <c r="N56" s="1218"/>
      <c r="O56" s="1218"/>
      <c r="P56" s="1218"/>
      <c r="Q56" s="1218"/>
      <c r="R56" s="1218">
        <v>19200</v>
      </c>
      <c r="S56" s="1218"/>
      <c r="T56" s="1218">
        <v>14550</v>
      </c>
      <c r="U56" s="1218"/>
      <c r="V56" s="1218">
        <v>16300</v>
      </c>
    </row>
    <row r="57" spans="1:22" x14ac:dyDescent="0.25">
      <c r="A57">
        <v>637</v>
      </c>
      <c r="B57" t="s">
        <v>644</v>
      </c>
      <c r="C57" t="s">
        <v>562</v>
      </c>
      <c r="D57" t="s">
        <v>537</v>
      </c>
      <c r="E57" s="1218">
        <v>19000</v>
      </c>
      <c r="F57" s="1218"/>
      <c r="G57" s="1218">
        <v>15000</v>
      </c>
      <c r="H57" s="1218">
        <v>13800</v>
      </c>
      <c r="I57" s="1218"/>
      <c r="J57" s="1218"/>
      <c r="K57" s="1218">
        <v>16999</v>
      </c>
      <c r="L57" s="1218">
        <v>13350</v>
      </c>
      <c r="M57" s="1218"/>
      <c r="N57" s="1218"/>
      <c r="O57" s="1218">
        <v>15399</v>
      </c>
      <c r="P57" s="1218"/>
      <c r="Q57" s="1218"/>
      <c r="R57" s="1218">
        <v>18500</v>
      </c>
      <c r="S57" s="1218">
        <v>11790</v>
      </c>
      <c r="T57" s="1218">
        <v>18790</v>
      </c>
      <c r="U57" s="1218"/>
      <c r="V57" s="1218">
        <v>18048</v>
      </c>
    </row>
    <row r="58" spans="1:22" x14ac:dyDescent="0.25">
      <c r="A58">
        <v>638</v>
      </c>
      <c r="B58" t="s">
        <v>645</v>
      </c>
      <c r="C58" t="s">
        <v>562</v>
      </c>
      <c r="D58" t="s">
        <v>537</v>
      </c>
      <c r="E58" s="1218">
        <v>19500</v>
      </c>
      <c r="F58" s="1218">
        <v>18000</v>
      </c>
      <c r="G58" s="1218">
        <v>14000</v>
      </c>
      <c r="H58" s="1218">
        <v>16500</v>
      </c>
      <c r="I58" s="1218"/>
      <c r="J58" s="1218"/>
      <c r="K58" s="1218">
        <v>23999</v>
      </c>
      <c r="L58" s="1218">
        <v>16000</v>
      </c>
      <c r="M58" s="1218"/>
      <c r="N58" s="1218"/>
      <c r="O58" s="1218">
        <v>13899</v>
      </c>
      <c r="P58" s="1218"/>
      <c r="Q58" s="1218"/>
      <c r="R58" s="1218">
        <v>20500</v>
      </c>
      <c r="S58" s="1218">
        <v>11990</v>
      </c>
      <c r="T58" s="1218">
        <v>22490</v>
      </c>
      <c r="U58" s="1218"/>
      <c r="V58" s="1218">
        <v>18590</v>
      </c>
    </row>
    <row r="59" spans="1:22" x14ac:dyDescent="0.25">
      <c r="A59">
        <v>639</v>
      </c>
      <c r="B59" t="s">
        <v>646</v>
      </c>
      <c r="C59" t="s">
        <v>562</v>
      </c>
      <c r="D59" t="s">
        <v>537</v>
      </c>
      <c r="E59" s="1218">
        <v>19500</v>
      </c>
      <c r="F59" s="1218">
        <v>18000</v>
      </c>
      <c r="G59" s="1218">
        <v>14000</v>
      </c>
      <c r="H59" s="1218">
        <v>14100</v>
      </c>
      <c r="I59" s="1218"/>
      <c r="J59" s="1218"/>
      <c r="K59" s="1218">
        <v>19999</v>
      </c>
      <c r="L59" s="1218">
        <v>15000</v>
      </c>
      <c r="M59" s="1218"/>
      <c r="N59" s="1218"/>
      <c r="O59" s="1218">
        <v>15199</v>
      </c>
      <c r="P59" s="1218"/>
      <c r="Q59" s="1218"/>
      <c r="R59" s="1218">
        <v>20500</v>
      </c>
      <c r="S59" s="1218">
        <v>14990</v>
      </c>
      <c r="T59" s="1218">
        <v>22490</v>
      </c>
      <c r="U59" s="1218"/>
      <c r="V59" s="1218">
        <v>17700</v>
      </c>
    </row>
    <row r="60" spans="1:22" x14ac:dyDescent="0.25">
      <c r="A60">
        <v>665</v>
      </c>
      <c r="B60" t="s">
        <v>647</v>
      </c>
      <c r="C60" t="s">
        <v>57</v>
      </c>
      <c r="D60" t="s">
        <v>537</v>
      </c>
      <c r="E60" s="1218"/>
      <c r="F60" s="1218"/>
      <c r="G60" s="1218"/>
      <c r="H60" s="1218"/>
      <c r="I60" s="1218"/>
      <c r="J60" s="1218"/>
      <c r="K60" s="1218"/>
      <c r="L60" s="1218"/>
      <c r="M60" s="1218"/>
      <c r="N60" s="1218"/>
      <c r="O60" s="1218"/>
      <c r="P60" s="1218"/>
      <c r="Q60" s="1218"/>
      <c r="R60" s="1218">
        <v>10120</v>
      </c>
      <c r="S60" s="1218"/>
      <c r="T60" s="1218"/>
      <c r="U60" s="1218"/>
      <c r="V60" s="1218"/>
    </row>
    <row r="61" spans="1:22" ht="15" hidden="1" customHeight="1" x14ac:dyDescent="0.25">
      <c r="A61">
        <v>736</v>
      </c>
      <c r="B61" t="s">
        <v>108</v>
      </c>
      <c r="C61" t="s">
        <v>562</v>
      </c>
      <c r="D61" t="s">
        <v>537</v>
      </c>
      <c r="E61" s="1218"/>
      <c r="F61" s="1218"/>
      <c r="G61" s="1218"/>
      <c r="H61" s="1218"/>
      <c r="I61" s="1218"/>
      <c r="J61" s="1218"/>
      <c r="K61" s="1218"/>
      <c r="L61" s="1218"/>
      <c r="M61" s="1218"/>
      <c r="N61" s="1218"/>
      <c r="O61" s="1218"/>
      <c r="P61" s="1218"/>
      <c r="Q61" s="1218"/>
      <c r="R61" s="1218"/>
      <c r="S61" s="1218"/>
      <c r="T61" s="1218">
        <v>11400</v>
      </c>
      <c r="U61" s="1218"/>
      <c r="V61" s="1218"/>
    </row>
    <row r="62" spans="1:22" x14ac:dyDescent="0.25">
      <c r="A62">
        <v>787</v>
      </c>
      <c r="B62" t="s">
        <v>153</v>
      </c>
      <c r="C62" t="s">
        <v>562</v>
      </c>
      <c r="D62" t="s">
        <v>537</v>
      </c>
      <c r="E62" s="1218">
        <v>14000</v>
      </c>
      <c r="F62" s="1218">
        <v>10000</v>
      </c>
      <c r="G62" s="1218">
        <v>10000</v>
      </c>
      <c r="H62" s="1218">
        <v>13800</v>
      </c>
      <c r="I62" s="1218"/>
      <c r="J62" s="1218">
        <v>13249.9</v>
      </c>
      <c r="K62" s="1218">
        <v>13299</v>
      </c>
      <c r="L62" s="1218">
        <v>9800</v>
      </c>
      <c r="M62" s="1218"/>
      <c r="N62" s="1218"/>
      <c r="O62" s="1218">
        <v>12999</v>
      </c>
      <c r="P62" s="1218"/>
      <c r="Q62" s="1218"/>
      <c r="R62" s="1218"/>
      <c r="S62" s="1218">
        <v>8290</v>
      </c>
      <c r="T62" s="1218"/>
      <c r="U62" s="1218"/>
      <c r="V62" s="1218"/>
    </row>
    <row r="63" spans="1:22" x14ac:dyDescent="0.25">
      <c r="A63">
        <v>788</v>
      </c>
      <c r="B63" t="s">
        <v>154</v>
      </c>
      <c r="C63" t="s">
        <v>562</v>
      </c>
      <c r="D63" t="s">
        <v>537</v>
      </c>
      <c r="E63" s="1218"/>
      <c r="F63" s="1218">
        <v>12000</v>
      </c>
      <c r="G63" s="1218"/>
      <c r="H63" s="1218"/>
      <c r="I63" s="1218"/>
      <c r="J63" s="1218"/>
      <c r="K63" s="1218">
        <v>13999</v>
      </c>
      <c r="L63" s="1218"/>
      <c r="M63" s="1218"/>
      <c r="N63" s="1218"/>
      <c r="O63" s="1218">
        <v>12990</v>
      </c>
      <c r="P63" s="1218"/>
      <c r="Q63" s="1218"/>
      <c r="R63" s="1218">
        <v>18400</v>
      </c>
      <c r="S63" s="1218"/>
      <c r="T63" s="1218">
        <v>16900</v>
      </c>
      <c r="U63" s="1218"/>
      <c r="V63" s="1218">
        <v>9800</v>
      </c>
    </row>
    <row r="64" spans="1:22" x14ac:dyDescent="0.25">
      <c r="A64">
        <v>789</v>
      </c>
      <c r="B64" t="s">
        <v>155</v>
      </c>
      <c r="C64" t="s">
        <v>562</v>
      </c>
      <c r="D64" t="s">
        <v>537</v>
      </c>
      <c r="E64" s="1218"/>
      <c r="F64" s="1218">
        <v>12000</v>
      </c>
      <c r="G64" s="1218"/>
      <c r="H64" s="1218">
        <v>14700</v>
      </c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8"/>
      <c r="T64" s="1218"/>
      <c r="U64" s="1218"/>
      <c r="V64" s="1218"/>
    </row>
    <row r="65" spans="1:22" x14ac:dyDescent="0.25">
      <c r="A65">
        <v>790</v>
      </c>
      <c r="B65" t="s">
        <v>663</v>
      </c>
      <c r="C65" t="s">
        <v>562</v>
      </c>
      <c r="D65" t="s">
        <v>537</v>
      </c>
      <c r="E65" s="1218"/>
      <c r="F65" s="1218"/>
      <c r="G65" s="1218"/>
      <c r="H65" s="1218">
        <v>13100</v>
      </c>
      <c r="I65" s="1218"/>
      <c r="J65" s="1218"/>
      <c r="K65" s="1218"/>
      <c r="L65" s="1218"/>
      <c r="M65" s="1218"/>
      <c r="N65" s="1218"/>
      <c r="O65" s="1218"/>
      <c r="P65" s="1218"/>
      <c r="Q65" s="1218"/>
      <c r="R65" s="1218"/>
      <c r="S65" s="1218"/>
      <c r="T65" s="1218"/>
      <c r="U65" s="1218"/>
      <c r="V65" s="1218"/>
    </row>
    <row r="66" spans="1:22" x14ac:dyDescent="0.25">
      <c r="A66">
        <v>911</v>
      </c>
      <c r="B66" t="s">
        <v>665</v>
      </c>
      <c r="D66" t="s">
        <v>537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>
        <v>14660</v>
      </c>
      <c r="Q66" s="1218"/>
      <c r="R66" s="1218"/>
      <c r="S66" s="1218"/>
      <c r="T66" s="1218"/>
      <c r="U66" s="1218"/>
      <c r="V66" s="1218"/>
    </row>
    <row r="67" spans="1:22" x14ac:dyDescent="0.25">
      <c r="A67">
        <v>914</v>
      </c>
      <c r="B67" t="s">
        <v>668</v>
      </c>
      <c r="D67" t="s">
        <v>537</v>
      </c>
      <c r="E67" s="1218"/>
      <c r="F67" s="1218"/>
      <c r="G67" s="1218"/>
      <c r="H67" s="1218"/>
      <c r="I67" s="1218"/>
      <c r="J67" s="1218"/>
      <c r="K67" s="1218"/>
      <c r="L67" s="1218"/>
      <c r="M67" s="1218"/>
      <c r="N67" s="1218"/>
      <c r="O67" s="1218"/>
      <c r="P67" s="1218">
        <v>15250</v>
      </c>
      <c r="Q67" s="1218"/>
      <c r="R67" s="1218"/>
      <c r="S67" s="1218"/>
      <c r="T67" s="1218"/>
      <c r="U67" s="1218"/>
      <c r="V67" s="1218"/>
    </row>
    <row r="68" spans="1:22" x14ac:dyDescent="0.25">
      <c r="A68">
        <v>915</v>
      </c>
      <c r="B68" t="s">
        <v>669</v>
      </c>
      <c r="D68" t="s">
        <v>537</v>
      </c>
      <c r="E68" s="1218"/>
      <c r="F68" s="1218"/>
      <c r="G68" s="1218"/>
      <c r="H68" s="1218"/>
      <c r="I68" s="1218"/>
      <c r="J68" s="1218"/>
      <c r="K68" s="1218"/>
      <c r="L68" s="1218"/>
      <c r="M68" s="1218"/>
      <c r="N68" s="1218"/>
      <c r="O68" s="1218"/>
      <c r="P68" s="1218">
        <v>14600</v>
      </c>
      <c r="Q68" s="1218"/>
      <c r="R68" s="1218"/>
      <c r="S68" s="1218"/>
      <c r="T68" s="1218"/>
      <c r="U68" s="1218"/>
      <c r="V68" s="1218"/>
    </row>
    <row r="69" spans="1:22" x14ac:dyDescent="0.25">
      <c r="A69">
        <v>916</v>
      </c>
      <c r="B69" t="s">
        <v>670</v>
      </c>
      <c r="D69" t="s">
        <v>537</v>
      </c>
      <c r="E69" s="1218"/>
      <c r="F69" s="1218"/>
      <c r="G69" s="1218"/>
      <c r="H69" s="1218"/>
      <c r="I69" s="1218"/>
      <c r="J69" s="1218"/>
      <c r="K69" s="1218"/>
      <c r="L69" s="1218"/>
      <c r="M69" s="1218"/>
      <c r="N69" s="1218"/>
      <c r="O69" s="1218"/>
      <c r="P69" s="1218">
        <v>16000</v>
      </c>
      <c r="Q69" s="1218"/>
      <c r="R69" s="1218"/>
      <c r="S69" s="1218"/>
      <c r="T69" s="1218"/>
      <c r="U69" s="1218"/>
      <c r="V69" s="1218"/>
    </row>
    <row r="70" spans="1:22" x14ac:dyDescent="0.25">
      <c r="A70">
        <v>917</v>
      </c>
      <c r="B70" t="s">
        <v>671</v>
      </c>
      <c r="D70" t="s">
        <v>537</v>
      </c>
      <c r="E70" s="1218"/>
      <c r="F70" s="1218"/>
      <c r="G70" s="1218"/>
      <c r="H70" s="1218"/>
      <c r="I70" s="1218"/>
      <c r="J70" s="1218"/>
      <c r="K70" s="1218"/>
      <c r="L70" s="1218"/>
      <c r="M70" s="1218"/>
      <c r="N70" s="1218"/>
      <c r="O70" s="1218"/>
      <c r="P70" s="1218">
        <v>16000</v>
      </c>
      <c r="Q70" s="1218"/>
      <c r="R70" s="1218"/>
      <c r="S70" s="1218"/>
      <c r="T70" s="1218"/>
      <c r="U70" s="1218"/>
      <c r="V70" s="1218"/>
    </row>
    <row r="71" spans="1:22" x14ac:dyDescent="0.25">
      <c r="A71">
        <v>918</v>
      </c>
      <c r="B71" t="s">
        <v>672</v>
      </c>
      <c r="D71" t="s">
        <v>537</v>
      </c>
      <c r="E71" s="1218"/>
      <c r="F71" s="1218"/>
      <c r="G71" s="1218"/>
      <c r="H71" s="1218"/>
      <c r="I71" s="1218"/>
      <c r="J71" s="1218"/>
      <c r="K71" s="1218"/>
      <c r="L71" s="1218"/>
      <c r="M71" s="1218"/>
      <c r="N71" s="1218"/>
      <c r="O71" s="1218"/>
      <c r="P71" s="1218">
        <v>12600</v>
      </c>
      <c r="Q71" s="1218"/>
      <c r="R71" s="1218"/>
      <c r="S71" s="1218"/>
      <c r="T71" s="1218"/>
      <c r="U71" s="1218"/>
      <c r="V71" s="1218"/>
    </row>
    <row r="72" spans="1:22" x14ac:dyDescent="0.25">
      <c r="A72">
        <v>919</v>
      </c>
      <c r="B72" t="s">
        <v>673</v>
      </c>
      <c r="D72" t="s">
        <v>537</v>
      </c>
      <c r="E72" s="1218"/>
      <c r="F72" s="1218"/>
      <c r="G72" s="1218"/>
      <c r="H72" s="1218"/>
      <c r="I72" s="1218"/>
      <c r="J72" s="1218"/>
      <c r="K72" s="1218"/>
      <c r="L72" s="1218"/>
      <c r="M72" s="1218"/>
      <c r="N72" s="1218"/>
      <c r="O72" s="1218"/>
      <c r="P72" s="1218">
        <v>15250</v>
      </c>
      <c r="Q72" s="1218"/>
      <c r="R72" s="1218"/>
      <c r="S72" s="1218"/>
      <c r="T72" s="1218"/>
      <c r="U72" s="1218"/>
      <c r="V72" s="1218"/>
    </row>
    <row r="73" spans="1:22" x14ac:dyDescent="0.25">
      <c r="A73">
        <v>921</v>
      </c>
      <c r="B73" t="s">
        <v>675</v>
      </c>
      <c r="D73" t="s">
        <v>537</v>
      </c>
      <c r="E73" s="1218"/>
      <c r="F73" s="1218"/>
      <c r="G73" s="1218"/>
      <c r="H73" s="1218"/>
      <c r="I73" s="1218"/>
      <c r="J73" s="1218"/>
      <c r="K73" s="1218"/>
      <c r="L73" s="1218"/>
      <c r="M73" s="1218"/>
      <c r="N73" s="1218"/>
      <c r="O73" s="1218"/>
      <c r="P73" s="1218">
        <v>15250</v>
      </c>
      <c r="Q73" s="1218"/>
      <c r="R73" s="1218"/>
      <c r="S73" s="1218"/>
      <c r="T73" s="1218"/>
      <c r="U73" s="1218"/>
      <c r="V73" s="1218"/>
    </row>
    <row r="74" spans="1:22" x14ac:dyDescent="0.25">
      <c r="A74">
        <v>922</v>
      </c>
      <c r="B74" t="s">
        <v>676</v>
      </c>
      <c r="D74" t="s">
        <v>537</v>
      </c>
      <c r="E74" s="1218"/>
      <c r="F74" s="1218"/>
      <c r="G74" s="1218"/>
      <c r="H74" s="1218"/>
      <c r="I74" s="1218"/>
      <c r="J74" s="1218"/>
      <c r="K74" s="1218"/>
      <c r="L74" s="1218"/>
      <c r="M74" s="1218"/>
      <c r="N74" s="1218"/>
      <c r="O74" s="1218"/>
      <c r="P74" s="1218">
        <v>14150</v>
      </c>
      <c r="Q74" s="1218"/>
      <c r="R74" s="1218"/>
      <c r="S74" s="1218"/>
      <c r="T74" s="1218"/>
      <c r="U74" s="1218"/>
      <c r="V74" s="1218"/>
    </row>
    <row r="75" spans="1:22" x14ac:dyDescent="0.25">
      <c r="A75">
        <v>924</v>
      </c>
      <c r="B75" t="s">
        <v>678</v>
      </c>
      <c r="D75" t="s">
        <v>537</v>
      </c>
      <c r="E75" s="1218"/>
      <c r="F75" s="1218"/>
      <c r="G75" s="1218"/>
      <c r="H75" s="1218"/>
      <c r="I75" s="1218"/>
      <c r="J75" s="1218"/>
      <c r="K75" s="1218"/>
      <c r="L75" s="1218"/>
      <c r="M75" s="1218"/>
      <c r="N75" s="1218"/>
      <c r="O75" s="1218"/>
      <c r="P75" s="1218">
        <v>15100</v>
      </c>
      <c r="Q75" s="1218"/>
      <c r="R75" s="1218"/>
      <c r="S75" s="1218"/>
      <c r="T75" s="1218"/>
      <c r="U75" s="1218"/>
      <c r="V75" s="1218"/>
    </row>
    <row r="76" spans="1:22" x14ac:dyDescent="0.25">
      <c r="A76">
        <v>925</v>
      </c>
      <c r="B76" t="s">
        <v>679</v>
      </c>
      <c r="D76" t="s">
        <v>537</v>
      </c>
      <c r="E76" s="1218"/>
      <c r="F76" s="1218"/>
      <c r="G76" s="1218"/>
      <c r="H76" s="1218"/>
      <c r="I76" s="1218"/>
      <c r="J76" s="1218"/>
      <c r="K76" s="1218"/>
      <c r="L76" s="1218"/>
      <c r="M76" s="1218"/>
      <c r="N76" s="1218"/>
      <c r="O76" s="1218"/>
      <c r="P76" s="1218">
        <v>9110</v>
      </c>
      <c r="Q76" s="1218"/>
      <c r="R76" s="1218"/>
      <c r="S76" s="1218"/>
      <c r="T76" s="1218"/>
      <c r="U76" s="1218"/>
      <c r="V76" s="1218"/>
    </row>
    <row r="77" spans="1:22" x14ac:dyDescent="0.25">
      <c r="A77">
        <v>926</v>
      </c>
      <c r="B77" t="s">
        <v>680</v>
      </c>
      <c r="D77" t="s">
        <v>537</v>
      </c>
      <c r="E77" s="1218"/>
      <c r="F77" s="1218"/>
      <c r="G77" s="1218"/>
      <c r="H77" s="1218"/>
      <c r="I77" s="1218"/>
      <c r="J77" s="1218"/>
      <c r="K77" s="1218"/>
      <c r="L77" s="1218"/>
      <c r="M77" s="1218"/>
      <c r="N77" s="1218"/>
      <c r="O77" s="1218"/>
      <c r="P77" s="1218">
        <v>10100</v>
      </c>
      <c r="Q77" s="1218"/>
      <c r="R77" s="1218"/>
      <c r="S77" s="1218"/>
      <c r="T77" s="1218"/>
      <c r="U77" s="1218"/>
      <c r="V77" s="1218"/>
    </row>
    <row r="78" spans="1:22" ht="15" hidden="1" customHeight="1" x14ac:dyDescent="0.25">
      <c r="A78">
        <v>927</v>
      </c>
      <c r="B78" t="s">
        <v>681</v>
      </c>
      <c r="D78" t="s">
        <v>537</v>
      </c>
      <c r="E78" s="1218"/>
      <c r="F78" s="1218"/>
      <c r="G78" s="1218"/>
      <c r="H78" s="1218"/>
      <c r="I78" s="1218"/>
      <c r="J78" s="1218"/>
      <c r="K78" s="1218"/>
      <c r="L78" s="1218"/>
      <c r="M78" s="1218"/>
      <c r="N78" s="1218"/>
      <c r="O78" s="1218"/>
      <c r="P78" s="1218">
        <v>8580</v>
      </c>
      <c r="Q78" s="1218"/>
      <c r="R78" s="1218"/>
      <c r="S78" s="1218"/>
      <c r="T78" s="1218"/>
      <c r="U78" s="1218"/>
      <c r="V78" s="1218"/>
    </row>
    <row r="79" spans="1:22" ht="15" hidden="1" customHeight="1" x14ac:dyDescent="0.25">
      <c r="A79">
        <v>938</v>
      </c>
      <c r="B79" t="s">
        <v>210</v>
      </c>
      <c r="D79" t="s">
        <v>630</v>
      </c>
      <c r="E79" s="1218"/>
      <c r="F79" s="1218"/>
      <c r="G79" s="1218">
        <v>15900</v>
      </c>
      <c r="H79" s="1218"/>
      <c r="I79" s="1218"/>
      <c r="J79" s="1218"/>
      <c r="K79" s="1218"/>
      <c r="L79" s="1218"/>
      <c r="M79" s="1218"/>
      <c r="N79" s="1218"/>
      <c r="O79" s="1218"/>
      <c r="P79" s="1218"/>
      <c r="Q79" s="1218"/>
      <c r="R79" s="1218"/>
      <c r="S79" s="1218"/>
      <c r="T79" s="1218"/>
      <c r="U79" s="1218"/>
      <c r="V79" s="1218"/>
    </row>
    <row r="80" spans="1:22" x14ac:dyDescent="0.25">
      <c r="A80">
        <v>941</v>
      </c>
      <c r="B80" t="s">
        <v>213</v>
      </c>
      <c r="D80" t="s">
        <v>630</v>
      </c>
      <c r="E80" s="1218"/>
      <c r="F80" s="1218"/>
      <c r="G80" s="1218"/>
      <c r="H80" s="1218"/>
      <c r="I80" s="1218"/>
      <c r="J80" s="1218"/>
      <c r="K80" s="1218"/>
      <c r="L80" s="1218"/>
      <c r="M80" s="1218"/>
      <c r="N80" s="1218"/>
      <c r="O80" s="1218"/>
      <c r="P80" s="1218"/>
      <c r="Q80" s="1218"/>
      <c r="R80" s="1218"/>
      <c r="S80" s="1218"/>
      <c r="T80" s="1218">
        <v>24917</v>
      </c>
      <c r="U80" s="1218"/>
      <c r="V80" s="1218"/>
    </row>
    <row r="81" spans="1:22" x14ac:dyDescent="0.25">
      <c r="A81">
        <v>944</v>
      </c>
      <c r="B81" t="s">
        <v>214</v>
      </c>
      <c r="D81" t="s">
        <v>630</v>
      </c>
      <c r="E81" s="1218">
        <v>26000</v>
      </c>
      <c r="F81" s="1218"/>
      <c r="G81" s="1218"/>
      <c r="H81" s="1218"/>
      <c r="I81" s="1218"/>
      <c r="J81" s="1218"/>
      <c r="K81" s="1218"/>
      <c r="L81" s="1218"/>
      <c r="M81" s="1218"/>
      <c r="N81" s="1218"/>
      <c r="O81" s="1218"/>
      <c r="P81" s="1218"/>
      <c r="Q81" s="1218"/>
      <c r="R81" s="1218"/>
      <c r="S81" s="1218"/>
      <c r="T81" s="1218">
        <v>21257</v>
      </c>
      <c r="U81" s="1218"/>
      <c r="V81" s="1218"/>
    </row>
    <row r="82" spans="1:22" x14ac:dyDescent="0.25">
      <c r="A82">
        <v>945</v>
      </c>
      <c r="B82" t="s">
        <v>218</v>
      </c>
      <c r="D82" t="s">
        <v>630</v>
      </c>
      <c r="E82" s="1218"/>
      <c r="F82" s="1218"/>
      <c r="G82" s="1218"/>
      <c r="H82" s="1218"/>
      <c r="I82" s="1218"/>
      <c r="J82" s="1218"/>
      <c r="K82" s="1218"/>
      <c r="L82" s="1218"/>
      <c r="M82" s="1218"/>
      <c r="N82" s="1218"/>
      <c r="O82" s="1218"/>
      <c r="P82" s="1218"/>
      <c r="Q82" s="1218"/>
      <c r="R82" s="1218"/>
      <c r="S82" s="1218"/>
      <c r="T82" s="1218">
        <v>23342</v>
      </c>
      <c r="U82" s="1218"/>
      <c r="V82" s="1218"/>
    </row>
    <row r="83" spans="1:22" x14ac:dyDescent="0.25">
      <c r="A83">
        <v>946</v>
      </c>
      <c r="B83" t="s">
        <v>686</v>
      </c>
      <c r="D83" t="s">
        <v>630</v>
      </c>
      <c r="E83" s="1218">
        <v>11700</v>
      </c>
      <c r="F83" s="1218"/>
      <c r="G83" s="1218">
        <v>10500</v>
      </c>
      <c r="H83" s="1218"/>
      <c r="I83" s="1218"/>
      <c r="J83" s="1218"/>
      <c r="K83" s="1218"/>
      <c r="L83" s="1218"/>
      <c r="M83" s="1218"/>
      <c r="N83" s="1218"/>
      <c r="O83" s="1218"/>
      <c r="P83" s="1218"/>
      <c r="Q83" s="1218"/>
      <c r="R83" s="1218"/>
      <c r="S83" s="1218"/>
      <c r="T83" s="1218">
        <v>8700</v>
      </c>
      <c r="U83" s="1218"/>
      <c r="V83" s="1218"/>
    </row>
    <row r="84" spans="1:22" x14ac:dyDescent="0.25">
      <c r="A84">
        <v>947</v>
      </c>
      <c r="B84" t="s">
        <v>216</v>
      </c>
      <c r="D84" t="s">
        <v>630</v>
      </c>
      <c r="E84" s="1218"/>
      <c r="F84" s="1218"/>
      <c r="G84" s="1218">
        <v>11300</v>
      </c>
      <c r="H84" s="1218"/>
      <c r="I84" s="1218"/>
      <c r="J84" s="1218"/>
      <c r="K84" s="1218"/>
      <c r="L84" s="1218"/>
      <c r="M84" s="1218"/>
      <c r="N84" s="1218"/>
      <c r="O84" s="1218"/>
      <c r="P84" s="1218"/>
      <c r="Q84" s="1218"/>
      <c r="R84" s="1218"/>
      <c r="S84" s="1218"/>
      <c r="T84" s="1218">
        <v>19494</v>
      </c>
      <c r="U84" s="1218"/>
      <c r="V84" s="1218"/>
    </row>
    <row r="85" spans="1:22" x14ac:dyDescent="0.25">
      <c r="A85">
        <v>983</v>
      </c>
      <c r="B85" t="s">
        <v>217</v>
      </c>
      <c r="D85" t="s">
        <v>630</v>
      </c>
      <c r="E85" s="1218">
        <v>23800</v>
      </c>
      <c r="F85" s="1218"/>
      <c r="G85" s="1218">
        <v>17000</v>
      </c>
      <c r="H85" s="1218"/>
      <c r="I85" s="1218"/>
      <c r="J85" s="1218"/>
      <c r="K85" s="1218"/>
      <c r="L85" s="1218"/>
      <c r="M85" s="1218"/>
      <c r="N85" s="1218"/>
      <c r="O85" s="1218"/>
      <c r="P85" s="1218"/>
      <c r="Q85" s="1218"/>
      <c r="R85" s="1218"/>
      <c r="S85" s="1218"/>
      <c r="T85" s="1218">
        <v>20498</v>
      </c>
      <c r="U85" s="1218"/>
      <c r="V85" s="1218"/>
    </row>
    <row r="86" spans="1:22" x14ac:dyDescent="0.25">
      <c r="A86">
        <v>1033</v>
      </c>
      <c r="B86" t="s">
        <v>699</v>
      </c>
      <c r="D86" t="s">
        <v>630</v>
      </c>
      <c r="E86" s="1218"/>
      <c r="F86" s="1218"/>
      <c r="G86" s="1218"/>
      <c r="H86" s="1218"/>
      <c r="I86" s="1218"/>
      <c r="J86" s="1218"/>
      <c r="K86" s="1218"/>
      <c r="L86" s="1218"/>
      <c r="M86" s="1218"/>
      <c r="N86" s="1218"/>
      <c r="O86" s="1218"/>
      <c r="P86" s="1218"/>
      <c r="Q86" s="1218"/>
      <c r="R86" s="1218"/>
      <c r="S86" s="1218"/>
      <c r="T86" s="1218">
        <v>1710</v>
      </c>
      <c r="U86" s="1218"/>
      <c r="V86" s="1218"/>
    </row>
    <row r="87" spans="1:22" x14ac:dyDescent="0.25">
      <c r="A87">
        <v>1038</v>
      </c>
      <c r="B87" t="s">
        <v>702</v>
      </c>
      <c r="D87" t="s">
        <v>630</v>
      </c>
      <c r="E87" s="1218"/>
      <c r="F87" s="1218"/>
      <c r="G87" s="1218"/>
      <c r="H87" s="1218"/>
      <c r="I87" s="1218"/>
      <c r="J87" s="1218"/>
      <c r="K87" s="1218"/>
      <c r="L87" s="1218"/>
      <c r="M87" s="1218"/>
      <c r="N87" s="1218"/>
      <c r="O87" s="1218"/>
      <c r="P87" s="1218"/>
      <c r="Q87" s="1218"/>
      <c r="R87" s="1218"/>
      <c r="S87" s="1218"/>
      <c r="T87" s="1218">
        <v>2260</v>
      </c>
      <c r="U87" s="1218"/>
      <c r="V87" s="1218"/>
    </row>
    <row r="88" spans="1:22" x14ac:dyDescent="0.25">
      <c r="A88">
        <v>1039</v>
      </c>
      <c r="B88" t="s">
        <v>703</v>
      </c>
      <c r="D88" t="s">
        <v>630</v>
      </c>
      <c r="E88" s="1218"/>
      <c r="F88" s="1218"/>
      <c r="G88" s="1218"/>
      <c r="H88" s="1218"/>
      <c r="I88" s="1218"/>
      <c r="J88" s="1218"/>
      <c r="K88" s="1218"/>
      <c r="L88" s="1218"/>
      <c r="M88" s="1218"/>
      <c r="N88" s="1218"/>
      <c r="O88" s="1218"/>
      <c r="P88" s="1218"/>
      <c r="Q88" s="1218"/>
      <c r="R88" s="1218"/>
      <c r="S88" s="1218"/>
      <c r="T88" s="1218">
        <v>900</v>
      </c>
      <c r="U88" s="1218"/>
      <c r="V88" s="1218"/>
    </row>
    <row r="89" spans="1:22" x14ac:dyDescent="0.25">
      <c r="A89">
        <v>1065</v>
      </c>
      <c r="B89" t="s">
        <v>708</v>
      </c>
      <c r="D89" t="s">
        <v>537</v>
      </c>
      <c r="E89" s="1218"/>
      <c r="F89" s="1218"/>
      <c r="G89" s="1218"/>
      <c r="H89" s="1218"/>
      <c r="I89" s="1218"/>
      <c r="J89" s="1218"/>
      <c r="K89" s="1218"/>
      <c r="L89" s="1218"/>
      <c r="M89" s="1218"/>
      <c r="N89" s="1218"/>
      <c r="O89" s="1218"/>
      <c r="P89" s="1218">
        <v>14600</v>
      </c>
      <c r="Q89" s="1218"/>
      <c r="R89" s="1218"/>
      <c r="S89" s="1218"/>
      <c r="T89" s="1218"/>
      <c r="U89" s="1218"/>
      <c r="V89" s="1218"/>
    </row>
    <row r="90" spans="1:22" x14ac:dyDescent="0.25">
      <c r="A90">
        <v>1066</v>
      </c>
      <c r="B90" t="s">
        <v>709</v>
      </c>
      <c r="D90" t="s">
        <v>537</v>
      </c>
      <c r="E90" s="1218"/>
      <c r="F90" s="1218"/>
      <c r="G90" s="1218"/>
      <c r="H90" s="1218"/>
      <c r="I90" s="1218"/>
      <c r="J90" s="1218"/>
      <c r="K90" s="1218"/>
      <c r="L90" s="1218"/>
      <c r="M90" s="1218"/>
      <c r="N90" s="1218"/>
      <c r="O90" s="1218"/>
      <c r="P90" s="1218">
        <v>14600</v>
      </c>
      <c r="Q90" s="1218"/>
      <c r="R90" s="1218"/>
      <c r="S90" s="1218"/>
      <c r="T90" s="1218"/>
      <c r="U90" s="1218"/>
      <c r="V90" s="1218"/>
    </row>
    <row r="91" spans="1:22" x14ac:dyDescent="0.25">
      <c r="A91">
        <v>1069</v>
      </c>
      <c r="B91" t="s">
        <v>712</v>
      </c>
      <c r="D91" t="s">
        <v>537</v>
      </c>
      <c r="E91" s="1218"/>
      <c r="F91" s="1218"/>
      <c r="G91" s="1218"/>
      <c r="H91" s="1218"/>
      <c r="I91" s="1218"/>
      <c r="J91" s="1218"/>
      <c r="K91" s="1218"/>
      <c r="L91" s="1218"/>
      <c r="M91" s="1218"/>
      <c r="N91" s="1218"/>
      <c r="O91" s="1218"/>
      <c r="P91" s="1218">
        <v>12000</v>
      </c>
      <c r="Q91" s="1218"/>
      <c r="R91" s="1218"/>
      <c r="S91" s="1218"/>
      <c r="T91" s="1218"/>
      <c r="U91" s="1218"/>
      <c r="V91" s="1218"/>
    </row>
    <row r="92" spans="1:22" x14ac:dyDescent="0.25">
      <c r="A92">
        <v>1071</v>
      </c>
      <c r="B92" t="s">
        <v>714</v>
      </c>
      <c r="D92" t="s">
        <v>537</v>
      </c>
      <c r="E92" s="1218"/>
      <c r="F92" s="1218"/>
      <c r="G92" s="1218"/>
      <c r="H92" s="1218"/>
      <c r="I92" s="1218"/>
      <c r="J92" s="1218"/>
      <c r="K92" s="1218"/>
      <c r="L92" s="1218"/>
      <c r="M92" s="1218"/>
      <c r="N92" s="1218"/>
      <c r="O92" s="1218"/>
      <c r="P92" s="1218">
        <v>14600</v>
      </c>
      <c r="Q92" s="1218"/>
      <c r="R92" s="1218"/>
      <c r="S92" s="1218"/>
      <c r="T92" s="1218"/>
      <c r="U92" s="1218"/>
      <c r="V92" s="1218"/>
    </row>
    <row r="93" spans="1:22" x14ac:dyDescent="0.25">
      <c r="A93">
        <v>1091</v>
      </c>
      <c r="B93" t="s">
        <v>725</v>
      </c>
      <c r="D93" t="s">
        <v>537</v>
      </c>
      <c r="E93" s="1218"/>
      <c r="F93" s="1218"/>
      <c r="G93" s="1218"/>
      <c r="H93" s="1218"/>
      <c r="I93" s="1218"/>
      <c r="J93" s="1218"/>
      <c r="K93" s="1218"/>
      <c r="L93" s="1218"/>
      <c r="M93" s="1218"/>
      <c r="N93" s="1218"/>
      <c r="O93" s="1218"/>
      <c r="P93" s="1218"/>
      <c r="Q93" s="1218"/>
      <c r="R93" s="1218"/>
      <c r="S93" s="1218"/>
      <c r="T93" s="1218"/>
      <c r="U93" s="1218"/>
      <c r="V93" s="1218">
        <v>19990</v>
      </c>
    </row>
    <row r="94" spans="1:22" x14ac:dyDescent="0.25">
      <c r="A94">
        <v>1110</v>
      </c>
      <c r="B94" t="s">
        <v>733</v>
      </c>
      <c r="D94" t="s">
        <v>630</v>
      </c>
      <c r="E94" s="1218"/>
      <c r="F94" s="1218"/>
      <c r="G94" s="1218"/>
      <c r="H94" s="1218"/>
      <c r="I94" s="1218"/>
      <c r="J94" s="1218"/>
      <c r="K94" s="1218"/>
      <c r="L94" s="1218"/>
      <c r="M94" s="1218"/>
      <c r="N94" s="1218"/>
      <c r="O94" s="1218"/>
      <c r="P94" s="1218"/>
      <c r="Q94" s="1218"/>
      <c r="R94" s="1218"/>
      <c r="S94" s="1218"/>
      <c r="T94" s="1218">
        <v>1500</v>
      </c>
      <c r="U94" s="1218"/>
      <c r="V94" s="1218"/>
    </row>
    <row r="95" spans="1:22" x14ac:dyDescent="0.25">
      <c r="A95">
        <v>1121</v>
      </c>
      <c r="B95" t="s">
        <v>736</v>
      </c>
      <c r="D95" t="s">
        <v>630</v>
      </c>
      <c r="E95" s="1218"/>
      <c r="F95" s="1218">
        <v>5900</v>
      </c>
      <c r="G95" s="1218">
        <v>6000</v>
      </c>
      <c r="H95" s="1218"/>
      <c r="I95" s="1218"/>
      <c r="J95" s="1218"/>
      <c r="K95" s="1218"/>
      <c r="L95" s="1218"/>
      <c r="M95" s="1218"/>
      <c r="N95" s="1218"/>
      <c r="O95" s="1218"/>
      <c r="P95" s="1218"/>
      <c r="Q95" s="1218"/>
      <c r="R95" s="1218"/>
      <c r="S95" s="1218">
        <v>7280</v>
      </c>
      <c r="T95" s="1218"/>
      <c r="U95" s="1218"/>
      <c r="V95" s="1218"/>
    </row>
    <row r="96" spans="1:22" x14ac:dyDescent="0.25">
      <c r="A96">
        <v>1147</v>
      </c>
      <c r="B96" t="s">
        <v>739</v>
      </c>
      <c r="D96" t="s">
        <v>630</v>
      </c>
      <c r="E96" s="1218"/>
      <c r="F96" s="1218">
        <v>5900</v>
      </c>
      <c r="G96" s="1218">
        <v>5500</v>
      </c>
      <c r="H96" s="1218"/>
      <c r="I96" s="1218"/>
      <c r="J96" s="1218"/>
      <c r="K96" s="1218"/>
      <c r="L96" s="1218"/>
      <c r="M96" s="1218"/>
      <c r="N96" s="1218"/>
      <c r="O96" s="1218"/>
      <c r="P96" s="1218"/>
      <c r="Q96" s="1218"/>
      <c r="R96" s="1218"/>
      <c r="S96" s="1218"/>
      <c r="T96" s="1218"/>
      <c r="U96" s="1218"/>
      <c r="V96" s="1218"/>
    </row>
    <row r="97" spans="1:22" x14ac:dyDescent="0.25">
      <c r="A97">
        <v>1154</v>
      </c>
      <c r="B97" t="s">
        <v>740</v>
      </c>
      <c r="D97" t="s">
        <v>630</v>
      </c>
      <c r="E97" s="1218"/>
      <c r="F97" s="1218">
        <v>5900</v>
      </c>
      <c r="G97" s="1218">
        <v>5500</v>
      </c>
      <c r="H97" s="1218"/>
      <c r="I97" s="1218"/>
      <c r="J97" s="1218"/>
      <c r="K97" s="1218"/>
      <c r="L97" s="1218"/>
      <c r="M97" s="1218"/>
      <c r="N97" s="1218"/>
      <c r="O97" s="1218"/>
      <c r="P97" s="1218"/>
      <c r="Q97" s="1218"/>
      <c r="R97" s="1218"/>
      <c r="S97" s="1218"/>
      <c r="T97" s="1218"/>
      <c r="U97" s="1218"/>
      <c r="V97" s="1218"/>
    </row>
    <row r="98" spans="1:22" x14ac:dyDescent="0.25">
      <c r="A98">
        <v>1161</v>
      </c>
      <c r="B98" t="s">
        <v>742</v>
      </c>
      <c r="D98" t="s">
        <v>630</v>
      </c>
      <c r="E98" s="1218"/>
      <c r="F98" s="1218"/>
      <c r="G98" s="1218"/>
      <c r="H98" s="1218"/>
      <c r="I98" s="1218"/>
      <c r="J98" s="1218"/>
      <c r="K98" s="1218"/>
      <c r="L98" s="1218"/>
      <c r="M98" s="1218"/>
      <c r="N98" s="1218"/>
      <c r="O98" s="1218"/>
      <c r="P98" s="1218"/>
      <c r="Q98" s="1218"/>
      <c r="R98" s="1218"/>
      <c r="S98" s="1218"/>
      <c r="T98" s="1218">
        <v>1390</v>
      </c>
      <c r="U98" s="1218"/>
      <c r="V98" s="1218"/>
    </row>
    <row r="99" spans="1:22" x14ac:dyDescent="0.25">
      <c r="A99">
        <v>1174</v>
      </c>
      <c r="B99" t="s">
        <v>744</v>
      </c>
      <c r="D99" t="s">
        <v>630</v>
      </c>
      <c r="E99" s="1218"/>
      <c r="F99" s="1218"/>
      <c r="G99" s="1218"/>
      <c r="H99" s="1218"/>
      <c r="I99" s="1218"/>
      <c r="J99" s="1218"/>
      <c r="K99" s="1218"/>
      <c r="L99" s="1218"/>
      <c r="M99" s="1218"/>
      <c r="N99" s="1218"/>
      <c r="O99" s="1218"/>
      <c r="P99" s="1218"/>
      <c r="Q99" s="1218"/>
      <c r="R99" s="1218"/>
      <c r="S99" s="1218"/>
      <c r="T99" s="1218">
        <v>2090</v>
      </c>
      <c r="U99" s="1218"/>
      <c r="V99" s="1218"/>
    </row>
    <row r="100" spans="1:22" x14ac:dyDescent="0.25">
      <c r="A100">
        <v>1178</v>
      </c>
      <c r="B100" t="s">
        <v>746</v>
      </c>
      <c r="D100" t="s">
        <v>630</v>
      </c>
      <c r="E100" s="1218"/>
      <c r="F100" s="1218"/>
      <c r="G100" s="1218"/>
      <c r="H100" s="1218"/>
      <c r="I100" s="1218"/>
      <c r="J100" s="1218"/>
      <c r="K100" s="1218"/>
      <c r="L100" s="1218"/>
      <c r="M100" s="1218"/>
      <c r="N100" s="1218"/>
      <c r="O100" s="1218"/>
      <c r="P100" s="1218"/>
      <c r="Q100" s="1218"/>
      <c r="R100" s="1218"/>
      <c r="S100" s="1218"/>
      <c r="T100" s="1218">
        <v>16000</v>
      </c>
      <c r="U100" s="1218"/>
      <c r="V100" s="1218"/>
    </row>
    <row r="101" spans="1:22" x14ac:dyDescent="0.25">
      <c r="A101">
        <v>1183</v>
      </c>
      <c r="B101" t="s">
        <v>747</v>
      </c>
      <c r="D101" t="s">
        <v>630</v>
      </c>
      <c r="E101" s="1218"/>
      <c r="F101" s="1218"/>
      <c r="G101" s="1218"/>
      <c r="H101" s="1218"/>
      <c r="I101" s="1218"/>
      <c r="J101" s="1218"/>
      <c r="K101" s="1218"/>
      <c r="L101" s="1218"/>
      <c r="M101" s="1218"/>
      <c r="N101" s="1218"/>
      <c r="O101" s="1218"/>
      <c r="P101" s="1218"/>
      <c r="Q101" s="1218"/>
      <c r="R101" s="1218"/>
      <c r="S101" s="1218"/>
      <c r="T101" s="1218">
        <v>1370</v>
      </c>
      <c r="U101" s="1218"/>
      <c r="V101" s="1218"/>
    </row>
    <row r="102" spans="1:22" x14ac:dyDescent="0.25">
      <c r="A102">
        <v>1184</v>
      </c>
      <c r="B102" t="s">
        <v>748</v>
      </c>
      <c r="D102" t="s">
        <v>630</v>
      </c>
      <c r="E102" s="1218"/>
      <c r="F102" s="1218"/>
      <c r="G102" s="1218"/>
      <c r="H102" s="1218"/>
      <c r="I102" s="1218"/>
      <c r="J102" s="1218"/>
      <c r="K102" s="1218"/>
      <c r="L102" s="1218"/>
      <c r="M102" s="1218"/>
      <c r="N102" s="1218"/>
      <c r="O102" s="1218"/>
      <c r="P102" s="1218"/>
      <c r="Q102" s="1218"/>
      <c r="R102" s="1218"/>
      <c r="S102" s="1218"/>
      <c r="T102" s="1218">
        <v>1580</v>
      </c>
      <c r="U102" s="1218"/>
      <c r="V102" s="1218"/>
    </row>
    <row r="103" spans="1:22" x14ac:dyDescent="0.25">
      <c r="A103">
        <v>1185</v>
      </c>
      <c r="B103" t="s">
        <v>749</v>
      </c>
      <c r="D103" t="s">
        <v>630</v>
      </c>
      <c r="E103" s="1218"/>
      <c r="F103" s="1218"/>
      <c r="G103" s="1218"/>
      <c r="H103" s="1218"/>
      <c r="I103" s="1218"/>
      <c r="J103" s="1218"/>
      <c r="K103" s="1218"/>
      <c r="L103" s="1218"/>
      <c r="M103" s="1218"/>
      <c r="N103" s="1218"/>
      <c r="O103" s="1218"/>
      <c r="P103" s="1218"/>
      <c r="Q103" s="1218"/>
      <c r="R103" s="1218"/>
      <c r="S103" s="1218"/>
      <c r="T103" s="1218">
        <v>3250</v>
      </c>
      <c r="U103" s="1218"/>
      <c r="V103" s="1218"/>
    </row>
    <row r="104" spans="1:22" x14ac:dyDescent="0.25">
      <c r="A104">
        <v>1201</v>
      </c>
      <c r="B104" t="s">
        <v>751</v>
      </c>
      <c r="D104" t="s">
        <v>630</v>
      </c>
      <c r="E104" s="1218"/>
      <c r="F104" s="1218"/>
      <c r="G104" s="1218"/>
      <c r="H104" s="1218"/>
      <c r="I104" s="1218"/>
      <c r="J104" s="1218"/>
      <c r="K104" s="1218"/>
      <c r="L104" s="1218"/>
      <c r="M104" s="1218"/>
      <c r="N104" s="1218"/>
      <c r="O104" s="1218"/>
      <c r="P104" s="1218"/>
      <c r="Q104" s="1218"/>
      <c r="R104" s="1218"/>
      <c r="S104" s="1218"/>
      <c r="T104" s="1218">
        <v>2590</v>
      </c>
      <c r="U104" s="1218"/>
      <c r="V104" s="1218"/>
    </row>
    <row r="105" spans="1:22" x14ac:dyDescent="0.25">
      <c r="A105">
        <v>1206</v>
      </c>
      <c r="B105" t="s">
        <v>752</v>
      </c>
      <c r="D105" t="s">
        <v>630</v>
      </c>
      <c r="E105" s="1218"/>
      <c r="F105" s="1218"/>
      <c r="G105" s="1218"/>
      <c r="H105" s="1218"/>
      <c r="I105" s="1218"/>
      <c r="J105" s="1218"/>
      <c r="K105" s="1218"/>
      <c r="L105" s="1218"/>
      <c r="M105" s="1218"/>
      <c r="N105" s="1218"/>
      <c r="O105" s="1218"/>
      <c r="P105" s="1218"/>
      <c r="Q105" s="1218"/>
      <c r="R105" s="1218"/>
      <c r="S105" s="1218"/>
      <c r="T105" s="1218">
        <v>1370</v>
      </c>
      <c r="U105" s="1218"/>
      <c r="V105" s="1218"/>
    </row>
    <row r="106" spans="1:22" x14ac:dyDescent="0.25">
      <c r="A106">
        <v>1208</v>
      </c>
      <c r="B106" t="s">
        <v>754</v>
      </c>
      <c r="D106" t="s">
        <v>630</v>
      </c>
      <c r="E106" s="1218"/>
      <c r="F106" s="1218"/>
      <c r="G106" s="1218"/>
      <c r="H106" s="1218"/>
      <c r="I106" s="1218"/>
      <c r="J106" s="1218"/>
      <c r="K106" s="1218"/>
      <c r="L106" s="1218"/>
      <c r="M106" s="1218"/>
      <c r="N106" s="1218"/>
      <c r="O106" s="1218"/>
      <c r="P106" s="1218"/>
      <c r="Q106" s="1218"/>
      <c r="R106" s="1218"/>
      <c r="S106" s="1218"/>
      <c r="T106" s="1218">
        <v>3750</v>
      </c>
      <c r="U106" s="1218"/>
      <c r="V106" s="1218"/>
    </row>
    <row r="107" spans="1:22" x14ac:dyDescent="0.25">
      <c r="A107">
        <v>1211</v>
      </c>
      <c r="B107" t="s">
        <v>756</v>
      </c>
      <c r="D107" t="s">
        <v>630</v>
      </c>
      <c r="E107" s="1218"/>
      <c r="F107" s="1218"/>
      <c r="G107" s="1218"/>
      <c r="H107" s="1218"/>
      <c r="I107" s="1218"/>
      <c r="J107" s="1218"/>
      <c r="K107" s="1218"/>
      <c r="L107" s="1218"/>
      <c r="M107" s="1218"/>
      <c r="N107" s="1218"/>
      <c r="O107" s="1218"/>
      <c r="P107" s="1218"/>
      <c r="Q107" s="1218"/>
      <c r="R107" s="1218"/>
      <c r="S107" s="1218"/>
      <c r="T107" s="1218">
        <v>1580</v>
      </c>
      <c r="U107" s="1218"/>
      <c r="V107" s="1218"/>
    </row>
    <row r="108" spans="1:22" x14ac:dyDescent="0.25">
      <c r="A108">
        <v>1212</v>
      </c>
      <c r="B108" t="s">
        <v>757</v>
      </c>
      <c r="D108" t="s">
        <v>630</v>
      </c>
      <c r="E108" s="1218"/>
      <c r="F108" s="1218"/>
      <c r="G108" s="1218"/>
      <c r="H108" s="1218"/>
      <c r="I108" s="1218"/>
      <c r="J108" s="1218"/>
      <c r="K108" s="1218"/>
      <c r="L108" s="1218"/>
      <c r="M108" s="1218"/>
      <c r="N108" s="1218"/>
      <c r="O108" s="1218"/>
      <c r="P108" s="1218"/>
      <c r="Q108" s="1218"/>
      <c r="R108" s="1218"/>
      <c r="S108" s="1218"/>
      <c r="T108" s="1218">
        <v>3740</v>
      </c>
      <c r="U108" s="1218"/>
      <c r="V108" s="1218"/>
    </row>
    <row r="109" spans="1:22" x14ac:dyDescent="0.25">
      <c r="A109">
        <v>1213</v>
      </c>
      <c r="B109" t="s">
        <v>758</v>
      </c>
      <c r="D109" t="s">
        <v>630</v>
      </c>
      <c r="E109" s="1218"/>
      <c r="F109" s="1218"/>
      <c r="G109" s="1218"/>
      <c r="H109" s="1218"/>
      <c r="I109" s="1218"/>
      <c r="J109" s="1218"/>
      <c r="K109" s="1218"/>
      <c r="L109" s="1218"/>
      <c r="M109" s="1218"/>
      <c r="N109" s="1218"/>
      <c r="O109" s="1218"/>
      <c r="P109" s="1218"/>
      <c r="Q109" s="1218"/>
      <c r="R109" s="1218"/>
      <c r="S109" s="1218"/>
      <c r="T109" s="1218">
        <v>4870</v>
      </c>
      <c r="U109" s="1218"/>
      <c r="V109" s="1218"/>
    </row>
    <row r="110" spans="1:22" x14ac:dyDescent="0.25">
      <c r="A110">
        <v>1214</v>
      </c>
      <c r="B110" t="s">
        <v>759</v>
      </c>
      <c r="D110" t="s">
        <v>630</v>
      </c>
      <c r="E110" s="1218"/>
      <c r="F110" s="1218"/>
      <c r="G110" s="1218"/>
      <c r="H110" s="1218"/>
      <c r="I110" s="1218"/>
      <c r="J110" s="1218"/>
      <c r="K110" s="1218"/>
      <c r="L110" s="1218"/>
      <c r="M110" s="1218"/>
      <c r="N110" s="1218"/>
      <c r="O110" s="1218"/>
      <c r="P110" s="1218"/>
      <c r="Q110" s="1218"/>
      <c r="R110" s="1218"/>
      <c r="S110" s="1218"/>
      <c r="T110" s="1218">
        <v>1658</v>
      </c>
      <c r="U110" s="1218"/>
      <c r="V110" s="1218"/>
    </row>
    <row r="111" spans="1:22" x14ac:dyDescent="0.25">
      <c r="A111">
        <v>1216</v>
      </c>
      <c r="B111" t="s">
        <v>761</v>
      </c>
      <c r="D111" t="s">
        <v>630</v>
      </c>
      <c r="E111" s="1218"/>
      <c r="F111" s="1218"/>
      <c r="G111" s="1218"/>
      <c r="H111" s="1218"/>
      <c r="I111" s="1218"/>
      <c r="J111" s="1218"/>
      <c r="K111" s="1218"/>
      <c r="L111" s="1218"/>
      <c r="M111" s="1218"/>
      <c r="N111" s="1218"/>
      <c r="O111" s="1218"/>
      <c r="P111" s="1218"/>
      <c r="Q111" s="1218"/>
      <c r="R111" s="1218"/>
      <c r="S111" s="1218"/>
      <c r="T111" s="1218">
        <v>1830</v>
      </c>
      <c r="U111" s="1218"/>
      <c r="V111" s="1218"/>
    </row>
    <row r="112" spans="1:22" x14ac:dyDescent="0.25">
      <c r="A112">
        <v>1218</v>
      </c>
      <c r="B112" t="s">
        <v>763</v>
      </c>
      <c r="D112" t="s">
        <v>630</v>
      </c>
      <c r="E112" s="1218"/>
      <c r="F112" s="1218"/>
      <c r="G112" s="1218"/>
      <c r="H112" s="1218"/>
      <c r="I112" s="1218"/>
      <c r="J112" s="1218"/>
      <c r="K112" s="1218"/>
      <c r="L112" s="1218"/>
      <c r="M112" s="1218"/>
      <c r="N112" s="1218"/>
      <c r="O112" s="1218"/>
      <c r="P112" s="1218"/>
      <c r="Q112" s="1218"/>
      <c r="R112" s="1218"/>
      <c r="S112" s="1218"/>
      <c r="T112" s="1218">
        <v>3200</v>
      </c>
      <c r="U112" s="1218"/>
      <c r="V112" s="1218"/>
    </row>
    <row r="113" spans="1:22" x14ac:dyDescent="0.25">
      <c r="A113">
        <v>1243</v>
      </c>
      <c r="B113" t="s">
        <v>767</v>
      </c>
      <c r="D113" t="s">
        <v>630</v>
      </c>
      <c r="E113" s="1218"/>
      <c r="F113" s="1218"/>
      <c r="G113" s="1218"/>
      <c r="H113" s="1218"/>
      <c r="I113" s="1218"/>
      <c r="J113" s="1218"/>
      <c r="K113" s="1218"/>
      <c r="L113" s="1218"/>
      <c r="M113" s="1218"/>
      <c r="N113" s="1218"/>
      <c r="O113" s="1218"/>
      <c r="P113" s="1218"/>
      <c r="Q113" s="1218"/>
      <c r="R113" s="1218"/>
      <c r="S113" s="1218"/>
      <c r="T113" s="1218">
        <v>2220</v>
      </c>
      <c r="U113" s="1218"/>
      <c r="V113" s="1218"/>
    </row>
    <row r="114" spans="1:22" x14ac:dyDescent="0.25">
      <c r="A114">
        <v>1244</v>
      </c>
      <c r="B114" t="s">
        <v>768</v>
      </c>
      <c r="D114" t="s">
        <v>630</v>
      </c>
      <c r="E114" s="1218"/>
      <c r="F114" s="1218"/>
      <c r="G114" s="1218"/>
      <c r="H114" s="1218"/>
      <c r="I114" s="1218"/>
      <c r="J114" s="1218"/>
      <c r="K114" s="1218"/>
      <c r="L114" s="1218"/>
      <c r="M114" s="1218"/>
      <c r="N114" s="1218"/>
      <c r="O114" s="1218"/>
      <c r="P114" s="1218"/>
      <c r="Q114" s="1218"/>
      <c r="R114" s="1218"/>
      <c r="S114" s="1218"/>
      <c r="T114" s="1218">
        <v>2220</v>
      </c>
      <c r="U114" s="1218"/>
      <c r="V114" s="1218"/>
    </row>
    <row r="115" spans="1:22" x14ac:dyDescent="0.25">
      <c r="A115">
        <v>1245</v>
      </c>
      <c r="B115" t="s">
        <v>769</v>
      </c>
      <c r="D115" t="s">
        <v>630</v>
      </c>
      <c r="E115" s="1218"/>
      <c r="F115" s="1218"/>
      <c r="G115" s="1218"/>
      <c r="H115" s="1218"/>
      <c r="I115" s="1218"/>
      <c r="J115" s="1218"/>
      <c r="K115" s="1218"/>
      <c r="L115" s="1218"/>
      <c r="M115" s="1218"/>
      <c r="N115" s="1218"/>
      <c r="O115" s="1218"/>
      <c r="P115" s="1218"/>
      <c r="Q115" s="1218"/>
      <c r="R115" s="1218"/>
      <c r="S115" s="1218"/>
      <c r="T115" s="1218">
        <v>1660</v>
      </c>
      <c r="U115" s="1218"/>
      <c r="V115" s="1218"/>
    </row>
    <row r="116" spans="1:22" x14ac:dyDescent="0.25">
      <c r="A116">
        <v>1246</v>
      </c>
      <c r="B116" t="s">
        <v>770</v>
      </c>
      <c r="D116" t="s">
        <v>630</v>
      </c>
      <c r="E116" s="1218"/>
      <c r="F116" s="1218"/>
      <c r="G116" s="1218"/>
      <c r="H116" s="1218"/>
      <c r="I116" s="1218"/>
      <c r="J116" s="1218"/>
      <c r="K116" s="1218"/>
      <c r="L116" s="1218"/>
      <c r="M116" s="1218"/>
      <c r="N116" s="1218"/>
      <c r="O116" s="1218"/>
      <c r="P116" s="1218"/>
      <c r="Q116" s="1218"/>
      <c r="R116" s="1218"/>
      <c r="S116" s="1218"/>
      <c r="T116" s="1218">
        <v>1390</v>
      </c>
      <c r="U116" s="1218"/>
      <c r="V116" s="1218"/>
    </row>
    <row r="117" spans="1:22" x14ac:dyDescent="0.25">
      <c r="A117">
        <v>1247</v>
      </c>
      <c r="B117" t="s">
        <v>771</v>
      </c>
      <c r="D117" t="s">
        <v>630</v>
      </c>
      <c r="E117" s="1218"/>
      <c r="F117" s="1218"/>
      <c r="G117" s="1218"/>
      <c r="H117" s="1218"/>
      <c r="I117" s="1218"/>
      <c r="J117" s="1218"/>
      <c r="K117" s="1218"/>
      <c r="L117" s="1218"/>
      <c r="M117" s="1218"/>
      <c r="N117" s="1218"/>
      <c r="O117" s="1218"/>
      <c r="P117" s="1218"/>
      <c r="Q117" s="1218"/>
      <c r="R117" s="1218"/>
      <c r="S117" s="1218"/>
      <c r="T117" s="1218">
        <v>1260</v>
      </c>
      <c r="U117" s="1218"/>
      <c r="V117" s="1218"/>
    </row>
    <row r="118" spans="1:22" x14ac:dyDescent="0.25">
      <c r="A118">
        <v>1248</v>
      </c>
      <c r="B118" t="s">
        <v>772</v>
      </c>
      <c r="D118" t="s">
        <v>630</v>
      </c>
      <c r="E118" s="1218"/>
      <c r="F118" s="1218"/>
      <c r="G118" s="1218"/>
      <c r="H118" s="1218"/>
      <c r="I118" s="1218"/>
      <c r="J118" s="1218"/>
      <c r="K118" s="1218"/>
      <c r="L118" s="1218"/>
      <c r="M118" s="1218"/>
      <c r="N118" s="1218"/>
      <c r="O118" s="1218"/>
      <c r="P118" s="1218"/>
      <c r="Q118" s="1218"/>
      <c r="R118" s="1218"/>
      <c r="S118" s="1218"/>
      <c r="T118" s="1218">
        <v>1310</v>
      </c>
      <c r="U118" s="1218"/>
      <c r="V118" s="1218"/>
    </row>
    <row r="119" spans="1:22" x14ac:dyDescent="0.25">
      <c r="A119">
        <v>1249</v>
      </c>
      <c r="B119" t="s">
        <v>773</v>
      </c>
      <c r="D119" t="s">
        <v>630</v>
      </c>
      <c r="E119" s="1218"/>
      <c r="F119" s="1218"/>
      <c r="G119" s="1218"/>
      <c r="H119" s="1218"/>
      <c r="I119" s="1218"/>
      <c r="J119" s="1218"/>
      <c r="K119" s="1218"/>
      <c r="L119" s="1218"/>
      <c r="M119" s="1218"/>
      <c r="N119" s="1218"/>
      <c r="O119" s="1218"/>
      <c r="P119" s="1218"/>
      <c r="Q119" s="1218"/>
      <c r="R119" s="1218"/>
      <c r="S119" s="1218"/>
      <c r="T119" s="1218">
        <v>1309</v>
      </c>
      <c r="U119" s="1218"/>
      <c r="V119" s="1218"/>
    </row>
    <row r="120" spans="1:22" x14ac:dyDescent="0.25">
      <c r="A120">
        <v>1257</v>
      </c>
      <c r="B120" t="s">
        <v>1256</v>
      </c>
      <c r="D120" t="s">
        <v>630</v>
      </c>
      <c r="E120" s="1218"/>
      <c r="F120" s="1218"/>
      <c r="G120" s="1218"/>
      <c r="H120" s="1218"/>
      <c r="I120" s="1218"/>
      <c r="J120" s="1218"/>
      <c r="K120" s="1218"/>
      <c r="L120" s="1218"/>
      <c r="M120" s="1218"/>
      <c r="N120" s="1218"/>
      <c r="O120" s="1218"/>
      <c r="P120" s="1218"/>
      <c r="Q120" s="1218"/>
      <c r="R120" s="1218"/>
      <c r="S120" s="1218"/>
      <c r="T120" s="1218">
        <v>2240</v>
      </c>
      <c r="U120" s="1218"/>
      <c r="V120" s="1218"/>
    </row>
    <row r="121" spans="1:22" x14ac:dyDescent="0.25">
      <c r="A121">
        <v>1259</v>
      </c>
      <c r="B121" t="s">
        <v>774</v>
      </c>
      <c r="D121" t="s">
        <v>630</v>
      </c>
      <c r="E121" s="1218"/>
      <c r="F121" s="1218"/>
      <c r="G121" s="1218"/>
      <c r="H121" s="1218"/>
      <c r="I121" s="1218"/>
      <c r="J121" s="1218"/>
      <c r="K121" s="1218"/>
      <c r="L121" s="1218"/>
      <c r="M121" s="1218"/>
      <c r="N121" s="1218"/>
      <c r="O121" s="1218"/>
      <c r="P121" s="1218"/>
      <c r="Q121" s="1218"/>
      <c r="R121" s="1218"/>
      <c r="S121" s="1218"/>
      <c r="T121" s="1218">
        <v>1200</v>
      </c>
      <c r="U121" s="1218"/>
      <c r="V121" s="1218"/>
    </row>
    <row r="122" spans="1:22" x14ac:dyDescent="0.25">
      <c r="A122">
        <v>1274</v>
      </c>
      <c r="B122" t="s">
        <v>775</v>
      </c>
      <c r="D122" t="s">
        <v>630</v>
      </c>
      <c r="E122" s="1218"/>
      <c r="F122" s="1218"/>
      <c r="G122" s="1218"/>
      <c r="H122" s="1218"/>
      <c r="I122" s="1218"/>
      <c r="J122" s="1218"/>
      <c r="K122" s="1218"/>
      <c r="L122" s="1218"/>
      <c r="M122" s="1218"/>
      <c r="N122" s="1218"/>
      <c r="O122" s="1218"/>
      <c r="P122" s="1218"/>
      <c r="Q122" s="1218"/>
      <c r="R122" s="1218"/>
      <c r="S122" s="1218"/>
      <c r="T122" s="1218">
        <v>1640</v>
      </c>
      <c r="U122" s="1218"/>
      <c r="V122" s="1218"/>
    </row>
    <row r="123" spans="1:22" x14ac:dyDescent="0.25">
      <c r="A123">
        <v>1303</v>
      </c>
      <c r="B123" t="s">
        <v>779</v>
      </c>
      <c r="D123" t="s">
        <v>630</v>
      </c>
      <c r="E123" s="1218"/>
      <c r="F123" s="1218"/>
      <c r="G123" s="1218"/>
      <c r="H123" s="1218"/>
      <c r="I123" s="1218"/>
      <c r="J123" s="1218"/>
      <c r="K123" s="1218"/>
      <c r="L123" s="1218"/>
      <c r="M123" s="1218"/>
      <c r="N123" s="1218"/>
      <c r="O123" s="1218"/>
      <c r="P123" s="1218"/>
      <c r="Q123" s="1218"/>
      <c r="R123" s="1218"/>
      <c r="S123" s="1218"/>
      <c r="T123" s="1218">
        <v>1800</v>
      </c>
      <c r="U123" s="1218"/>
      <c r="V123" s="1218"/>
    </row>
    <row r="124" spans="1:22" x14ac:dyDescent="0.25">
      <c r="A124">
        <v>1304</v>
      </c>
      <c r="B124" t="s">
        <v>780</v>
      </c>
      <c r="D124" t="s">
        <v>630</v>
      </c>
      <c r="E124" s="1218"/>
      <c r="F124" s="1218"/>
      <c r="G124" s="1218"/>
      <c r="H124" s="1218"/>
      <c r="I124" s="1218"/>
      <c r="J124" s="1218"/>
      <c r="K124" s="1218"/>
      <c r="L124" s="1218"/>
      <c r="M124" s="1218"/>
      <c r="N124" s="1218"/>
      <c r="O124" s="1218"/>
      <c r="P124" s="1218"/>
      <c r="Q124" s="1218"/>
      <c r="R124" s="1218"/>
      <c r="S124" s="1218"/>
      <c r="T124" s="1218">
        <v>1590</v>
      </c>
      <c r="U124" s="1218"/>
      <c r="V124" s="1218"/>
    </row>
    <row r="125" spans="1:22" x14ac:dyDescent="0.25">
      <c r="A125">
        <v>1305</v>
      </c>
      <c r="B125" t="s">
        <v>781</v>
      </c>
      <c r="D125" t="s">
        <v>630</v>
      </c>
      <c r="E125" s="1218"/>
      <c r="F125" s="1218"/>
      <c r="G125" s="1218"/>
      <c r="H125" s="1218"/>
      <c r="I125" s="1218"/>
      <c r="J125" s="1218"/>
      <c r="K125" s="1218"/>
      <c r="L125" s="1218"/>
      <c r="M125" s="1218"/>
      <c r="N125" s="1218"/>
      <c r="O125" s="1218"/>
      <c r="P125" s="1218"/>
      <c r="Q125" s="1218"/>
      <c r="R125" s="1218"/>
      <c r="S125" s="1218"/>
      <c r="T125" s="1218">
        <v>1690</v>
      </c>
      <c r="U125" s="1218"/>
      <c r="V125" s="1218"/>
    </row>
    <row r="126" spans="1:22" x14ac:dyDescent="0.25">
      <c r="A126">
        <v>1306</v>
      </c>
      <c r="B126" t="s">
        <v>782</v>
      </c>
      <c r="D126" t="s">
        <v>630</v>
      </c>
      <c r="E126" s="1218"/>
      <c r="F126" s="1218"/>
      <c r="G126" s="1218"/>
      <c r="H126" s="1218"/>
      <c r="I126" s="1218"/>
      <c r="J126" s="1218"/>
      <c r="K126" s="1218"/>
      <c r="L126" s="1218"/>
      <c r="M126" s="1218"/>
      <c r="N126" s="1218"/>
      <c r="O126" s="1218"/>
      <c r="P126" s="1218"/>
      <c r="Q126" s="1218"/>
      <c r="R126" s="1218"/>
      <c r="S126" s="1218"/>
      <c r="T126" s="1218">
        <v>1310</v>
      </c>
      <c r="U126" s="1218"/>
      <c r="V126" s="1218"/>
    </row>
    <row r="127" spans="1:22" x14ac:dyDescent="0.25">
      <c r="A127">
        <v>1307</v>
      </c>
      <c r="B127" t="s">
        <v>783</v>
      </c>
      <c r="D127" t="s">
        <v>630</v>
      </c>
      <c r="E127" s="1218"/>
      <c r="F127" s="1218"/>
      <c r="G127" s="1218"/>
      <c r="H127" s="1218"/>
      <c r="I127" s="1218"/>
      <c r="J127" s="1218"/>
      <c r="K127" s="1218"/>
      <c r="L127" s="1218"/>
      <c r="M127" s="1218"/>
      <c r="N127" s="1218"/>
      <c r="O127" s="1218"/>
      <c r="P127" s="1218"/>
      <c r="Q127" s="1218"/>
      <c r="R127" s="1218"/>
      <c r="S127" s="1218"/>
      <c r="T127" s="1218">
        <v>1690</v>
      </c>
      <c r="U127" s="1218"/>
      <c r="V127" s="1218"/>
    </row>
    <row r="128" spans="1:22" x14ac:dyDescent="0.25">
      <c r="A128">
        <v>1340</v>
      </c>
      <c r="B128" t="s">
        <v>790</v>
      </c>
      <c r="D128" t="s">
        <v>630</v>
      </c>
      <c r="E128" s="1218"/>
      <c r="F128" s="1218"/>
      <c r="G128" s="1218"/>
      <c r="H128" s="1218"/>
      <c r="I128" s="1218"/>
      <c r="J128" s="1218"/>
      <c r="K128" s="1218"/>
      <c r="L128" s="1218"/>
      <c r="M128" s="1218"/>
      <c r="N128" s="1218"/>
      <c r="O128" s="1218"/>
      <c r="P128" s="1218"/>
      <c r="Q128" s="1218"/>
      <c r="R128" s="1218"/>
      <c r="S128" s="1218"/>
      <c r="T128" s="1218">
        <v>2290</v>
      </c>
      <c r="U128" s="1218"/>
      <c r="V128" s="1218"/>
    </row>
    <row r="129" spans="1:22" x14ac:dyDescent="0.25">
      <c r="A129">
        <v>1341</v>
      </c>
      <c r="B129" t="s">
        <v>791</v>
      </c>
      <c r="D129" t="s">
        <v>630</v>
      </c>
      <c r="E129" s="1218"/>
      <c r="F129" s="1218"/>
      <c r="G129" s="1218">
        <v>14500</v>
      </c>
      <c r="H129" s="1218"/>
      <c r="I129" s="1218"/>
      <c r="J129" s="1218"/>
      <c r="K129" s="1218"/>
      <c r="L129" s="1218"/>
      <c r="M129" s="1218"/>
      <c r="N129" s="1218"/>
      <c r="O129" s="1218"/>
      <c r="P129" s="1218"/>
      <c r="Q129" s="1218"/>
      <c r="R129" s="1218"/>
      <c r="S129" s="1218"/>
      <c r="T129" s="1218"/>
      <c r="U129" s="1218"/>
      <c r="V129" s="1218"/>
    </row>
    <row r="130" spans="1:22" x14ac:dyDescent="0.25">
      <c r="A130">
        <v>1503</v>
      </c>
      <c r="B130" t="s">
        <v>814</v>
      </c>
      <c r="D130" t="s">
        <v>537</v>
      </c>
      <c r="E130" s="1218">
        <v>22000</v>
      </c>
      <c r="F130" s="1218">
        <v>18000</v>
      </c>
      <c r="G130" s="1218">
        <v>19000</v>
      </c>
      <c r="H130" s="1218"/>
      <c r="I130" s="1218"/>
      <c r="J130" s="1218"/>
      <c r="K130" s="1218"/>
      <c r="L130" s="1218"/>
      <c r="M130" s="1218"/>
      <c r="N130" s="1218"/>
      <c r="O130" s="1218"/>
      <c r="P130" s="1218"/>
      <c r="Q130" s="1218"/>
      <c r="R130" s="1218"/>
      <c r="S130" s="1218">
        <v>26890</v>
      </c>
      <c r="T130" s="1218"/>
      <c r="U130" s="1218"/>
      <c r="V130" s="1218">
        <v>15990</v>
      </c>
    </row>
    <row r="131" spans="1:22" x14ac:dyDescent="0.25">
      <c r="A131">
        <v>6071</v>
      </c>
      <c r="B131" t="s">
        <v>827</v>
      </c>
      <c r="D131" t="s">
        <v>537</v>
      </c>
      <c r="E131" s="1218"/>
      <c r="F131" s="1218"/>
      <c r="G131" s="1218"/>
      <c r="H131" s="1218"/>
      <c r="I131" s="1218"/>
      <c r="J131" s="1218"/>
      <c r="K131" s="1218"/>
      <c r="L131" s="1218"/>
      <c r="M131" s="1218"/>
      <c r="N131" s="1218"/>
      <c r="O131" s="1218"/>
      <c r="P131" s="1218"/>
      <c r="Q131" s="1218"/>
      <c r="R131" s="1218"/>
      <c r="S131" s="1218"/>
      <c r="T131" s="1218">
        <v>200</v>
      </c>
      <c r="U131" s="1218"/>
      <c r="V131" s="1218"/>
    </row>
    <row r="132" spans="1:22" x14ac:dyDescent="0.25">
      <c r="A132">
        <v>7224</v>
      </c>
      <c r="B132" t="s">
        <v>851</v>
      </c>
      <c r="C132" t="s">
        <v>562</v>
      </c>
      <c r="D132" t="s">
        <v>537</v>
      </c>
      <c r="E132" s="1218"/>
      <c r="F132" s="1218"/>
      <c r="G132" s="1218"/>
      <c r="H132" s="1218">
        <v>17600</v>
      </c>
      <c r="I132" s="1218"/>
      <c r="J132" s="1218"/>
      <c r="K132" s="1218">
        <v>21999</v>
      </c>
      <c r="L132" s="1218"/>
      <c r="M132" s="1218"/>
      <c r="N132" s="1218"/>
      <c r="O132" s="1218">
        <v>14500</v>
      </c>
      <c r="P132" s="1218"/>
      <c r="Q132" s="1218"/>
      <c r="R132" s="1218">
        <v>19500</v>
      </c>
      <c r="S132" s="1218"/>
      <c r="T132" s="1218">
        <v>19415</v>
      </c>
      <c r="U132" s="1218"/>
      <c r="V132" s="1218">
        <v>14900</v>
      </c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38" bestFit="1" customWidth="1"/>
    <col min="2" max="2" width="6.85546875" style="240" customWidth="1"/>
    <col min="3" max="3" width="37.28515625" style="240" bestFit="1" customWidth="1"/>
    <col min="4" max="4" width="10.42578125" style="899" hidden="1" customWidth="1"/>
    <col min="5" max="7" width="10.42578125" style="907" hidden="1" customWidth="1"/>
    <col min="8" max="9" width="10.42578125" style="902" hidden="1" customWidth="1"/>
    <col min="10" max="10" width="10.42578125" style="905" hidden="1" customWidth="1"/>
    <col min="11" max="11" width="10.42578125" style="712" customWidth="1"/>
    <col min="12" max="12" width="10.42578125" style="238" customWidth="1"/>
    <col min="13" max="13" width="6.42578125" style="712" bestFit="1" customWidth="1"/>
    <col min="14" max="14" width="10.42578125" style="238" customWidth="1"/>
    <col min="15" max="15" width="6.42578125" style="712" bestFit="1" customWidth="1"/>
    <col min="16" max="16" width="10.42578125" style="238" customWidth="1"/>
    <col min="17" max="17" width="6.42578125" style="712" bestFit="1" customWidth="1"/>
    <col min="18" max="18" width="10.42578125" style="238" customWidth="1"/>
    <col min="19" max="19" width="6.42578125" style="712" bestFit="1" customWidth="1"/>
    <col min="20" max="20" width="10.42578125" style="238" customWidth="1"/>
    <col min="21" max="21" width="6.42578125" style="712" bestFit="1" customWidth="1"/>
    <col min="22" max="22" width="10.42578125" style="238" customWidth="1"/>
    <col min="23" max="23" width="6.42578125" style="712" bestFit="1" customWidth="1"/>
    <col min="24" max="24" width="10.42578125" style="238" customWidth="1"/>
    <col min="25" max="25" width="6.42578125" style="712" bestFit="1" customWidth="1"/>
    <col min="26" max="26" width="10.42578125" style="238" customWidth="1"/>
    <col min="27" max="27" width="6.42578125" style="712" bestFit="1" customWidth="1"/>
    <col min="28" max="28" width="10.42578125" style="238" customWidth="1"/>
    <col min="29" max="16384" width="11.28515625" style="238"/>
  </cols>
  <sheetData>
    <row r="1" spans="1:28" x14ac:dyDescent="0.15">
      <c r="A1" s="238" t="s">
        <v>1257</v>
      </c>
      <c r="B1" s="898" t="s">
        <v>1258</v>
      </c>
      <c r="C1" s="538" t="s">
        <v>1259</v>
      </c>
      <c r="D1" s="899" t="s">
        <v>1260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15">
      <c r="A2" s="534" t="s">
        <v>432</v>
      </c>
      <c r="B2" s="914">
        <v>1</v>
      </c>
      <c r="C2" s="218" t="s">
        <v>314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495</v>
      </c>
      <c r="W2" s="712" t="e">
        <f>(X2-V2)/V2</f>
        <v>#VALUE!</v>
      </c>
      <c r="X2" s="913" t="s">
        <v>495</v>
      </c>
      <c r="Y2" s="712" t="e">
        <f>(Z2-X2)/X2</f>
        <v>#VALUE!</v>
      </c>
      <c r="Z2" s="913" t="s">
        <v>495</v>
      </c>
      <c r="AA2" s="712" t="e">
        <f>(AB2-Z2)/Z2</f>
        <v>#VALUE!</v>
      </c>
      <c r="AB2" s="913" t="s">
        <v>495</v>
      </c>
    </row>
    <row r="3" spans="1:28" hidden="1" x14ac:dyDescent="0.15">
      <c r="A3" s="534" t="s">
        <v>432</v>
      </c>
      <c r="B3" s="914">
        <v>3</v>
      </c>
      <c r="C3" s="218" t="s">
        <v>315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15">
      <c r="A4" s="534" t="s">
        <v>432</v>
      </c>
      <c r="B4" s="914">
        <v>5</v>
      </c>
      <c r="C4" s="218" t="s">
        <v>316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495</v>
      </c>
      <c r="AA4" s="712" t="e">
        <f t="shared" si="2"/>
        <v>#N/A</v>
      </c>
      <c r="AB4" s="913" t="e">
        <v>#N/A</v>
      </c>
    </row>
    <row r="5" spans="1:28" hidden="1" x14ac:dyDescent="0.15">
      <c r="A5" s="534" t="s">
        <v>432</v>
      </c>
      <c r="B5" s="915">
        <v>687</v>
      </c>
      <c r="C5" s="220" t="s">
        <v>317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15">
      <c r="A6" s="535" t="s">
        <v>440</v>
      </c>
      <c r="B6" s="914">
        <v>27</v>
      </c>
      <c r="C6" s="218" t="s">
        <v>318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15">
      <c r="A7" s="535" t="s">
        <v>440</v>
      </c>
      <c r="B7" s="914">
        <v>1026</v>
      </c>
      <c r="C7" s="218" t="s">
        <v>319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15">
      <c r="A8" s="535" t="s">
        <v>440</v>
      </c>
      <c r="B8" s="914">
        <v>33</v>
      </c>
      <c r="C8" s="218" t="s">
        <v>320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15">
      <c r="A9" s="535" t="s">
        <v>440</v>
      </c>
      <c r="B9" s="914">
        <v>34</v>
      </c>
      <c r="C9" s="218" t="s">
        <v>321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15">
      <c r="A10" s="535" t="s">
        <v>440</v>
      </c>
      <c r="B10" s="914">
        <v>35</v>
      </c>
      <c r="C10" s="218" t="s">
        <v>322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15">
      <c r="A11" s="535" t="s">
        <v>440</v>
      </c>
      <c r="B11" s="914">
        <v>50</v>
      </c>
      <c r="C11" s="218" t="s">
        <v>323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15">
      <c r="A12" s="535" t="s">
        <v>440</v>
      </c>
      <c r="B12" s="914">
        <v>40</v>
      </c>
      <c r="C12" s="218" t="s">
        <v>324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15">
      <c r="A13" s="535" t="s">
        <v>440</v>
      </c>
      <c r="B13" s="914">
        <v>38</v>
      </c>
      <c r="C13" s="218" t="s">
        <v>325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15">
      <c r="A14" s="535" t="s">
        <v>440</v>
      </c>
      <c r="B14" s="914">
        <v>41</v>
      </c>
      <c r="C14" s="218" t="s">
        <v>326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15">
      <c r="A15" s="535" t="s">
        <v>440</v>
      </c>
      <c r="B15" s="914">
        <v>39</v>
      </c>
      <c r="C15" s="218" t="s">
        <v>327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15">
      <c r="A16" s="535" t="s">
        <v>440</v>
      </c>
      <c r="B16" s="914">
        <v>59</v>
      </c>
      <c r="C16" s="218" t="s">
        <v>328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15">
      <c r="A17" s="535" t="s">
        <v>440</v>
      </c>
      <c r="B17" s="914">
        <v>61</v>
      </c>
      <c r="C17" s="218" t="s">
        <v>329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15">
      <c r="A18" s="535" t="s">
        <v>440</v>
      </c>
      <c r="B18" s="914">
        <v>58</v>
      </c>
      <c r="C18" s="218" t="s">
        <v>330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495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15">
      <c r="A19" s="535" t="s">
        <v>440</v>
      </c>
      <c r="B19" s="916">
        <v>587</v>
      </c>
      <c r="C19" s="223" t="s">
        <v>331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15">
      <c r="A20" s="534" t="s">
        <v>445</v>
      </c>
      <c r="B20" s="914">
        <v>66</v>
      </c>
      <c r="C20" s="218" t="s">
        <v>332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15">
      <c r="A21" s="534" t="s">
        <v>445</v>
      </c>
      <c r="B21" s="914">
        <v>87</v>
      </c>
      <c r="C21" s="218" t="s">
        <v>333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15">
      <c r="A22" s="534" t="s">
        <v>445</v>
      </c>
      <c r="B22" s="914">
        <v>94</v>
      </c>
      <c r="C22" s="218" t="s">
        <v>1261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15">
      <c r="A23" s="534" t="s">
        <v>445</v>
      </c>
      <c r="B23" s="915">
        <v>92</v>
      </c>
      <c r="C23" s="221" t="s">
        <v>1262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495</v>
      </c>
      <c r="W23" s="712" t="e">
        <f t="shared" si="3"/>
        <v>#VALUE!</v>
      </c>
      <c r="X23" s="913" t="s">
        <v>495</v>
      </c>
      <c r="Y23" s="712" t="e">
        <f t="shared" si="3"/>
        <v>#VALUE!</v>
      </c>
      <c r="Z23" s="913" t="s">
        <v>495</v>
      </c>
      <c r="AA23" s="712" t="e">
        <f t="shared" si="4"/>
        <v>#VALUE!</v>
      </c>
      <c r="AB23" s="913">
        <v>4484.4809922179002</v>
      </c>
    </row>
    <row r="24" spans="1:28" hidden="1" x14ac:dyDescent="0.15">
      <c r="A24" s="534" t="s">
        <v>445</v>
      </c>
      <c r="B24" s="914">
        <v>93</v>
      </c>
      <c r="C24" s="218" t="s">
        <v>336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495</v>
      </c>
      <c r="W24" s="712" t="e">
        <f t="shared" si="3"/>
        <v>#VALUE!</v>
      </c>
      <c r="X24" s="913" t="s">
        <v>495</v>
      </c>
      <c r="Y24" s="712" t="e">
        <f t="shared" si="3"/>
        <v>#VALUE!</v>
      </c>
      <c r="Z24" s="913" t="s">
        <v>495</v>
      </c>
      <c r="AA24" s="712" t="e">
        <f t="shared" si="4"/>
        <v>#VALUE!</v>
      </c>
      <c r="AB24" s="913">
        <v>4179.2759999999998</v>
      </c>
    </row>
    <row r="25" spans="1:28" hidden="1" x14ac:dyDescent="0.15">
      <c r="A25" s="534" t="s">
        <v>445</v>
      </c>
      <c r="B25" s="916">
        <v>81</v>
      </c>
      <c r="C25" s="223" t="s">
        <v>337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15">
      <c r="A26" s="534" t="s">
        <v>445</v>
      </c>
      <c r="B26" s="914">
        <v>73</v>
      </c>
      <c r="C26" s="218" t="s">
        <v>338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495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15">
      <c r="A27" s="534" t="s">
        <v>445</v>
      </c>
      <c r="B27" s="914">
        <v>78</v>
      </c>
      <c r="C27" s="218" t="s">
        <v>339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15">
      <c r="A28" s="534" t="s">
        <v>445</v>
      </c>
      <c r="B28" s="914">
        <v>84</v>
      </c>
      <c r="C28" s="218" t="s">
        <v>340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15">
      <c r="A29" s="534" t="s">
        <v>445</v>
      </c>
      <c r="B29" s="915">
        <v>689</v>
      </c>
      <c r="C29" s="221" t="s">
        <v>341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15">
      <c r="A30" s="534" t="s">
        <v>445</v>
      </c>
      <c r="B30" s="915">
        <v>688</v>
      </c>
      <c r="C30" s="221" t="s">
        <v>342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15">
      <c r="A31" s="535" t="s">
        <v>446</v>
      </c>
      <c r="B31" s="914">
        <v>99</v>
      </c>
      <c r="C31" s="218" t="s">
        <v>343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15">
      <c r="A32" s="535" t="s">
        <v>446</v>
      </c>
      <c r="B32" s="914">
        <v>98</v>
      </c>
      <c r="C32" s="218" t="s">
        <v>344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15">
      <c r="A33" s="535" t="s">
        <v>446</v>
      </c>
      <c r="B33" s="914">
        <v>100</v>
      </c>
      <c r="C33" s="218" t="s">
        <v>345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15">
      <c r="A34" s="534" t="s">
        <v>447</v>
      </c>
      <c r="B34" s="914">
        <v>116</v>
      </c>
      <c r="C34" s="218" t="s">
        <v>346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15">
      <c r="A35" s="534" t="s">
        <v>447</v>
      </c>
      <c r="B35" s="914">
        <v>119</v>
      </c>
      <c r="C35" s="218" t="s">
        <v>347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15">
      <c r="A36" s="534" t="s">
        <v>447</v>
      </c>
      <c r="B36" s="914">
        <v>118</v>
      </c>
      <c r="C36" s="218" t="s">
        <v>348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15">
      <c r="A37" s="534" t="s">
        <v>447</v>
      </c>
      <c r="B37" s="915">
        <v>699</v>
      </c>
      <c r="C37" s="221" t="s">
        <v>349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15">
      <c r="A38" s="534" t="s">
        <v>447</v>
      </c>
      <c r="B38" s="914">
        <v>107</v>
      </c>
      <c r="C38" s="218" t="s">
        <v>350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15">
      <c r="A39" s="534" t="s">
        <v>447</v>
      </c>
      <c r="B39" s="914">
        <v>110</v>
      </c>
      <c r="C39" s="218" t="s">
        <v>352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495</v>
      </c>
      <c r="W39" s="712" t="e">
        <f t="shared" si="3"/>
        <v>#VALUE!</v>
      </c>
      <c r="X39" s="913" t="s">
        <v>495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15">
      <c r="A40" s="534" t="s">
        <v>447</v>
      </c>
      <c r="B40" s="914">
        <v>108</v>
      </c>
      <c r="C40" s="218" t="s">
        <v>351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15">
      <c r="A41" s="534" t="s">
        <v>447</v>
      </c>
      <c r="B41" s="914">
        <v>106</v>
      </c>
      <c r="C41" s="218" t="s">
        <v>353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15">
      <c r="A42" s="534" t="s">
        <v>447</v>
      </c>
      <c r="B42" s="914">
        <v>448</v>
      </c>
      <c r="C42" s="218" t="s">
        <v>354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15">
      <c r="A43" s="534" t="s">
        <v>447</v>
      </c>
      <c r="B43" s="914">
        <v>121</v>
      </c>
      <c r="C43" s="218" t="s">
        <v>355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15">
      <c r="A44" s="535" t="s">
        <v>448</v>
      </c>
      <c r="B44" s="914">
        <v>115</v>
      </c>
      <c r="C44" s="218" t="s">
        <v>356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15">
      <c r="A45" s="535" t="s">
        <v>448</v>
      </c>
      <c r="B45" s="914">
        <v>450</v>
      </c>
      <c r="C45" s="218" t="s">
        <v>357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15">
      <c r="A46" s="535" t="s">
        <v>448</v>
      </c>
      <c r="B46" s="914">
        <v>265</v>
      </c>
      <c r="C46" s="218" t="s">
        <v>358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15">
      <c r="A47" s="535" t="s">
        <v>448</v>
      </c>
      <c r="B47" s="914">
        <v>122</v>
      </c>
      <c r="C47" s="218" t="s">
        <v>359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15">
      <c r="A48" s="535" t="s">
        <v>448</v>
      </c>
      <c r="B48" s="914">
        <v>124</v>
      </c>
      <c r="C48" s="218" t="s">
        <v>360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495</v>
      </c>
      <c r="U48" s="712" t="e">
        <f t="shared" si="3"/>
        <v>#VALUE!</v>
      </c>
      <c r="V48" s="913" t="s">
        <v>495</v>
      </c>
      <c r="W48" s="712" t="e">
        <f t="shared" si="3"/>
        <v>#VALUE!</v>
      </c>
      <c r="X48" s="913" t="s">
        <v>495</v>
      </c>
      <c r="Y48" s="712" t="e">
        <f t="shared" si="3"/>
        <v>#VALUE!</v>
      </c>
      <c r="Z48" s="913" t="s">
        <v>495</v>
      </c>
      <c r="AA48" s="712" t="e">
        <f t="shared" si="4"/>
        <v>#VALUE!</v>
      </c>
      <c r="AB48" s="913" t="s">
        <v>495</v>
      </c>
    </row>
    <row r="49" spans="1:28" x14ac:dyDescent="0.15">
      <c r="A49" s="534" t="s">
        <v>449</v>
      </c>
      <c r="B49" s="915">
        <v>11</v>
      </c>
      <c r="C49" s="220" t="s">
        <v>1263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15">
      <c r="A50" s="534" t="s">
        <v>449</v>
      </c>
      <c r="B50" s="915">
        <v>10</v>
      </c>
      <c r="C50" s="220" t="s">
        <v>1264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15">
      <c r="A51" s="534" t="s">
        <v>449</v>
      </c>
      <c r="B51" s="917">
        <v>1040</v>
      </c>
      <c r="C51" s="437" t="s">
        <v>704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15">
      <c r="A52" s="534" t="s">
        <v>449</v>
      </c>
      <c r="B52" s="918">
        <v>140</v>
      </c>
      <c r="C52" s="228" t="s">
        <v>1265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495</v>
      </c>
      <c r="W52" s="712" t="e">
        <f t="shared" si="3"/>
        <v>#VALUE!</v>
      </c>
      <c r="X52" s="913" t="s">
        <v>495</v>
      </c>
      <c r="Y52" s="712" t="e">
        <f t="shared" si="3"/>
        <v>#VALUE!</v>
      </c>
      <c r="Z52" s="913" t="s">
        <v>495</v>
      </c>
      <c r="AA52" s="712" t="e">
        <f t="shared" si="4"/>
        <v>#N/A</v>
      </c>
      <c r="AB52" s="913" t="e">
        <v>#N/A</v>
      </c>
    </row>
    <row r="53" spans="1:28" hidden="1" x14ac:dyDescent="0.15">
      <c r="A53" s="534" t="s">
        <v>451</v>
      </c>
      <c r="B53" s="918">
        <v>298</v>
      </c>
      <c r="C53" s="225" t="s">
        <v>365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15">
      <c r="A54" s="534" t="s">
        <v>451</v>
      </c>
      <c r="B54" s="918">
        <v>301</v>
      </c>
      <c r="C54" s="225" t="s">
        <v>366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15">
      <c r="A55" s="536" t="s">
        <v>452</v>
      </c>
      <c r="B55" s="918">
        <v>64</v>
      </c>
      <c r="C55" s="225" t="s">
        <v>367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15">
      <c r="A56" s="536" t="s">
        <v>452</v>
      </c>
      <c r="B56" s="916">
        <v>684</v>
      </c>
      <c r="C56" s="226" t="s">
        <v>368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495</v>
      </c>
      <c r="W56" s="712" t="e">
        <f t="shared" si="3"/>
        <v>#VALUE!</v>
      </c>
      <c r="X56" s="913" t="s">
        <v>495</v>
      </c>
      <c r="Y56" s="712" t="e">
        <f t="shared" si="3"/>
        <v>#VALUE!</v>
      </c>
      <c r="Z56" s="913" t="s">
        <v>495</v>
      </c>
      <c r="AA56" s="712" t="e">
        <f t="shared" si="4"/>
        <v>#VALUE!</v>
      </c>
      <c r="AB56" s="913" t="s">
        <v>495</v>
      </c>
    </row>
    <row r="57" spans="1:28" s="239" customFormat="1" hidden="1" x14ac:dyDescent="0.15">
      <c r="A57" s="536" t="s">
        <v>452</v>
      </c>
      <c r="B57" s="919">
        <v>521</v>
      </c>
      <c r="C57" s="223" t="s">
        <v>369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15">
      <c r="A58" s="536" t="s">
        <v>452</v>
      </c>
      <c r="B58" s="919">
        <v>522</v>
      </c>
      <c r="C58" s="223" t="s">
        <v>370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15">
      <c r="A59" s="536" t="s">
        <v>452</v>
      </c>
      <c r="B59" s="918">
        <v>528</v>
      </c>
      <c r="C59" s="228" t="s">
        <v>371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15">
      <c r="A60" s="536" t="s">
        <v>452</v>
      </c>
      <c r="B60" s="918">
        <v>529</v>
      </c>
      <c r="C60" s="228" t="s">
        <v>372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15">
      <c r="A61" s="536" t="s">
        <v>452</v>
      </c>
      <c r="B61" s="918">
        <v>686</v>
      </c>
      <c r="C61" s="228" t="s">
        <v>373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495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15">
      <c r="A62" s="536" t="s">
        <v>452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15">
      <c r="A63" s="536" t="s">
        <v>452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495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15">
      <c r="A64" s="536" t="s">
        <v>452</v>
      </c>
      <c r="B64" s="916">
        <v>541</v>
      </c>
      <c r="C64" s="223" t="s">
        <v>376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15">
      <c r="A65" s="536" t="s">
        <v>452</v>
      </c>
      <c r="B65" s="916">
        <v>998</v>
      </c>
      <c r="C65" s="223" t="s">
        <v>377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15">
      <c r="A66" s="536" t="s">
        <v>452</v>
      </c>
      <c r="B66" s="919">
        <v>545</v>
      </c>
      <c r="C66" s="223" t="s">
        <v>378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495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15">
      <c r="A67" s="536" t="s">
        <v>452</v>
      </c>
      <c r="B67" s="919">
        <v>547</v>
      </c>
      <c r="C67" s="223" t="s">
        <v>379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15">
      <c r="A68" s="536" t="s">
        <v>452</v>
      </c>
      <c r="B68" s="919">
        <v>566</v>
      </c>
      <c r="C68" s="223" t="s">
        <v>380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495</v>
      </c>
      <c r="W68" s="712" t="e">
        <f t="shared" si="5"/>
        <v>#VALUE!</v>
      </c>
      <c r="X68" s="913" t="s">
        <v>495</v>
      </c>
      <c r="Y68" s="712" t="e">
        <f t="shared" si="6"/>
        <v>#VALUE!</v>
      </c>
      <c r="Z68" s="913" t="s">
        <v>495</v>
      </c>
      <c r="AA68" s="712" t="e">
        <f t="shared" si="4"/>
        <v>#VALUE!</v>
      </c>
      <c r="AB68" s="913" t="s">
        <v>495</v>
      </c>
    </row>
    <row r="69" spans="1:28" hidden="1" x14ac:dyDescent="0.15">
      <c r="A69" s="536" t="s">
        <v>452</v>
      </c>
      <c r="B69" s="919">
        <v>568</v>
      </c>
      <c r="C69" s="223" t="s">
        <v>381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15">
      <c r="A70" s="537" t="s">
        <v>453</v>
      </c>
      <c r="B70" s="918">
        <v>30</v>
      </c>
      <c r="C70" s="228" t="s">
        <v>515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15">
      <c r="A71" s="537" t="s">
        <v>453</v>
      </c>
      <c r="B71" s="918">
        <v>102</v>
      </c>
      <c r="C71" s="228" t="s">
        <v>543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15">
      <c r="A72" s="537" t="s">
        <v>453</v>
      </c>
      <c r="B72" s="918">
        <v>117</v>
      </c>
      <c r="C72" s="228" t="s">
        <v>552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15">
      <c r="A73" s="537" t="s">
        <v>453</v>
      </c>
      <c r="B73" s="918">
        <v>530</v>
      </c>
      <c r="C73" s="228" t="s">
        <v>621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15">
      <c r="A74" s="537" t="s">
        <v>453</v>
      </c>
      <c r="B74" s="918">
        <v>531</v>
      </c>
      <c r="C74" s="228" t="s">
        <v>622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15">
      <c r="A75" s="537" t="s">
        <v>453</v>
      </c>
      <c r="B75" s="918">
        <v>533</v>
      </c>
      <c r="C75" s="228" t="s">
        <v>623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15">
      <c r="A76" s="537" t="s">
        <v>453</v>
      </c>
      <c r="B76" s="918">
        <v>534</v>
      </c>
      <c r="C76" s="228" t="s">
        <v>624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15">
      <c r="A77" s="537" t="s">
        <v>453</v>
      </c>
      <c r="B77" s="918">
        <v>535</v>
      </c>
      <c r="C77" s="228" t="s">
        <v>625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15">
      <c r="A78" s="537" t="s">
        <v>453</v>
      </c>
      <c r="B78" s="918">
        <v>1027</v>
      </c>
      <c r="C78" s="228" t="s">
        <v>390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15">
      <c r="A79" s="537" t="s">
        <v>453</v>
      </c>
      <c r="B79" s="918">
        <v>1028</v>
      </c>
      <c r="C79" s="228" t="s">
        <v>391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15">
      <c r="A80" s="537" t="s">
        <v>453</v>
      </c>
      <c r="B80" s="918">
        <v>1030</v>
      </c>
      <c r="C80" s="228" t="s">
        <v>393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15">
      <c r="A81" s="537" t="s">
        <v>453</v>
      </c>
      <c r="B81" s="918">
        <v>567</v>
      </c>
      <c r="C81" s="228" t="s">
        <v>1266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15">
      <c r="A82" s="536" t="s">
        <v>454</v>
      </c>
      <c r="B82" s="918">
        <v>1103</v>
      </c>
      <c r="C82" s="228" t="s">
        <v>1267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495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15">
      <c r="A83" s="536" t="s">
        <v>454</v>
      </c>
      <c r="B83" s="918">
        <v>1104</v>
      </c>
      <c r="C83" s="228" t="s">
        <v>1268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495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15">
      <c r="A84" s="536" t="s">
        <v>454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495</v>
      </c>
      <c r="W84" s="712" t="e">
        <f t="shared" si="8"/>
        <v>#VALUE!</v>
      </c>
      <c r="X84" s="913" t="s">
        <v>495</v>
      </c>
      <c r="Y84" s="712" t="e">
        <f t="shared" si="8"/>
        <v>#VALUE!</v>
      </c>
      <c r="Z84" s="913" t="s">
        <v>495</v>
      </c>
      <c r="AA84" s="712" t="e">
        <f t="shared" si="8"/>
        <v>#VALUE!</v>
      </c>
      <c r="AB84" s="913" t="s">
        <v>495</v>
      </c>
    </row>
    <row r="85" spans="1:28" hidden="1" x14ac:dyDescent="0.15">
      <c r="A85" s="536" t="s">
        <v>454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495</v>
      </c>
      <c r="W85" s="712" t="e">
        <f t="shared" si="8"/>
        <v>#VALUE!</v>
      </c>
      <c r="X85" s="913" t="s">
        <v>495</v>
      </c>
      <c r="Y85" s="712" t="e">
        <f t="shared" si="8"/>
        <v>#VALUE!</v>
      </c>
      <c r="Z85" s="913" t="s">
        <v>495</v>
      </c>
      <c r="AA85" s="712" t="e">
        <f t="shared" si="8"/>
        <v>#VALUE!</v>
      </c>
      <c r="AB85" s="913" t="s">
        <v>495</v>
      </c>
    </row>
    <row r="86" spans="1:28" hidden="1" x14ac:dyDescent="0.15">
      <c r="A86" s="536" t="s">
        <v>454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15">
      <c r="A87" s="536" t="s">
        <v>454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15">
      <c r="A88" s="536" t="s">
        <v>454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15">
      <c r="A89" s="536" t="s">
        <v>454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15">
      <c r="A90" s="536" t="s">
        <v>454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495</v>
      </c>
      <c r="W90" s="712" t="e">
        <f t="shared" si="8"/>
        <v>#VALUE!</v>
      </c>
      <c r="X90" s="913" t="s">
        <v>495</v>
      </c>
      <c r="Y90" s="712" t="e">
        <f t="shared" si="8"/>
        <v>#VALUE!</v>
      </c>
      <c r="Z90" s="913" t="s">
        <v>495</v>
      </c>
      <c r="AA90" s="712" t="e">
        <f t="shared" si="8"/>
        <v>#VALUE!</v>
      </c>
      <c r="AB90" s="913" t="s">
        <v>495</v>
      </c>
    </row>
    <row r="91" spans="1:28" hidden="1" x14ac:dyDescent="0.15">
      <c r="A91" s="536" t="s">
        <v>454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15">
      <c r="A92" s="536" t="s">
        <v>454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15">
      <c r="A93" s="536" t="s">
        <v>454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15">
      <c r="A94" s="536" t="s">
        <v>454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495</v>
      </c>
      <c r="W94" s="712" t="e">
        <f t="shared" si="8"/>
        <v>#VALUE!</v>
      </c>
      <c r="X94" s="913" t="s">
        <v>495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15">
      <c r="A95" s="536" t="s">
        <v>454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15">
      <c r="A96" s="536" t="s">
        <v>454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15">
      <c r="A97" s="536" t="s">
        <v>454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15">
      <c r="A98" s="537" t="s">
        <v>455</v>
      </c>
      <c r="B98" s="918">
        <v>571</v>
      </c>
      <c r="C98" s="225" t="s">
        <v>411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495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495</v>
      </c>
    </row>
    <row r="99" spans="1:28" hidden="1" x14ac:dyDescent="0.15">
      <c r="A99" s="537" t="s">
        <v>455</v>
      </c>
      <c r="B99" s="918">
        <v>2146</v>
      </c>
      <c r="C99" s="225" t="s">
        <v>412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15">
      <c r="A100" s="536" t="s">
        <v>456</v>
      </c>
      <c r="B100" s="916">
        <v>481</v>
      </c>
      <c r="C100" s="223" t="s">
        <v>413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15">
      <c r="A101" s="536" t="s">
        <v>456</v>
      </c>
      <c r="B101" s="916">
        <v>483</v>
      </c>
      <c r="C101" s="223" t="s">
        <v>414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15">
      <c r="A102" s="536" t="s">
        <v>456</v>
      </c>
      <c r="B102" s="916">
        <v>485</v>
      </c>
      <c r="C102" s="223" t="s">
        <v>415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15">
      <c r="A103" s="536" t="s">
        <v>456</v>
      </c>
      <c r="B103" s="916">
        <v>486</v>
      </c>
      <c r="C103" s="223" t="s">
        <v>416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15">
      <c r="A104" s="536" t="s">
        <v>456</v>
      </c>
      <c r="B104" s="916">
        <v>487</v>
      </c>
      <c r="C104" s="223" t="s">
        <v>417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15">
      <c r="A105" s="536" t="s">
        <v>456</v>
      </c>
      <c r="B105" s="916">
        <v>494</v>
      </c>
      <c r="C105" s="223" t="s">
        <v>418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15">
      <c r="A106" s="536" t="s">
        <v>456</v>
      </c>
      <c r="B106" s="916">
        <v>495</v>
      </c>
      <c r="C106" s="223" t="s">
        <v>419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15">
      <c r="A107" s="536" t="s">
        <v>456</v>
      </c>
      <c r="B107" s="916">
        <v>502</v>
      </c>
      <c r="C107" s="223" t="s">
        <v>420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15">
      <c r="A108" s="536"/>
      <c r="B108" s="916">
        <v>1519</v>
      </c>
      <c r="C108" s="223" t="s">
        <v>1269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15">
      <c r="B109" s="238"/>
      <c r="C109" s="238"/>
      <c r="D109" s="238"/>
      <c r="E109" s="238"/>
      <c r="F109" s="238"/>
      <c r="G109" s="238"/>
    </row>
    <row r="110" spans="1:28" ht="13.5" x14ac:dyDescent="0.15">
      <c r="A110" s="999"/>
      <c r="B110" s="999" t="s">
        <v>1270</v>
      </c>
    </row>
    <row r="111" spans="1:28" ht="13.5" x14ac:dyDescent="0.15">
      <c r="A111" s="999" t="s">
        <v>1271</v>
      </c>
      <c r="B111" s="999">
        <v>0.15</v>
      </c>
      <c r="C111" s="1000">
        <f>'L41.old'!AV151*B111</f>
        <v>934.34999999999991</v>
      </c>
      <c r="K111" s="1000"/>
    </row>
    <row r="112" spans="1:28" ht="13.5" x14ac:dyDescent="0.15">
      <c r="A112" s="999" t="s">
        <v>1272</v>
      </c>
      <c r="B112" s="999">
        <v>0.2</v>
      </c>
      <c r="C112" s="1000">
        <f>AB104*B112</f>
        <v>629.24360082103408</v>
      </c>
      <c r="K112" s="1000"/>
    </row>
    <row r="113" spans="1:11" ht="13.5" x14ac:dyDescent="0.15">
      <c r="A113" s="999" t="s">
        <v>1273</v>
      </c>
      <c r="B113" s="999">
        <v>0.15</v>
      </c>
      <c r="C113" s="1000">
        <f>AB103*B113</f>
        <v>721.41764983879352</v>
      </c>
      <c r="K113" s="1000"/>
    </row>
    <row r="114" spans="1:11" ht="13.5" x14ac:dyDescent="0.15">
      <c r="A114" s="999" t="s">
        <v>1274</v>
      </c>
      <c r="B114" s="999">
        <v>0.2</v>
      </c>
      <c r="C114" s="1000">
        <f>AB100*B114</f>
        <v>396.02499987205806</v>
      </c>
      <c r="K114" s="1000"/>
    </row>
    <row r="115" spans="1:11" ht="13.5" x14ac:dyDescent="0.15">
      <c r="A115" s="999" t="s">
        <v>1275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15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50" priority="14" operator="equal">
      <formula>-1</formula>
    </cfRule>
  </conditionalFormatting>
  <conditionalFormatting sqref="J4">
    <cfRule type="cellIs" dxfId="449" priority="13" operator="equal">
      <formula>-1</formula>
    </cfRule>
  </conditionalFormatting>
  <conditionalFormatting sqref="O1:O1048576">
    <cfRule type="cellIs" dxfId="448" priority="12" operator="greaterThan">
      <formula>0.02</formula>
    </cfRule>
  </conditionalFormatting>
  <conditionalFormatting sqref="Q1:Q1048576">
    <cfRule type="cellIs" dxfId="447" priority="10" operator="greaterThan">
      <formula>0.02</formula>
    </cfRule>
  </conditionalFormatting>
  <conditionalFormatting sqref="S1:S1048576">
    <cfRule type="cellIs" dxfId="446" priority="8" operator="greaterThan">
      <formula>0.02</formula>
    </cfRule>
  </conditionalFormatting>
  <conditionalFormatting sqref="U1:U1048576">
    <cfRule type="cellIs" dxfId="445" priority="6" operator="greaterThan">
      <formula>0.02</formula>
    </cfRule>
  </conditionalFormatting>
  <conditionalFormatting sqref="W1:W1048576">
    <cfRule type="cellIs" dxfId="444" priority="4" operator="greaterThan">
      <formula>0.02</formula>
    </cfRule>
  </conditionalFormatting>
  <conditionalFormatting sqref="Y1:Y1048576">
    <cfRule type="cellIs" dxfId="443" priority="2" operator="greaterThan">
      <formula>0.02</formula>
    </cfRule>
  </conditionalFormatting>
  <conditionalFormatting sqref="AA1:AA1048576">
    <cfRule type="cellIs" dxfId="442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30"/>
  <sheetViews>
    <sheetView zoomScaleNormal="100" workbookViewId="0">
      <selection activeCell="E1" sqref="E1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4.85546875" bestFit="1" customWidth="1"/>
    <col min="4" max="4" width="23.5703125" bestFit="1" customWidth="1"/>
    <col min="5" max="5" width="6.7109375" bestFit="1" customWidth="1"/>
    <col min="6" max="6" width="8" bestFit="1" customWidth="1"/>
    <col min="7" max="7" width="6.7109375" bestFit="1" customWidth="1"/>
    <col min="8" max="8" width="6.28515625" bestFit="1" customWidth="1"/>
    <col min="9" max="9" width="6.7109375" bestFit="1" customWidth="1"/>
    <col min="10" max="10" width="13.5703125" hidden="1" customWidth="1"/>
    <col min="11" max="11" width="6.7109375" bestFit="1" customWidth="1"/>
    <col min="12" max="12" width="7.28515625" bestFit="1" customWidth="1"/>
    <col min="13" max="13" width="7.140625" bestFit="1" customWidth="1"/>
    <col min="14" max="14" width="7.28515625" bestFit="1" customWidth="1"/>
    <col min="15" max="15" width="7.140625" bestFit="1" customWidth="1"/>
    <col min="16" max="16" width="7.28515625" bestFit="1" customWidth="1"/>
    <col min="17" max="17" width="7.140625" bestFit="1" customWidth="1"/>
    <col min="18" max="18" width="8" bestFit="1" customWidth="1"/>
    <col min="19" max="19" width="7.140625" bestFit="1" customWidth="1"/>
    <col min="20" max="20" width="8" bestFit="1" customWidth="1"/>
    <col min="21" max="21" width="6.5703125" bestFit="1" customWidth="1"/>
    <col min="22" max="22" width="7" bestFit="1" customWidth="1"/>
    <col min="23" max="23" width="6.5703125" bestFit="1" customWidth="1"/>
    <col min="24" max="24" width="13.5703125" hidden="1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0" x14ac:dyDescent="0.25">
      <c r="A1" s="1098" t="s">
        <v>1276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9840</v>
      </c>
      <c r="F4" s="1250">
        <v>0</v>
      </c>
      <c r="G4" s="1249">
        <v>9840</v>
      </c>
      <c r="H4" s="1250">
        <v>0</v>
      </c>
      <c r="I4" s="1249">
        <v>9840</v>
      </c>
      <c r="J4" s="1249" t="s">
        <v>928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9840</v>
      </c>
      <c r="F5" s="1250">
        <v>0</v>
      </c>
      <c r="G5" s="1249">
        <v>9840</v>
      </c>
      <c r="H5" s="1250">
        <v>0</v>
      </c>
      <c r="I5" s="1249">
        <v>9840</v>
      </c>
      <c r="J5" s="1249" t="s">
        <v>928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9840</v>
      </c>
      <c r="F6" s="1250">
        <v>0</v>
      </c>
      <c r="G6" s="1249">
        <v>9840</v>
      </c>
      <c r="H6" s="1250">
        <v>0</v>
      </c>
      <c r="I6" s="1249">
        <v>9840</v>
      </c>
      <c r="J6" s="1249" t="s">
        <v>928</v>
      </c>
    </row>
    <row r="7" spans="1:10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9">
        <v>1591</v>
      </c>
      <c r="F7" s="1250">
        <v>0</v>
      </c>
      <c r="G7" s="1249">
        <v>1591</v>
      </c>
      <c r="H7" s="1250">
        <v>0</v>
      </c>
      <c r="I7" s="1249">
        <v>1591</v>
      </c>
      <c r="J7" s="1249" t="s">
        <v>933</v>
      </c>
    </row>
    <row r="8" spans="1:10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9">
        <v>1569</v>
      </c>
      <c r="F8" s="1250">
        <v>0</v>
      </c>
      <c r="G8" s="1249">
        <v>1569</v>
      </c>
      <c r="H8" s="1250">
        <v>0</v>
      </c>
      <c r="I8" s="1249">
        <v>1569</v>
      </c>
      <c r="J8" s="1249" t="s">
        <v>933</v>
      </c>
    </row>
    <row r="9" spans="1:10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9">
        <v>3241</v>
      </c>
      <c r="F9" s="1250">
        <v>0</v>
      </c>
      <c r="G9" s="1249">
        <v>3241</v>
      </c>
      <c r="H9" s="1250">
        <v>0</v>
      </c>
      <c r="I9" s="1249">
        <v>3241</v>
      </c>
      <c r="J9" s="1249" t="s">
        <v>933</v>
      </c>
    </row>
    <row r="10" spans="1:10" x14ac:dyDescent="0.25">
      <c r="A10" s="1097">
        <v>13</v>
      </c>
      <c r="B10" s="1097" t="s">
        <v>509</v>
      </c>
      <c r="C10" s="1097" t="s">
        <v>510</v>
      </c>
      <c r="D10" s="1097" t="s">
        <v>503</v>
      </c>
      <c r="E10" s="1249">
        <v>694</v>
      </c>
      <c r="F10" s="1250">
        <v>0</v>
      </c>
      <c r="G10" s="1249">
        <v>694</v>
      </c>
      <c r="H10" s="1250">
        <v>0</v>
      </c>
      <c r="I10" s="1249">
        <v>694</v>
      </c>
      <c r="J10" s="1249" t="s">
        <v>933</v>
      </c>
    </row>
    <row r="11" spans="1:10" x14ac:dyDescent="0.25">
      <c r="A11" s="1249">
        <v>18</v>
      </c>
      <c r="B11" s="1249" t="s">
        <v>511</v>
      </c>
      <c r="C11" s="1249" t="s">
        <v>432</v>
      </c>
      <c r="D11" s="1249" t="s">
        <v>503</v>
      </c>
      <c r="E11" s="1249">
        <v>6208</v>
      </c>
      <c r="F11" s="1250">
        <v>0</v>
      </c>
      <c r="G11" s="1249">
        <v>6208</v>
      </c>
      <c r="H11" s="1250">
        <v>0</v>
      </c>
      <c r="I11" s="1249">
        <v>6208</v>
      </c>
      <c r="J11" s="1249" t="s">
        <v>928</v>
      </c>
    </row>
    <row r="12" spans="1:10" x14ac:dyDescent="0.25">
      <c r="A12" s="1249">
        <v>20</v>
      </c>
      <c r="B12" s="1249" t="s">
        <v>512</v>
      </c>
      <c r="C12" s="1249" t="s">
        <v>432</v>
      </c>
      <c r="D12" s="1249" t="s">
        <v>503</v>
      </c>
      <c r="E12" s="1249">
        <v>6206</v>
      </c>
      <c r="F12" s="1163">
        <v>-1.6000000000000001E-4</v>
      </c>
      <c r="G12" s="1249">
        <v>6207</v>
      </c>
      <c r="H12" s="1250">
        <v>0</v>
      </c>
      <c r="I12" s="1249">
        <v>6207</v>
      </c>
      <c r="J12" s="1249" t="s">
        <v>928</v>
      </c>
    </row>
    <row r="13" spans="1:10" x14ac:dyDescent="0.25">
      <c r="A13" s="1249">
        <v>27</v>
      </c>
      <c r="B13" s="1249" t="s">
        <v>513</v>
      </c>
      <c r="C13" s="1249" t="s">
        <v>514</v>
      </c>
      <c r="D13" s="1249" t="s">
        <v>503</v>
      </c>
      <c r="E13" s="1249">
        <v>21583</v>
      </c>
      <c r="F13" s="1250">
        <v>0</v>
      </c>
      <c r="G13" s="1249">
        <v>21583</v>
      </c>
      <c r="H13" s="1250">
        <v>0</v>
      </c>
      <c r="I13" s="1249">
        <v>21583</v>
      </c>
      <c r="J13" s="1249" t="s">
        <v>928</v>
      </c>
    </row>
    <row r="14" spans="1:10" x14ac:dyDescent="0.25">
      <c r="A14" s="1097">
        <v>30</v>
      </c>
      <c r="B14" s="1097" t="s">
        <v>515</v>
      </c>
      <c r="C14" s="1097" t="s">
        <v>514</v>
      </c>
      <c r="D14" s="1097" t="s">
        <v>503</v>
      </c>
      <c r="E14" s="1249">
        <v>4075</v>
      </c>
      <c r="F14" s="1250">
        <v>0</v>
      </c>
      <c r="G14" s="1249">
        <v>4075</v>
      </c>
      <c r="H14" s="1250">
        <v>0</v>
      </c>
      <c r="I14" s="1249">
        <v>4075</v>
      </c>
      <c r="J14" s="1249" t="s">
        <v>933</v>
      </c>
    </row>
    <row r="15" spans="1:10" x14ac:dyDescent="0.25">
      <c r="A15" s="1249">
        <v>33</v>
      </c>
      <c r="B15" s="1249" t="s">
        <v>320</v>
      </c>
      <c r="C15" s="1249" t="s">
        <v>514</v>
      </c>
      <c r="D15" s="1249" t="s">
        <v>503</v>
      </c>
      <c r="E15" s="1249">
        <v>26731</v>
      </c>
      <c r="F15" s="1250">
        <v>0</v>
      </c>
      <c r="G15" s="1249">
        <v>26731</v>
      </c>
      <c r="H15" s="1250">
        <v>0</v>
      </c>
      <c r="I15" s="1249">
        <v>26731</v>
      </c>
      <c r="J15" s="1249" t="s">
        <v>928</v>
      </c>
    </row>
    <row r="16" spans="1:10" x14ac:dyDescent="0.25">
      <c r="A16" s="1249">
        <v>34</v>
      </c>
      <c r="B16" s="1249" t="s">
        <v>321</v>
      </c>
      <c r="C16" s="1249" t="s">
        <v>514</v>
      </c>
      <c r="D16" s="1249" t="s">
        <v>503</v>
      </c>
      <c r="E16" s="1249">
        <v>23747</v>
      </c>
      <c r="F16" s="1250">
        <v>0</v>
      </c>
      <c r="G16" s="1249">
        <v>23747</v>
      </c>
      <c r="H16" s="1250">
        <v>0</v>
      </c>
      <c r="I16" s="1249">
        <v>23747</v>
      </c>
      <c r="J16" s="1249" t="s">
        <v>928</v>
      </c>
    </row>
    <row r="17" spans="1:10" x14ac:dyDescent="0.25">
      <c r="A17" s="1249">
        <v>35</v>
      </c>
      <c r="B17" s="1249" t="s">
        <v>322</v>
      </c>
      <c r="C17" s="1249" t="s">
        <v>514</v>
      </c>
      <c r="D17" s="1249" t="s">
        <v>503</v>
      </c>
      <c r="E17" s="1249">
        <v>23747</v>
      </c>
      <c r="F17" s="1250">
        <v>0</v>
      </c>
      <c r="G17" s="1249">
        <v>23747</v>
      </c>
      <c r="H17" s="1250">
        <v>0</v>
      </c>
      <c r="I17" s="1249">
        <v>23747</v>
      </c>
      <c r="J17" s="1249" t="s">
        <v>928</v>
      </c>
    </row>
    <row r="18" spans="1:10" x14ac:dyDescent="0.25">
      <c r="A18" s="1097">
        <v>36</v>
      </c>
      <c r="B18" s="1097" t="s">
        <v>516</v>
      </c>
      <c r="C18" s="1097" t="s">
        <v>510</v>
      </c>
      <c r="D18" s="1097" t="s">
        <v>503</v>
      </c>
      <c r="E18" s="1249">
        <v>281</v>
      </c>
      <c r="F18" s="1250">
        <v>0</v>
      </c>
      <c r="G18" s="1249">
        <v>281</v>
      </c>
      <c r="H18" s="1250">
        <v>0</v>
      </c>
      <c r="I18" s="1249">
        <v>281</v>
      </c>
      <c r="J18" s="1249" t="s">
        <v>933</v>
      </c>
    </row>
    <row r="19" spans="1:10" x14ac:dyDescent="0.25">
      <c r="A19" s="1249">
        <v>38</v>
      </c>
      <c r="B19" s="1249" t="s">
        <v>517</v>
      </c>
      <c r="C19" s="1249" t="s">
        <v>514</v>
      </c>
      <c r="D19" s="1249" t="s">
        <v>503</v>
      </c>
      <c r="E19" s="1249">
        <v>23917</v>
      </c>
      <c r="F19" s="1250">
        <v>0</v>
      </c>
      <c r="G19" s="1249">
        <v>23917</v>
      </c>
      <c r="H19" s="1250">
        <v>0</v>
      </c>
      <c r="I19" s="1249">
        <v>23917</v>
      </c>
      <c r="J19" s="1249" t="s">
        <v>928</v>
      </c>
    </row>
    <row r="20" spans="1:10" x14ac:dyDescent="0.25">
      <c r="A20" s="1249">
        <v>39</v>
      </c>
      <c r="B20" s="1249" t="s">
        <v>518</v>
      </c>
      <c r="C20" s="1249" t="s">
        <v>514</v>
      </c>
      <c r="D20" s="1249" t="s">
        <v>503</v>
      </c>
      <c r="E20" s="1249">
        <v>23917</v>
      </c>
      <c r="F20" s="1250">
        <v>0</v>
      </c>
      <c r="G20" s="1249">
        <v>23917</v>
      </c>
      <c r="H20" s="1250">
        <v>0</v>
      </c>
      <c r="I20" s="1249">
        <v>23917</v>
      </c>
      <c r="J20" s="1249" t="s">
        <v>928</v>
      </c>
    </row>
    <row r="21" spans="1:10" x14ac:dyDescent="0.25">
      <c r="A21" s="1249">
        <v>40</v>
      </c>
      <c r="B21" s="1249" t="s">
        <v>519</v>
      </c>
      <c r="C21" s="1249" t="s">
        <v>514</v>
      </c>
      <c r="D21" s="1249" t="s">
        <v>503</v>
      </c>
      <c r="E21" s="1249">
        <v>23917</v>
      </c>
      <c r="F21" s="1250">
        <v>0</v>
      </c>
      <c r="G21" s="1249">
        <v>23917</v>
      </c>
      <c r="H21" s="1250">
        <v>0</v>
      </c>
      <c r="I21" s="1249">
        <v>23917</v>
      </c>
      <c r="J21" s="1249" t="s">
        <v>928</v>
      </c>
    </row>
    <row r="22" spans="1:10" x14ac:dyDescent="0.25">
      <c r="A22" s="1249">
        <v>41</v>
      </c>
      <c r="B22" s="1249" t="s">
        <v>520</v>
      </c>
      <c r="C22" s="1249" t="s">
        <v>514</v>
      </c>
      <c r="D22" s="1249" t="s">
        <v>503</v>
      </c>
      <c r="E22" s="1249">
        <v>23917</v>
      </c>
      <c r="F22" s="1250">
        <v>0</v>
      </c>
      <c r="G22" s="1249">
        <v>23917</v>
      </c>
      <c r="H22" s="1250">
        <v>0</v>
      </c>
      <c r="I22" s="1249">
        <v>23917</v>
      </c>
      <c r="J22" s="1249" t="s">
        <v>928</v>
      </c>
    </row>
    <row r="23" spans="1:10" x14ac:dyDescent="0.25">
      <c r="A23" s="1249">
        <v>42</v>
      </c>
      <c r="B23" s="1249" t="s">
        <v>1277</v>
      </c>
      <c r="C23" s="1249" t="s">
        <v>514</v>
      </c>
      <c r="D23" s="1249" t="s">
        <v>503</v>
      </c>
      <c r="E23" s="1249">
        <v>11128</v>
      </c>
      <c r="F23" s="1250">
        <v>0</v>
      </c>
      <c r="G23" s="1249">
        <v>11128</v>
      </c>
      <c r="H23" s="1250">
        <v>0</v>
      </c>
      <c r="I23" s="1249">
        <v>11128</v>
      </c>
      <c r="J23" s="1249" t="s">
        <v>928</v>
      </c>
    </row>
    <row r="24" spans="1:10" x14ac:dyDescent="0.25">
      <c r="A24" s="1249">
        <v>43</v>
      </c>
      <c r="B24" s="1249" t="s">
        <v>1278</v>
      </c>
      <c r="C24" s="1249" t="s">
        <v>514</v>
      </c>
      <c r="D24" s="1249" t="s">
        <v>503</v>
      </c>
      <c r="E24" s="1249">
        <v>11128</v>
      </c>
      <c r="F24" s="1250">
        <v>0</v>
      </c>
      <c r="G24" s="1249">
        <v>11128</v>
      </c>
      <c r="H24" s="1250">
        <v>0</v>
      </c>
      <c r="I24" s="1249">
        <v>11128</v>
      </c>
      <c r="J24" s="1249" t="s">
        <v>928</v>
      </c>
    </row>
    <row r="25" spans="1:10" x14ac:dyDescent="0.25">
      <c r="A25" s="1249">
        <v>44</v>
      </c>
      <c r="B25" s="1249" t="s">
        <v>1279</v>
      </c>
      <c r="C25" s="1249" t="s">
        <v>514</v>
      </c>
      <c r="D25" s="1249" t="s">
        <v>503</v>
      </c>
      <c r="E25" s="1249">
        <v>11128</v>
      </c>
      <c r="F25" s="1250">
        <v>0</v>
      </c>
      <c r="G25" s="1249">
        <v>11128</v>
      </c>
      <c r="H25" s="1250">
        <v>0</v>
      </c>
      <c r="I25" s="1249">
        <v>11128</v>
      </c>
      <c r="J25" s="1249" t="s">
        <v>928</v>
      </c>
    </row>
    <row r="26" spans="1:10" x14ac:dyDescent="0.25">
      <c r="A26" s="1249">
        <v>45</v>
      </c>
      <c r="B26" s="1249" t="s">
        <v>1280</v>
      </c>
      <c r="C26" s="1249" t="s">
        <v>514</v>
      </c>
      <c r="D26" s="1249" t="s">
        <v>503</v>
      </c>
      <c r="E26" s="1249">
        <v>296</v>
      </c>
      <c r="F26" s="1250">
        <v>0</v>
      </c>
      <c r="G26" s="1249">
        <v>296</v>
      </c>
      <c r="H26" s="1250">
        <v>0</v>
      </c>
      <c r="I26" s="1249">
        <v>296</v>
      </c>
      <c r="J26" s="1249" t="s">
        <v>928</v>
      </c>
    </row>
    <row r="27" spans="1:10" x14ac:dyDescent="0.25">
      <c r="A27" s="1249">
        <v>48</v>
      </c>
      <c r="B27" s="1249" t="s">
        <v>521</v>
      </c>
      <c r="C27" s="1249" t="s">
        <v>514</v>
      </c>
      <c r="D27" s="1249" t="s">
        <v>503</v>
      </c>
      <c r="E27" s="1249">
        <v>14057</v>
      </c>
      <c r="F27" s="1250">
        <v>0</v>
      </c>
      <c r="G27" s="1249">
        <v>14057</v>
      </c>
      <c r="H27" s="1250">
        <v>0</v>
      </c>
      <c r="I27" s="1249">
        <v>14057</v>
      </c>
      <c r="J27" s="1249" t="s">
        <v>928</v>
      </c>
    </row>
    <row r="28" spans="1:10" x14ac:dyDescent="0.25">
      <c r="A28" s="1249">
        <v>49</v>
      </c>
      <c r="B28" s="1249" t="s">
        <v>522</v>
      </c>
      <c r="C28" s="1249" t="s">
        <v>514</v>
      </c>
      <c r="D28" s="1249" t="s">
        <v>503</v>
      </c>
      <c r="E28" s="1249">
        <v>14057</v>
      </c>
      <c r="F28" s="1250">
        <v>0</v>
      </c>
      <c r="G28" s="1249">
        <v>14057</v>
      </c>
      <c r="H28" s="1250">
        <v>0</v>
      </c>
      <c r="I28" s="1249">
        <v>14057</v>
      </c>
      <c r="J28" s="1249" t="s">
        <v>928</v>
      </c>
    </row>
    <row r="29" spans="1:10" x14ac:dyDescent="0.25">
      <c r="A29" s="1249">
        <v>50</v>
      </c>
      <c r="B29" s="1249" t="s">
        <v>323</v>
      </c>
      <c r="C29" s="1249" t="s">
        <v>514</v>
      </c>
      <c r="D29" s="1249" t="s">
        <v>503</v>
      </c>
      <c r="E29" s="1249">
        <v>26731</v>
      </c>
      <c r="F29" s="1250">
        <v>0</v>
      </c>
      <c r="G29" s="1249">
        <v>26731</v>
      </c>
      <c r="H29" s="1250">
        <v>0</v>
      </c>
      <c r="I29" s="1249">
        <v>26731</v>
      </c>
      <c r="J29" s="1249" t="s">
        <v>928</v>
      </c>
    </row>
    <row r="30" spans="1:10" x14ac:dyDescent="0.25">
      <c r="A30" s="1249">
        <v>58</v>
      </c>
      <c r="B30" s="1249" t="s">
        <v>523</v>
      </c>
      <c r="C30" s="1249" t="s">
        <v>514</v>
      </c>
      <c r="D30" s="1249" t="s">
        <v>503</v>
      </c>
      <c r="E30" s="1249">
        <v>26735</v>
      </c>
      <c r="F30" s="1250">
        <v>0</v>
      </c>
      <c r="G30" s="1249">
        <v>26735</v>
      </c>
      <c r="H30" s="1250">
        <v>0</v>
      </c>
      <c r="I30" s="1249">
        <v>26735</v>
      </c>
      <c r="J30" s="1249" t="s">
        <v>928</v>
      </c>
    </row>
    <row r="31" spans="1:10" x14ac:dyDescent="0.25">
      <c r="A31" s="1249">
        <v>59</v>
      </c>
      <c r="B31" s="1249" t="s">
        <v>524</v>
      </c>
      <c r="C31" s="1249" t="s">
        <v>514</v>
      </c>
      <c r="D31" s="1249" t="s">
        <v>503</v>
      </c>
      <c r="E31" s="1249">
        <v>26731</v>
      </c>
      <c r="F31" s="1250">
        <v>0</v>
      </c>
      <c r="G31" s="1249">
        <v>26731</v>
      </c>
      <c r="H31" s="1250">
        <v>0</v>
      </c>
      <c r="I31" s="1249">
        <v>26731</v>
      </c>
      <c r="J31" s="1249" t="s">
        <v>928</v>
      </c>
    </row>
    <row r="32" spans="1:10" x14ac:dyDescent="0.25">
      <c r="A32" s="1249">
        <v>61</v>
      </c>
      <c r="B32" s="1249" t="s">
        <v>525</v>
      </c>
      <c r="C32" s="1249" t="s">
        <v>514</v>
      </c>
      <c r="D32" s="1249" t="s">
        <v>503</v>
      </c>
      <c r="E32" s="1249">
        <v>26731</v>
      </c>
      <c r="F32" s="1250">
        <v>0</v>
      </c>
      <c r="G32" s="1249">
        <v>26731</v>
      </c>
      <c r="H32" s="1250">
        <v>0</v>
      </c>
      <c r="I32" s="1249">
        <v>26731</v>
      </c>
      <c r="J32" s="1249" t="s">
        <v>928</v>
      </c>
    </row>
    <row r="33" spans="1:10" x14ac:dyDescent="0.25">
      <c r="A33" s="1097">
        <v>64</v>
      </c>
      <c r="B33" s="1097" t="s">
        <v>526</v>
      </c>
      <c r="C33" s="1097" t="s">
        <v>445</v>
      </c>
      <c r="D33" s="1097" t="s">
        <v>503</v>
      </c>
      <c r="E33" s="1249">
        <v>1633</v>
      </c>
      <c r="F33" s="1250">
        <v>0</v>
      </c>
      <c r="G33" s="1249">
        <v>1633</v>
      </c>
      <c r="H33" s="1250">
        <v>0</v>
      </c>
      <c r="I33" s="1249">
        <v>1633</v>
      </c>
      <c r="J33" s="1249" t="s">
        <v>933</v>
      </c>
    </row>
    <row r="34" spans="1:10" x14ac:dyDescent="0.25">
      <c r="A34" s="1249">
        <v>66</v>
      </c>
      <c r="B34" s="1249" t="s">
        <v>527</v>
      </c>
      <c r="C34" s="1249" t="s">
        <v>445</v>
      </c>
      <c r="D34" s="1249" t="s">
        <v>503</v>
      </c>
      <c r="E34" s="1249">
        <v>7661</v>
      </c>
      <c r="F34" s="1250">
        <v>0</v>
      </c>
      <c r="G34" s="1249">
        <v>7661</v>
      </c>
      <c r="H34" s="1250">
        <v>0</v>
      </c>
      <c r="I34" s="1249">
        <v>7661</v>
      </c>
      <c r="J34" s="1249" t="s">
        <v>928</v>
      </c>
    </row>
    <row r="35" spans="1:10" x14ac:dyDescent="0.25">
      <c r="A35" s="1249">
        <v>68</v>
      </c>
      <c r="B35" s="1249" t="s">
        <v>528</v>
      </c>
      <c r="C35" s="1249" t="s">
        <v>514</v>
      </c>
      <c r="D35" s="1249" t="s">
        <v>503</v>
      </c>
      <c r="E35" s="1249">
        <v>17571</v>
      </c>
      <c r="F35" s="1250">
        <v>0</v>
      </c>
      <c r="G35" s="1249">
        <v>17571</v>
      </c>
      <c r="H35" s="1250">
        <v>0</v>
      </c>
      <c r="I35" s="1249">
        <v>17571</v>
      </c>
      <c r="J35" s="1249" t="s">
        <v>928</v>
      </c>
    </row>
    <row r="36" spans="1:10" x14ac:dyDescent="0.25">
      <c r="A36" s="1249">
        <v>69</v>
      </c>
      <c r="B36" s="1249" t="s">
        <v>1281</v>
      </c>
      <c r="C36" s="1249" t="s">
        <v>514</v>
      </c>
      <c r="D36" s="1249" t="s">
        <v>503</v>
      </c>
      <c r="E36" s="1249">
        <v>16693</v>
      </c>
      <c r="F36" s="1250">
        <v>0</v>
      </c>
      <c r="G36" s="1249">
        <v>16693</v>
      </c>
      <c r="H36" s="1250">
        <v>0</v>
      </c>
      <c r="I36" s="1249">
        <v>16693</v>
      </c>
      <c r="J36" s="1249" t="s">
        <v>928</v>
      </c>
    </row>
    <row r="37" spans="1:10" x14ac:dyDescent="0.25">
      <c r="A37" s="1249">
        <v>73</v>
      </c>
      <c r="B37" s="1249" t="s">
        <v>529</v>
      </c>
      <c r="C37" s="1249" t="s">
        <v>445</v>
      </c>
      <c r="D37" s="1249" t="s">
        <v>503</v>
      </c>
      <c r="E37" s="1249">
        <v>8561</v>
      </c>
      <c r="F37" s="1250">
        <v>0</v>
      </c>
      <c r="G37" s="1249">
        <v>8561</v>
      </c>
      <c r="H37" s="1250">
        <v>0</v>
      </c>
      <c r="I37" s="1249">
        <v>8561</v>
      </c>
      <c r="J37" s="1249" t="s">
        <v>928</v>
      </c>
    </row>
    <row r="38" spans="1:10" x14ac:dyDescent="0.25">
      <c r="A38" s="1097">
        <v>77</v>
      </c>
      <c r="B38" s="1097" t="s">
        <v>530</v>
      </c>
      <c r="C38" s="1097" t="s">
        <v>445</v>
      </c>
      <c r="D38" s="1097" t="s">
        <v>503</v>
      </c>
      <c r="E38" s="1249">
        <v>1153</v>
      </c>
      <c r="F38" s="1250">
        <v>0</v>
      </c>
      <c r="G38" s="1249">
        <v>1153</v>
      </c>
      <c r="H38" s="1250">
        <v>0</v>
      </c>
      <c r="I38" s="1249">
        <v>1153</v>
      </c>
      <c r="J38" s="1249" t="s">
        <v>933</v>
      </c>
    </row>
    <row r="39" spans="1:10" x14ac:dyDescent="0.25">
      <c r="A39" s="1249">
        <v>78</v>
      </c>
      <c r="B39" s="1249" t="s">
        <v>531</v>
      </c>
      <c r="C39" s="1249" t="s">
        <v>445</v>
      </c>
      <c r="D39" s="1249" t="s">
        <v>503</v>
      </c>
      <c r="E39" s="1249">
        <v>9543</v>
      </c>
      <c r="F39" s="1250">
        <v>0</v>
      </c>
      <c r="G39" s="1249">
        <v>9543</v>
      </c>
      <c r="H39" s="1250">
        <v>0</v>
      </c>
      <c r="I39" s="1249">
        <v>9543</v>
      </c>
      <c r="J39" s="1249" t="s">
        <v>928</v>
      </c>
    </row>
    <row r="40" spans="1:10" x14ac:dyDescent="0.25">
      <c r="A40" s="1249">
        <v>81</v>
      </c>
      <c r="B40" s="1249" t="s">
        <v>532</v>
      </c>
      <c r="C40" s="1249" t="s">
        <v>510</v>
      </c>
      <c r="D40" s="1249" t="s">
        <v>503</v>
      </c>
      <c r="E40" s="1249">
        <v>11074</v>
      </c>
      <c r="F40" s="1250">
        <v>0</v>
      </c>
      <c r="G40" s="1249">
        <v>11074</v>
      </c>
      <c r="H40" s="1250">
        <v>0</v>
      </c>
      <c r="I40" s="1249">
        <v>11074</v>
      </c>
      <c r="J40" s="1249" t="s">
        <v>928</v>
      </c>
    </row>
    <row r="41" spans="1:10" x14ac:dyDescent="0.25">
      <c r="A41" s="1249">
        <v>84</v>
      </c>
      <c r="B41" s="1249" t="s">
        <v>533</v>
      </c>
      <c r="C41" s="1249" t="s">
        <v>445</v>
      </c>
      <c r="D41" s="1249" t="s">
        <v>503</v>
      </c>
      <c r="E41" s="1249">
        <v>9543</v>
      </c>
      <c r="F41" s="1250">
        <v>0</v>
      </c>
      <c r="G41" s="1249">
        <v>9543</v>
      </c>
      <c r="H41" s="1250">
        <v>0</v>
      </c>
      <c r="I41" s="1249">
        <v>9543</v>
      </c>
      <c r="J41" s="1249" t="s">
        <v>928</v>
      </c>
    </row>
    <row r="42" spans="1:10" x14ac:dyDescent="0.25">
      <c r="A42" s="1097">
        <v>85</v>
      </c>
      <c r="B42" s="1097" t="s">
        <v>534</v>
      </c>
      <c r="C42" s="1097" t="s">
        <v>445</v>
      </c>
      <c r="D42" s="1097" t="s">
        <v>503</v>
      </c>
      <c r="E42" s="1249">
        <v>579</v>
      </c>
      <c r="F42" s="1250">
        <v>0</v>
      </c>
      <c r="G42" s="1249">
        <v>579</v>
      </c>
      <c r="H42" s="1250">
        <v>0</v>
      </c>
      <c r="I42" s="1249">
        <v>579</v>
      </c>
      <c r="J42" s="1249" t="s">
        <v>933</v>
      </c>
    </row>
    <row r="43" spans="1:10" x14ac:dyDescent="0.25">
      <c r="A43" s="1249">
        <v>87</v>
      </c>
      <c r="B43" s="1249" t="s">
        <v>535</v>
      </c>
      <c r="C43" s="1249" t="s">
        <v>510</v>
      </c>
      <c r="D43" s="1249" t="s">
        <v>503</v>
      </c>
      <c r="E43" s="1249">
        <v>6300</v>
      </c>
      <c r="F43" s="1250">
        <v>0</v>
      </c>
      <c r="G43" s="1249">
        <v>6300</v>
      </c>
      <c r="H43" s="1250">
        <v>0</v>
      </c>
      <c r="I43" s="1249">
        <v>6300</v>
      </c>
      <c r="J43" s="1249" t="s">
        <v>928</v>
      </c>
    </row>
    <row r="44" spans="1:10" x14ac:dyDescent="0.25">
      <c r="A44" s="1249">
        <v>88</v>
      </c>
      <c r="B44" s="1249" t="s">
        <v>52</v>
      </c>
      <c r="C44" s="1249" t="s">
        <v>536</v>
      </c>
      <c r="D44" s="1249" t="s">
        <v>537</v>
      </c>
      <c r="E44" s="1249">
        <v>9083</v>
      </c>
      <c r="F44" s="1250">
        <v>0</v>
      </c>
      <c r="G44" s="1249">
        <v>9083</v>
      </c>
      <c r="H44" s="1250">
        <v>0</v>
      </c>
      <c r="I44" s="1249">
        <v>9083</v>
      </c>
      <c r="J44" s="1249" t="s">
        <v>928</v>
      </c>
    </row>
    <row r="45" spans="1:10" x14ac:dyDescent="0.25">
      <c r="A45" s="1249">
        <v>89</v>
      </c>
      <c r="B45" s="1249" t="s">
        <v>54</v>
      </c>
      <c r="C45" s="1249" t="s">
        <v>536</v>
      </c>
      <c r="D45" s="1249" t="s">
        <v>537</v>
      </c>
      <c r="E45" s="1249">
        <v>5364</v>
      </c>
      <c r="F45" s="1250">
        <v>0</v>
      </c>
      <c r="G45" s="1249">
        <v>5364</v>
      </c>
      <c r="H45" s="1250">
        <v>0</v>
      </c>
      <c r="I45" s="1249">
        <v>5364</v>
      </c>
      <c r="J45" s="1249" t="s">
        <v>928</v>
      </c>
    </row>
    <row r="46" spans="1:10" x14ac:dyDescent="0.25">
      <c r="A46" s="1249">
        <v>90</v>
      </c>
      <c r="B46" s="1249" t="s">
        <v>55</v>
      </c>
      <c r="C46" s="1249" t="s">
        <v>536</v>
      </c>
      <c r="D46" s="1249" t="s">
        <v>537</v>
      </c>
      <c r="E46" s="1249">
        <v>8264</v>
      </c>
      <c r="F46" s="1250">
        <v>0</v>
      </c>
      <c r="G46" s="1249">
        <v>8264</v>
      </c>
      <c r="H46" s="1250">
        <v>0</v>
      </c>
      <c r="I46" s="1249">
        <v>8264</v>
      </c>
      <c r="J46" s="1249" t="s">
        <v>928</v>
      </c>
    </row>
    <row r="47" spans="1:10" x14ac:dyDescent="0.25">
      <c r="A47" s="1249">
        <v>91</v>
      </c>
      <c r="B47" s="1249" t="s">
        <v>56</v>
      </c>
      <c r="C47" s="1249" t="s">
        <v>536</v>
      </c>
      <c r="D47" s="1249" t="s">
        <v>537</v>
      </c>
      <c r="E47" s="1249">
        <v>5364</v>
      </c>
      <c r="F47" s="1250">
        <v>0</v>
      </c>
      <c r="G47" s="1249">
        <v>5364</v>
      </c>
      <c r="H47" s="1250">
        <v>0</v>
      </c>
      <c r="I47" s="1249">
        <v>5364</v>
      </c>
      <c r="J47" s="1249" t="s">
        <v>928</v>
      </c>
    </row>
    <row r="48" spans="1:10" x14ac:dyDescent="0.25">
      <c r="A48" s="1249">
        <v>92</v>
      </c>
      <c r="B48" s="1249" t="s">
        <v>538</v>
      </c>
      <c r="C48" s="1249" t="s">
        <v>510</v>
      </c>
      <c r="D48" s="1249" t="s">
        <v>503</v>
      </c>
      <c r="E48" s="1249">
        <v>4793</v>
      </c>
      <c r="F48" s="1250">
        <v>0</v>
      </c>
      <c r="G48" s="1249">
        <v>4793</v>
      </c>
      <c r="H48" s="1250">
        <v>0</v>
      </c>
      <c r="I48" s="1249">
        <v>4793</v>
      </c>
      <c r="J48" s="1249" t="s">
        <v>928</v>
      </c>
    </row>
    <row r="49" spans="1:10" x14ac:dyDescent="0.25">
      <c r="A49" s="1249">
        <v>93</v>
      </c>
      <c r="B49" s="1249" t="s">
        <v>539</v>
      </c>
      <c r="C49" s="1249" t="s">
        <v>510</v>
      </c>
      <c r="D49" s="1249" t="s">
        <v>503</v>
      </c>
      <c r="E49" s="1249">
        <v>10579</v>
      </c>
      <c r="F49" s="1250">
        <v>0</v>
      </c>
      <c r="G49" s="1249">
        <v>10579</v>
      </c>
      <c r="H49" s="1250">
        <v>0</v>
      </c>
      <c r="I49" s="1249">
        <v>10579</v>
      </c>
      <c r="J49" s="1249" t="s">
        <v>928</v>
      </c>
    </row>
    <row r="50" spans="1:10" x14ac:dyDescent="0.25">
      <c r="A50" s="1249">
        <v>94</v>
      </c>
      <c r="B50" s="1249" t="s">
        <v>540</v>
      </c>
      <c r="C50" s="1249" t="s">
        <v>510</v>
      </c>
      <c r="D50" s="1249" t="s">
        <v>503</v>
      </c>
      <c r="E50" s="1249">
        <v>6300</v>
      </c>
      <c r="F50" s="1250">
        <v>0</v>
      </c>
      <c r="G50" s="1249">
        <v>6300</v>
      </c>
      <c r="H50" s="1250">
        <v>0</v>
      </c>
      <c r="I50" s="1249">
        <v>6300</v>
      </c>
      <c r="J50" s="1249" t="s">
        <v>928</v>
      </c>
    </row>
    <row r="51" spans="1:10" x14ac:dyDescent="0.25">
      <c r="A51" s="1249">
        <v>98</v>
      </c>
      <c r="B51" s="1249" t="s">
        <v>541</v>
      </c>
      <c r="C51" s="1249" t="s">
        <v>446</v>
      </c>
      <c r="D51" s="1249" t="s">
        <v>503</v>
      </c>
      <c r="E51" s="1249">
        <v>48906</v>
      </c>
      <c r="F51" s="1250">
        <v>0</v>
      </c>
      <c r="G51" s="1249">
        <v>48906</v>
      </c>
      <c r="H51" s="1250">
        <v>0</v>
      </c>
      <c r="I51" s="1249">
        <v>48906</v>
      </c>
      <c r="J51" s="1249" t="s">
        <v>928</v>
      </c>
    </row>
    <row r="52" spans="1:10" x14ac:dyDescent="0.25">
      <c r="A52" s="1249">
        <v>99</v>
      </c>
      <c r="B52" s="1249" t="s">
        <v>1282</v>
      </c>
      <c r="C52" s="1249" t="s">
        <v>446</v>
      </c>
      <c r="D52" s="1249" t="s">
        <v>503</v>
      </c>
      <c r="E52" s="1249">
        <v>48906</v>
      </c>
      <c r="F52" s="1250">
        <v>0</v>
      </c>
      <c r="G52" s="1249">
        <v>48906</v>
      </c>
      <c r="H52" s="1250">
        <v>0</v>
      </c>
      <c r="I52" s="1249">
        <v>48906</v>
      </c>
      <c r="J52" s="1249" t="s">
        <v>928</v>
      </c>
    </row>
    <row r="53" spans="1:10" x14ac:dyDescent="0.25">
      <c r="A53" s="1249">
        <v>100</v>
      </c>
      <c r="B53" s="1249" t="s">
        <v>542</v>
      </c>
      <c r="C53" s="1249" t="s">
        <v>446</v>
      </c>
      <c r="D53" s="1249" t="s">
        <v>503</v>
      </c>
      <c r="E53" s="1249">
        <v>48906</v>
      </c>
      <c r="F53" s="1250">
        <v>0</v>
      </c>
      <c r="G53" s="1249">
        <v>48906</v>
      </c>
      <c r="H53" s="1250">
        <v>0</v>
      </c>
      <c r="I53" s="1249">
        <v>48906</v>
      </c>
      <c r="J53" s="1249" t="s">
        <v>928</v>
      </c>
    </row>
    <row r="54" spans="1:10" x14ac:dyDescent="0.25">
      <c r="A54" s="1097">
        <v>102</v>
      </c>
      <c r="B54" s="1097" t="s">
        <v>543</v>
      </c>
      <c r="C54" s="1097" t="s">
        <v>446</v>
      </c>
      <c r="D54" s="1097" t="s">
        <v>503</v>
      </c>
      <c r="E54" s="1249">
        <v>6118</v>
      </c>
      <c r="F54" s="1250">
        <v>0</v>
      </c>
      <c r="G54" s="1249">
        <v>6118</v>
      </c>
      <c r="H54" s="1250">
        <v>0</v>
      </c>
      <c r="I54" s="1249">
        <v>6118</v>
      </c>
      <c r="J54" s="1249" t="s">
        <v>933</v>
      </c>
    </row>
    <row r="55" spans="1:10" x14ac:dyDescent="0.25">
      <c r="A55" s="1249">
        <v>106</v>
      </c>
      <c r="B55" s="1249" t="s">
        <v>544</v>
      </c>
      <c r="C55" s="1249" t="s">
        <v>545</v>
      </c>
      <c r="D55" s="1249" t="s">
        <v>503</v>
      </c>
      <c r="E55" s="1249">
        <v>11597</v>
      </c>
      <c r="F55" s="1250">
        <v>0</v>
      </c>
      <c r="G55" s="1249">
        <v>11597</v>
      </c>
      <c r="H55" s="1250">
        <v>0</v>
      </c>
      <c r="I55" s="1249">
        <v>11597</v>
      </c>
      <c r="J55" s="1249" t="s">
        <v>928</v>
      </c>
    </row>
    <row r="56" spans="1:10" x14ac:dyDescent="0.25">
      <c r="A56" s="1249">
        <v>107</v>
      </c>
      <c r="B56" s="1249" t="s">
        <v>546</v>
      </c>
      <c r="C56" s="1249" t="s">
        <v>545</v>
      </c>
      <c r="D56" s="1249" t="s">
        <v>503</v>
      </c>
      <c r="E56" s="1249">
        <v>11597</v>
      </c>
      <c r="F56" s="1250">
        <v>0</v>
      </c>
      <c r="G56" s="1249">
        <v>11597</v>
      </c>
      <c r="H56" s="1250">
        <v>0</v>
      </c>
      <c r="I56" s="1249">
        <v>11597</v>
      </c>
      <c r="J56" s="1249" t="s">
        <v>928</v>
      </c>
    </row>
    <row r="57" spans="1:10" x14ac:dyDescent="0.25">
      <c r="A57" s="1249">
        <v>108</v>
      </c>
      <c r="B57" s="1249" t="s">
        <v>546</v>
      </c>
      <c r="C57" s="1249" t="s">
        <v>545</v>
      </c>
      <c r="D57" s="1249" t="s">
        <v>503</v>
      </c>
      <c r="E57" s="1249">
        <v>11597</v>
      </c>
      <c r="F57" s="1250">
        <v>0</v>
      </c>
      <c r="G57" s="1249">
        <v>11597</v>
      </c>
      <c r="H57" s="1250">
        <v>0</v>
      </c>
      <c r="I57" s="1249">
        <v>11597</v>
      </c>
      <c r="J57" s="1249" t="s">
        <v>928</v>
      </c>
    </row>
    <row r="58" spans="1:10" x14ac:dyDescent="0.25">
      <c r="A58" s="1249">
        <v>109</v>
      </c>
      <c r="B58" s="1249" t="s">
        <v>547</v>
      </c>
      <c r="C58" s="1249" t="s">
        <v>545</v>
      </c>
      <c r="D58" s="1249" t="s">
        <v>503</v>
      </c>
      <c r="E58" s="1249">
        <v>7175</v>
      </c>
      <c r="F58" s="1250">
        <v>0</v>
      </c>
      <c r="G58" s="1249">
        <v>7175</v>
      </c>
      <c r="H58" s="1250">
        <v>0</v>
      </c>
      <c r="I58" s="1249">
        <v>7175</v>
      </c>
      <c r="J58" s="1249" t="s">
        <v>928</v>
      </c>
    </row>
    <row r="59" spans="1:10" x14ac:dyDescent="0.25">
      <c r="A59" s="1249">
        <v>110</v>
      </c>
      <c r="B59" s="1249" t="s">
        <v>546</v>
      </c>
      <c r="C59" s="1249" t="s">
        <v>545</v>
      </c>
      <c r="D59" s="1249" t="s">
        <v>503</v>
      </c>
      <c r="E59" s="1249">
        <v>11597</v>
      </c>
      <c r="F59" s="1250">
        <v>0</v>
      </c>
      <c r="G59" s="1249">
        <v>11597</v>
      </c>
      <c r="H59" s="1250">
        <v>0</v>
      </c>
      <c r="I59" s="1249">
        <v>11597</v>
      </c>
      <c r="J59" s="1249" t="s">
        <v>928</v>
      </c>
    </row>
    <row r="60" spans="1:10" x14ac:dyDescent="0.25">
      <c r="A60" s="1249">
        <v>111</v>
      </c>
      <c r="B60" s="1249" t="s">
        <v>548</v>
      </c>
      <c r="C60" s="1249" t="s">
        <v>545</v>
      </c>
      <c r="D60" s="1249" t="s">
        <v>503</v>
      </c>
      <c r="E60" s="1249">
        <v>7175</v>
      </c>
      <c r="F60" s="1250">
        <v>0</v>
      </c>
      <c r="G60" s="1249">
        <v>7175</v>
      </c>
      <c r="H60" s="1250">
        <v>0</v>
      </c>
      <c r="I60" s="1249">
        <v>7175</v>
      </c>
      <c r="J60" s="1249" t="s">
        <v>928</v>
      </c>
    </row>
    <row r="61" spans="1:10" x14ac:dyDescent="0.25">
      <c r="A61" s="1249">
        <v>112</v>
      </c>
      <c r="B61" s="1249" t="s">
        <v>549</v>
      </c>
      <c r="C61" s="1249" t="s">
        <v>545</v>
      </c>
      <c r="D61" s="1249" t="s">
        <v>503</v>
      </c>
      <c r="E61" s="1249">
        <v>7570</v>
      </c>
      <c r="F61" s="1250">
        <v>0</v>
      </c>
      <c r="G61" s="1249">
        <v>7570</v>
      </c>
      <c r="H61" s="1250">
        <v>0</v>
      </c>
      <c r="I61" s="1249">
        <v>7570</v>
      </c>
      <c r="J61" s="1249" t="s">
        <v>928</v>
      </c>
    </row>
    <row r="62" spans="1:10" x14ac:dyDescent="0.25">
      <c r="A62" s="1249">
        <v>115</v>
      </c>
      <c r="B62" s="1249" t="s">
        <v>550</v>
      </c>
      <c r="C62" s="1249" t="s">
        <v>551</v>
      </c>
      <c r="D62" s="1249" t="s">
        <v>503</v>
      </c>
      <c r="E62" s="1249">
        <v>26538</v>
      </c>
      <c r="F62" s="1250">
        <v>0</v>
      </c>
      <c r="G62" s="1249">
        <v>26538</v>
      </c>
      <c r="H62" s="1250">
        <v>0</v>
      </c>
      <c r="I62" s="1249">
        <v>26538</v>
      </c>
      <c r="J62" s="1249" t="s">
        <v>928</v>
      </c>
    </row>
    <row r="63" spans="1:10" x14ac:dyDescent="0.25">
      <c r="A63" s="1249">
        <v>116</v>
      </c>
      <c r="B63" s="1249" t="s">
        <v>1283</v>
      </c>
      <c r="C63" s="1249" t="s">
        <v>545</v>
      </c>
      <c r="D63" s="1249" t="s">
        <v>503</v>
      </c>
      <c r="E63" s="1249">
        <v>14299</v>
      </c>
      <c r="F63" s="1250">
        <v>0</v>
      </c>
      <c r="G63" s="1249">
        <v>14299</v>
      </c>
      <c r="H63" s="1250">
        <v>0</v>
      </c>
      <c r="I63" s="1249">
        <v>14299</v>
      </c>
      <c r="J63" s="1249" t="s">
        <v>928</v>
      </c>
    </row>
    <row r="64" spans="1:10" x14ac:dyDescent="0.25">
      <c r="A64" s="1097">
        <v>117</v>
      </c>
      <c r="B64" s="1097" t="s">
        <v>552</v>
      </c>
      <c r="C64" s="1097" t="s">
        <v>545</v>
      </c>
      <c r="D64" s="1097" t="s">
        <v>503</v>
      </c>
      <c r="E64" s="1249">
        <v>3462</v>
      </c>
      <c r="F64" s="1163">
        <v>-2.9E-4</v>
      </c>
      <c r="G64" s="1249">
        <v>3463</v>
      </c>
      <c r="H64" s="1250">
        <v>0</v>
      </c>
      <c r="I64" s="1249">
        <v>3463</v>
      </c>
      <c r="J64" s="1249" t="s">
        <v>933</v>
      </c>
    </row>
    <row r="65" spans="1:10" x14ac:dyDescent="0.25">
      <c r="A65" s="1249">
        <v>118</v>
      </c>
      <c r="B65" s="1249" t="s">
        <v>1284</v>
      </c>
      <c r="C65" s="1249" t="s">
        <v>545</v>
      </c>
      <c r="D65" s="1249" t="s">
        <v>503</v>
      </c>
      <c r="E65" s="1249">
        <v>14299</v>
      </c>
      <c r="F65" s="1250">
        <v>0</v>
      </c>
      <c r="G65" s="1249">
        <v>14299</v>
      </c>
      <c r="H65" s="1250">
        <v>0</v>
      </c>
      <c r="I65" s="1249">
        <v>14299</v>
      </c>
      <c r="J65" s="1249" t="s">
        <v>928</v>
      </c>
    </row>
    <row r="66" spans="1:10" x14ac:dyDescent="0.25">
      <c r="A66" s="1249">
        <v>119</v>
      </c>
      <c r="B66" s="1249" t="s">
        <v>553</v>
      </c>
      <c r="C66" s="1249" t="s">
        <v>545</v>
      </c>
      <c r="D66" s="1249" t="s">
        <v>503</v>
      </c>
      <c r="E66" s="1249">
        <v>14299</v>
      </c>
      <c r="F66" s="1250">
        <v>0</v>
      </c>
      <c r="G66" s="1249">
        <v>14299</v>
      </c>
      <c r="H66" s="1250">
        <v>0</v>
      </c>
      <c r="I66" s="1249">
        <v>14299</v>
      </c>
      <c r="J66" s="1249" t="s">
        <v>928</v>
      </c>
    </row>
    <row r="67" spans="1:10" x14ac:dyDescent="0.25">
      <c r="A67" s="1249">
        <v>121</v>
      </c>
      <c r="B67" s="1249" t="s">
        <v>554</v>
      </c>
      <c r="C67" s="1249" t="s">
        <v>545</v>
      </c>
      <c r="D67" s="1249" t="s">
        <v>503</v>
      </c>
      <c r="E67" s="1249">
        <v>21085</v>
      </c>
      <c r="F67" s="1250">
        <v>0</v>
      </c>
      <c r="G67" s="1249">
        <v>21085</v>
      </c>
      <c r="H67" s="1250">
        <v>0</v>
      </c>
      <c r="I67" s="1249">
        <v>21085</v>
      </c>
      <c r="J67" s="1249" t="s">
        <v>928</v>
      </c>
    </row>
    <row r="68" spans="1:10" x14ac:dyDescent="0.25">
      <c r="A68" s="1249">
        <v>122</v>
      </c>
      <c r="B68" s="1249" t="s">
        <v>555</v>
      </c>
      <c r="C68" s="1249" t="s">
        <v>556</v>
      </c>
      <c r="D68" s="1249" t="s">
        <v>503</v>
      </c>
      <c r="E68" s="1249">
        <v>25771</v>
      </c>
      <c r="F68" s="1250">
        <v>0</v>
      </c>
      <c r="G68" s="1249">
        <v>25771</v>
      </c>
      <c r="H68" s="1250">
        <v>0</v>
      </c>
      <c r="I68" s="1249">
        <v>25771</v>
      </c>
      <c r="J68" s="1249" t="s">
        <v>928</v>
      </c>
    </row>
    <row r="69" spans="1:10" x14ac:dyDescent="0.25">
      <c r="A69" s="1249">
        <v>124</v>
      </c>
      <c r="B69" s="1249" t="s">
        <v>557</v>
      </c>
      <c r="C69" s="1249" t="s">
        <v>556</v>
      </c>
      <c r="D69" s="1249" t="s">
        <v>503</v>
      </c>
      <c r="E69" s="1249">
        <v>25771</v>
      </c>
      <c r="F69" s="1250">
        <v>0</v>
      </c>
      <c r="G69" s="1249">
        <v>25771</v>
      </c>
      <c r="H69" s="1250">
        <v>0</v>
      </c>
      <c r="I69" s="1249">
        <v>25771</v>
      </c>
      <c r="J69" s="1249" t="s">
        <v>928</v>
      </c>
    </row>
    <row r="70" spans="1:10" x14ac:dyDescent="0.25">
      <c r="A70" s="1097">
        <v>140</v>
      </c>
      <c r="B70" s="1097" t="s">
        <v>558</v>
      </c>
      <c r="C70" s="1097" t="s">
        <v>449</v>
      </c>
      <c r="D70" s="1097" t="s">
        <v>503</v>
      </c>
      <c r="E70" s="1249">
        <v>1150</v>
      </c>
      <c r="F70" s="1250">
        <v>0</v>
      </c>
      <c r="G70" s="1249">
        <v>1150</v>
      </c>
      <c r="H70" s="1250">
        <v>0</v>
      </c>
      <c r="I70" s="1249">
        <v>1150</v>
      </c>
      <c r="J70" s="1249" t="s">
        <v>933</v>
      </c>
    </row>
    <row r="71" spans="1:10" x14ac:dyDescent="0.25">
      <c r="A71" s="1097">
        <v>143</v>
      </c>
      <c r="B71" s="1097" t="s">
        <v>559</v>
      </c>
      <c r="C71" s="1097" t="s">
        <v>449</v>
      </c>
      <c r="D71" s="1097" t="s">
        <v>503</v>
      </c>
      <c r="E71" s="1249">
        <v>0</v>
      </c>
      <c r="F71" s="1249"/>
      <c r="G71" s="1249">
        <v>0</v>
      </c>
      <c r="H71" s="1249"/>
      <c r="I71" s="1249">
        <v>0</v>
      </c>
      <c r="J71" s="1249" t="s">
        <v>933</v>
      </c>
    </row>
    <row r="72" spans="1:10" x14ac:dyDescent="0.25">
      <c r="A72" s="1097">
        <v>146</v>
      </c>
      <c r="B72" s="1097" t="s">
        <v>560</v>
      </c>
      <c r="C72" s="1097" t="s">
        <v>146</v>
      </c>
      <c r="D72" s="1097" t="s">
        <v>503</v>
      </c>
      <c r="E72" s="1249">
        <v>45364</v>
      </c>
      <c r="F72" s="1250">
        <v>0</v>
      </c>
      <c r="G72" s="1249">
        <v>45364</v>
      </c>
      <c r="H72" s="1250">
        <v>0</v>
      </c>
      <c r="I72" s="1249">
        <v>45364</v>
      </c>
      <c r="J72" s="1249" t="s">
        <v>933</v>
      </c>
    </row>
    <row r="73" spans="1:10" x14ac:dyDescent="0.25">
      <c r="A73" s="1249">
        <v>153</v>
      </c>
      <c r="B73" s="1249" t="s">
        <v>1285</v>
      </c>
      <c r="C73" s="1249" t="s">
        <v>551</v>
      </c>
      <c r="D73" s="1249" t="s">
        <v>503</v>
      </c>
      <c r="E73" s="1249">
        <v>0</v>
      </c>
      <c r="F73" s="1249"/>
      <c r="G73" s="1249">
        <v>0</v>
      </c>
      <c r="H73" s="1249"/>
      <c r="I73" s="1249">
        <v>0</v>
      </c>
      <c r="J73" s="1249" t="s">
        <v>928</v>
      </c>
    </row>
    <row r="74" spans="1:10" x14ac:dyDescent="0.25">
      <c r="A74" s="1249">
        <v>154</v>
      </c>
      <c r="B74" s="1249" t="s">
        <v>58</v>
      </c>
      <c r="C74" s="1249" t="s">
        <v>57</v>
      </c>
      <c r="D74" s="1249" t="s">
        <v>537</v>
      </c>
      <c r="E74" s="1249">
        <v>15828</v>
      </c>
      <c r="F74" s="1164">
        <v>8.0259999999999998E-2</v>
      </c>
      <c r="G74" s="1249">
        <v>14652</v>
      </c>
      <c r="H74" s="1250">
        <v>0</v>
      </c>
      <c r="I74" s="1249">
        <v>14652</v>
      </c>
      <c r="J74" s="1249" t="s">
        <v>928</v>
      </c>
    </row>
    <row r="75" spans="1:10" x14ac:dyDescent="0.25">
      <c r="A75" s="1249">
        <v>157</v>
      </c>
      <c r="B75" s="1249" t="s">
        <v>561</v>
      </c>
      <c r="C75" s="1249" t="s">
        <v>562</v>
      </c>
      <c r="D75" s="1249" t="s">
        <v>537</v>
      </c>
      <c r="E75" s="1249">
        <v>11764</v>
      </c>
      <c r="F75" s="1250">
        <v>0</v>
      </c>
      <c r="G75" s="1249">
        <v>11764</v>
      </c>
      <c r="H75" s="1250">
        <v>0</v>
      </c>
      <c r="I75" s="1249">
        <v>11764</v>
      </c>
      <c r="J75" s="1249" t="s">
        <v>928</v>
      </c>
    </row>
    <row r="76" spans="1:10" x14ac:dyDescent="0.25">
      <c r="A76" s="1249">
        <v>159</v>
      </c>
      <c r="B76" s="1249" t="s">
        <v>59</v>
      </c>
      <c r="C76" s="1249" t="s">
        <v>57</v>
      </c>
      <c r="D76" s="1249" t="s">
        <v>537</v>
      </c>
      <c r="E76" s="1249">
        <v>11122</v>
      </c>
      <c r="F76" s="1164">
        <v>5.1330000000000001E-2</v>
      </c>
      <c r="G76" s="1249">
        <v>10579</v>
      </c>
      <c r="H76" s="1250">
        <v>0</v>
      </c>
      <c r="I76" s="1249">
        <v>10579</v>
      </c>
      <c r="J76" s="1249" t="s">
        <v>928</v>
      </c>
    </row>
    <row r="77" spans="1:10" x14ac:dyDescent="0.25">
      <c r="A77" s="1249">
        <v>162</v>
      </c>
      <c r="B77" s="1249" t="s">
        <v>563</v>
      </c>
      <c r="C77" s="1249" t="s">
        <v>562</v>
      </c>
      <c r="D77" s="1249" t="s">
        <v>537</v>
      </c>
      <c r="E77" s="1249">
        <v>5747</v>
      </c>
      <c r="F77" s="1250">
        <v>0</v>
      </c>
      <c r="G77" s="1249">
        <v>5747</v>
      </c>
      <c r="H77" s="1250">
        <v>0</v>
      </c>
      <c r="I77" s="1249">
        <v>5747</v>
      </c>
      <c r="J77" s="1249" t="s">
        <v>928</v>
      </c>
    </row>
    <row r="78" spans="1:10" x14ac:dyDescent="0.25">
      <c r="A78" s="1249">
        <v>163</v>
      </c>
      <c r="B78" s="1249" t="s">
        <v>564</v>
      </c>
      <c r="C78" s="1249" t="s">
        <v>562</v>
      </c>
      <c r="D78" s="1249" t="s">
        <v>537</v>
      </c>
      <c r="E78" s="1249">
        <v>5249</v>
      </c>
      <c r="F78" s="1250">
        <v>0</v>
      </c>
      <c r="G78" s="1249">
        <v>5249</v>
      </c>
      <c r="H78" s="1250">
        <v>0</v>
      </c>
      <c r="I78" s="1249">
        <v>5249</v>
      </c>
      <c r="J78" s="1249" t="s">
        <v>928</v>
      </c>
    </row>
    <row r="79" spans="1:10" x14ac:dyDescent="0.25">
      <c r="A79" s="1249">
        <v>170</v>
      </c>
      <c r="B79" s="1249" t="s">
        <v>565</v>
      </c>
      <c r="C79" s="1249" t="s">
        <v>562</v>
      </c>
      <c r="D79" s="1249" t="s">
        <v>537</v>
      </c>
      <c r="E79" s="1249">
        <v>4434</v>
      </c>
      <c r="F79" s="1250">
        <v>0</v>
      </c>
      <c r="G79" s="1249">
        <v>4434</v>
      </c>
      <c r="H79" s="1250">
        <v>0</v>
      </c>
      <c r="I79" s="1249">
        <v>4434</v>
      </c>
      <c r="J79" s="1249" t="s">
        <v>928</v>
      </c>
    </row>
    <row r="80" spans="1:10" x14ac:dyDescent="0.25">
      <c r="A80" s="1249">
        <v>171</v>
      </c>
      <c r="B80" s="1249" t="s">
        <v>566</v>
      </c>
      <c r="C80" s="1249" t="s">
        <v>562</v>
      </c>
      <c r="D80" s="1249" t="s">
        <v>537</v>
      </c>
      <c r="E80" s="1249">
        <v>5339</v>
      </c>
      <c r="F80" s="1250">
        <v>0</v>
      </c>
      <c r="G80" s="1249">
        <v>5339</v>
      </c>
      <c r="H80" s="1250">
        <v>0</v>
      </c>
      <c r="I80" s="1249">
        <v>5339</v>
      </c>
      <c r="J80" s="1249" t="s">
        <v>928</v>
      </c>
    </row>
    <row r="81" spans="1:10" x14ac:dyDescent="0.25">
      <c r="A81" s="1249">
        <v>172</v>
      </c>
      <c r="B81" s="1249" t="s">
        <v>567</v>
      </c>
      <c r="C81" s="1249" t="s">
        <v>562</v>
      </c>
      <c r="D81" s="1249" t="s">
        <v>537</v>
      </c>
      <c r="E81" s="1249">
        <v>4977</v>
      </c>
      <c r="F81" s="1250">
        <v>0</v>
      </c>
      <c r="G81" s="1249">
        <v>4977</v>
      </c>
      <c r="H81" s="1250">
        <v>0</v>
      </c>
      <c r="I81" s="1249">
        <v>4977</v>
      </c>
      <c r="J81" s="1249" t="s">
        <v>928</v>
      </c>
    </row>
    <row r="82" spans="1:10" x14ac:dyDescent="0.25">
      <c r="A82" s="1249">
        <v>180</v>
      </c>
      <c r="B82" s="1249" t="s">
        <v>568</v>
      </c>
      <c r="C82" s="1249" t="s">
        <v>562</v>
      </c>
      <c r="D82" s="1249" t="s">
        <v>537</v>
      </c>
      <c r="E82" s="1249">
        <v>9049</v>
      </c>
      <c r="F82" s="1250">
        <v>0</v>
      </c>
      <c r="G82" s="1249">
        <v>9049</v>
      </c>
      <c r="H82" s="1250">
        <v>0</v>
      </c>
      <c r="I82" s="1249">
        <v>9049</v>
      </c>
      <c r="J82" s="1249" t="s">
        <v>928</v>
      </c>
    </row>
    <row r="83" spans="1:10" x14ac:dyDescent="0.25">
      <c r="A83" s="1249">
        <v>181</v>
      </c>
      <c r="B83" s="1249" t="s">
        <v>492</v>
      </c>
      <c r="C83" s="1249" t="s">
        <v>562</v>
      </c>
      <c r="D83" s="1249" t="s">
        <v>537</v>
      </c>
      <c r="E83" s="1249">
        <v>9946</v>
      </c>
      <c r="F83" s="1250">
        <v>0</v>
      </c>
      <c r="G83" s="1249">
        <v>9946</v>
      </c>
      <c r="H83" s="1250">
        <v>0</v>
      </c>
      <c r="I83" s="1249">
        <v>9946</v>
      </c>
      <c r="J83" s="1249" t="s">
        <v>928</v>
      </c>
    </row>
    <row r="84" spans="1:10" x14ac:dyDescent="0.25">
      <c r="A84" s="1249">
        <v>182</v>
      </c>
      <c r="B84" s="1249" t="s">
        <v>569</v>
      </c>
      <c r="C84" s="1249" t="s">
        <v>562</v>
      </c>
      <c r="D84" s="1249" t="s">
        <v>537</v>
      </c>
      <c r="E84" s="1249">
        <v>15828</v>
      </c>
      <c r="F84" s="1250">
        <v>0</v>
      </c>
      <c r="G84" s="1249">
        <v>15828</v>
      </c>
      <c r="H84" s="1250">
        <v>0</v>
      </c>
      <c r="I84" s="1249">
        <v>15828</v>
      </c>
      <c r="J84" s="1249" t="s">
        <v>928</v>
      </c>
    </row>
    <row r="85" spans="1:10" x14ac:dyDescent="0.25">
      <c r="A85" s="1249">
        <v>184</v>
      </c>
      <c r="B85" s="1249" t="s">
        <v>147</v>
      </c>
      <c r="C85" s="1249" t="s">
        <v>562</v>
      </c>
      <c r="D85" s="1249" t="s">
        <v>537</v>
      </c>
      <c r="E85" s="1249">
        <v>2706</v>
      </c>
      <c r="F85" s="1250">
        <v>0</v>
      </c>
      <c r="G85" s="1249">
        <v>2706</v>
      </c>
      <c r="H85" s="1250">
        <v>0</v>
      </c>
      <c r="I85" s="1249">
        <v>2706</v>
      </c>
      <c r="J85" s="1249" t="s">
        <v>928</v>
      </c>
    </row>
    <row r="86" spans="1:10" x14ac:dyDescent="0.25">
      <c r="A86" s="1249">
        <v>185</v>
      </c>
      <c r="B86" s="1249" t="s">
        <v>570</v>
      </c>
      <c r="C86" s="1249" t="s">
        <v>571</v>
      </c>
      <c r="D86" s="1249" t="s">
        <v>537</v>
      </c>
      <c r="E86" s="1249">
        <v>7593</v>
      </c>
      <c r="F86" s="1250">
        <v>0</v>
      </c>
      <c r="G86" s="1249">
        <v>7593</v>
      </c>
      <c r="H86" s="1250">
        <v>0</v>
      </c>
      <c r="I86" s="1249">
        <v>7593</v>
      </c>
      <c r="J86" s="1249" t="s">
        <v>928</v>
      </c>
    </row>
    <row r="87" spans="1:10" x14ac:dyDescent="0.25">
      <c r="A87" s="1249">
        <v>186</v>
      </c>
      <c r="B87" s="1249" t="s">
        <v>486</v>
      </c>
      <c r="C87" s="1249" t="s">
        <v>562</v>
      </c>
      <c r="D87" s="1249" t="s">
        <v>537</v>
      </c>
      <c r="E87" s="1249">
        <v>10398</v>
      </c>
      <c r="F87" s="1250">
        <v>0</v>
      </c>
      <c r="G87" s="1249">
        <v>10398</v>
      </c>
      <c r="H87" s="1250">
        <v>0</v>
      </c>
      <c r="I87" s="1249">
        <v>10398</v>
      </c>
      <c r="J87" s="1249" t="s">
        <v>928</v>
      </c>
    </row>
    <row r="88" spans="1:10" x14ac:dyDescent="0.25">
      <c r="A88" s="1249">
        <v>193</v>
      </c>
      <c r="B88" s="1249" t="s">
        <v>60</v>
      </c>
      <c r="C88" s="1249" t="s">
        <v>57</v>
      </c>
      <c r="D88" s="1249" t="s">
        <v>537</v>
      </c>
      <c r="E88" s="1249">
        <v>10127</v>
      </c>
      <c r="F88" s="1164">
        <v>5.6660000000000002E-2</v>
      </c>
      <c r="G88" s="1249">
        <v>9584</v>
      </c>
      <c r="H88" s="1250">
        <v>0</v>
      </c>
      <c r="I88" s="1249">
        <v>9584</v>
      </c>
      <c r="J88" s="1249" t="s">
        <v>928</v>
      </c>
    </row>
    <row r="89" spans="1:10" x14ac:dyDescent="0.25">
      <c r="A89" s="1249">
        <v>195</v>
      </c>
      <c r="B89" s="1249" t="s">
        <v>572</v>
      </c>
      <c r="C89" s="1249" t="s">
        <v>57</v>
      </c>
      <c r="D89" s="1249" t="s">
        <v>537</v>
      </c>
      <c r="E89" s="1249">
        <v>11756</v>
      </c>
      <c r="F89" s="1164">
        <v>5.7000000000000002E-2</v>
      </c>
      <c r="G89" s="1249">
        <v>11122</v>
      </c>
      <c r="H89" s="1250">
        <v>0</v>
      </c>
      <c r="I89" s="1249">
        <v>11122</v>
      </c>
      <c r="J89" s="1249" t="s">
        <v>928</v>
      </c>
    </row>
    <row r="90" spans="1:10" x14ac:dyDescent="0.25">
      <c r="A90" s="1249">
        <v>196</v>
      </c>
      <c r="B90" s="1249" t="s">
        <v>62</v>
      </c>
      <c r="C90" s="1249" t="s">
        <v>57</v>
      </c>
      <c r="D90" s="1249" t="s">
        <v>537</v>
      </c>
      <c r="E90" s="1249">
        <v>7239</v>
      </c>
      <c r="F90" s="1250">
        <v>0</v>
      </c>
      <c r="G90" s="1249">
        <v>7239</v>
      </c>
      <c r="H90" s="1250">
        <v>0</v>
      </c>
      <c r="I90" s="1249">
        <v>7239</v>
      </c>
      <c r="J90" s="1249" t="s">
        <v>928</v>
      </c>
    </row>
    <row r="91" spans="1:10" x14ac:dyDescent="0.25">
      <c r="A91" s="1249">
        <v>197</v>
      </c>
      <c r="B91" s="1249" t="s">
        <v>63</v>
      </c>
      <c r="C91" s="1249" t="s">
        <v>57</v>
      </c>
      <c r="D91" s="1249" t="s">
        <v>537</v>
      </c>
      <c r="E91" s="1249">
        <v>7864</v>
      </c>
      <c r="F91" s="1164">
        <v>4.8250000000000001E-2</v>
      </c>
      <c r="G91" s="1249">
        <v>7502</v>
      </c>
      <c r="H91" s="1250">
        <v>0</v>
      </c>
      <c r="I91" s="1249">
        <v>7502</v>
      </c>
      <c r="J91" s="1249" t="s">
        <v>928</v>
      </c>
    </row>
    <row r="92" spans="1:10" x14ac:dyDescent="0.25">
      <c r="A92" s="1249">
        <v>198</v>
      </c>
      <c r="B92" s="1249" t="s">
        <v>64</v>
      </c>
      <c r="C92" s="1249" t="s">
        <v>571</v>
      </c>
      <c r="D92" s="1249" t="s">
        <v>537</v>
      </c>
      <c r="E92" s="1249">
        <v>1620</v>
      </c>
      <c r="F92" s="1164">
        <v>5.9520000000000003E-2</v>
      </c>
      <c r="G92" s="1249">
        <v>1529</v>
      </c>
      <c r="H92" s="1250">
        <v>0</v>
      </c>
      <c r="I92" s="1249">
        <v>1529</v>
      </c>
      <c r="J92" s="1249" t="s">
        <v>928</v>
      </c>
    </row>
    <row r="93" spans="1:10" x14ac:dyDescent="0.25">
      <c r="A93" s="1249">
        <v>199</v>
      </c>
      <c r="B93" s="1249" t="s">
        <v>65</v>
      </c>
      <c r="C93" s="1249" t="s">
        <v>571</v>
      </c>
      <c r="D93" s="1249" t="s">
        <v>537</v>
      </c>
      <c r="E93" s="1249">
        <v>1710</v>
      </c>
      <c r="F93" s="1164">
        <v>5.5559999999999998E-2</v>
      </c>
      <c r="G93" s="1249">
        <v>1620</v>
      </c>
      <c r="H93" s="1250">
        <v>0</v>
      </c>
      <c r="I93" s="1249">
        <v>1620</v>
      </c>
      <c r="J93" s="1249" t="s">
        <v>928</v>
      </c>
    </row>
    <row r="94" spans="1:10" x14ac:dyDescent="0.25">
      <c r="A94" s="1249">
        <v>200</v>
      </c>
      <c r="B94" s="1249" t="s">
        <v>66</v>
      </c>
      <c r="C94" s="1249"/>
      <c r="D94" s="1249" t="s">
        <v>537</v>
      </c>
      <c r="E94" s="1249">
        <v>2072</v>
      </c>
      <c r="F94" s="1164">
        <v>4.5409999999999999E-2</v>
      </c>
      <c r="G94" s="1249">
        <v>1982</v>
      </c>
      <c r="H94" s="1250">
        <v>0</v>
      </c>
      <c r="I94" s="1249">
        <v>1982</v>
      </c>
      <c r="J94" s="1249" t="s">
        <v>928</v>
      </c>
    </row>
    <row r="95" spans="1:10" x14ac:dyDescent="0.25">
      <c r="A95" s="1249">
        <v>201</v>
      </c>
      <c r="B95" s="1249" t="s">
        <v>67</v>
      </c>
      <c r="C95" s="1249" t="s">
        <v>571</v>
      </c>
      <c r="D95" s="1249" t="s">
        <v>537</v>
      </c>
      <c r="E95" s="1249">
        <v>2434</v>
      </c>
      <c r="F95" s="1164">
        <v>3.8399999999999997E-2</v>
      </c>
      <c r="G95" s="1249">
        <v>2344</v>
      </c>
      <c r="H95" s="1250">
        <v>0</v>
      </c>
      <c r="I95" s="1249">
        <v>2344</v>
      </c>
      <c r="J95" s="1249" t="s">
        <v>928</v>
      </c>
    </row>
    <row r="96" spans="1:10" x14ac:dyDescent="0.25">
      <c r="A96" s="1249">
        <v>202</v>
      </c>
      <c r="B96" s="1249" t="s">
        <v>68</v>
      </c>
      <c r="C96" s="1249" t="s">
        <v>57</v>
      </c>
      <c r="D96" s="1249" t="s">
        <v>537</v>
      </c>
      <c r="E96" s="1249">
        <v>12661</v>
      </c>
      <c r="F96" s="1164">
        <v>5.271E-2</v>
      </c>
      <c r="G96" s="1249">
        <v>12027</v>
      </c>
      <c r="H96" s="1250">
        <v>0</v>
      </c>
      <c r="I96" s="1249">
        <v>12027</v>
      </c>
      <c r="J96" s="1249" t="s">
        <v>928</v>
      </c>
    </row>
    <row r="97" spans="1:10" x14ac:dyDescent="0.25">
      <c r="A97" s="1249">
        <v>208</v>
      </c>
      <c r="B97" s="1249" t="s">
        <v>69</v>
      </c>
      <c r="C97" s="1249" t="s">
        <v>57</v>
      </c>
      <c r="D97" s="1249" t="s">
        <v>537</v>
      </c>
      <c r="E97" s="1249">
        <v>9041</v>
      </c>
      <c r="F97" s="1164">
        <v>4.1709999999999997E-2</v>
      </c>
      <c r="G97" s="1249">
        <v>8679</v>
      </c>
      <c r="H97" s="1250">
        <v>0</v>
      </c>
      <c r="I97" s="1249">
        <v>8679</v>
      </c>
      <c r="J97" s="1249" t="s">
        <v>928</v>
      </c>
    </row>
    <row r="98" spans="1:10" x14ac:dyDescent="0.25">
      <c r="A98" s="1249">
        <v>215</v>
      </c>
      <c r="B98" s="1249" t="s">
        <v>70</v>
      </c>
      <c r="C98" s="1249" t="s">
        <v>57</v>
      </c>
      <c r="D98" s="1249" t="s">
        <v>537</v>
      </c>
      <c r="E98" s="1249">
        <v>10308</v>
      </c>
      <c r="F98" s="1164">
        <v>4.5969999999999997E-2</v>
      </c>
      <c r="G98" s="1249">
        <v>9855</v>
      </c>
      <c r="H98" s="1250">
        <v>0</v>
      </c>
      <c r="I98" s="1249">
        <v>9855</v>
      </c>
      <c r="J98" s="1249" t="s">
        <v>928</v>
      </c>
    </row>
    <row r="99" spans="1:10" x14ac:dyDescent="0.25">
      <c r="A99" s="1249">
        <v>216</v>
      </c>
      <c r="B99" s="1249" t="s">
        <v>573</v>
      </c>
      <c r="C99" s="1249"/>
      <c r="D99" s="1249" t="s">
        <v>537</v>
      </c>
      <c r="E99" s="1249">
        <v>15647</v>
      </c>
      <c r="F99" s="1250">
        <v>0</v>
      </c>
      <c r="G99" s="1249">
        <v>15647</v>
      </c>
      <c r="H99" s="1250">
        <v>0</v>
      </c>
      <c r="I99" s="1249">
        <v>15647</v>
      </c>
      <c r="J99" s="1249" t="s">
        <v>928</v>
      </c>
    </row>
    <row r="100" spans="1:10" x14ac:dyDescent="0.25">
      <c r="A100" s="1249">
        <v>221</v>
      </c>
      <c r="B100" s="1249" t="s">
        <v>574</v>
      </c>
      <c r="C100" s="1249" t="s">
        <v>57</v>
      </c>
      <c r="D100" s="1249" t="s">
        <v>537</v>
      </c>
      <c r="E100" s="1249">
        <v>7774</v>
      </c>
      <c r="F100" s="1164">
        <v>4.8840000000000001E-2</v>
      </c>
      <c r="G100" s="1249">
        <v>7412</v>
      </c>
      <c r="H100" s="1250">
        <v>0</v>
      </c>
      <c r="I100" s="1249">
        <v>7412</v>
      </c>
      <c r="J100" s="1249" t="s">
        <v>928</v>
      </c>
    </row>
    <row r="101" spans="1:10" x14ac:dyDescent="0.25">
      <c r="A101" s="1249">
        <v>223</v>
      </c>
      <c r="B101" s="1249" t="s">
        <v>575</v>
      </c>
      <c r="C101" s="1249"/>
      <c r="D101" s="1249" t="s">
        <v>537</v>
      </c>
      <c r="E101" s="1249">
        <v>16462</v>
      </c>
      <c r="F101" s="1250">
        <v>0</v>
      </c>
      <c r="G101" s="1249">
        <v>16462</v>
      </c>
      <c r="H101" s="1250">
        <v>0</v>
      </c>
      <c r="I101" s="1249">
        <v>16462</v>
      </c>
      <c r="J101" s="1249" t="s">
        <v>928</v>
      </c>
    </row>
    <row r="102" spans="1:10" x14ac:dyDescent="0.25">
      <c r="A102" s="1249">
        <v>224</v>
      </c>
      <c r="B102" s="1249" t="s">
        <v>576</v>
      </c>
      <c r="C102" s="1249"/>
      <c r="D102" s="1249" t="s">
        <v>537</v>
      </c>
      <c r="E102" s="1249">
        <v>22977</v>
      </c>
      <c r="F102" s="1250">
        <v>0</v>
      </c>
      <c r="G102" s="1249">
        <v>22977</v>
      </c>
      <c r="H102" s="1250">
        <v>0</v>
      </c>
      <c r="I102" s="1249">
        <v>22977</v>
      </c>
      <c r="J102" s="1249" t="s">
        <v>928</v>
      </c>
    </row>
    <row r="103" spans="1:10" x14ac:dyDescent="0.25">
      <c r="A103" s="1249">
        <v>227</v>
      </c>
      <c r="B103" s="1249" t="s">
        <v>577</v>
      </c>
      <c r="C103" s="1249"/>
      <c r="D103" s="1249" t="s">
        <v>537</v>
      </c>
      <c r="E103" s="1249">
        <v>18905</v>
      </c>
      <c r="F103" s="1250">
        <v>0</v>
      </c>
      <c r="G103" s="1249">
        <v>18905</v>
      </c>
      <c r="H103" s="1250">
        <v>0</v>
      </c>
      <c r="I103" s="1249">
        <v>18905</v>
      </c>
      <c r="J103" s="1249" t="s">
        <v>928</v>
      </c>
    </row>
    <row r="104" spans="1:10" x14ac:dyDescent="0.25">
      <c r="A104" s="1249">
        <v>228</v>
      </c>
      <c r="B104" s="1249" t="s">
        <v>578</v>
      </c>
      <c r="C104" s="1249"/>
      <c r="D104" s="1249" t="s">
        <v>537</v>
      </c>
      <c r="E104" s="1249">
        <v>20805</v>
      </c>
      <c r="F104" s="1250">
        <v>0</v>
      </c>
      <c r="G104" s="1249">
        <v>20805</v>
      </c>
      <c r="H104" s="1250">
        <v>0</v>
      </c>
      <c r="I104" s="1249">
        <v>20805</v>
      </c>
      <c r="J104" s="1249" t="s">
        <v>928</v>
      </c>
    </row>
    <row r="105" spans="1:10" x14ac:dyDescent="0.25">
      <c r="A105" s="1249">
        <v>234</v>
      </c>
      <c r="B105" s="1249" t="s">
        <v>579</v>
      </c>
      <c r="C105" s="1249"/>
      <c r="D105" s="1249" t="s">
        <v>537</v>
      </c>
      <c r="E105" s="1249">
        <v>17457</v>
      </c>
      <c r="F105" s="1250">
        <v>0</v>
      </c>
      <c r="G105" s="1249">
        <v>17457</v>
      </c>
      <c r="H105" s="1250">
        <v>0</v>
      </c>
      <c r="I105" s="1249">
        <v>17457</v>
      </c>
      <c r="J105" s="1249" t="s">
        <v>928</v>
      </c>
    </row>
    <row r="106" spans="1:10" x14ac:dyDescent="0.25">
      <c r="A106" s="1249">
        <v>240</v>
      </c>
      <c r="B106" s="1249" t="s">
        <v>580</v>
      </c>
      <c r="C106" s="1249"/>
      <c r="D106" s="1249" t="s">
        <v>537</v>
      </c>
      <c r="E106" s="1249">
        <v>13928</v>
      </c>
      <c r="F106" s="1250">
        <v>0</v>
      </c>
      <c r="G106" s="1249">
        <v>13928</v>
      </c>
      <c r="H106" s="1250">
        <v>0</v>
      </c>
      <c r="I106" s="1249">
        <v>13928</v>
      </c>
      <c r="J106" s="1249" t="s">
        <v>928</v>
      </c>
    </row>
    <row r="107" spans="1:10" x14ac:dyDescent="0.25">
      <c r="A107" s="1249">
        <v>241</v>
      </c>
      <c r="B107" s="1249" t="s">
        <v>581</v>
      </c>
      <c r="C107" s="1249"/>
      <c r="D107" s="1249" t="s">
        <v>537</v>
      </c>
      <c r="E107" s="1249">
        <v>18271</v>
      </c>
      <c r="F107" s="1250">
        <v>0</v>
      </c>
      <c r="G107" s="1249">
        <v>18271</v>
      </c>
      <c r="H107" s="1250">
        <v>0</v>
      </c>
      <c r="I107" s="1249">
        <v>18271</v>
      </c>
      <c r="J107" s="1249" t="s">
        <v>928</v>
      </c>
    </row>
    <row r="108" spans="1:10" x14ac:dyDescent="0.25">
      <c r="A108" s="1249">
        <v>243</v>
      </c>
      <c r="B108" s="1249" t="s">
        <v>72</v>
      </c>
      <c r="C108" s="1249" t="s">
        <v>57</v>
      </c>
      <c r="D108" s="1249" t="s">
        <v>537</v>
      </c>
      <c r="E108" s="1249">
        <v>11665</v>
      </c>
      <c r="F108" s="1164">
        <v>4.8820000000000002E-2</v>
      </c>
      <c r="G108" s="1249">
        <v>11122</v>
      </c>
      <c r="H108" s="1250">
        <v>0</v>
      </c>
      <c r="I108" s="1249">
        <v>11122</v>
      </c>
      <c r="J108" s="1249" t="s">
        <v>928</v>
      </c>
    </row>
    <row r="109" spans="1:10" x14ac:dyDescent="0.25">
      <c r="A109" s="1249">
        <v>245</v>
      </c>
      <c r="B109" s="1249" t="s">
        <v>582</v>
      </c>
      <c r="C109" s="1249"/>
      <c r="D109" s="1249" t="s">
        <v>537</v>
      </c>
      <c r="E109" s="1249">
        <v>15195</v>
      </c>
      <c r="F109" s="1250">
        <v>0</v>
      </c>
      <c r="G109" s="1249">
        <v>15195</v>
      </c>
      <c r="H109" s="1250">
        <v>0</v>
      </c>
      <c r="I109" s="1249">
        <v>15195</v>
      </c>
      <c r="J109" s="1249" t="s">
        <v>928</v>
      </c>
    </row>
    <row r="110" spans="1:10" x14ac:dyDescent="0.25">
      <c r="A110" s="1249">
        <v>246</v>
      </c>
      <c r="B110" s="1249" t="s">
        <v>583</v>
      </c>
      <c r="C110" s="1249" t="s">
        <v>562</v>
      </c>
      <c r="D110" s="1249" t="s">
        <v>537</v>
      </c>
      <c r="E110" s="1249">
        <v>16643</v>
      </c>
      <c r="F110" s="1250">
        <v>0</v>
      </c>
      <c r="G110" s="1249">
        <v>16643</v>
      </c>
      <c r="H110" s="1250">
        <v>0</v>
      </c>
      <c r="I110" s="1249">
        <v>16643</v>
      </c>
      <c r="J110" s="1249" t="s">
        <v>928</v>
      </c>
    </row>
    <row r="111" spans="1:10" x14ac:dyDescent="0.25">
      <c r="A111" s="1249">
        <v>251</v>
      </c>
      <c r="B111" s="1249" t="s">
        <v>584</v>
      </c>
      <c r="C111" s="1249"/>
      <c r="D111" s="1249" t="s">
        <v>537</v>
      </c>
      <c r="E111" s="1249">
        <v>14479</v>
      </c>
      <c r="F111" s="1250">
        <v>0</v>
      </c>
      <c r="G111" s="1249">
        <v>14479</v>
      </c>
      <c r="H111" s="1250">
        <v>0</v>
      </c>
      <c r="I111" s="1249">
        <v>14479</v>
      </c>
      <c r="J111" s="1249" t="s">
        <v>928</v>
      </c>
    </row>
    <row r="112" spans="1:10" x14ac:dyDescent="0.25">
      <c r="A112" s="1249">
        <v>260</v>
      </c>
      <c r="B112" s="1249" t="s">
        <v>585</v>
      </c>
      <c r="C112" s="1249"/>
      <c r="D112" s="1249" t="s">
        <v>537</v>
      </c>
      <c r="E112" s="1249">
        <v>14833</v>
      </c>
      <c r="F112" s="1250">
        <v>0</v>
      </c>
      <c r="G112" s="1249">
        <v>14833</v>
      </c>
      <c r="H112" s="1250">
        <v>0</v>
      </c>
      <c r="I112" s="1249">
        <v>14833</v>
      </c>
      <c r="J112" s="1249" t="s">
        <v>928</v>
      </c>
    </row>
    <row r="113" spans="1:10" x14ac:dyDescent="0.25">
      <c r="A113" s="1249">
        <v>265</v>
      </c>
      <c r="B113" s="1249" t="s">
        <v>586</v>
      </c>
      <c r="C113" s="1249" t="s">
        <v>551</v>
      </c>
      <c r="D113" s="1249" t="s">
        <v>503</v>
      </c>
      <c r="E113" s="1249">
        <v>24495</v>
      </c>
      <c r="F113" s="1250">
        <v>-4.0000000000000003E-5</v>
      </c>
      <c r="G113" s="1249">
        <v>24496</v>
      </c>
      <c r="H113" s="1250">
        <v>0</v>
      </c>
      <c r="I113" s="1249">
        <v>24496</v>
      </c>
      <c r="J113" s="1249" t="s">
        <v>928</v>
      </c>
    </row>
    <row r="114" spans="1:10" x14ac:dyDescent="0.25">
      <c r="A114" s="1249">
        <v>266</v>
      </c>
      <c r="B114" s="1249" t="s">
        <v>73</v>
      </c>
      <c r="C114" s="1249" t="s">
        <v>57</v>
      </c>
      <c r="D114" s="1249" t="s">
        <v>537</v>
      </c>
      <c r="E114" s="1249">
        <v>9493</v>
      </c>
      <c r="F114" s="1164">
        <v>4.999E-2</v>
      </c>
      <c r="G114" s="1249">
        <v>9041</v>
      </c>
      <c r="H114" s="1250">
        <v>0</v>
      </c>
      <c r="I114" s="1249">
        <v>9041</v>
      </c>
      <c r="J114" s="1249" t="s">
        <v>928</v>
      </c>
    </row>
    <row r="115" spans="1:10" x14ac:dyDescent="0.25">
      <c r="A115" s="1249">
        <v>275</v>
      </c>
      <c r="B115" s="1249" t="s">
        <v>587</v>
      </c>
      <c r="C115" s="1249" t="s">
        <v>571</v>
      </c>
      <c r="D115" s="1249" t="s">
        <v>537</v>
      </c>
      <c r="E115" s="1249">
        <v>4063</v>
      </c>
      <c r="F115" s="1250">
        <v>0</v>
      </c>
      <c r="G115" s="1249">
        <v>4063</v>
      </c>
      <c r="H115" s="1250">
        <v>0</v>
      </c>
      <c r="I115" s="1249">
        <v>4063</v>
      </c>
      <c r="J115" s="1249" t="s">
        <v>928</v>
      </c>
    </row>
    <row r="116" spans="1:10" x14ac:dyDescent="0.25">
      <c r="A116" s="1249">
        <v>276</v>
      </c>
      <c r="B116" s="1249" t="s">
        <v>588</v>
      </c>
      <c r="C116" s="1249" t="s">
        <v>571</v>
      </c>
      <c r="D116" s="1249" t="s">
        <v>537</v>
      </c>
      <c r="E116" s="1249">
        <v>9946</v>
      </c>
      <c r="F116" s="1250">
        <v>0</v>
      </c>
      <c r="G116" s="1249">
        <v>9946</v>
      </c>
      <c r="H116" s="1250">
        <v>0</v>
      </c>
      <c r="I116" s="1249">
        <v>9946</v>
      </c>
      <c r="J116" s="1249" t="s">
        <v>928</v>
      </c>
    </row>
    <row r="117" spans="1:10" x14ac:dyDescent="0.25">
      <c r="A117" s="1249">
        <v>277</v>
      </c>
      <c r="B117" s="1249" t="s">
        <v>589</v>
      </c>
      <c r="C117" s="1249" t="s">
        <v>571</v>
      </c>
      <c r="D117" s="1249" t="s">
        <v>537</v>
      </c>
      <c r="E117" s="1249">
        <v>6326</v>
      </c>
      <c r="F117" s="1250">
        <v>0</v>
      </c>
      <c r="G117" s="1249">
        <v>6326</v>
      </c>
      <c r="H117" s="1250">
        <v>0</v>
      </c>
      <c r="I117" s="1249">
        <v>6326</v>
      </c>
      <c r="J117" s="1249" t="s">
        <v>928</v>
      </c>
    </row>
    <row r="118" spans="1:10" x14ac:dyDescent="0.25">
      <c r="A118" s="1249">
        <v>279</v>
      </c>
      <c r="B118" s="1249" t="s">
        <v>590</v>
      </c>
      <c r="C118" s="1249" t="s">
        <v>571</v>
      </c>
      <c r="D118" s="1249" t="s">
        <v>537</v>
      </c>
      <c r="E118" s="1249">
        <v>4063</v>
      </c>
      <c r="F118" s="1250">
        <v>0</v>
      </c>
      <c r="G118" s="1249">
        <v>4063</v>
      </c>
      <c r="H118" s="1250">
        <v>0</v>
      </c>
      <c r="I118" s="1249">
        <v>4063</v>
      </c>
      <c r="J118" s="1249" t="s">
        <v>928</v>
      </c>
    </row>
    <row r="119" spans="1:10" x14ac:dyDescent="0.25">
      <c r="A119" s="1249">
        <v>280</v>
      </c>
      <c r="B119" s="1249" t="s">
        <v>591</v>
      </c>
      <c r="C119" s="1249" t="s">
        <v>571</v>
      </c>
      <c r="D119" s="1249" t="s">
        <v>537</v>
      </c>
      <c r="E119" s="1249">
        <v>18090</v>
      </c>
      <c r="F119" s="1250">
        <v>0</v>
      </c>
      <c r="G119" s="1249">
        <v>18090</v>
      </c>
      <c r="H119" s="1250">
        <v>0</v>
      </c>
      <c r="I119" s="1249">
        <v>18090</v>
      </c>
      <c r="J119" s="1249" t="s">
        <v>928</v>
      </c>
    </row>
    <row r="120" spans="1:10" x14ac:dyDescent="0.25">
      <c r="A120" s="1249">
        <v>281</v>
      </c>
      <c r="B120" s="1249" t="s">
        <v>592</v>
      </c>
      <c r="C120" s="1249" t="s">
        <v>571</v>
      </c>
      <c r="D120" s="1249" t="s">
        <v>537</v>
      </c>
      <c r="E120" s="1249">
        <v>3068</v>
      </c>
      <c r="F120" s="1250">
        <v>0</v>
      </c>
      <c r="G120" s="1249">
        <v>3068</v>
      </c>
      <c r="H120" s="1250">
        <v>0</v>
      </c>
      <c r="I120" s="1249">
        <v>3068</v>
      </c>
      <c r="J120" s="1249" t="s">
        <v>928</v>
      </c>
    </row>
    <row r="121" spans="1:10" x14ac:dyDescent="0.25">
      <c r="A121" s="1249">
        <v>282</v>
      </c>
      <c r="B121" s="1249" t="s">
        <v>126</v>
      </c>
      <c r="C121" s="1249" t="s">
        <v>571</v>
      </c>
      <c r="D121" s="1249" t="s">
        <v>537</v>
      </c>
      <c r="E121" s="1249">
        <v>5421</v>
      </c>
      <c r="F121" s="1250">
        <v>0</v>
      </c>
      <c r="G121" s="1249">
        <v>5421</v>
      </c>
      <c r="H121" s="1250">
        <v>0</v>
      </c>
      <c r="I121" s="1249">
        <v>5421</v>
      </c>
      <c r="J121" s="1249" t="s">
        <v>928</v>
      </c>
    </row>
    <row r="122" spans="1:10" x14ac:dyDescent="0.25">
      <c r="A122" s="1249">
        <v>283</v>
      </c>
      <c r="B122" s="1249" t="s">
        <v>127</v>
      </c>
      <c r="C122" s="1249" t="s">
        <v>571</v>
      </c>
      <c r="D122" s="1249" t="s">
        <v>537</v>
      </c>
      <c r="E122" s="1249">
        <v>3611</v>
      </c>
      <c r="F122" s="1250">
        <v>0</v>
      </c>
      <c r="G122" s="1249">
        <v>3611</v>
      </c>
      <c r="H122" s="1250">
        <v>0</v>
      </c>
      <c r="I122" s="1249">
        <v>3611</v>
      </c>
      <c r="J122" s="1249" t="s">
        <v>928</v>
      </c>
    </row>
    <row r="123" spans="1:10" x14ac:dyDescent="0.25">
      <c r="A123" s="1249">
        <v>286</v>
      </c>
      <c r="B123" s="1249" t="s">
        <v>593</v>
      </c>
      <c r="C123" s="1249"/>
      <c r="D123" s="1249" t="s">
        <v>537</v>
      </c>
      <c r="E123" s="1249">
        <v>12661</v>
      </c>
      <c r="F123" s="1250">
        <v>0</v>
      </c>
      <c r="G123" s="1249">
        <v>12661</v>
      </c>
      <c r="H123" s="1250">
        <v>0</v>
      </c>
      <c r="I123" s="1249">
        <v>12661</v>
      </c>
      <c r="J123" s="1249" t="s">
        <v>928</v>
      </c>
    </row>
    <row r="124" spans="1:10" x14ac:dyDescent="0.25">
      <c r="A124" s="1249">
        <v>290</v>
      </c>
      <c r="B124" s="1249" t="s">
        <v>120</v>
      </c>
      <c r="C124" s="1249" t="s">
        <v>562</v>
      </c>
      <c r="D124" s="1249" t="s">
        <v>537</v>
      </c>
      <c r="E124" s="1249">
        <v>14923</v>
      </c>
      <c r="F124" s="1250">
        <v>0</v>
      </c>
      <c r="G124" s="1249">
        <v>14923</v>
      </c>
      <c r="H124" s="1250">
        <v>0</v>
      </c>
      <c r="I124" s="1249">
        <v>14923</v>
      </c>
      <c r="J124" s="1249" t="s">
        <v>928</v>
      </c>
    </row>
    <row r="125" spans="1:10" x14ac:dyDescent="0.25">
      <c r="A125" s="1249">
        <v>291</v>
      </c>
      <c r="B125" s="1249" t="s">
        <v>594</v>
      </c>
      <c r="C125" s="1249" t="s">
        <v>571</v>
      </c>
      <c r="D125" s="1249" t="s">
        <v>537</v>
      </c>
      <c r="E125" s="1249">
        <v>4787</v>
      </c>
      <c r="F125" s="1250">
        <v>0</v>
      </c>
      <c r="G125" s="1249">
        <v>4787</v>
      </c>
      <c r="H125" s="1250">
        <v>0</v>
      </c>
      <c r="I125" s="1249">
        <v>4787</v>
      </c>
      <c r="J125" s="1249" t="s">
        <v>928</v>
      </c>
    </row>
    <row r="126" spans="1:10" x14ac:dyDescent="0.25">
      <c r="A126" s="1097">
        <v>298</v>
      </c>
      <c r="B126" s="1097" t="s">
        <v>595</v>
      </c>
      <c r="C126" s="1097" t="s">
        <v>451</v>
      </c>
      <c r="D126" s="1097" t="s">
        <v>503</v>
      </c>
      <c r="E126" s="1249">
        <v>5517</v>
      </c>
      <c r="F126" s="1250">
        <v>0</v>
      </c>
      <c r="G126" s="1249">
        <v>5517</v>
      </c>
      <c r="H126" s="1250">
        <v>0</v>
      </c>
      <c r="I126" s="1249">
        <v>5517</v>
      </c>
      <c r="J126" s="1249" t="s">
        <v>933</v>
      </c>
    </row>
    <row r="127" spans="1:10" x14ac:dyDescent="0.25">
      <c r="A127" s="1097">
        <v>301</v>
      </c>
      <c r="B127" s="1097" t="s">
        <v>596</v>
      </c>
      <c r="C127" s="1097" t="s">
        <v>451</v>
      </c>
      <c r="D127" s="1097" t="s">
        <v>503</v>
      </c>
      <c r="E127" s="1249">
        <v>2803</v>
      </c>
      <c r="F127" s="1250">
        <v>0</v>
      </c>
      <c r="G127" s="1249">
        <v>2803</v>
      </c>
      <c r="H127" s="1250">
        <v>0</v>
      </c>
      <c r="I127" s="1249">
        <v>2803</v>
      </c>
      <c r="J127" s="1249" t="s">
        <v>933</v>
      </c>
    </row>
    <row r="128" spans="1:10" x14ac:dyDescent="0.25">
      <c r="A128" s="1249">
        <v>318</v>
      </c>
      <c r="B128" s="1249" t="s">
        <v>597</v>
      </c>
      <c r="C128" s="1249" t="s">
        <v>562</v>
      </c>
      <c r="D128" s="1249" t="s">
        <v>537</v>
      </c>
      <c r="E128" s="1249">
        <v>0</v>
      </c>
      <c r="F128" s="1249"/>
      <c r="G128" s="1249">
        <v>0</v>
      </c>
      <c r="H128" s="1249"/>
      <c r="I128" s="1249">
        <v>0</v>
      </c>
      <c r="J128" s="1249" t="s">
        <v>928</v>
      </c>
    </row>
    <row r="129" spans="1:10" x14ac:dyDescent="0.25">
      <c r="A129" s="1249">
        <v>324</v>
      </c>
      <c r="B129" s="1249" t="s">
        <v>598</v>
      </c>
      <c r="C129" s="1249" t="s">
        <v>562</v>
      </c>
      <c r="D129" s="1249" t="s">
        <v>537</v>
      </c>
      <c r="E129" s="1249">
        <v>11764</v>
      </c>
      <c r="F129" s="1250">
        <v>0</v>
      </c>
      <c r="G129" s="1249">
        <v>11764</v>
      </c>
      <c r="H129" s="1250">
        <v>0</v>
      </c>
      <c r="I129" s="1249">
        <v>11764</v>
      </c>
      <c r="J129" s="1249" t="s">
        <v>928</v>
      </c>
    </row>
    <row r="130" spans="1:10" x14ac:dyDescent="0.25">
      <c r="A130" s="1249">
        <v>337</v>
      </c>
      <c r="B130" s="1249" t="s">
        <v>599</v>
      </c>
      <c r="C130" s="1249" t="s">
        <v>562</v>
      </c>
      <c r="D130" s="1249" t="s">
        <v>537</v>
      </c>
      <c r="E130" s="1249">
        <v>0</v>
      </c>
      <c r="F130" s="1249"/>
      <c r="G130" s="1249">
        <v>0</v>
      </c>
      <c r="H130" s="1249"/>
      <c r="I130" s="1249">
        <v>0</v>
      </c>
      <c r="J130" s="1249" t="s">
        <v>928</v>
      </c>
    </row>
    <row r="131" spans="1:10" x14ac:dyDescent="0.25">
      <c r="A131" s="1249">
        <v>342</v>
      </c>
      <c r="B131" s="1249" t="s">
        <v>601</v>
      </c>
      <c r="C131" s="1249" t="s">
        <v>562</v>
      </c>
      <c r="D131" s="1249" t="s">
        <v>537</v>
      </c>
      <c r="E131" s="1249">
        <v>10105</v>
      </c>
      <c r="F131" s="1164">
        <v>3.2280000000000003E-2</v>
      </c>
      <c r="G131" s="1249">
        <v>9789</v>
      </c>
      <c r="H131" s="1250">
        <v>0</v>
      </c>
      <c r="I131" s="1249">
        <v>9789</v>
      </c>
      <c r="J131" s="1249" t="s">
        <v>928</v>
      </c>
    </row>
    <row r="132" spans="1:10" x14ac:dyDescent="0.25">
      <c r="A132" s="1249">
        <v>352</v>
      </c>
      <c r="B132" s="1249" t="s">
        <v>602</v>
      </c>
      <c r="C132" s="1249" t="s">
        <v>562</v>
      </c>
      <c r="D132" s="1249" t="s">
        <v>537</v>
      </c>
      <c r="E132" s="1249">
        <v>15828</v>
      </c>
      <c r="F132" s="1250">
        <v>0</v>
      </c>
      <c r="G132" s="1249">
        <v>15828</v>
      </c>
      <c r="H132" s="1250">
        <v>0</v>
      </c>
      <c r="I132" s="1249">
        <v>15828</v>
      </c>
      <c r="J132" s="1249" t="s">
        <v>928</v>
      </c>
    </row>
    <row r="133" spans="1:10" x14ac:dyDescent="0.25">
      <c r="A133" s="1249">
        <v>416</v>
      </c>
      <c r="B133" s="1249" t="s">
        <v>74</v>
      </c>
      <c r="C133" s="1249" t="s">
        <v>57</v>
      </c>
      <c r="D133" s="1249" t="s">
        <v>537</v>
      </c>
      <c r="E133" s="1249">
        <v>10670</v>
      </c>
      <c r="F133" s="1164">
        <v>5.3620000000000001E-2</v>
      </c>
      <c r="G133" s="1249">
        <v>10127</v>
      </c>
      <c r="H133" s="1250">
        <v>0</v>
      </c>
      <c r="I133" s="1249">
        <v>10127</v>
      </c>
      <c r="J133" s="1249" t="s">
        <v>928</v>
      </c>
    </row>
    <row r="134" spans="1:10" x14ac:dyDescent="0.25">
      <c r="A134" s="1249">
        <v>418</v>
      </c>
      <c r="B134" s="1249" t="s">
        <v>1286</v>
      </c>
      <c r="C134" s="1249" t="s">
        <v>545</v>
      </c>
      <c r="D134" s="1249" t="s">
        <v>503</v>
      </c>
      <c r="E134" s="1249">
        <v>6465</v>
      </c>
      <c r="F134" s="1250">
        <v>0</v>
      </c>
      <c r="G134" s="1249">
        <v>6465</v>
      </c>
      <c r="H134" s="1250">
        <v>0</v>
      </c>
      <c r="I134" s="1249">
        <v>6465</v>
      </c>
      <c r="J134" s="1249" t="s">
        <v>928</v>
      </c>
    </row>
    <row r="135" spans="1:10" x14ac:dyDescent="0.25">
      <c r="A135" s="1249">
        <v>441</v>
      </c>
      <c r="B135" s="1249" t="s">
        <v>547</v>
      </c>
      <c r="C135" s="1249" t="s">
        <v>545</v>
      </c>
      <c r="D135" s="1249" t="s">
        <v>503</v>
      </c>
      <c r="E135" s="1249">
        <v>7175</v>
      </c>
      <c r="F135" s="1250">
        <v>0</v>
      </c>
      <c r="G135" s="1249">
        <v>7175</v>
      </c>
      <c r="H135" s="1250">
        <v>0</v>
      </c>
      <c r="I135" s="1249">
        <v>7175</v>
      </c>
      <c r="J135" s="1249" t="s">
        <v>928</v>
      </c>
    </row>
    <row r="136" spans="1:10" x14ac:dyDescent="0.25">
      <c r="A136" s="1249">
        <v>448</v>
      </c>
      <c r="B136" s="1249" t="s">
        <v>603</v>
      </c>
      <c r="C136" s="1249" t="s">
        <v>545</v>
      </c>
      <c r="D136" s="1249" t="s">
        <v>503</v>
      </c>
      <c r="E136" s="1249">
        <v>11597</v>
      </c>
      <c r="F136" s="1250">
        <v>0</v>
      </c>
      <c r="G136" s="1249">
        <v>11597</v>
      </c>
      <c r="H136" s="1250">
        <v>0</v>
      </c>
      <c r="I136" s="1249">
        <v>11597</v>
      </c>
      <c r="J136" s="1249" t="s">
        <v>928</v>
      </c>
    </row>
    <row r="137" spans="1:10" x14ac:dyDescent="0.25">
      <c r="A137" s="1249">
        <v>450</v>
      </c>
      <c r="B137" s="1249" t="s">
        <v>1287</v>
      </c>
      <c r="C137" s="1249" t="s">
        <v>551</v>
      </c>
      <c r="D137" s="1249" t="s">
        <v>503</v>
      </c>
      <c r="E137" s="1249">
        <v>26538</v>
      </c>
      <c r="F137" s="1250">
        <v>0</v>
      </c>
      <c r="G137" s="1249">
        <v>26538</v>
      </c>
      <c r="H137" s="1250">
        <v>0</v>
      </c>
      <c r="I137" s="1249">
        <v>26538</v>
      </c>
      <c r="J137" s="1249" t="s">
        <v>928</v>
      </c>
    </row>
    <row r="138" spans="1:10" x14ac:dyDescent="0.25">
      <c r="A138" s="1249">
        <v>468</v>
      </c>
      <c r="B138" s="1249" t="s">
        <v>75</v>
      </c>
      <c r="C138" s="1249" t="s">
        <v>571</v>
      </c>
      <c r="D138" s="1249" t="s">
        <v>537</v>
      </c>
      <c r="E138" s="1249">
        <v>1357</v>
      </c>
      <c r="F138" s="1250">
        <v>0</v>
      </c>
      <c r="G138" s="1249">
        <v>1357</v>
      </c>
      <c r="H138" s="1250">
        <v>0</v>
      </c>
      <c r="I138" s="1249">
        <v>1357</v>
      </c>
      <c r="J138" s="1249" t="s">
        <v>928</v>
      </c>
    </row>
    <row r="139" spans="1:10" x14ac:dyDescent="0.25">
      <c r="A139" s="1097">
        <v>473</v>
      </c>
      <c r="B139" s="1097" t="s">
        <v>1288</v>
      </c>
      <c r="C139" s="1097" t="s">
        <v>432</v>
      </c>
      <c r="D139" s="1097" t="s">
        <v>503</v>
      </c>
      <c r="E139" s="1249">
        <v>78</v>
      </c>
      <c r="F139" s="1250">
        <v>0</v>
      </c>
      <c r="G139" s="1249">
        <v>78</v>
      </c>
      <c r="H139" s="1250">
        <v>0</v>
      </c>
      <c r="I139" s="1249">
        <v>78</v>
      </c>
      <c r="J139" s="1249" t="s">
        <v>933</v>
      </c>
    </row>
    <row r="140" spans="1:10" x14ac:dyDescent="0.25">
      <c r="A140" s="1249">
        <v>481</v>
      </c>
      <c r="B140" s="1249" t="s">
        <v>604</v>
      </c>
      <c r="C140" s="1249" t="s">
        <v>432</v>
      </c>
      <c r="D140" s="1249" t="s">
        <v>503</v>
      </c>
      <c r="E140" s="1249">
        <v>5904</v>
      </c>
      <c r="F140" s="1250">
        <v>0</v>
      </c>
      <c r="G140" s="1249">
        <v>5904</v>
      </c>
      <c r="H140" s="1250">
        <v>0</v>
      </c>
      <c r="I140" s="1249">
        <v>5904</v>
      </c>
      <c r="J140" s="1249" t="s">
        <v>928</v>
      </c>
    </row>
    <row r="141" spans="1:10" x14ac:dyDescent="0.25">
      <c r="A141" s="1249">
        <v>483</v>
      </c>
      <c r="B141" s="1249" t="s">
        <v>605</v>
      </c>
      <c r="C141" s="1249" t="s">
        <v>545</v>
      </c>
      <c r="D141" s="1249" t="s">
        <v>503</v>
      </c>
      <c r="E141" s="1249">
        <v>14689</v>
      </c>
      <c r="F141" s="1250">
        <v>0</v>
      </c>
      <c r="G141" s="1249">
        <v>14689</v>
      </c>
      <c r="H141" s="1250">
        <v>0</v>
      </c>
      <c r="I141" s="1249">
        <v>14689</v>
      </c>
      <c r="J141" s="1249" t="s">
        <v>928</v>
      </c>
    </row>
    <row r="142" spans="1:10" x14ac:dyDescent="0.25">
      <c r="A142" s="1249">
        <v>484</v>
      </c>
      <c r="B142" s="1249" t="s">
        <v>1289</v>
      </c>
      <c r="C142" s="1249" t="s">
        <v>514</v>
      </c>
      <c r="D142" s="1249" t="s">
        <v>503</v>
      </c>
      <c r="E142" s="1249">
        <v>0</v>
      </c>
      <c r="F142" s="1249"/>
      <c r="G142" s="1249">
        <v>0</v>
      </c>
      <c r="H142" s="1249"/>
      <c r="I142" s="1249">
        <v>0</v>
      </c>
      <c r="J142" s="1249" t="s">
        <v>928</v>
      </c>
    </row>
    <row r="143" spans="1:10" x14ac:dyDescent="0.25">
      <c r="A143" s="1249">
        <v>485</v>
      </c>
      <c r="B143" s="1249" t="s">
        <v>606</v>
      </c>
      <c r="C143" s="1249" t="s">
        <v>545</v>
      </c>
      <c r="D143" s="1249" t="s">
        <v>503</v>
      </c>
      <c r="E143" s="1249">
        <v>6958</v>
      </c>
      <c r="F143" s="1163">
        <v>-1.3999999999999999E-4</v>
      </c>
      <c r="G143" s="1249">
        <v>6959</v>
      </c>
      <c r="H143" s="1250">
        <v>0</v>
      </c>
      <c r="I143" s="1249">
        <v>6959</v>
      </c>
      <c r="J143" s="1249" t="s">
        <v>928</v>
      </c>
    </row>
    <row r="144" spans="1:10" x14ac:dyDescent="0.25">
      <c r="A144" s="1249">
        <v>486</v>
      </c>
      <c r="B144" s="1249" t="s">
        <v>607</v>
      </c>
      <c r="C144" s="1249" t="s">
        <v>514</v>
      </c>
      <c r="D144" s="1249" t="s">
        <v>503</v>
      </c>
      <c r="E144" s="1249">
        <v>12103</v>
      </c>
      <c r="F144" s="1250">
        <v>0</v>
      </c>
      <c r="G144" s="1249">
        <v>12103</v>
      </c>
      <c r="H144" s="1250">
        <v>0</v>
      </c>
      <c r="I144" s="1249">
        <v>12103</v>
      </c>
      <c r="J144" s="1249" t="s">
        <v>928</v>
      </c>
    </row>
    <row r="145" spans="1:10" x14ac:dyDescent="0.25">
      <c r="A145" s="1249">
        <v>487</v>
      </c>
      <c r="B145" s="1249" t="s">
        <v>608</v>
      </c>
      <c r="C145" s="1249" t="s">
        <v>545</v>
      </c>
      <c r="D145" s="1249" t="s">
        <v>503</v>
      </c>
      <c r="E145" s="1249">
        <v>8867</v>
      </c>
      <c r="F145" s="1163">
        <v>-1.1E-4</v>
      </c>
      <c r="G145" s="1249">
        <v>8868</v>
      </c>
      <c r="H145" s="1250">
        <v>0</v>
      </c>
      <c r="I145" s="1249">
        <v>8868</v>
      </c>
      <c r="J145" s="1249" t="s">
        <v>928</v>
      </c>
    </row>
    <row r="146" spans="1:10" x14ac:dyDescent="0.25">
      <c r="A146" s="1249">
        <v>494</v>
      </c>
      <c r="B146" s="1249" t="s">
        <v>609</v>
      </c>
      <c r="C146" s="1249" t="s">
        <v>556</v>
      </c>
      <c r="D146" s="1249" t="s">
        <v>503</v>
      </c>
      <c r="E146" s="1249">
        <v>15463</v>
      </c>
      <c r="F146" s="1250">
        <v>0</v>
      </c>
      <c r="G146" s="1249">
        <v>15463</v>
      </c>
      <c r="H146" s="1250">
        <v>0</v>
      </c>
      <c r="I146" s="1249">
        <v>15463</v>
      </c>
      <c r="J146" s="1249" t="s">
        <v>928</v>
      </c>
    </row>
    <row r="147" spans="1:10" x14ac:dyDescent="0.25">
      <c r="A147" s="1249">
        <v>495</v>
      </c>
      <c r="B147" s="1249" t="s">
        <v>610</v>
      </c>
      <c r="C147" s="1249" t="s">
        <v>446</v>
      </c>
      <c r="D147" s="1249" t="s">
        <v>503</v>
      </c>
      <c r="E147" s="1249">
        <v>29344</v>
      </c>
      <c r="F147" s="1250">
        <v>0</v>
      </c>
      <c r="G147" s="1249">
        <v>29344</v>
      </c>
      <c r="H147" s="1250">
        <v>0</v>
      </c>
      <c r="I147" s="1249">
        <v>29344</v>
      </c>
      <c r="J147" s="1249" t="s">
        <v>928</v>
      </c>
    </row>
    <row r="148" spans="1:10" x14ac:dyDescent="0.25">
      <c r="A148" s="1249">
        <v>502</v>
      </c>
      <c r="B148" s="1249" t="s">
        <v>611</v>
      </c>
      <c r="C148" s="1249" t="s">
        <v>551</v>
      </c>
      <c r="D148" s="1249" t="s">
        <v>503</v>
      </c>
      <c r="E148" s="1249">
        <v>15923</v>
      </c>
      <c r="F148" s="1250">
        <v>0</v>
      </c>
      <c r="G148" s="1249">
        <v>15923</v>
      </c>
      <c r="H148" s="1250">
        <v>0</v>
      </c>
      <c r="I148" s="1249">
        <v>15923</v>
      </c>
      <c r="J148" s="1249" t="s">
        <v>928</v>
      </c>
    </row>
    <row r="149" spans="1:10" x14ac:dyDescent="0.25">
      <c r="A149" s="1249">
        <v>505</v>
      </c>
      <c r="B149" s="1249" t="s">
        <v>612</v>
      </c>
      <c r="C149" s="1249" t="s">
        <v>432</v>
      </c>
      <c r="D149" s="1249" t="s">
        <v>503</v>
      </c>
      <c r="E149" s="1249">
        <v>7811</v>
      </c>
      <c r="F149" s="1250">
        <v>0</v>
      </c>
      <c r="G149" s="1249">
        <v>7811</v>
      </c>
      <c r="H149" s="1250">
        <v>0</v>
      </c>
      <c r="I149" s="1249">
        <v>7811</v>
      </c>
      <c r="J149" s="1249" t="s">
        <v>928</v>
      </c>
    </row>
    <row r="150" spans="1:10" x14ac:dyDescent="0.25">
      <c r="A150" s="1249">
        <v>507</v>
      </c>
      <c r="B150" s="1249" t="s">
        <v>1290</v>
      </c>
      <c r="C150" s="1249" t="s">
        <v>432</v>
      </c>
      <c r="D150" s="1249" t="s">
        <v>503</v>
      </c>
      <c r="E150" s="1249">
        <v>7811</v>
      </c>
      <c r="F150" s="1250">
        <v>0</v>
      </c>
      <c r="G150" s="1249">
        <v>7811</v>
      </c>
      <c r="H150" s="1250">
        <v>0</v>
      </c>
      <c r="I150" s="1249">
        <v>7811</v>
      </c>
      <c r="J150" s="1249" t="s">
        <v>928</v>
      </c>
    </row>
    <row r="151" spans="1:10" x14ac:dyDescent="0.25">
      <c r="A151" s="1249">
        <v>511</v>
      </c>
      <c r="B151" s="1249" t="s">
        <v>613</v>
      </c>
      <c r="C151" s="1249" t="s">
        <v>562</v>
      </c>
      <c r="D151" s="1249" t="s">
        <v>537</v>
      </c>
      <c r="E151" s="1249">
        <v>5198</v>
      </c>
      <c r="F151" s="1163">
        <v>-8.6790000000000006E-2</v>
      </c>
      <c r="G151" s="1249">
        <v>5692</v>
      </c>
      <c r="H151" s="1250">
        <v>0</v>
      </c>
      <c r="I151" s="1249">
        <v>5692</v>
      </c>
      <c r="J151" s="1249" t="s">
        <v>928</v>
      </c>
    </row>
    <row r="152" spans="1:10" x14ac:dyDescent="0.25">
      <c r="A152" s="1249">
        <v>513</v>
      </c>
      <c r="B152" s="1249" t="s">
        <v>614</v>
      </c>
      <c r="C152" s="1249"/>
      <c r="D152" s="1249" t="s">
        <v>537</v>
      </c>
      <c r="E152" s="1249">
        <v>10851</v>
      </c>
      <c r="F152" s="1250">
        <v>0</v>
      </c>
      <c r="G152" s="1249">
        <v>10851</v>
      </c>
      <c r="H152" s="1250">
        <v>0</v>
      </c>
      <c r="I152" s="1249">
        <v>10851</v>
      </c>
      <c r="J152" s="1249" t="s">
        <v>928</v>
      </c>
    </row>
    <row r="153" spans="1:10" x14ac:dyDescent="0.25">
      <c r="A153" s="1249">
        <v>514</v>
      </c>
      <c r="B153" s="1249" t="s">
        <v>615</v>
      </c>
      <c r="C153" s="1249"/>
      <c r="D153" s="1249" t="s">
        <v>537</v>
      </c>
      <c r="E153" s="1249">
        <v>13023</v>
      </c>
      <c r="F153" s="1250">
        <v>0</v>
      </c>
      <c r="G153" s="1249">
        <v>13023</v>
      </c>
      <c r="H153" s="1250">
        <v>0</v>
      </c>
      <c r="I153" s="1249">
        <v>13023</v>
      </c>
      <c r="J153" s="1249" t="s">
        <v>928</v>
      </c>
    </row>
    <row r="154" spans="1:10" x14ac:dyDescent="0.25">
      <c r="A154" s="1249">
        <v>520</v>
      </c>
      <c r="B154" s="1249" t="s">
        <v>616</v>
      </c>
      <c r="C154" s="1249" t="s">
        <v>545</v>
      </c>
      <c r="D154" s="1249" t="s">
        <v>503</v>
      </c>
      <c r="E154" s="1249">
        <v>2666</v>
      </c>
      <c r="F154" s="1250">
        <v>0</v>
      </c>
      <c r="G154" s="1249">
        <v>2666</v>
      </c>
      <c r="H154" s="1250">
        <v>0</v>
      </c>
      <c r="I154" s="1249">
        <v>2666</v>
      </c>
      <c r="J154" s="1249" t="s">
        <v>928</v>
      </c>
    </row>
    <row r="155" spans="1:10" x14ac:dyDescent="0.25">
      <c r="A155" s="1249">
        <v>521</v>
      </c>
      <c r="B155" s="1249" t="s">
        <v>617</v>
      </c>
      <c r="C155" s="1249" t="s">
        <v>514</v>
      </c>
      <c r="D155" s="1249" t="s">
        <v>503</v>
      </c>
      <c r="E155" s="1249">
        <v>28656</v>
      </c>
      <c r="F155" s="1250">
        <v>0</v>
      </c>
      <c r="G155" s="1249">
        <v>28656</v>
      </c>
      <c r="H155" s="1250">
        <v>0</v>
      </c>
      <c r="I155" s="1249">
        <v>28656</v>
      </c>
      <c r="J155" s="1249" t="s">
        <v>928</v>
      </c>
    </row>
    <row r="156" spans="1:10" x14ac:dyDescent="0.25">
      <c r="A156" s="1249">
        <v>522</v>
      </c>
      <c r="B156" s="1249" t="s">
        <v>618</v>
      </c>
      <c r="C156" s="1249" t="s">
        <v>514</v>
      </c>
      <c r="D156" s="1249" t="s">
        <v>503</v>
      </c>
      <c r="E156" s="1249">
        <v>32954</v>
      </c>
      <c r="F156" s="1250">
        <v>0</v>
      </c>
      <c r="G156" s="1249">
        <v>32954</v>
      </c>
      <c r="H156" s="1250">
        <v>0</v>
      </c>
      <c r="I156" s="1249">
        <v>32954</v>
      </c>
      <c r="J156" s="1249" t="s">
        <v>928</v>
      </c>
    </row>
    <row r="157" spans="1:10" x14ac:dyDescent="0.25">
      <c r="A157" s="1097">
        <v>528</v>
      </c>
      <c r="B157" s="1097" t="s">
        <v>619</v>
      </c>
      <c r="C157" s="1097" t="s">
        <v>514</v>
      </c>
      <c r="D157" s="1097" t="s">
        <v>503</v>
      </c>
      <c r="E157" s="1249">
        <v>4790</v>
      </c>
      <c r="F157" s="1250">
        <v>0</v>
      </c>
      <c r="G157" s="1249">
        <v>4790</v>
      </c>
      <c r="H157" s="1250">
        <v>0</v>
      </c>
      <c r="I157" s="1249">
        <v>4790</v>
      </c>
      <c r="J157" s="1249" t="s">
        <v>933</v>
      </c>
    </row>
    <row r="158" spans="1:10" x14ac:dyDescent="0.25">
      <c r="A158" s="1097">
        <v>529</v>
      </c>
      <c r="B158" s="1097" t="s">
        <v>620</v>
      </c>
      <c r="C158" s="1097" t="s">
        <v>514</v>
      </c>
      <c r="D158" s="1097" t="s">
        <v>503</v>
      </c>
      <c r="E158" s="1249">
        <v>5914</v>
      </c>
      <c r="F158" s="1250">
        <v>0</v>
      </c>
      <c r="G158" s="1249">
        <v>5914</v>
      </c>
      <c r="H158" s="1250">
        <v>0</v>
      </c>
      <c r="I158" s="1249">
        <v>5914</v>
      </c>
      <c r="J158" s="1249" t="s">
        <v>933</v>
      </c>
    </row>
    <row r="159" spans="1:10" x14ac:dyDescent="0.25">
      <c r="A159" s="1097">
        <v>530</v>
      </c>
      <c r="B159" s="1097" t="s">
        <v>621</v>
      </c>
      <c r="C159" s="1097" t="s">
        <v>545</v>
      </c>
      <c r="D159" s="1097" t="s">
        <v>503</v>
      </c>
      <c r="E159" s="1249">
        <v>1591</v>
      </c>
      <c r="F159" s="1250">
        <v>0</v>
      </c>
      <c r="G159" s="1249">
        <v>1591</v>
      </c>
      <c r="H159" s="1250">
        <v>0</v>
      </c>
      <c r="I159" s="1249">
        <v>1591</v>
      </c>
      <c r="J159" s="1249" t="s">
        <v>933</v>
      </c>
    </row>
    <row r="160" spans="1:10" x14ac:dyDescent="0.25">
      <c r="A160" s="1097">
        <v>531</v>
      </c>
      <c r="B160" s="1097" t="s">
        <v>622</v>
      </c>
      <c r="C160" s="1097" t="s">
        <v>432</v>
      </c>
      <c r="D160" s="1097" t="s">
        <v>503</v>
      </c>
      <c r="E160" s="1249">
        <v>2543</v>
      </c>
      <c r="F160" s="1250">
        <v>0</v>
      </c>
      <c r="G160" s="1249">
        <v>2543</v>
      </c>
      <c r="H160" s="1250">
        <v>0</v>
      </c>
      <c r="I160" s="1249">
        <v>2543</v>
      </c>
      <c r="J160" s="1249" t="s">
        <v>933</v>
      </c>
    </row>
    <row r="161" spans="1:10" x14ac:dyDescent="0.25">
      <c r="A161" s="1097">
        <v>533</v>
      </c>
      <c r="B161" s="1097" t="s">
        <v>623</v>
      </c>
      <c r="C161" s="1097" t="s">
        <v>556</v>
      </c>
      <c r="D161" s="1097" t="s">
        <v>503</v>
      </c>
      <c r="E161" s="1249">
        <v>4075</v>
      </c>
      <c r="F161" s="1250">
        <v>0</v>
      </c>
      <c r="G161" s="1249">
        <v>4075</v>
      </c>
      <c r="H161" s="1250">
        <v>0</v>
      </c>
      <c r="I161" s="1249">
        <v>4075</v>
      </c>
      <c r="J161" s="1249" t="s">
        <v>933</v>
      </c>
    </row>
    <row r="162" spans="1:10" x14ac:dyDescent="0.25">
      <c r="A162" s="1097">
        <v>534</v>
      </c>
      <c r="B162" s="1097" t="s">
        <v>624</v>
      </c>
      <c r="C162" s="1097" t="s">
        <v>545</v>
      </c>
      <c r="D162" s="1097" t="s">
        <v>503</v>
      </c>
      <c r="E162" s="1249">
        <v>4075</v>
      </c>
      <c r="F162" s="1250">
        <v>0</v>
      </c>
      <c r="G162" s="1249">
        <v>4075</v>
      </c>
      <c r="H162" s="1250">
        <v>0</v>
      </c>
      <c r="I162" s="1249">
        <v>4075</v>
      </c>
      <c r="J162" s="1249" t="s">
        <v>933</v>
      </c>
    </row>
    <row r="163" spans="1:10" x14ac:dyDescent="0.25">
      <c r="A163" s="1097">
        <v>535</v>
      </c>
      <c r="B163" s="1097" t="s">
        <v>625</v>
      </c>
      <c r="C163" s="1097" t="s">
        <v>551</v>
      </c>
      <c r="D163" s="1097" t="s">
        <v>503</v>
      </c>
      <c r="E163" s="1249">
        <v>5607</v>
      </c>
      <c r="F163" s="1250">
        <v>0</v>
      </c>
      <c r="G163" s="1249">
        <v>5607</v>
      </c>
      <c r="H163" s="1250">
        <v>0</v>
      </c>
      <c r="I163" s="1249">
        <v>5607</v>
      </c>
      <c r="J163" s="1249" t="s">
        <v>933</v>
      </c>
    </row>
    <row r="164" spans="1:10" x14ac:dyDescent="0.25">
      <c r="A164" s="1249">
        <v>541</v>
      </c>
      <c r="B164" s="1249" t="s">
        <v>626</v>
      </c>
      <c r="C164" s="1249" t="s">
        <v>545</v>
      </c>
      <c r="D164" s="1249" t="s">
        <v>503</v>
      </c>
      <c r="E164" s="1249">
        <v>26902</v>
      </c>
      <c r="F164" s="1250">
        <v>0</v>
      </c>
      <c r="G164" s="1249">
        <v>26902</v>
      </c>
      <c r="H164" s="1250">
        <v>0</v>
      </c>
      <c r="I164" s="1249">
        <v>26902</v>
      </c>
      <c r="J164" s="1249" t="s">
        <v>928</v>
      </c>
    </row>
    <row r="165" spans="1:10" x14ac:dyDescent="0.25">
      <c r="A165" s="1249">
        <v>545</v>
      </c>
      <c r="B165" s="1249" t="s">
        <v>627</v>
      </c>
      <c r="C165" s="1249" t="s">
        <v>545</v>
      </c>
      <c r="D165" s="1249" t="s">
        <v>503</v>
      </c>
      <c r="E165" s="1249">
        <v>24482</v>
      </c>
      <c r="F165" s="1250">
        <v>0</v>
      </c>
      <c r="G165" s="1249">
        <v>24482</v>
      </c>
      <c r="H165" s="1250">
        <v>0</v>
      </c>
      <c r="I165" s="1249">
        <v>24482</v>
      </c>
      <c r="J165" s="1249" t="s">
        <v>928</v>
      </c>
    </row>
    <row r="166" spans="1:10" x14ac:dyDescent="0.25">
      <c r="A166" s="1249">
        <v>547</v>
      </c>
      <c r="B166" s="1249" t="s">
        <v>628</v>
      </c>
      <c r="C166" s="1249" t="s">
        <v>545</v>
      </c>
      <c r="D166" s="1249" t="s">
        <v>503</v>
      </c>
      <c r="E166" s="1249">
        <v>24482</v>
      </c>
      <c r="F166" s="1250">
        <v>0</v>
      </c>
      <c r="G166" s="1249">
        <v>24482</v>
      </c>
      <c r="H166" s="1250">
        <v>0</v>
      </c>
      <c r="I166" s="1249">
        <v>24482</v>
      </c>
      <c r="J166" s="1249" t="s">
        <v>928</v>
      </c>
    </row>
    <row r="167" spans="1:10" x14ac:dyDescent="0.25">
      <c r="A167" s="1249">
        <v>552</v>
      </c>
      <c r="B167" s="1249" t="s">
        <v>629</v>
      </c>
      <c r="C167" s="1249"/>
      <c r="D167" s="1249" t="s">
        <v>630</v>
      </c>
      <c r="E167" s="1249">
        <v>0</v>
      </c>
      <c r="F167" s="1249"/>
      <c r="G167" s="1249">
        <v>0</v>
      </c>
      <c r="H167" s="1249"/>
      <c r="I167" s="1249">
        <v>0</v>
      </c>
      <c r="J167" s="1249" t="s">
        <v>1349</v>
      </c>
    </row>
    <row r="168" spans="1:10" x14ac:dyDescent="0.25">
      <c r="A168" s="1249">
        <v>553</v>
      </c>
      <c r="B168" s="1249" t="s">
        <v>631</v>
      </c>
      <c r="C168" s="1249"/>
      <c r="D168" s="1249" t="s">
        <v>630</v>
      </c>
      <c r="E168" s="1249">
        <v>4132</v>
      </c>
      <c r="F168" s="1250">
        <v>0</v>
      </c>
      <c r="G168" s="1249">
        <v>4132</v>
      </c>
      <c r="H168" s="1250">
        <v>0</v>
      </c>
      <c r="I168" s="1249">
        <v>4132</v>
      </c>
      <c r="J168" s="1249" t="s">
        <v>1349</v>
      </c>
    </row>
    <row r="169" spans="1:10" x14ac:dyDescent="0.25">
      <c r="A169" s="1249">
        <v>554</v>
      </c>
      <c r="B169" s="1249" t="s">
        <v>632</v>
      </c>
      <c r="C169" s="1249"/>
      <c r="D169" s="1249" t="s">
        <v>630</v>
      </c>
      <c r="E169" s="1249">
        <v>4132</v>
      </c>
      <c r="F169" s="1250">
        <v>0</v>
      </c>
      <c r="G169" s="1249">
        <v>4132</v>
      </c>
      <c r="H169" s="1250">
        <v>0</v>
      </c>
      <c r="I169" s="1249">
        <v>4132</v>
      </c>
      <c r="J169" s="1249" t="s">
        <v>1349</v>
      </c>
    </row>
    <row r="170" spans="1:10" x14ac:dyDescent="0.25">
      <c r="A170" s="1249">
        <v>566</v>
      </c>
      <c r="B170" s="1249" t="s">
        <v>633</v>
      </c>
      <c r="C170" s="1249" t="s">
        <v>446</v>
      </c>
      <c r="D170" s="1249" t="s">
        <v>503</v>
      </c>
      <c r="E170" s="1249">
        <v>55642</v>
      </c>
      <c r="F170" s="1250">
        <v>0</v>
      </c>
      <c r="G170" s="1249">
        <v>55642</v>
      </c>
      <c r="H170" s="1250">
        <v>0</v>
      </c>
      <c r="I170" s="1249">
        <v>55642</v>
      </c>
      <c r="J170" s="1249" t="s">
        <v>928</v>
      </c>
    </row>
    <row r="171" spans="1:10" x14ac:dyDescent="0.25">
      <c r="A171" s="1097">
        <v>567</v>
      </c>
      <c r="B171" s="1097" t="s">
        <v>634</v>
      </c>
      <c r="C171" s="1097" t="s">
        <v>446</v>
      </c>
      <c r="D171" s="1097" t="s">
        <v>503</v>
      </c>
      <c r="E171" s="1249">
        <v>8264</v>
      </c>
      <c r="F171" s="1250">
        <v>0</v>
      </c>
      <c r="G171" s="1249">
        <v>8264</v>
      </c>
      <c r="H171" s="1250">
        <v>0</v>
      </c>
      <c r="I171" s="1249">
        <v>8264</v>
      </c>
      <c r="J171" s="1249" t="s">
        <v>933</v>
      </c>
    </row>
    <row r="172" spans="1:10" x14ac:dyDescent="0.25">
      <c r="A172" s="1249">
        <v>568</v>
      </c>
      <c r="B172" s="1249" t="s">
        <v>635</v>
      </c>
      <c r="C172" s="1249" t="s">
        <v>446</v>
      </c>
      <c r="D172" s="1249" t="s">
        <v>503</v>
      </c>
      <c r="E172" s="1249">
        <v>55642</v>
      </c>
      <c r="F172" s="1250">
        <v>0</v>
      </c>
      <c r="G172" s="1249">
        <v>55642</v>
      </c>
      <c r="H172" s="1250">
        <v>0</v>
      </c>
      <c r="I172" s="1249">
        <v>55642</v>
      </c>
      <c r="J172" s="1249" t="s">
        <v>928</v>
      </c>
    </row>
    <row r="173" spans="1:10" x14ac:dyDescent="0.25">
      <c r="A173" s="1097">
        <v>571</v>
      </c>
      <c r="B173" s="1097" t="s">
        <v>636</v>
      </c>
      <c r="C173" s="1097" t="s">
        <v>146</v>
      </c>
      <c r="D173" s="1097" t="s">
        <v>503</v>
      </c>
      <c r="E173" s="1249">
        <v>28221</v>
      </c>
      <c r="F173" s="1250">
        <v>0</v>
      </c>
      <c r="G173" s="1249">
        <v>28221</v>
      </c>
      <c r="H173" s="1250">
        <v>0</v>
      </c>
      <c r="I173" s="1249">
        <v>28221</v>
      </c>
      <c r="J173" s="1249" t="s">
        <v>933</v>
      </c>
    </row>
    <row r="174" spans="1:10" x14ac:dyDescent="0.25">
      <c r="A174" s="1249">
        <v>585</v>
      </c>
      <c r="B174" s="1249" t="s">
        <v>637</v>
      </c>
      <c r="C174" s="1249" t="s">
        <v>551</v>
      </c>
      <c r="D174" s="1249" t="s">
        <v>503</v>
      </c>
      <c r="E174" s="1249">
        <v>2687</v>
      </c>
      <c r="F174" s="1250">
        <v>0</v>
      </c>
      <c r="G174" s="1249">
        <v>2687</v>
      </c>
      <c r="H174" s="1250">
        <v>0</v>
      </c>
      <c r="I174" s="1249">
        <v>2687</v>
      </c>
      <c r="J174" s="1249" t="s">
        <v>928</v>
      </c>
    </row>
    <row r="175" spans="1:10" x14ac:dyDescent="0.25">
      <c r="A175" s="1249">
        <v>586</v>
      </c>
      <c r="B175" s="1249" t="s">
        <v>638</v>
      </c>
      <c r="C175" s="1249" t="s">
        <v>551</v>
      </c>
      <c r="D175" s="1249" t="s">
        <v>503</v>
      </c>
      <c r="E175" s="1249">
        <v>2150</v>
      </c>
      <c r="F175" s="1250">
        <v>0</v>
      </c>
      <c r="G175" s="1249">
        <v>2150</v>
      </c>
      <c r="H175" s="1250">
        <v>0</v>
      </c>
      <c r="I175" s="1249">
        <v>2150</v>
      </c>
      <c r="J175" s="1249" t="s">
        <v>928</v>
      </c>
    </row>
    <row r="176" spans="1:10" x14ac:dyDescent="0.25">
      <c r="A176" s="1249">
        <v>587</v>
      </c>
      <c r="B176" s="1249" t="s">
        <v>639</v>
      </c>
      <c r="C176" s="1249" t="s">
        <v>514</v>
      </c>
      <c r="D176" s="1249" t="s">
        <v>503</v>
      </c>
      <c r="E176" s="1249">
        <v>23747</v>
      </c>
      <c r="F176" s="1250">
        <v>0</v>
      </c>
      <c r="G176" s="1249">
        <v>23747</v>
      </c>
      <c r="H176" s="1250">
        <v>0</v>
      </c>
      <c r="I176" s="1249">
        <v>23747</v>
      </c>
      <c r="J176" s="1249" t="s">
        <v>928</v>
      </c>
    </row>
    <row r="177" spans="1:10" x14ac:dyDescent="0.25">
      <c r="A177" s="1097">
        <v>612</v>
      </c>
      <c r="B177" s="1097" t="s">
        <v>640</v>
      </c>
      <c r="C177" s="1097"/>
      <c r="D177" s="1097" t="s">
        <v>630</v>
      </c>
      <c r="E177" s="1249">
        <v>124</v>
      </c>
      <c r="F177" s="1250">
        <v>0</v>
      </c>
      <c r="G177" s="1249">
        <v>124</v>
      </c>
      <c r="H177" s="1250">
        <v>0</v>
      </c>
      <c r="I177" s="1249">
        <v>124</v>
      </c>
      <c r="J177" s="1249" t="s">
        <v>933</v>
      </c>
    </row>
    <row r="178" spans="1:10" x14ac:dyDescent="0.25">
      <c r="A178" s="1097">
        <v>617</v>
      </c>
      <c r="B178" s="1097" t="s">
        <v>641</v>
      </c>
      <c r="C178" s="1097"/>
      <c r="D178" s="1097" t="s">
        <v>630</v>
      </c>
      <c r="E178" s="1249">
        <v>570</v>
      </c>
      <c r="F178" s="1250">
        <v>0</v>
      </c>
      <c r="G178" s="1249">
        <v>570</v>
      </c>
      <c r="H178" s="1250">
        <v>0</v>
      </c>
      <c r="I178" s="1249">
        <v>570</v>
      </c>
      <c r="J178" s="1249" t="s">
        <v>933</v>
      </c>
    </row>
    <row r="179" spans="1:10" x14ac:dyDescent="0.25">
      <c r="A179" s="1097">
        <v>618</v>
      </c>
      <c r="B179" s="1097" t="s">
        <v>642</v>
      </c>
      <c r="C179" s="1097"/>
      <c r="D179" s="1097" t="s">
        <v>630</v>
      </c>
      <c r="E179" s="1249">
        <v>405</v>
      </c>
      <c r="F179" s="1250">
        <v>0</v>
      </c>
      <c r="G179" s="1249">
        <v>405</v>
      </c>
      <c r="H179" s="1250">
        <v>0</v>
      </c>
      <c r="I179" s="1249">
        <v>405</v>
      </c>
      <c r="J179" s="1249" t="s">
        <v>933</v>
      </c>
    </row>
    <row r="180" spans="1:10" x14ac:dyDescent="0.25">
      <c r="A180" s="1249">
        <v>632</v>
      </c>
      <c r="B180" s="1249" t="s">
        <v>643</v>
      </c>
      <c r="C180" s="1249"/>
      <c r="D180" s="1249" t="s">
        <v>537</v>
      </c>
      <c r="E180" s="1249">
        <v>13928</v>
      </c>
      <c r="F180" s="1250">
        <v>0</v>
      </c>
      <c r="G180" s="1249">
        <v>13928</v>
      </c>
      <c r="H180" s="1250">
        <v>0</v>
      </c>
      <c r="I180" s="1249">
        <v>13928</v>
      </c>
      <c r="J180" s="1249" t="s">
        <v>928</v>
      </c>
    </row>
    <row r="181" spans="1:10" x14ac:dyDescent="0.25">
      <c r="A181" s="1249">
        <v>637</v>
      </c>
      <c r="B181" s="1249" t="s">
        <v>644</v>
      </c>
      <c r="C181" s="1249" t="s">
        <v>562</v>
      </c>
      <c r="D181" s="1249" t="s">
        <v>537</v>
      </c>
      <c r="E181" s="1249">
        <v>12661</v>
      </c>
      <c r="F181" s="1250">
        <v>0</v>
      </c>
      <c r="G181" s="1249">
        <v>12661</v>
      </c>
      <c r="H181" s="1250">
        <v>0</v>
      </c>
      <c r="I181" s="1249">
        <v>12661</v>
      </c>
      <c r="J181" s="1249" t="s">
        <v>928</v>
      </c>
    </row>
    <row r="182" spans="1:10" x14ac:dyDescent="0.25">
      <c r="A182" s="1249">
        <v>638</v>
      </c>
      <c r="B182" s="1249" t="s">
        <v>645</v>
      </c>
      <c r="C182" s="1249" t="s">
        <v>562</v>
      </c>
      <c r="D182" s="1249" t="s">
        <v>537</v>
      </c>
      <c r="E182" s="1249">
        <v>15384</v>
      </c>
      <c r="F182" s="1250">
        <v>0</v>
      </c>
      <c r="G182" s="1249">
        <v>15384</v>
      </c>
      <c r="H182" s="1250">
        <v>0</v>
      </c>
      <c r="I182" s="1249">
        <v>15384</v>
      </c>
      <c r="J182" s="1249" t="s">
        <v>928</v>
      </c>
    </row>
    <row r="183" spans="1:10" x14ac:dyDescent="0.25">
      <c r="A183" s="1249">
        <v>639</v>
      </c>
      <c r="B183" s="1249" t="s">
        <v>646</v>
      </c>
      <c r="C183" s="1249" t="s">
        <v>562</v>
      </c>
      <c r="D183" s="1249" t="s">
        <v>537</v>
      </c>
      <c r="E183" s="1249">
        <v>12669</v>
      </c>
      <c r="F183" s="1250">
        <v>0</v>
      </c>
      <c r="G183" s="1249">
        <v>12669</v>
      </c>
      <c r="H183" s="1250">
        <v>0</v>
      </c>
      <c r="I183" s="1249">
        <v>12669</v>
      </c>
      <c r="J183" s="1249" t="s">
        <v>928</v>
      </c>
    </row>
    <row r="184" spans="1:10" x14ac:dyDescent="0.25">
      <c r="A184" s="1249">
        <v>665</v>
      </c>
      <c r="B184" s="1249" t="s">
        <v>647</v>
      </c>
      <c r="C184" s="1249" t="s">
        <v>57</v>
      </c>
      <c r="D184" s="1249" t="s">
        <v>537</v>
      </c>
      <c r="E184" s="1249">
        <v>12389</v>
      </c>
      <c r="F184" s="1164">
        <v>5.3839999999999999E-2</v>
      </c>
      <c r="G184" s="1249">
        <v>11756</v>
      </c>
      <c r="H184" s="1250">
        <v>0</v>
      </c>
      <c r="I184" s="1249">
        <v>11756</v>
      </c>
      <c r="J184" s="1249" t="s">
        <v>928</v>
      </c>
    </row>
    <row r="185" spans="1:10" x14ac:dyDescent="0.25">
      <c r="A185" s="1249">
        <v>684</v>
      </c>
      <c r="B185" s="1249" t="s">
        <v>648</v>
      </c>
      <c r="C185" s="1249" t="s">
        <v>432</v>
      </c>
      <c r="D185" s="1249" t="s">
        <v>503</v>
      </c>
      <c r="E185" s="1249">
        <v>19037</v>
      </c>
      <c r="F185" s="1250">
        <v>0</v>
      </c>
      <c r="G185" s="1249">
        <v>19037</v>
      </c>
      <c r="H185" s="1250">
        <v>0</v>
      </c>
      <c r="I185" s="1249">
        <v>19037</v>
      </c>
      <c r="J185" s="1249" t="s">
        <v>928</v>
      </c>
    </row>
    <row r="186" spans="1:10" x14ac:dyDescent="0.25">
      <c r="A186" s="1097">
        <v>686</v>
      </c>
      <c r="B186" s="1097" t="s">
        <v>649</v>
      </c>
      <c r="C186" s="1097" t="s">
        <v>514</v>
      </c>
      <c r="D186" s="1097" t="s">
        <v>503</v>
      </c>
      <c r="E186" s="1249">
        <v>5914</v>
      </c>
      <c r="F186" s="1250">
        <v>0</v>
      </c>
      <c r="G186" s="1249">
        <v>5914</v>
      </c>
      <c r="H186" s="1250">
        <v>0</v>
      </c>
      <c r="I186" s="1249">
        <v>5914</v>
      </c>
      <c r="J186" s="1249" t="s">
        <v>933</v>
      </c>
    </row>
    <row r="187" spans="1:10" x14ac:dyDescent="0.25">
      <c r="A187" s="1097">
        <v>687</v>
      </c>
      <c r="B187" s="1097" t="s">
        <v>650</v>
      </c>
      <c r="C187" s="1097" t="s">
        <v>432</v>
      </c>
      <c r="D187" s="1097" t="s">
        <v>503</v>
      </c>
      <c r="E187" s="1249">
        <v>3461</v>
      </c>
      <c r="F187" s="1250">
        <v>0</v>
      </c>
      <c r="G187" s="1249">
        <v>3461</v>
      </c>
      <c r="H187" s="1250">
        <v>0</v>
      </c>
      <c r="I187" s="1249">
        <v>3461</v>
      </c>
      <c r="J187" s="1249" t="s">
        <v>933</v>
      </c>
    </row>
    <row r="188" spans="1:10" x14ac:dyDescent="0.25">
      <c r="A188" s="1097">
        <v>688</v>
      </c>
      <c r="B188" s="1097" t="s">
        <v>651</v>
      </c>
      <c r="C188" s="1097" t="s">
        <v>445</v>
      </c>
      <c r="D188" s="1097" t="s">
        <v>503</v>
      </c>
      <c r="E188" s="1249">
        <v>3053</v>
      </c>
      <c r="F188" s="1250">
        <v>0</v>
      </c>
      <c r="G188" s="1249">
        <v>3053</v>
      </c>
      <c r="H188" s="1250">
        <v>0</v>
      </c>
      <c r="I188" s="1249">
        <v>3053</v>
      </c>
      <c r="J188" s="1249" t="s">
        <v>933</v>
      </c>
    </row>
    <row r="189" spans="1:10" x14ac:dyDescent="0.25">
      <c r="A189" s="1097">
        <v>689</v>
      </c>
      <c r="B189" s="1097" t="s">
        <v>652</v>
      </c>
      <c r="C189" s="1097" t="s">
        <v>445</v>
      </c>
      <c r="D189" s="1097" t="s">
        <v>503</v>
      </c>
      <c r="E189" s="1249">
        <v>3053</v>
      </c>
      <c r="F189" s="1250">
        <v>0</v>
      </c>
      <c r="G189" s="1249">
        <v>3053</v>
      </c>
      <c r="H189" s="1250">
        <v>0</v>
      </c>
      <c r="I189" s="1249">
        <v>3053</v>
      </c>
      <c r="J189" s="1249" t="s">
        <v>933</v>
      </c>
    </row>
    <row r="190" spans="1:10" x14ac:dyDescent="0.25">
      <c r="A190" s="1097">
        <v>699</v>
      </c>
      <c r="B190" s="1097" t="s">
        <v>654</v>
      </c>
      <c r="C190" s="1097" t="s">
        <v>545</v>
      </c>
      <c r="D190" s="1097" t="s">
        <v>503</v>
      </c>
      <c r="E190" s="1249">
        <v>4882</v>
      </c>
      <c r="F190" s="1250">
        <v>0</v>
      </c>
      <c r="G190" s="1249">
        <v>4882</v>
      </c>
      <c r="H190" s="1250">
        <v>0</v>
      </c>
      <c r="I190" s="1249">
        <v>4882</v>
      </c>
      <c r="J190" s="1249" t="s">
        <v>933</v>
      </c>
    </row>
    <row r="191" spans="1:10" x14ac:dyDescent="0.25">
      <c r="A191" s="1249">
        <v>731</v>
      </c>
      <c r="B191" s="1249" t="s">
        <v>658</v>
      </c>
      <c r="C191" s="1249" t="s">
        <v>562</v>
      </c>
      <c r="D191" s="1249" t="s">
        <v>537</v>
      </c>
      <c r="E191" s="1249">
        <v>2353</v>
      </c>
      <c r="F191" s="1250">
        <v>0</v>
      </c>
      <c r="G191" s="1249">
        <v>2353</v>
      </c>
      <c r="H191" s="1250">
        <v>0</v>
      </c>
      <c r="I191" s="1249">
        <v>2353</v>
      </c>
      <c r="J191" s="1249" t="s">
        <v>928</v>
      </c>
    </row>
    <row r="192" spans="1:10" x14ac:dyDescent="0.25">
      <c r="A192" s="1249">
        <v>736</v>
      </c>
      <c r="B192" s="1249" t="s">
        <v>108</v>
      </c>
      <c r="C192" s="1249" t="s">
        <v>562</v>
      </c>
      <c r="D192" s="1249" t="s">
        <v>537</v>
      </c>
      <c r="E192" s="1249">
        <v>11032</v>
      </c>
      <c r="F192" s="1250">
        <v>0</v>
      </c>
      <c r="G192" s="1249">
        <v>11032</v>
      </c>
      <c r="H192" s="1250">
        <v>0</v>
      </c>
      <c r="I192" s="1249">
        <v>11032</v>
      </c>
      <c r="J192" s="1249" t="s">
        <v>928</v>
      </c>
    </row>
    <row r="193" spans="1:10" x14ac:dyDescent="0.25">
      <c r="A193" s="1249">
        <v>738</v>
      </c>
      <c r="B193" s="1249" t="s">
        <v>659</v>
      </c>
      <c r="C193" s="1249" t="s">
        <v>562</v>
      </c>
      <c r="D193" s="1249" t="s">
        <v>537</v>
      </c>
      <c r="E193" s="1249">
        <v>9955</v>
      </c>
      <c r="F193" s="1250">
        <v>0</v>
      </c>
      <c r="G193" s="1249">
        <v>9955</v>
      </c>
      <c r="H193" s="1250">
        <v>0</v>
      </c>
      <c r="I193" s="1249">
        <v>9955</v>
      </c>
      <c r="J193" s="1249" t="s">
        <v>928</v>
      </c>
    </row>
    <row r="194" spans="1:10" x14ac:dyDescent="0.25">
      <c r="A194" s="1249">
        <v>740</v>
      </c>
      <c r="B194" s="1249" t="s">
        <v>1010</v>
      </c>
      <c r="C194" s="1249" t="s">
        <v>562</v>
      </c>
      <c r="D194" s="1249" t="s">
        <v>537</v>
      </c>
      <c r="E194" s="1249">
        <v>14471</v>
      </c>
      <c r="F194" s="1250">
        <v>0</v>
      </c>
      <c r="G194" s="1249">
        <v>14471</v>
      </c>
      <c r="H194" s="1250">
        <v>0</v>
      </c>
      <c r="I194" s="1249">
        <v>14471</v>
      </c>
      <c r="J194" s="1249" t="s">
        <v>928</v>
      </c>
    </row>
    <row r="195" spans="1:10" x14ac:dyDescent="0.25">
      <c r="A195" s="1249">
        <v>747</v>
      </c>
      <c r="B195" s="1249" t="s">
        <v>116</v>
      </c>
      <c r="C195" s="1249" t="s">
        <v>562</v>
      </c>
      <c r="D195" s="1249" t="s">
        <v>537</v>
      </c>
      <c r="E195" s="1249">
        <v>8588</v>
      </c>
      <c r="F195" s="1250">
        <v>0</v>
      </c>
      <c r="G195" s="1249">
        <v>8588</v>
      </c>
      <c r="H195" s="1250">
        <v>0</v>
      </c>
      <c r="I195" s="1249">
        <v>8588</v>
      </c>
      <c r="J195" s="1249" t="s">
        <v>928</v>
      </c>
    </row>
    <row r="196" spans="1:10" x14ac:dyDescent="0.25">
      <c r="A196" s="1249">
        <v>748</v>
      </c>
      <c r="B196" s="1249" t="s">
        <v>117</v>
      </c>
      <c r="C196" s="1249" t="s">
        <v>562</v>
      </c>
      <c r="D196" s="1249" t="s">
        <v>537</v>
      </c>
      <c r="E196" s="1249">
        <v>9946</v>
      </c>
      <c r="F196" s="1250">
        <v>0</v>
      </c>
      <c r="G196" s="1249">
        <v>9946</v>
      </c>
      <c r="H196" s="1250">
        <v>0</v>
      </c>
      <c r="I196" s="1249">
        <v>9946</v>
      </c>
      <c r="J196" s="1249" t="s">
        <v>928</v>
      </c>
    </row>
    <row r="197" spans="1:10" x14ac:dyDescent="0.25">
      <c r="A197" s="1249">
        <v>753</v>
      </c>
      <c r="B197" s="1249" t="s">
        <v>661</v>
      </c>
      <c r="C197" s="1249" t="s">
        <v>562</v>
      </c>
      <c r="D197" s="1249" t="s">
        <v>537</v>
      </c>
      <c r="E197" s="1249">
        <v>17548</v>
      </c>
      <c r="F197" s="1250">
        <v>0</v>
      </c>
      <c r="G197" s="1249">
        <v>17548</v>
      </c>
      <c r="H197" s="1250">
        <v>0</v>
      </c>
      <c r="I197" s="1249">
        <v>17548</v>
      </c>
      <c r="J197" s="1249" t="s">
        <v>928</v>
      </c>
    </row>
    <row r="198" spans="1:10" x14ac:dyDescent="0.25">
      <c r="A198" s="1249">
        <v>754</v>
      </c>
      <c r="B198" s="1249" t="s">
        <v>662</v>
      </c>
      <c r="C198" s="1249" t="s">
        <v>562</v>
      </c>
      <c r="D198" s="1249" t="s">
        <v>537</v>
      </c>
      <c r="E198" s="1249">
        <v>7466</v>
      </c>
      <c r="F198" s="1250">
        <v>0</v>
      </c>
      <c r="G198" s="1249">
        <v>7466</v>
      </c>
      <c r="H198" s="1250">
        <v>0</v>
      </c>
      <c r="I198" s="1249">
        <v>7466</v>
      </c>
      <c r="J198" s="1249" t="s">
        <v>928</v>
      </c>
    </row>
    <row r="199" spans="1:10" x14ac:dyDescent="0.25">
      <c r="A199" s="1249">
        <v>755</v>
      </c>
      <c r="B199" s="1249" t="s">
        <v>1016</v>
      </c>
      <c r="C199" s="1249" t="s">
        <v>562</v>
      </c>
      <c r="D199" s="1249" t="s">
        <v>537</v>
      </c>
      <c r="E199" s="1249">
        <v>14742</v>
      </c>
      <c r="F199" s="1250">
        <v>0</v>
      </c>
      <c r="G199" s="1249">
        <v>14742</v>
      </c>
      <c r="H199" s="1250">
        <v>0</v>
      </c>
      <c r="I199" s="1249">
        <v>14742</v>
      </c>
      <c r="J199" s="1249" t="s">
        <v>928</v>
      </c>
    </row>
    <row r="200" spans="1:10" x14ac:dyDescent="0.25">
      <c r="A200" s="1249">
        <v>787</v>
      </c>
      <c r="B200" s="1249" t="s">
        <v>153</v>
      </c>
      <c r="C200" s="1249" t="s">
        <v>562</v>
      </c>
      <c r="D200" s="1249" t="s">
        <v>537</v>
      </c>
      <c r="E200" s="1249">
        <v>9744</v>
      </c>
      <c r="F200" s="1163">
        <v>-8.6790000000000006E-2</v>
      </c>
      <c r="G200" s="1249">
        <v>10670</v>
      </c>
      <c r="H200" s="1250">
        <v>0</v>
      </c>
      <c r="I200" s="1249">
        <v>10670</v>
      </c>
      <c r="J200" s="1249" t="s">
        <v>928</v>
      </c>
    </row>
    <row r="201" spans="1:10" x14ac:dyDescent="0.25">
      <c r="A201" s="1249">
        <v>788</v>
      </c>
      <c r="B201" s="1249" t="s">
        <v>154</v>
      </c>
      <c r="C201" s="1249" t="s">
        <v>562</v>
      </c>
      <c r="D201" s="1249" t="s">
        <v>537</v>
      </c>
      <c r="E201" s="1249">
        <v>10405</v>
      </c>
      <c r="F201" s="1163">
        <v>-8.6800000000000002E-2</v>
      </c>
      <c r="G201" s="1249">
        <v>11394</v>
      </c>
      <c r="H201" s="1250">
        <v>0</v>
      </c>
      <c r="I201" s="1249">
        <v>11394</v>
      </c>
      <c r="J201" s="1249" t="s">
        <v>928</v>
      </c>
    </row>
    <row r="202" spans="1:10" x14ac:dyDescent="0.25">
      <c r="A202" s="1249">
        <v>789</v>
      </c>
      <c r="B202" s="1249" t="s">
        <v>155</v>
      </c>
      <c r="C202" s="1249" t="s">
        <v>562</v>
      </c>
      <c r="D202" s="1249" t="s">
        <v>537</v>
      </c>
      <c r="E202" s="1249">
        <v>9331</v>
      </c>
      <c r="F202" s="1163">
        <v>-8.6720000000000005E-2</v>
      </c>
      <c r="G202" s="1249">
        <v>10217</v>
      </c>
      <c r="H202" s="1250">
        <v>0</v>
      </c>
      <c r="I202" s="1249">
        <v>10217</v>
      </c>
      <c r="J202" s="1249" t="s">
        <v>928</v>
      </c>
    </row>
    <row r="203" spans="1:10" x14ac:dyDescent="0.25">
      <c r="A203" s="1249">
        <v>790</v>
      </c>
      <c r="B203" s="1249" t="s">
        <v>663</v>
      </c>
      <c r="C203" s="1249" t="s">
        <v>562</v>
      </c>
      <c r="D203" s="1249" t="s">
        <v>537</v>
      </c>
      <c r="E203" s="1249">
        <v>8587</v>
      </c>
      <c r="F203" s="1163">
        <v>-8.6779999999999996E-2</v>
      </c>
      <c r="G203" s="1249">
        <v>9403</v>
      </c>
      <c r="H203" s="1250">
        <v>0</v>
      </c>
      <c r="I203" s="1249">
        <v>9403</v>
      </c>
      <c r="J203" s="1249" t="s">
        <v>928</v>
      </c>
    </row>
    <row r="204" spans="1:10" x14ac:dyDescent="0.25">
      <c r="A204" s="1249">
        <v>815</v>
      </c>
      <c r="B204" s="1249" t="s">
        <v>664</v>
      </c>
      <c r="C204" s="1249" t="s">
        <v>57</v>
      </c>
      <c r="D204" s="1249" t="s">
        <v>537</v>
      </c>
      <c r="E204" s="1249">
        <v>4434</v>
      </c>
      <c r="F204" s="1250">
        <v>0</v>
      </c>
      <c r="G204" s="1249">
        <v>4434</v>
      </c>
      <c r="H204" s="1250">
        <v>0</v>
      </c>
      <c r="I204" s="1249">
        <v>4434</v>
      </c>
      <c r="J204" s="1249" t="s">
        <v>928</v>
      </c>
    </row>
    <row r="205" spans="1:10" x14ac:dyDescent="0.25">
      <c r="A205" s="1249">
        <v>911</v>
      </c>
      <c r="B205" s="1249" t="s">
        <v>665</v>
      </c>
      <c r="C205" s="1249"/>
      <c r="D205" s="1249" t="s">
        <v>537</v>
      </c>
      <c r="E205" s="1249">
        <v>28660</v>
      </c>
      <c r="F205" s="1164">
        <v>0.10002</v>
      </c>
      <c r="G205" s="1249">
        <v>26054</v>
      </c>
      <c r="H205" s="1250">
        <v>0</v>
      </c>
      <c r="I205" s="1249">
        <v>26054</v>
      </c>
      <c r="J205" s="1249" t="s">
        <v>928</v>
      </c>
    </row>
    <row r="206" spans="1:10" x14ac:dyDescent="0.25">
      <c r="A206" s="1249">
        <v>912</v>
      </c>
      <c r="B206" s="1249" t="s">
        <v>666</v>
      </c>
      <c r="C206" s="1249"/>
      <c r="D206" s="1249" t="s">
        <v>537</v>
      </c>
      <c r="E206" s="1249">
        <v>31845</v>
      </c>
      <c r="F206" s="1164">
        <v>0.1</v>
      </c>
      <c r="G206" s="1249">
        <v>28950</v>
      </c>
      <c r="H206" s="1250">
        <v>0</v>
      </c>
      <c r="I206" s="1249">
        <v>28950</v>
      </c>
      <c r="J206" s="1249" t="s">
        <v>928</v>
      </c>
    </row>
    <row r="207" spans="1:10" x14ac:dyDescent="0.25">
      <c r="A207" s="1249">
        <v>913</v>
      </c>
      <c r="B207" s="1249" t="s">
        <v>667</v>
      </c>
      <c r="C207" s="1249"/>
      <c r="D207" s="1249" t="s">
        <v>537</v>
      </c>
      <c r="E207" s="1249">
        <v>28660</v>
      </c>
      <c r="F207" s="1164">
        <v>0.10002</v>
      </c>
      <c r="G207" s="1249">
        <v>26054</v>
      </c>
      <c r="H207" s="1250">
        <v>0</v>
      </c>
      <c r="I207" s="1249">
        <v>26054</v>
      </c>
      <c r="J207" s="1249" t="s">
        <v>928</v>
      </c>
    </row>
    <row r="208" spans="1:10" x14ac:dyDescent="0.25">
      <c r="A208" s="1249">
        <v>914</v>
      </c>
      <c r="B208" s="1249" t="s">
        <v>668</v>
      </c>
      <c r="C208" s="1249"/>
      <c r="D208" s="1249" t="s">
        <v>537</v>
      </c>
      <c r="E208" s="1249">
        <v>27863</v>
      </c>
      <c r="F208" s="1164">
        <v>0.1</v>
      </c>
      <c r="G208" s="1249">
        <v>25330</v>
      </c>
      <c r="H208" s="1250">
        <v>0</v>
      </c>
      <c r="I208" s="1249">
        <v>25330</v>
      </c>
      <c r="J208" s="1249" t="s">
        <v>928</v>
      </c>
    </row>
    <row r="209" spans="1:10" x14ac:dyDescent="0.25">
      <c r="A209" s="1249">
        <v>915</v>
      </c>
      <c r="B209" s="1249" t="s">
        <v>669</v>
      </c>
      <c r="C209" s="1249"/>
      <c r="D209" s="1249" t="s">
        <v>537</v>
      </c>
      <c r="E209" s="1249">
        <v>36823</v>
      </c>
      <c r="F209" s="1164">
        <v>0.10001</v>
      </c>
      <c r="G209" s="1249">
        <v>33475</v>
      </c>
      <c r="H209" s="1250">
        <v>0</v>
      </c>
      <c r="I209" s="1249">
        <v>33475</v>
      </c>
      <c r="J209" s="1249" t="s">
        <v>928</v>
      </c>
    </row>
    <row r="210" spans="1:10" x14ac:dyDescent="0.25">
      <c r="A210" s="1249">
        <v>916</v>
      </c>
      <c r="B210" s="1249" t="s">
        <v>670</v>
      </c>
      <c r="C210" s="1249"/>
      <c r="D210" s="1249" t="s">
        <v>537</v>
      </c>
      <c r="E210" s="1249">
        <v>32841</v>
      </c>
      <c r="F210" s="1164">
        <v>0.10002</v>
      </c>
      <c r="G210" s="1249">
        <v>29855</v>
      </c>
      <c r="H210" s="1250">
        <v>0</v>
      </c>
      <c r="I210" s="1249">
        <v>29855</v>
      </c>
      <c r="J210" s="1249" t="s">
        <v>928</v>
      </c>
    </row>
    <row r="211" spans="1:10" x14ac:dyDescent="0.25">
      <c r="A211" s="1249">
        <v>917</v>
      </c>
      <c r="B211" s="1249" t="s">
        <v>671</v>
      </c>
      <c r="C211" s="1249"/>
      <c r="D211" s="1249" t="s">
        <v>537</v>
      </c>
      <c r="E211" s="1249">
        <v>32841</v>
      </c>
      <c r="F211" s="1164">
        <v>0.10002</v>
      </c>
      <c r="G211" s="1249">
        <v>29855</v>
      </c>
      <c r="H211" s="1250">
        <v>0</v>
      </c>
      <c r="I211" s="1249">
        <v>29855</v>
      </c>
      <c r="J211" s="1249" t="s">
        <v>928</v>
      </c>
    </row>
    <row r="212" spans="1:10" x14ac:dyDescent="0.25">
      <c r="A212" s="1249">
        <v>918</v>
      </c>
      <c r="B212" s="1249" t="s">
        <v>672</v>
      </c>
      <c r="C212" s="1249"/>
      <c r="D212" s="1249" t="s">
        <v>537</v>
      </c>
      <c r="E212" s="1249">
        <v>16913</v>
      </c>
      <c r="F212" s="1164">
        <v>9.9959999999999993E-2</v>
      </c>
      <c r="G212" s="1249">
        <v>15376</v>
      </c>
      <c r="H212" s="1250">
        <v>0</v>
      </c>
      <c r="I212" s="1249">
        <v>15376</v>
      </c>
      <c r="J212" s="1249" t="s">
        <v>928</v>
      </c>
    </row>
    <row r="213" spans="1:10" x14ac:dyDescent="0.25">
      <c r="A213" s="1249">
        <v>919</v>
      </c>
      <c r="B213" s="1249" t="s">
        <v>673</v>
      </c>
      <c r="C213" s="1249"/>
      <c r="D213" s="1249" t="s">
        <v>537</v>
      </c>
      <c r="E213" s="1249">
        <v>29456</v>
      </c>
      <c r="F213" s="1164">
        <v>0.10001</v>
      </c>
      <c r="G213" s="1249">
        <v>26778</v>
      </c>
      <c r="H213" s="1250">
        <v>0</v>
      </c>
      <c r="I213" s="1249">
        <v>26778</v>
      </c>
      <c r="J213" s="1249" t="s">
        <v>928</v>
      </c>
    </row>
    <row r="214" spans="1:10" x14ac:dyDescent="0.25">
      <c r="A214" s="1249">
        <v>920</v>
      </c>
      <c r="B214" s="1249" t="s">
        <v>674</v>
      </c>
      <c r="C214" s="1249"/>
      <c r="D214" s="1249" t="s">
        <v>537</v>
      </c>
      <c r="E214" s="1249">
        <v>32841</v>
      </c>
      <c r="F214" s="1164">
        <v>0.10002</v>
      </c>
      <c r="G214" s="1249">
        <v>29855</v>
      </c>
      <c r="H214" s="1250">
        <v>0</v>
      </c>
      <c r="I214" s="1249">
        <v>29855</v>
      </c>
      <c r="J214" s="1249" t="s">
        <v>928</v>
      </c>
    </row>
    <row r="215" spans="1:10" x14ac:dyDescent="0.25">
      <c r="A215" s="1249">
        <v>921</v>
      </c>
      <c r="B215" s="1249" t="s">
        <v>675</v>
      </c>
      <c r="C215" s="1249"/>
      <c r="D215" s="1249" t="s">
        <v>537</v>
      </c>
      <c r="E215" s="1249">
        <v>29456</v>
      </c>
      <c r="F215" s="1164">
        <v>0.10001</v>
      </c>
      <c r="G215" s="1249">
        <v>26778</v>
      </c>
      <c r="H215" s="1250">
        <v>0</v>
      </c>
      <c r="I215" s="1249">
        <v>26778</v>
      </c>
      <c r="J215" s="1249" t="s">
        <v>928</v>
      </c>
    </row>
    <row r="216" spans="1:10" x14ac:dyDescent="0.25">
      <c r="A216" s="1249">
        <v>922</v>
      </c>
      <c r="B216" s="1249" t="s">
        <v>676</v>
      </c>
      <c r="C216" s="1249"/>
      <c r="D216" s="1249" t="s">
        <v>537</v>
      </c>
      <c r="E216" s="1249">
        <v>26868</v>
      </c>
      <c r="F216" s="1164">
        <v>0.10002</v>
      </c>
      <c r="G216" s="1249">
        <v>24425</v>
      </c>
      <c r="H216" s="1250">
        <v>0</v>
      </c>
      <c r="I216" s="1249">
        <v>24425</v>
      </c>
      <c r="J216" s="1249" t="s">
        <v>928</v>
      </c>
    </row>
    <row r="217" spans="1:10" x14ac:dyDescent="0.25">
      <c r="A217" s="1249">
        <v>923</v>
      </c>
      <c r="B217" s="1249" t="s">
        <v>677</v>
      </c>
      <c r="C217" s="1249"/>
      <c r="D217" s="1249" t="s">
        <v>537</v>
      </c>
      <c r="E217" s="1249">
        <v>27863</v>
      </c>
      <c r="F217" s="1164">
        <v>0.1</v>
      </c>
      <c r="G217" s="1249">
        <v>25330</v>
      </c>
      <c r="H217" s="1250">
        <v>0</v>
      </c>
      <c r="I217" s="1249">
        <v>25330</v>
      </c>
      <c r="J217" s="1249" t="s">
        <v>928</v>
      </c>
    </row>
    <row r="218" spans="1:10" x14ac:dyDescent="0.25">
      <c r="A218" s="1249">
        <v>924</v>
      </c>
      <c r="B218" s="1249" t="s">
        <v>678</v>
      </c>
      <c r="C218" s="1249"/>
      <c r="D218" s="1249" t="s">
        <v>537</v>
      </c>
      <c r="E218" s="1249">
        <v>25872</v>
      </c>
      <c r="F218" s="1164">
        <v>0.1</v>
      </c>
      <c r="G218" s="1249">
        <v>23520</v>
      </c>
      <c r="H218" s="1250">
        <v>0</v>
      </c>
      <c r="I218" s="1249">
        <v>23520</v>
      </c>
      <c r="J218" s="1249" t="s">
        <v>928</v>
      </c>
    </row>
    <row r="219" spans="1:10" x14ac:dyDescent="0.25">
      <c r="A219" s="1249">
        <v>925</v>
      </c>
      <c r="B219" s="1249" t="s">
        <v>679</v>
      </c>
      <c r="C219" s="1249"/>
      <c r="D219" s="1249" t="s">
        <v>537</v>
      </c>
      <c r="E219" s="1249">
        <v>12732</v>
      </c>
      <c r="F219" s="1164">
        <v>9.9959999999999993E-2</v>
      </c>
      <c r="G219" s="1249">
        <v>11575</v>
      </c>
      <c r="H219" s="1250">
        <v>0</v>
      </c>
      <c r="I219" s="1249">
        <v>11575</v>
      </c>
      <c r="J219" s="1249" t="s">
        <v>928</v>
      </c>
    </row>
    <row r="220" spans="1:10" x14ac:dyDescent="0.25">
      <c r="A220" s="1249">
        <v>926</v>
      </c>
      <c r="B220" s="1249" t="s">
        <v>680</v>
      </c>
      <c r="C220" s="1249"/>
      <c r="D220" s="1249" t="s">
        <v>537</v>
      </c>
      <c r="E220" s="1249">
        <v>13728</v>
      </c>
      <c r="F220" s="1164">
        <v>0.1</v>
      </c>
      <c r="G220" s="1249">
        <v>12480</v>
      </c>
      <c r="H220" s="1250">
        <v>0</v>
      </c>
      <c r="I220" s="1249">
        <v>12480</v>
      </c>
      <c r="J220" s="1249" t="s">
        <v>928</v>
      </c>
    </row>
    <row r="221" spans="1:10" x14ac:dyDescent="0.25">
      <c r="A221" s="1249">
        <v>927</v>
      </c>
      <c r="B221" s="1249" t="s">
        <v>681</v>
      </c>
      <c r="C221" s="1249"/>
      <c r="D221" s="1249" t="s">
        <v>537</v>
      </c>
      <c r="E221" s="1249">
        <v>13728</v>
      </c>
      <c r="F221" s="1164">
        <v>0.1</v>
      </c>
      <c r="G221" s="1249">
        <v>12480</v>
      </c>
      <c r="H221" s="1250">
        <v>0</v>
      </c>
      <c r="I221" s="1249">
        <v>12480</v>
      </c>
      <c r="J221" s="1249" t="s">
        <v>928</v>
      </c>
    </row>
    <row r="222" spans="1:10" x14ac:dyDescent="0.25">
      <c r="A222" s="1249">
        <v>928</v>
      </c>
      <c r="B222" s="1249" t="s">
        <v>682</v>
      </c>
      <c r="C222" s="1249"/>
      <c r="D222" s="1249" t="s">
        <v>537</v>
      </c>
      <c r="E222" s="1249">
        <v>19900</v>
      </c>
      <c r="F222" s="1164">
        <v>0.10006</v>
      </c>
      <c r="G222" s="1249">
        <v>18090</v>
      </c>
      <c r="H222" s="1250">
        <v>0</v>
      </c>
      <c r="I222" s="1249">
        <v>18090</v>
      </c>
      <c r="J222" s="1249" t="s">
        <v>928</v>
      </c>
    </row>
    <row r="223" spans="1:10" x14ac:dyDescent="0.25">
      <c r="A223" s="1249">
        <v>929</v>
      </c>
      <c r="B223" s="1249" t="s">
        <v>683</v>
      </c>
      <c r="C223" s="1249"/>
      <c r="D223" s="1249" t="s">
        <v>537</v>
      </c>
      <c r="E223" s="1249">
        <v>11936</v>
      </c>
      <c r="F223" s="1164">
        <v>9.9989999999999996E-2</v>
      </c>
      <c r="G223" s="1249">
        <v>10851</v>
      </c>
      <c r="H223" s="1250">
        <v>0</v>
      </c>
      <c r="I223" s="1249">
        <v>10851</v>
      </c>
      <c r="J223" s="1249" t="s">
        <v>928</v>
      </c>
    </row>
    <row r="224" spans="1:10" x14ac:dyDescent="0.25">
      <c r="A224" s="1249">
        <v>936</v>
      </c>
      <c r="B224" s="1249" t="s">
        <v>684</v>
      </c>
      <c r="C224" s="1249"/>
      <c r="D224" s="1249" t="s">
        <v>630</v>
      </c>
      <c r="E224" s="1249">
        <v>12719</v>
      </c>
      <c r="F224" s="1250">
        <v>0</v>
      </c>
      <c r="G224" s="1249">
        <v>12719</v>
      </c>
      <c r="H224" s="1250">
        <v>0</v>
      </c>
      <c r="I224" s="1249">
        <v>12719</v>
      </c>
      <c r="J224" s="1249" t="s">
        <v>928</v>
      </c>
    </row>
    <row r="225" spans="1:10" x14ac:dyDescent="0.25">
      <c r="A225" s="1249">
        <v>938</v>
      </c>
      <c r="B225" s="1249" t="s">
        <v>210</v>
      </c>
      <c r="C225" s="1249"/>
      <c r="D225" s="1249" t="s">
        <v>630</v>
      </c>
      <c r="E225" s="1249">
        <v>14785</v>
      </c>
      <c r="F225" s="1250">
        <v>0</v>
      </c>
      <c r="G225" s="1249">
        <v>14785</v>
      </c>
      <c r="H225" s="1250">
        <v>0</v>
      </c>
      <c r="I225" s="1249">
        <v>14785</v>
      </c>
      <c r="J225" s="1249" t="s">
        <v>928</v>
      </c>
    </row>
    <row r="226" spans="1:10" x14ac:dyDescent="0.25">
      <c r="A226" s="1249">
        <v>939</v>
      </c>
      <c r="B226" s="1249" t="s">
        <v>211</v>
      </c>
      <c r="C226" s="1249"/>
      <c r="D226" s="1249" t="s">
        <v>630</v>
      </c>
      <c r="E226" s="1249">
        <v>10405</v>
      </c>
      <c r="F226" s="1250">
        <v>0</v>
      </c>
      <c r="G226" s="1249">
        <v>10405</v>
      </c>
      <c r="H226" s="1250">
        <v>0</v>
      </c>
      <c r="I226" s="1249">
        <v>10405</v>
      </c>
      <c r="J226" s="1249" t="s">
        <v>928</v>
      </c>
    </row>
    <row r="227" spans="1:10" x14ac:dyDescent="0.25">
      <c r="A227" s="1249">
        <v>940</v>
      </c>
      <c r="B227" s="1249" t="s">
        <v>685</v>
      </c>
      <c r="C227" s="1249"/>
      <c r="D227" s="1249" t="s">
        <v>630</v>
      </c>
      <c r="E227" s="1249">
        <v>13545</v>
      </c>
      <c r="F227" s="1250">
        <v>0</v>
      </c>
      <c r="G227" s="1249">
        <v>13545</v>
      </c>
      <c r="H227" s="1250">
        <v>0</v>
      </c>
      <c r="I227" s="1249">
        <v>13545</v>
      </c>
      <c r="J227" s="1249" t="s">
        <v>928</v>
      </c>
    </row>
    <row r="228" spans="1:10" x14ac:dyDescent="0.25">
      <c r="A228" s="1249">
        <v>941</v>
      </c>
      <c r="B228" s="1249" t="s">
        <v>213</v>
      </c>
      <c r="C228" s="1249"/>
      <c r="D228" s="1249" t="s">
        <v>630</v>
      </c>
      <c r="E228" s="1249">
        <v>20653</v>
      </c>
      <c r="F228" s="1250">
        <v>0</v>
      </c>
      <c r="G228" s="1249">
        <v>20653</v>
      </c>
      <c r="H228" s="1250">
        <v>0</v>
      </c>
      <c r="I228" s="1249">
        <v>20653</v>
      </c>
      <c r="J228" s="1249" t="s">
        <v>928</v>
      </c>
    </row>
    <row r="229" spans="1:10" x14ac:dyDescent="0.25">
      <c r="A229" s="1249">
        <v>944</v>
      </c>
      <c r="B229" s="1249" t="s">
        <v>214</v>
      </c>
      <c r="C229" s="1249"/>
      <c r="D229" s="1249" t="s">
        <v>630</v>
      </c>
      <c r="E229" s="1249">
        <v>17760</v>
      </c>
      <c r="F229" s="1164">
        <v>4.8779999999999997E-2</v>
      </c>
      <c r="G229" s="1249">
        <v>16934</v>
      </c>
      <c r="H229" s="1250">
        <v>0</v>
      </c>
      <c r="I229" s="1249">
        <v>16934</v>
      </c>
      <c r="J229" s="1249" t="s">
        <v>928</v>
      </c>
    </row>
    <row r="230" spans="1:10" x14ac:dyDescent="0.25">
      <c r="A230" s="1249">
        <v>945</v>
      </c>
      <c r="B230" s="1249" t="s">
        <v>218</v>
      </c>
      <c r="C230" s="1249"/>
      <c r="D230" s="1249" t="s">
        <v>630</v>
      </c>
      <c r="E230" s="1249">
        <v>19992</v>
      </c>
      <c r="F230" s="1250">
        <v>0</v>
      </c>
      <c r="G230" s="1249">
        <v>19992</v>
      </c>
      <c r="H230" s="1250">
        <v>0</v>
      </c>
      <c r="I230" s="1249">
        <v>19992</v>
      </c>
      <c r="J230" s="1249" t="s">
        <v>928</v>
      </c>
    </row>
    <row r="231" spans="1:10" x14ac:dyDescent="0.25">
      <c r="A231" s="1249">
        <v>946</v>
      </c>
      <c r="B231" s="1249" t="s">
        <v>686</v>
      </c>
      <c r="C231" s="1249"/>
      <c r="D231" s="1249" t="s">
        <v>630</v>
      </c>
      <c r="E231" s="1249">
        <v>9579</v>
      </c>
      <c r="F231" s="1250">
        <v>0</v>
      </c>
      <c r="G231" s="1249">
        <v>9579</v>
      </c>
      <c r="H231" s="1250">
        <v>0</v>
      </c>
      <c r="I231" s="1249">
        <v>9579</v>
      </c>
      <c r="J231" s="1249" t="s">
        <v>928</v>
      </c>
    </row>
    <row r="232" spans="1:10" x14ac:dyDescent="0.25">
      <c r="A232" s="1249">
        <v>947</v>
      </c>
      <c r="B232" s="1249" t="s">
        <v>216</v>
      </c>
      <c r="C232" s="1249"/>
      <c r="D232" s="1249" t="s">
        <v>630</v>
      </c>
      <c r="E232" s="1249">
        <v>10818</v>
      </c>
      <c r="F232" s="1250">
        <v>0</v>
      </c>
      <c r="G232" s="1249">
        <v>10818</v>
      </c>
      <c r="H232" s="1250">
        <v>0</v>
      </c>
      <c r="I232" s="1249">
        <v>10818</v>
      </c>
      <c r="J232" s="1249" t="s">
        <v>928</v>
      </c>
    </row>
    <row r="233" spans="1:10" x14ac:dyDescent="0.25">
      <c r="A233" s="1249">
        <v>983</v>
      </c>
      <c r="B233" s="1249" t="s">
        <v>217</v>
      </c>
      <c r="C233" s="1249"/>
      <c r="D233" s="1249" t="s">
        <v>630</v>
      </c>
      <c r="E233" s="1249">
        <v>13876</v>
      </c>
      <c r="F233" s="1250">
        <v>0</v>
      </c>
      <c r="G233" s="1249">
        <v>13876</v>
      </c>
      <c r="H233" s="1250">
        <v>0</v>
      </c>
      <c r="I233" s="1249">
        <v>13876</v>
      </c>
      <c r="J233" s="1249" t="s">
        <v>928</v>
      </c>
    </row>
    <row r="234" spans="1:10" x14ac:dyDescent="0.25">
      <c r="A234" s="1097">
        <v>995</v>
      </c>
      <c r="B234" s="1097" t="s">
        <v>687</v>
      </c>
      <c r="C234" s="1097" t="s">
        <v>514</v>
      </c>
      <c r="D234" s="1097" t="s">
        <v>503</v>
      </c>
      <c r="E234" s="1249">
        <v>5097</v>
      </c>
      <c r="F234" s="1250">
        <v>0</v>
      </c>
      <c r="G234" s="1249">
        <v>5097</v>
      </c>
      <c r="H234" s="1250">
        <v>0</v>
      </c>
      <c r="I234" s="1249">
        <v>5097</v>
      </c>
      <c r="J234" s="1249" t="s">
        <v>933</v>
      </c>
    </row>
    <row r="235" spans="1:10" x14ac:dyDescent="0.25">
      <c r="A235" s="1097">
        <v>996</v>
      </c>
      <c r="B235" s="1097" t="s">
        <v>688</v>
      </c>
      <c r="C235" s="1097" t="s">
        <v>514</v>
      </c>
      <c r="D235" s="1097" t="s">
        <v>503</v>
      </c>
      <c r="E235" s="1249">
        <v>5097</v>
      </c>
      <c r="F235" s="1250">
        <v>0</v>
      </c>
      <c r="G235" s="1249">
        <v>5097</v>
      </c>
      <c r="H235" s="1250">
        <v>0</v>
      </c>
      <c r="I235" s="1249">
        <v>5097</v>
      </c>
      <c r="J235" s="1249" t="s">
        <v>933</v>
      </c>
    </row>
    <row r="236" spans="1:10" x14ac:dyDescent="0.25">
      <c r="A236" s="1249">
        <v>998</v>
      </c>
      <c r="B236" s="1249" t="s">
        <v>689</v>
      </c>
      <c r="C236" s="1249" t="s">
        <v>545</v>
      </c>
      <c r="D236" s="1249" t="s">
        <v>503</v>
      </c>
      <c r="E236" s="1249">
        <v>26196</v>
      </c>
      <c r="F236" s="1250">
        <v>0</v>
      </c>
      <c r="G236" s="1249">
        <v>26196</v>
      </c>
      <c r="H236" s="1250">
        <v>0</v>
      </c>
      <c r="I236" s="1249">
        <v>26196</v>
      </c>
      <c r="J236" s="1249" t="s">
        <v>928</v>
      </c>
    </row>
    <row r="237" spans="1:10" x14ac:dyDescent="0.25">
      <c r="A237" s="1249">
        <v>1017</v>
      </c>
      <c r="B237" s="1249" t="s">
        <v>690</v>
      </c>
      <c r="C237" s="1249" t="s">
        <v>510</v>
      </c>
      <c r="D237" s="1249" t="s">
        <v>503</v>
      </c>
      <c r="E237" s="1249">
        <v>9083</v>
      </c>
      <c r="F237" s="1250">
        <v>0</v>
      </c>
      <c r="G237" s="1249">
        <v>9083</v>
      </c>
      <c r="H237" s="1250">
        <v>0</v>
      </c>
      <c r="I237" s="1249">
        <v>9083</v>
      </c>
      <c r="J237" s="1249" t="s">
        <v>928</v>
      </c>
    </row>
    <row r="238" spans="1:10" x14ac:dyDescent="0.25">
      <c r="A238" s="1097">
        <v>1019</v>
      </c>
      <c r="B238" s="1097" t="s">
        <v>691</v>
      </c>
      <c r="C238" s="1097"/>
      <c r="D238" s="1097" t="s">
        <v>630</v>
      </c>
      <c r="E238" s="1249">
        <v>6603</v>
      </c>
      <c r="F238" s="1164">
        <v>6.6720000000000002E-2</v>
      </c>
      <c r="G238" s="1249">
        <v>6190</v>
      </c>
      <c r="H238" s="1250">
        <v>0</v>
      </c>
      <c r="I238" s="1249">
        <v>6190</v>
      </c>
      <c r="J238" s="1249" t="s">
        <v>933</v>
      </c>
    </row>
    <row r="239" spans="1:10" x14ac:dyDescent="0.25">
      <c r="A239" s="1097">
        <v>1020</v>
      </c>
      <c r="B239" s="1097" t="s">
        <v>692</v>
      </c>
      <c r="C239" s="1097"/>
      <c r="D239" s="1097" t="s">
        <v>630</v>
      </c>
      <c r="E239" s="1249">
        <v>6603</v>
      </c>
      <c r="F239" s="1164">
        <v>6.6720000000000002E-2</v>
      </c>
      <c r="G239" s="1249">
        <v>6190</v>
      </c>
      <c r="H239" s="1250">
        <v>0</v>
      </c>
      <c r="I239" s="1249">
        <v>6190</v>
      </c>
      <c r="J239" s="1249" t="s">
        <v>933</v>
      </c>
    </row>
    <row r="240" spans="1:10" x14ac:dyDescent="0.25">
      <c r="A240" s="1249">
        <v>1026</v>
      </c>
      <c r="B240" s="1249" t="s">
        <v>693</v>
      </c>
      <c r="C240" s="1249" t="s">
        <v>514</v>
      </c>
      <c r="D240" s="1249" t="s">
        <v>503</v>
      </c>
      <c r="E240" s="1249">
        <v>21583</v>
      </c>
      <c r="F240" s="1250">
        <v>0</v>
      </c>
      <c r="G240" s="1249">
        <v>21583</v>
      </c>
      <c r="H240" s="1250">
        <v>0</v>
      </c>
      <c r="I240" s="1249">
        <v>21583</v>
      </c>
      <c r="J240" s="1249" t="s">
        <v>928</v>
      </c>
    </row>
    <row r="241" spans="1:10" x14ac:dyDescent="0.25">
      <c r="A241" s="1097">
        <v>1027</v>
      </c>
      <c r="B241" s="1097" t="s">
        <v>694</v>
      </c>
      <c r="C241" s="1097" t="s">
        <v>432</v>
      </c>
      <c r="D241" s="1097" t="s">
        <v>503</v>
      </c>
      <c r="E241" s="1249">
        <v>2543</v>
      </c>
      <c r="F241" s="1250">
        <v>0</v>
      </c>
      <c r="G241" s="1249">
        <v>2543</v>
      </c>
      <c r="H241" s="1250">
        <v>0</v>
      </c>
      <c r="I241" s="1249">
        <v>2543</v>
      </c>
      <c r="J241" s="1249" t="s">
        <v>933</v>
      </c>
    </row>
    <row r="242" spans="1:10" x14ac:dyDescent="0.25">
      <c r="A242" s="1097">
        <v>1028</v>
      </c>
      <c r="B242" s="1097" t="s">
        <v>695</v>
      </c>
      <c r="C242" s="1097" t="s">
        <v>545</v>
      </c>
      <c r="D242" s="1097" t="s">
        <v>503</v>
      </c>
      <c r="E242" s="1249">
        <v>4075</v>
      </c>
      <c r="F242" s="1250">
        <v>0</v>
      </c>
      <c r="G242" s="1249">
        <v>4075</v>
      </c>
      <c r="H242" s="1250">
        <v>0</v>
      </c>
      <c r="I242" s="1249">
        <v>4075</v>
      </c>
      <c r="J242" s="1249" t="s">
        <v>933</v>
      </c>
    </row>
    <row r="243" spans="1:10" x14ac:dyDescent="0.25">
      <c r="A243" s="1097">
        <v>1029</v>
      </c>
      <c r="B243" s="1097" t="s">
        <v>696</v>
      </c>
      <c r="C243" s="1097" t="s">
        <v>545</v>
      </c>
      <c r="D243" s="1097" t="s">
        <v>503</v>
      </c>
      <c r="E243" s="1249">
        <v>4075</v>
      </c>
      <c r="F243" s="1250">
        <v>0</v>
      </c>
      <c r="G243" s="1249">
        <v>4075</v>
      </c>
      <c r="H243" s="1250">
        <v>0</v>
      </c>
      <c r="I243" s="1249">
        <v>4075</v>
      </c>
      <c r="J243" s="1249" t="s">
        <v>933</v>
      </c>
    </row>
    <row r="244" spans="1:10" x14ac:dyDescent="0.25">
      <c r="A244" s="1097">
        <v>1030</v>
      </c>
      <c r="B244" s="1097" t="s">
        <v>697</v>
      </c>
      <c r="C244" s="1097" t="s">
        <v>545</v>
      </c>
      <c r="D244" s="1097" t="s">
        <v>503</v>
      </c>
      <c r="E244" s="1249">
        <v>4075</v>
      </c>
      <c r="F244" s="1250">
        <v>0</v>
      </c>
      <c r="G244" s="1249">
        <v>4075</v>
      </c>
      <c r="H244" s="1250">
        <v>0</v>
      </c>
      <c r="I244" s="1249">
        <v>4075</v>
      </c>
      <c r="J244" s="1249" t="s">
        <v>933</v>
      </c>
    </row>
    <row r="245" spans="1:10" x14ac:dyDescent="0.25">
      <c r="A245" s="1097">
        <v>1032</v>
      </c>
      <c r="B245" s="1097" t="s">
        <v>698</v>
      </c>
      <c r="C245" s="1097"/>
      <c r="D245" s="1097" t="s">
        <v>630</v>
      </c>
      <c r="E245" s="1249">
        <v>2471</v>
      </c>
      <c r="F245" s="1250">
        <v>0</v>
      </c>
      <c r="G245" s="1249">
        <v>2471</v>
      </c>
      <c r="H245" s="1250">
        <v>0</v>
      </c>
      <c r="I245" s="1249">
        <v>2471</v>
      </c>
      <c r="J245" s="1249" t="s">
        <v>933</v>
      </c>
    </row>
    <row r="246" spans="1:10" x14ac:dyDescent="0.25">
      <c r="A246" s="1097">
        <v>1033</v>
      </c>
      <c r="B246" s="1097" t="s">
        <v>699</v>
      </c>
      <c r="C246" s="1097"/>
      <c r="D246" s="1097" t="s">
        <v>630</v>
      </c>
      <c r="E246" s="1249">
        <v>1645</v>
      </c>
      <c r="F246" s="1250">
        <v>0</v>
      </c>
      <c r="G246" s="1249">
        <v>1645</v>
      </c>
      <c r="H246" s="1250">
        <v>0</v>
      </c>
      <c r="I246" s="1249">
        <v>1645</v>
      </c>
      <c r="J246" s="1249" t="s">
        <v>933</v>
      </c>
    </row>
    <row r="247" spans="1:10" x14ac:dyDescent="0.25">
      <c r="A247" s="1097">
        <v>1036</v>
      </c>
      <c r="B247" s="1097" t="s">
        <v>700</v>
      </c>
      <c r="C247" s="1097"/>
      <c r="D247" s="1097" t="s">
        <v>630</v>
      </c>
      <c r="E247" s="1249">
        <v>818</v>
      </c>
      <c r="F247" s="1250">
        <v>0</v>
      </c>
      <c r="G247" s="1249">
        <v>818</v>
      </c>
      <c r="H247" s="1250">
        <v>0</v>
      </c>
      <c r="I247" s="1249">
        <v>818</v>
      </c>
      <c r="J247" s="1249" t="s">
        <v>933</v>
      </c>
    </row>
    <row r="248" spans="1:10" x14ac:dyDescent="0.25">
      <c r="A248" s="1097">
        <v>1037</v>
      </c>
      <c r="B248" s="1097" t="s">
        <v>701</v>
      </c>
      <c r="C248" s="1097"/>
      <c r="D248" s="1097" t="s">
        <v>630</v>
      </c>
      <c r="E248" s="1249">
        <v>818</v>
      </c>
      <c r="F248" s="1250">
        <v>0</v>
      </c>
      <c r="G248" s="1249">
        <v>818</v>
      </c>
      <c r="H248" s="1250">
        <v>0</v>
      </c>
      <c r="I248" s="1249">
        <v>818</v>
      </c>
      <c r="J248" s="1249" t="s">
        <v>933</v>
      </c>
    </row>
    <row r="249" spans="1:10" x14ac:dyDescent="0.25">
      <c r="A249" s="1097">
        <v>1038</v>
      </c>
      <c r="B249" s="1097" t="s">
        <v>702</v>
      </c>
      <c r="C249" s="1097"/>
      <c r="D249" s="1097" t="s">
        <v>630</v>
      </c>
      <c r="E249" s="1249">
        <v>1975</v>
      </c>
      <c r="F249" s="1250">
        <v>0</v>
      </c>
      <c r="G249" s="1249">
        <v>1975</v>
      </c>
      <c r="H249" s="1250">
        <v>0</v>
      </c>
      <c r="I249" s="1249">
        <v>1975</v>
      </c>
      <c r="J249" s="1249" t="s">
        <v>933</v>
      </c>
    </row>
    <row r="250" spans="1:10" x14ac:dyDescent="0.25">
      <c r="A250" s="1097">
        <v>1039</v>
      </c>
      <c r="B250" s="1097" t="s">
        <v>703</v>
      </c>
      <c r="C250" s="1097"/>
      <c r="D250" s="1097" t="s">
        <v>630</v>
      </c>
      <c r="E250" s="1249">
        <v>1149</v>
      </c>
      <c r="F250" s="1250">
        <v>0</v>
      </c>
      <c r="G250" s="1249">
        <v>1149</v>
      </c>
      <c r="H250" s="1250">
        <v>0</v>
      </c>
      <c r="I250" s="1249">
        <v>1149</v>
      </c>
      <c r="J250" s="1249" t="s">
        <v>933</v>
      </c>
    </row>
    <row r="251" spans="1:10" x14ac:dyDescent="0.25">
      <c r="A251" s="1097">
        <v>1040</v>
      </c>
      <c r="B251" s="1097" t="s">
        <v>704</v>
      </c>
      <c r="C251" s="1097" t="s">
        <v>449</v>
      </c>
      <c r="D251" s="1097" t="s">
        <v>503</v>
      </c>
      <c r="E251" s="1249">
        <v>1150</v>
      </c>
      <c r="F251" s="1250">
        <v>0</v>
      </c>
      <c r="G251" s="1249">
        <v>1150</v>
      </c>
      <c r="H251" s="1250">
        <v>0</v>
      </c>
      <c r="I251" s="1249">
        <v>1150</v>
      </c>
      <c r="J251" s="1249" t="s">
        <v>933</v>
      </c>
    </row>
    <row r="252" spans="1:10" x14ac:dyDescent="0.25">
      <c r="A252" s="1097">
        <v>1045</v>
      </c>
      <c r="B252" s="1097" t="s">
        <v>1292</v>
      </c>
      <c r="C252" s="1097"/>
      <c r="D252" s="1097" t="s">
        <v>630</v>
      </c>
      <c r="E252" s="1249">
        <v>11397</v>
      </c>
      <c r="F252" s="1250">
        <v>0</v>
      </c>
      <c r="G252" s="1249">
        <v>11397</v>
      </c>
      <c r="H252" s="1250">
        <v>0</v>
      </c>
      <c r="I252" s="1249">
        <v>11397</v>
      </c>
      <c r="J252" s="1249" t="s">
        <v>933</v>
      </c>
    </row>
    <row r="253" spans="1:10" x14ac:dyDescent="0.25">
      <c r="A253" s="1249">
        <v>1046</v>
      </c>
      <c r="B253" s="1249" t="s">
        <v>705</v>
      </c>
      <c r="C253" s="1249" t="s">
        <v>510</v>
      </c>
      <c r="D253" s="1249" t="s">
        <v>503</v>
      </c>
      <c r="E253" s="1249">
        <v>9991</v>
      </c>
      <c r="F253" s="1164">
        <v>9.9970000000000003E-2</v>
      </c>
      <c r="G253" s="1249">
        <v>9083</v>
      </c>
      <c r="H253" s="1250">
        <v>0</v>
      </c>
      <c r="I253" s="1249">
        <v>9083</v>
      </c>
      <c r="J253" s="1249" t="s">
        <v>928</v>
      </c>
    </row>
    <row r="254" spans="1:10" x14ac:dyDescent="0.25">
      <c r="A254" s="1249">
        <v>1047</v>
      </c>
      <c r="B254" s="1249" t="s">
        <v>706</v>
      </c>
      <c r="C254" s="1249" t="s">
        <v>510</v>
      </c>
      <c r="D254" s="1249" t="s">
        <v>503</v>
      </c>
      <c r="E254" s="1249">
        <v>15445</v>
      </c>
      <c r="F254" s="1164">
        <v>9.9989999999999996E-2</v>
      </c>
      <c r="G254" s="1249">
        <v>14041</v>
      </c>
      <c r="H254" s="1250">
        <v>0</v>
      </c>
      <c r="I254" s="1249">
        <v>14041</v>
      </c>
      <c r="J254" s="1249" t="s">
        <v>928</v>
      </c>
    </row>
    <row r="255" spans="1:10" x14ac:dyDescent="0.25">
      <c r="A255" s="1249">
        <v>1048</v>
      </c>
      <c r="B255" s="1249" t="s">
        <v>707</v>
      </c>
      <c r="C255" s="1249" t="s">
        <v>510</v>
      </c>
      <c r="D255" s="1249" t="s">
        <v>503</v>
      </c>
      <c r="E255" s="1249">
        <v>14536</v>
      </c>
      <c r="F255" s="1164">
        <v>9.9959999999999993E-2</v>
      </c>
      <c r="G255" s="1249">
        <v>13215</v>
      </c>
      <c r="H255" s="1250">
        <v>0</v>
      </c>
      <c r="I255" s="1249">
        <v>13215</v>
      </c>
      <c r="J255" s="1249" t="s">
        <v>928</v>
      </c>
    </row>
    <row r="256" spans="1:10" x14ac:dyDescent="0.25">
      <c r="A256" s="1249">
        <v>1065</v>
      </c>
      <c r="B256" s="1249" t="s">
        <v>708</v>
      </c>
      <c r="C256" s="1249"/>
      <c r="D256" s="1249" t="s">
        <v>537</v>
      </c>
      <c r="E256" s="1249">
        <v>24877</v>
      </c>
      <c r="F256" s="1164">
        <v>0.10002</v>
      </c>
      <c r="G256" s="1249">
        <v>22615</v>
      </c>
      <c r="H256" s="1250">
        <v>0</v>
      </c>
      <c r="I256" s="1249">
        <v>22615</v>
      </c>
      <c r="J256" s="1249" t="s">
        <v>928</v>
      </c>
    </row>
    <row r="257" spans="1:10" x14ac:dyDescent="0.25">
      <c r="A257" s="1249">
        <v>1066</v>
      </c>
      <c r="B257" s="1249" t="s">
        <v>709</v>
      </c>
      <c r="C257" s="1249"/>
      <c r="D257" s="1249" t="s">
        <v>537</v>
      </c>
      <c r="E257" s="1249">
        <v>24877</v>
      </c>
      <c r="F257" s="1164">
        <v>0.10002</v>
      </c>
      <c r="G257" s="1249">
        <v>22615</v>
      </c>
      <c r="H257" s="1250">
        <v>0</v>
      </c>
      <c r="I257" s="1249">
        <v>22615</v>
      </c>
      <c r="J257" s="1249" t="s">
        <v>928</v>
      </c>
    </row>
    <row r="258" spans="1:10" x14ac:dyDescent="0.25">
      <c r="A258" s="1249">
        <v>1067</v>
      </c>
      <c r="B258" s="1249" t="s">
        <v>710</v>
      </c>
      <c r="C258" s="1249"/>
      <c r="D258" s="1249" t="s">
        <v>537</v>
      </c>
      <c r="E258" s="1249">
        <v>19137</v>
      </c>
      <c r="F258" s="1250">
        <v>0</v>
      </c>
      <c r="G258" s="1249">
        <v>19137</v>
      </c>
      <c r="H258" s="1250">
        <v>0</v>
      </c>
      <c r="I258" s="1249">
        <v>19137</v>
      </c>
      <c r="J258" s="1249" t="s">
        <v>928</v>
      </c>
    </row>
    <row r="259" spans="1:10" x14ac:dyDescent="0.25">
      <c r="A259" s="1249">
        <v>1068</v>
      </c>
      <c r="B259" s="1249" t="s">
        <v>711</v>
      </c>
      <c r="C259" s="1249"/>
      <c r="D259" s="1249" t="s">
        <v>537</v>
      </c>
      <c r="E259" s="1249">
        <v>24877</v>
      </c>
      <c r="F259" s="1164">
        <v>0.10002</v>
      </c>
      <c r="G259" s="1249">
        <v>22615</v>
      </c>
      <c r="H259" s="1250">
        <v>0</v>
      </c>
      <c r="I259" s="1249">
        <v>22615</v>
      </c>
      <c r="J259" s="1249" t="s">
        <v>928</v>
      </c>
    </row>
    <row r="260" spans="1:10" x14ac:dyDescent="0.25">
      <c r="A260" s="1249">
        <v>1069</v>
      </c>
      <c r="B260" s="1249" t="s">
        <v>712</v>
      </c>
      <c r="C260" s="1249"/>
      <c r="D260" s="1249" t="s">
        <v>537</v>
      </c>
      <c r="E260" s="1249">
        <v>24877</v>
      </c>
      <c r="F260" s="1164">
        <v>0.10002</v>
      </c>
      <c r="G260" s="1249">
        <v>22615</v>
      </c>
      <c r="H260" s="1250">
        <v>0</v>
      </c>
      <c r="I260" s="1249">
        <v>22615</v>
      </c>
      <c r="J260" s="1249" t="s">
        <v>928</v>
      </c>
    </row>
    <row r="261" spans="1:10" x14ac:dyDescent="0.25">
      <c r="A261" s="1249">
        <v>1070</v>
      </c>
      <c r="B261" s="1249" t="s">
        <v>713</v>
      </c>
      <c r="C261" s="1249"/>
      <c r="D261" s="1249" t="s">
        <v>537</v>
      </c>
      <c r="E261" s="1249">
        <v>24877</v>
      </c>
      <c r="F261" s="1164">
        <v>0.10002</v>
      </c>
      <c r="G261" s="1249">
        <v>22615</v>
      </c>
      <c r="H261" s="1250">
        <v>0</v>
      </c>
      <c r="I261" s="1249">
        <v>22615</v>
      </c>
      <c r="J261" s="1249" t="s">
        <v>928</v>
      </c>
    </row>
    <row r="262" spans="1:10" x14ac:dyDescent="0.25">
      <c r="A262" s="1249">
        <v>1071</v>
      </c>
      <c r="B262" s="1249" t="s">
        <v>714</v>
      </c>
      <c r="C262" s="1249"/>
      <c r="D262" s="1249" t="s">
        <v>537</v>
      </c>
      <c r="E262" s="1249">
        <v>24877</v>
      </c>
      <c r="F262" s="1164">
        <v>0.10002</v>
      </c>
      <c r="G262" s="1249">
        <v>22615</v>
      </c>
      <c r="H262" s="1250">
        <v>0</v>
      </c>
      <c r="I262" s="1249">
        <v>22615</v>
      </c>
      <c r="J262" s="1249" t="s">
        <v>928</v>
      </c>
    </row>
    <row r="263" spans="1:10" x14ac:dyDescent="0.25">
      <c r="A263" s="1249">
        <v>1072</v>
      </c>
      <c r="B263" s="1249" t="s">
        <v>715</v>
      </c>
      <c r="C263" s="1249"/>
      <c r="D263" s="1249" t="s">
        <v>537</v>
      </c>
      <c r="E263" s="1249">
        <v>24877</v>
      </c>
      <c r="F263" s="1164">
        <v>0.10002</v>
      </c>
      <c r="G263" s="1249">
        <v>22615</v>
      </c>
      <c r="H263" s="1250">
        <v>0</v>
      </c>
      <c r="I263" s="1249">
        <v>22615</v>
      </c>
      <c r="J263" s="1249" t="s">
        <v>928</v>
      </c>
    </row>
    <row r="264" spans="1:10" x14ac:dyDescent="0.25">
      <c r="A264" s="1249">
        <v>1073</v>
      </c>
      <c r="B264" s="1249" t="s">
        <v>716</v>
      </c>
      <c r="C264" s="1249"/>
      <c r="D264" s="1249" t="s">
        <v>537</v>
      </c>
      <c r="E264" s="1249">
        <v>24877</v>
      </c>
      <c r="F264" s="1164">
        <v>0.10002</v>
      </c>
      <c r="G264" s="1249">
        <v>22615</v>
      </c>
      <c r="H264" s="1250">
        <v>0</v>
      </c>
      <c r="I264" s="1249">
        <v>22615</v>
      </c>
      <c r="J264" s="1249" t="s">
        <v>928</v>
      </c>
    </row>
    <row r="265" spans="1:10" x14ac:dyDescent="0.25">
      <c r="A265" s="1249">
        <v>1074</v>
      </c>
      <c r="B265" s="1249" t="s">
        <v>717</v>
      </c>
      <c r="C265" s="1249"/>
      <c r="D265" s="1249" t="s">
        <v>537</v>
      </c>
      <c r="E265" s="1249">
        <v>25872</v>
      </c>
      <c r="F265" s="1164">
        <v>0.1</v>
      </c>
      <c r="G265" s="1249">
        <v>23520</v>
      </c>
      <c r="H265" s="1250">
        <v>0</v>
      </c>
      <c r="I265" s="1249">
        <v>23520</v>
      </c>
      <c r="J265" s="1249" t="s">
        <v>928</v>
      </c>
    </row>
    <row r="266" spans="1:10" x14ac:dyDescent="0.25">
      <c r="A266" s="1249">
        <v>1082</v>
      </c>
      <c r="B266" s="1249" t="s">
        <v>718</v>
      </c>
      <c r="C266" s="1249"/>
      <c r="D266" s="1249" t="s">
        <v>537</v>
      </c>
      <c r="E266" s="1249">
        <v>5421</v>
      </c>
      <c r="F266" s="1250">
        <v>0</v>
      </c>
      <c r="G266" s="1249">
        <v>5421</v>
      </c>
      <c r="H266" s="1250">
        <v>0</v>
      </c>
      <c r="I266" s="1249">
        <v>5421</v>
      </c>
      <c r="J266" s="1249" t="s">
        <v>928</v>
      </c>
    </row>
    <row r="267" spans="1:10" x14ac:dyDescent="0.25">
      <c r="A267" s="1249">
        <v>1083</v>
      </c>
      <c r="B267" s="1249" t="s">
        <v>719</v>
      </c>
      <c r="C267" s="1249"/>
      <c r="D267" s="1249" t="s">
        <v>537</v>
      </c>
      <c r="E267" s="1249">
        <v>4063</v>
      </c>
      <c r="F267" s="1250">
        <v>0</v>
      </c>
      <c r="G267" s="1249">
        <v>4063</v>
      </c>
      <c r="H267" s="1250">
        <v>0</v>
      </c>
      <c r="I267" s="1249">
        <v>4063</v>
      </c>
      <c r="J267" s="1249" t="s">
        <v>928</v>
      </c>
    </row>
    <row r="268" spans="1:10" x14ac:dyDescent="0.25">
      <c r="A268" s="1249">
        <v>1084</v>
      </c>
      <c r="B268" s="1249" t="s">
        <v>720</v>
      </c>
      <c r="C268" s="1249"/>
      <c r="D268" s="1249" t="s">
        <v>537</v>
      </c>
      <c r="E268" s="1249">
        <v>4063</v>
      </c>
      <c r="F268" s="1250">
        <v>0</v>
      </c>
      <c r="G268" s="1249">
        <v>4063</v>
      </c>
      <c r="H268" s="1250">
        <v>0</v>
      </c>
      <c r="I268" s="1249">
        <v>4063</v>
      </c>
      <c r="J268" s="1249" t="s">
        <v>928</v>
      </c>
    </row>
    <row r="269" spans="1:10" x14ac:dyDescent="0.25">
      <c r="A269" s="1249">
        <v>1085</v>
      </c>
      <c r="B269" s="1249" t="s">
        <v>721</v>
      </c>
      <c r="C269" s="1249"/>
      <c r="D269" s="1249" t="s">
        <v>537</v>
      </c>
      <c r="E269" s="1249">
        <v>9946</v>
      </c>
      <c r="F269" s="1250">
        <v>0</v>
      </c>
      <c r="G269" s="1249">
        <v>9946</v>
      </c>
      <c r="H269" s="1250">
        <v>0</v>
      </c>
      <c r="I269" s="1249">
        <v>9946</v>
      </c>
      <c r="J269" s="1249" t="s">
        <v>928</v>
      </c>
    </row>
    <row r="270" spans="1:10" x14ac:dyDescent="0.25">
      <c r="A270" s="1249">
        <v>1086</v>
      </c>
      <c r="B270" s="1249" t="s">
        <v>722</v>
      </c>
      <c r="C270" s="1249"/>
      <c r="D270" s="1249" t="s">
        <v>537</v>
      </c>
      <c r="E270" s="1249">
        <v>18090</v>
      </c>
      <c r="F270" s="1250">
        <v>0</v>
      </c>
      <c r="G270" s="1249">
        <v>18090</v>
      </c>
      <c r="H270" s="1250">
        <v>0</v>
      </c>
      <c r="I270" s="1249">
        <v>18090</v>
      </c>
      <c r="J270" s="1249" t="s">
        <v>928</v>
      </c>
    </row>
    <row r="271" spans="1:10" x14ac:dyDescent="0.25">
      <c r="A271" s="1249">
        <v>1087</v>
      </c>
      <c r="B271" s="1249" t="s">
        <v>723</v>
      </c>
      <c r="C271" s="1249"/>
      <c r="D271" s="1249" t="s">
        <v>537</v>
      </c>
      <c r="E271" s="1249">
        <v>6326</v>
      </c>
      <c r="F271" s="1250">
        <v>0</v>
      </c>
      <c r="G271" s="1249">
        <v>6326</v>
      </c>
      <c r="H271" s="1250">
        <v>0</v>
      </c>
      <c r="I271" s="1249">
        <v>6326</v>
      </c>
      <c r="J271" s="1249" t="s">
        <v>928</v>
      </c>
    </row>
    <row r="272" spans="1:10" x14ac:dyDescent="0.25">
      <c r="A272" s="1249">
        <v>1088</v>
      </c>
      <c r="B272" s="1249" t="s">
        <v>724</v>
      </c>
      <c r="C272" s="1249"/>
      <c r="D272" s="1249" t="s">
        <v>537</v>
      </c>
      <c r="E272" s="1249">
        <v>7593</v>
      </c>
      <c r="F272" s="1250">
        <v>0</v>
      </c>
      <c r="G272" s="1249">
        <v>7593</v>
      </c>
      <c r="H272" s="1250">
        <v>0</v>
      </c>
      <c r="I272" s="1249">
        <v>7593</v>
      </c>
      <c r="J272" s="1249" t="s">
        <v>928</v>
      </c>
    </row>
    <row r="273" spans="1:10" x14ac:dyDescent="0.25">
      <c r="A273" s="1249">
        <v>1091</v>
      </c>
      <c r="B273" s="1249" t="s">
        <v>725</v>
      </c>
      <c r="C273" s="1249"/>
      <c r="D273" s="1249" t="s">
        <v>537</v>
      </c>
      <c r="E273" s="1249">
        <v>18995</v>
      </c>
      <c r="F273" s="1250">
        <v>0</v>
      </c>
      <c r="G273" s="1249">
        <v>18995</v>
      </c>
      <c r="H273" s="1250">
        <v>0</v>
      </c>
      <c r="I273" s="1249">
        <v>18995</v>
      </c>
      <c r="J273" s="1249" t="s">
        <v>928</v>
      </c>
    </row>
    <row r="274" spans="1:10" x14ac:dyDescent="0.25">
      <c r="A274" s="1249">
        <v>1092</v>
      </c>
      <c r="B274" s="1249" t="s">
        <v>726</v>
      </c>
      <c r="C274" s="1249"/>
      <c r="D274" s="1249" t="s">
        <v>537</v>
      </c>
      <c r="E274" s="1249">
        <v>4787</v>
      </c>
      <c r="F274" s="1250">
        <v>0</v>
      </c>
      <c r="G274" s="1249">
        <v>4787</v>
      </c>
      <c r="H274" s="1250">
        <v>0</v>
      </c>
      <c r="I274" s="1249">
        <v>4787</v>
      </c>
      <c r="J274" s="1249" t="s">
        <v>928</v>
      </c>
    </row>
    <row r="275" spans="1:10" x14ac:dyDescent="0.25">
      <c r="A275" s="1249">
        <v>1093</v>
      </c>
      <c r="B275" s="1249" t="s">
        <v>727</v>
      </c>
      <c r="C275" s="1249"/>
      <c r="D275" s="1249" t="s">
        <v>537</v>
      </c>
      <c r="E275" s="1249">
        <v>3068</v>
      </c>
      <c r="F275" s="1250">
        <v>0</v>
      </c>
      <c r="G275" s="1249">
        <v>3068</v>
      </c>
      <c r="H275" s="1250">
        <v>0</v>
      </c>
      <c r="I275" s="1249">
        <v>3068</v>
      </c>
      <c r="J275" s="1249" t="s">
        <v>928</v>
      </c>
    </row>
    <row r="276" spans="1:10" x14ac:dyDescent="0.25">
      <c r="A276" s="1249">
        <v>1094</v>
      </c>
      <c r="B276" s="1249" t="s">
        <v>728</v>
      </c>
      <c r="C276" s="1249"/>
      <c r="D276" s="1249" t="s">
        <v>537</v>
      </c>
      <c r="E276" s="1249">
        <v>3611</v>
      </c>
      <c r="F276" s="1250">
        <v>0</v>
      </c>
      <c r="G276" s="1249">
        <v>3611</v>
      </c>
      <c r="H276" s="1250">
        <v>0</v>
      </c>
      <c r="I276" s="1249">
        <v>3611</v>
      </c>
      <c r="J276" s="1249" t="s">
        <v>928</v>
      </c>
    </row>
    <row r="277" spans="1:10" x14ac:dyDescent="0.25">
      <c r="A277" s="1249">
        <v>1095</v>
      </c>
      <c r="B277" s="1249" t="s">
        <v>729</v>
      </c>
      <c r="C277" s="1249"/>
      <c r="D277" s="1249" t="s">
        <v>537</v>
      </c>
      <c r="E277" s="1249">
        <v>9946</v>
      </c>
      <c r="F277" s="1250">
        <v>0</v>
      </c>
      <c r="G277" s="1249">
        <v>9946</v>
      </c>
      <c r="H277" s="1250">
        <v>0</v>
      </c>
      <c r="I277" s="1249">
        <v>9946</v>
      </c>
      <c r="J277" s="1249" t="s">
        <v>928</v>
      </c>
    </row>
    <row r="278" spans="1:10" x14ac:dyDescent="0.25">
      <c r="A278" s="1097">
        <v>1097</v>
      </c>
      <c r="B278" s="1097" t="s">
        <v>730</v>
      </c>
      <c r="C278" s="1097"/>
      <c r="D278" s="1097" t="s">
        <v>630</v>
      </c>
      <c r="E278" s="1249">
        <v>2140</v>
      </c>
      <c r="F278" s="1250">
        <v>0</v>
      </c>
      <c r="G278" s="1249">
        <v>2140</v>
      </c>
      <c r="H278" s="1250">
        <v>0</v>
      </c>
      <c r="I278" s="1249">
        <v>2140</v>
      </c>
      <c r="J278" s="1249" t="s">
        <v>933</v>
      </c>
    </row>
    <row r="279" spans="1:10" x14ac:dyDescent="0.25">
      <c r="A279" s="1097">
        <v>1103</v>
      </c>
      <c r="B279" s="1097" t="s">
        <v>731</v>
      </c>
      <c r="C279" s="1097" t="s">
        <v>514</v>
      </c>
      <c r="D279" s="1097" t="s">
        <v>503</v>
      </c>
      <c r="E279" s="1249">
        <v>1706</v>
      </c>
      <c r="F279" s="1250">
        <v>0</v>
      </c>
      <c r="G279" s="1249">
        <v>1706</v>
      </c>
      <c r="H279" s="1250">
        <v>0</v>
      </c>
      <c r="I279" s="1249">
        <v>1706</v>
      </c>
      <c r="J279" s="1249" t="s">
        <v>933</v>
      </c>
    </row>
    <row r="280" spans="1:10" x14ac:dyDescent="0.25">
      <c r="A280" s="1097">
        <v>1104</v>
      </c>
      <c r="B280" s="1097" t="s">
        <v>732</v>
      </c>
      <c r="C280" s="1097" t="s">
        <v>545</v>
      </c>
      <c r="D280" s="1097" t="s">
        <v>503</v>
      </c>
      <c r="E280" s="1249">
        <v>2604</v>
      </c>
      <c r="F280" s="1250">
        <v>0</v>
      </c>
      <c r="G280" s="1249">
        <v>2604</v>
      </c>
      <c r="H280" s="1250">
        <v>0</v>
      </c>
      <c r="I280" s="1249">
        <v>2604</v>
      </c>
      <c r="J280" s="1249" t="s">
        <v>933</v>
      </c>
    </row>
    <row r="281" spans="1:10" x14ac:dyDescent="0.25">
      <c r="A281" s="1097">
        <v>1110</v>
      </c>
      <c r="B281" s="1097" t="s">
        <v>733</v>
      </c>
      <c r="C281" s="1097"/>
      <c r="D281" s="1097" t="s">
        <v>630</v>
      </c>
      <c r="E281" s="1249">
        <v>1231</v>
      </c>
      <c r="F281" s="1164">
        <v>0.15478</v>
      </c>
      <c r="G281" s="1249">
        <v>1066</v>
      </c>
      <c r="H281" s="1250">
        <v>0</v>
      </c>
      <c r="I281" s="1249">
        <v>1066</v>
      </c>
      <c r="J281" s="1249" t="s">
        <v>933</v>
      </c>
    </row>
    <row r="282" spans="1:10" x14ac:dyDescent="0.25">
      <c r="A282" s="1249">
        <v>1112</v>
      </c>
      <c r="B282" s="1249" t="s">
        <v>734</v>
      </c>
      <c r="C282" s="1249"/>
      <c r="D282" s="1249" t="s">
        <v>630</v>
      </c>
      <c r="E282" s="1249">
        <v>14041</v>
      </c>
      <c r="F282" s="1164">
        <v>0.15659000000000001</v>
      </c>
      <c r="G282" s="1249">
        <v>12140</v>
      </c>
      <c r="H282" s="1250">
        <v>0</v>
      </c>
      <c r="I282" s="1249">
        <v>12140</v>
      </c>
      <c r="J282" s="1249" t="s">
        <v>928</v>
      </c>
    </row>
    <row r="283" spans="1:10" x14ac:dyDescent="0.25">
      <c r="A283" s="1097">
        <v>1116</v>
      </c>
      <c r="B283" s="1097" t="s">
        <v>1293</v>
      </c>
      <c r="C283" s="1097"/>
      <c r="D283" s="1097" t="s">
        <v>630</v>
      </c>
      <c r="E283" s="1249">
        <v>3132</v>
      </c>
      <c r="F283" s="1250">
        <v>0</v>
      </c>
      <c r="G283" s="1249">
        <v>3132</v>
      </c>
      <c r="H283" s="1250">
        <v>0</v>
      </c>
      <c r="I283" s="1249">
        <v>3132</v>
      </c>
      <c r="J283" s="1249" t="s">
        <v>933</v>
      </c>
    </row>
    <row r="284" spans="1:10" x14ac:dyDescent="0.25">
      <c r="A284" s="1097">
        <v>1117</v>
      </c>
      <c r="B284" s="1097" t="s">
        <v>735</v>
      </c>
      <c r="C284" s="1097"/>
      <c r="D284" s="1097" t="s">
        <v>630</v>
      </c>
      <c r="E284" s="1249">
        <v>2471</v>
      </c>
      <c r="F284" s="1250">
        <v>0</v>
      </c>
      <c r="G284" s="1249">
        <v>2471</v>
      </c>
      <c r="H284" s="1250">
        <v>0</v>
      </c>
      <c r="I284" s="1249">
        <v>2471</v>
      </c>
      <c r="J284" s="1249" t="s">
        <v>933</v>
      </c>
    </row>
    <row r="285" spans="1:10" x14ac:dyDescent="0.25">
      <c r="A285" s="1097">
        <v>1121</v>
      </c>
      <c r="B285" s="1097" t="s">
        <v>736</v>
      </c>
      <c r="C285" s="1097"/>
      <c r="D285" s="1097" t="s">
        <v>630</v>
      </c>
      <c r="E285" s="1249">
        <v>6603</v>
      </c>
      <c r="F285" s="1250">
        <v>0</v>
      </c>
      <c r="G285" s="1249">
        <v>6603</v>
      </c>
      <c r="H285" s="1250">
        <v>0</v>
      </c>
      <c r="I285" s="1249">
        <v>6603</v>
      </c>
      <c r="J285" s="1249" t="s">
        <v>933</v>
      </c>
    </row>
    <row r="286" spans="1:10" x14ac:dyDescent="0.25">
      <c r="A286" s="1097">
        <v>1129</v>
      </c>
      <c r="B286" s="1097" t="s">
        <v>737</v>
      </c>
      <c r="C286" s="1097"/>
      <c r="D286" s="1097" t="s">
        <v>630</v>
      </c>
      <c r="E286" s="1249">
        <v>7099</v>
      </c>
      <c r="F286" s="1164">
        <v>4.8750000000000002E-2</v>
      </c>
      <c r="G286" s="1249">
        <v>6769</v>
      </c>
      <c r="H286" s="1250">
        <v>0</v>
      </c>
      <c r="I286" s="1249">
        <v>6769</v>
      </c>
      <c r="J286" s="1249" t="s">
        <v>933</v>
      </c>
    </row>
    <row r="287" spans="1:10" x14ac:dyDescent="0.25">
      <c r="A287" s="1097">
        <v>1133</v>
      </c>
      <c r="B287" s="1097" t="s">
        <v>738</v>
      </c>
      <c r="C287" s="1097"/>
      <c r="D287" s="1097" t="s">
        <v>630</v>
      </c>
      <c r="E287" s="1249">
        <v>2471</v>
      </c>
      <c r="F287" s="1250">
        <v>0</v>
      </c>
      <c r="G287" s="1249">
        <v>2471</v>
      </c>
      <c r="H287" s="1250">
        <v>0</v>
      </c>
      <c r="I287" s="1249">
        <v>2471</v>
      </c>
      <c r="J287" s="1249" t="s">
        <v>933</v>
      </c>
    </row>
    <row r="288" spans="1:10" x14ac:dyDescent="0.25">
      <c r="A288" s="1097">
        <v>1146</v>
      </c>
      <c r="B288" s="1097" t="s">
        <v>1294</v>
      </c>
      <c r="C288" s="1097" t="s">
        <v>146</v>
      </c>
      <c r="D288" s="1097" t="s">
        <v>503</v>
      </c>
      <c r="E288" s="1249">
        <v>1499</v>
      </c>
      <c r="F288" s="1250">
        <v>0</v>
      </c>
      <c r="G288" s="1249">
        <v>1499</v>
      </c>
      <c r="H288" s="1250">
        <v>0</v>
      </c>
      <c r="I288" s="1249">
        <v>1499</v>
      </c>
      <c r="J288" s="1249" t="s">
        <v>933</v>
      </c>
    </row>
    <row r="289" spans="1:10" x14ac:dyDescent="0.25">
      <c r="A289" s="1097">
        <v>1147</v>
      </c>
      <c r="B289" s="1097" t="s">
        <v>739</v>
      </c>
      <c r="C289" s="1097"/>
      <c r="D289" s="1097" t="s">
        <v>630</v>
      </c>
      <c r="E289" s="1249">
        <v>4950</v>
      </c>
      <c r="F289" s="1250">
        <v>0</v>
      </c>
      <c r="G289" s="1249">
        <v>4950</v>
      </c>
      <c r="H289" s="1250">
        <v>0</v>
      </c>
      <c r="I289" s="1249">
        <v>4950</v>
      </c>
      <c r="J289" s="1249" t="s">
        <v>933</v>
      </c>
    </row>
    <row r="290" spans="1:10" x14ac:dyDescent="0.25">
      <c r="A290" s="1097">
        <v>1154</v>
      </c>
      <c r="B290" s="1097" t="s">
        <v>740</v>
      </c>
      <c r="C290" s="1097"/>
      <c r="D290" s="1097" t="s">
        <v>630</v>
      </c>
      <c r="E290" s="1249">
        <v>5777</v>
      </c>
      <c r="F290" s="1250">
        <v>0</v>
      </c>
      <c r="G290" s="1249">
        <v>5777</v>
      </c>
      <c r="H290" s="1250">
        <v>0</v>
      </c>
      <c r="I290" s="1249">
        <v>5777</v>
      </c>
      <c r="J290" s="1249" t="s">
        <v>933</v>
      </c>
    </row>
    <row r="291" spans="1:10" x14ac:dyDescent="0.25">
      <c r="A291" s="1097">
        <v>1155</v>
      </c>
      <c r="B291" s="1097" t="s">
        <v>741</v>
      </c>
      <c r="C291" s="1097"/>
      <c r="D291" s="1097" t="s">
        <v>630</v>
      </c>
      <c r="E291" s="1249">
        <v>1479</v>
      </c>
      <c r="F291" s="1250">
        <v>0</v>
      </c>
      <c r="G291" s="1249">
        <v>1479</v>
      </c>
      <c r="H291" s="1250">
        <v>0</v>
      </c>
      <c r="I291" s="1249">
        <v>1479</v>
      </c>
      <c r="J291" s="1249" t="s">
        <v>933</v>
      </c>
    </row>
    <row r="292" spans="1:10" x14ac:dyDescent="0.25">
      <c r="A292" s="1097">
        <v>1161</v>
      </c>
      <c r="B292" s="1097" t="s">
        <v>742</v>
      </c>
      <c r="C292" s="1097"/>
      <c r="D292" s="1097" t="s">
        <v>630</v>
      </c>
      <c r="E292" s="1249">
        <v>1810</v>
      </c>
      <c r="F292" s="1164">
        <v>0.15876999999999999</v>
      </c>
      <c r="G292" s="1249">
        <v>1562</v>
      </c>
      <c r="H292" s="1250">
        <v>0</v>
      </c>
      <c r="I292" s="1249">
        <v>1562</v>
      </c>
      <c r="J292" s="1249" t="s">
        <v>933</v>
      </c>
    </row>
    <row r="293" spans="1:10" x14ac:dyDescent="0.25">
      <c r="A293" s="1097">
        <v>1173</v>
      </c>
      <c r="B293" s="1097" t="s">
        <v>743</v>
      </c>
      <c r="C293" s="1097"/>
      <c r="D293" s="1097" t="s">
        <v>630</v>
      </c>
      <c r="E293" s="1249">
        <v>1975</v>
      </c>
      <c r="F293" s="1250">
        <v>0</v>
      </c>
      <c r="G293" s="1249">
        <v>1975</v>
      </c>
      <c r="H293" s="1250">
        <v>0</v>
      </c>
      <c r="I293" s="1249">
        <v>1975</v>
      </c>
      <c r="J293" s="1249" t="s">
        <v>933</v>
      </c>
    </row>
    <row r="294" spans="1:10" x14ac:dyDescent="0.25">
      <c r="A294" s="1097">
        <v>1174</v>
      </c>
      <c r="B294" s="1097" t="s">
        <v>744</v>
      </c>
      <c r="C294" s="1097"/>
      <c r="D294" s="1097" t="s">
        <v>630</v>
      </c>
      <c r="E294" s="1249">
        <v>2471</v>
      </c>
      <c r="F294" s="1250">
        <v>0</v>
      </c>
      <c r="G294" s="1249">
        <v>2471</v>
      </c>
      <c r="H294" s="1250">
        <v>0</v>
      </c>
      <c r="I294" s="1249">
        <v>2471</v>
      </c>
      <c r="J294" s="1249" t="s">
        <v>933</v>
      </c>
    </row>
    <row r="295" spans="1:10" x14ac:dyDescent="0.25">
      <c r="A295" s="1097">
        <v>1175</v>
      </c>
      <c r="B295" s="1097" t="s">
        <v>745</v>
      </c>
      <c r="C295" s="1097"/>
      <c r="D295" s="1097" t="s">
        <v>630</v>
      </c>
      <c r="E295" s="1249">
        <v>2058</v>
      </c>
      <c r="F295" s="1250">
        <v>0</v>
      </c>
      <c r="G295" s="1249">
        <v>2058</v>
      </c>
      <c r="H295" s="1250">
        <v>0</v>
      </c>
      <c r="I295" s="1249">
        <v>2058</v>
      </c>
      <c r="J295" s="1249" t="s">
        <v>933</v>
      </c>
    </row>
    <row r="296" spans="1:10" x14ac:dyDescent="0.25">
      <c r="A296" s="1097">
        <v>1178</v>
      </c>
      <c r="B296" s="1097" t="s">
        <v>746</v>
      </c>
      <c r="C296" s="1097"/>
      <c r="D296" s="1097" t="s">
        <v>630</v>
      </c>
      <c r="E296" s="1249">
        <v>16521</v>
      </c>
      <c r="F296" s="1164">
        <v>5.2699999999999997E-2</v>
      </c>
      <c r="G296" s="1249">
        <v>15694</v>
      </c>
      <c r="H296" s="1250">
        <v>0</v>
      </c>
      <c r="I296" s="1249">
        <v>15694</v>
      </c>
      <c r="J296" s="1249" t="s">
        <v>933</v>
      </c>
    </row>
    <row r="297" spans="1:10" x14ac:dyDescent="0.25">
      <c r="A297" s="1097">
        <v>1183</v>
      </c>
      <c r="B297" s="1097" t="s">
        <v>747</v>
      </c>
      <c r="C297" s="1097"/>
      <c r="D297" s="1097" t="s">
        <v>630</v>
      </c>
      <c r="E297" s="1249">
        <v>1397</v>
      </c>
      <c r="F297" s="1250">
        <v>0</v>
      </c>
      <c r="G297" s="1249">
        <v>1397</v>
      </c>
      <c r="H297" s="1250">
        <v>0</v>
      </c>
      <c r="I297" s="1249">
        <v>1397</v>
      </c>
      <c r="J297" s="1249" t="s">
        <v>933</v>
      </c>
    </row>
    <row r="298" spans="1:10" x14ac:dyDescent="0.25">
      <c r="A298" s="1097">
        <v>1184</v>
      </c>
      <c r="B298" s="1097" t="s">
        <v>748</v>
      </c>
      <c r="C298" s="1097"/>
      <c r="D298" s="1097" t="s">
        <v>630</v>
      </c>
      <c r="E298" s="1249">
        <v>1727</v>
      </c>
      <c r="F298" s="1250">
        <v>0</v>
      </c>
      <c r="G298" s="1249">
        <v>1727</v>
      </c>
      <c r="H298" s="1250">
        <v>0</v>
      </c>
      <c r="I298" s="1249">
        <v>1727</v>
      </c>
      <c r="J298" s="1249" t="s">
        <v>933</v>
      </c>
    </row>
    <row r="299" spans="1:10" x14ac:dyDescent="0.25">
      <c r="A299" s="1097">
        <v>1185</v>
      </c>
      <c r="B299" s="1097" t="s">
        <v>749</v>
      </c>
      <c r="C299" s="1097"/>
      <c r="D299" s="1097" t="s">
        <v>630</v>
      </c>
      <c r="E299" s="1249">
        <v>3793</v>
      </c>
      <c r="F299" s="1250">
        <v>0</v>
      </c>
      <c r="G299" s="1249">
        <v>3793</v>
      </c>
      <c r="H299" s="1250">
        <v>0</v>
      </c>
      <c r="I299" s="1249">
        <v>3793</v>
      </c>
      <c r="J299" s="1249" t="s">
        <v>933</v>
      </c>
    </row>
    <row r="300" spans="1:10" x14ac:dyDescent="0.25">
      <c r="A300" s="1097">
        <v>1186</v>
      </c>
      <c r="B300" s="1097" t="s">
        <v>750</v>
      </c>
      <c r="C300" s="1097"/>
      <c r="D300" s="1097" t="s">
        <v>630</v>
      </c>
      <c r="E300" s="1249">
        <v>4950</v>
      </c>
      <c r="F300" s="1250">
        <v>0</v>
      </c>
      <c r="G300" s="1249">
        <v>4950</v>
      </c>
      <c r="H300" s="1250">
        <v>0</v>
      </c>
      <c r="I300" s="1249">
        <v>4950</v>
      </c>
      <c r="J300" s="1249" t="s">
        <v>933</v>
      </c>
    </row>
    <row r="301" spans="1:10" x14ac:dyDescent="0.25">
      <c r="A301" s="1097">
        <v>1200</v>
      </c>
      <c r="B301" s="1097" t="s">
        <v>1295</v>
      </c>
      <c r="C301" s="1097"/>
      <c r="D301" s="1097" t="s">
        <v>630</v>
      </c>
      <c r="E301" s="1249">
        <v>2636</v>
      </c>
      <c r="F301" s="1250">
        <v>0</v>
      </c>
      <c r="G301" s="1249">
        <v>2636</v>
      </c>
      <c r="H301" s="1250">
        <v>0</v>
      </c>
      <c r="I301" s="1249">
        <v>2636</v>
      </c>
      <c r="J301" s="1249" t="s">
        <v>933</v>
      </c>
    </row>
    <row r="302" spans="1:10" x14ac:dyDescent="0.25">
      <c r="A302" s="1097">
        <v>1201</v>
      </c>
      <c r="B302" s="1097" t="s">
        <v>751</v>
      </c>
      <c r="C302" s="1097"/>
      <c r="D302" s="1097" t="s">
        <v>630</v>
      </c>
      <c r="E302" s="1249">
        <v>1652</v>
      </c>
      <c r="F302" s="1250">
        <v>0</v>
      </c>
      <c r="G302" s="1249">
        <v>1652</v>
      </c>
      <c r="H302" s="1250">
        <v>0</v>
      </c>
      <c r="I302" s="1249">
        <v>1652</v>
      </c>
      <c r="J302" s="1249" t="s">
        <v>933</v>
      </c>
    </row>
    <row r="303" spans="1:10" x14ac:dyDescent="0.25">
      <c r="A303" s="1097">
        <v>1205</v>
      </c>
      <c r="B303" s="1097" t="s">
        <v>1296</v>
      </c>
      <c r="C303" s="1097"/>
      <c r="D303" s="1097" t="s">
        <v>630</v>
      </c>
      <c r="E303" s="1249">
        <v>4537</v>
      </c>
      <c r="F303" s="1250">
        <v>0</v>
      </c>
      <c r="G303" s="1249">
        <v>4537</v>
      </c>
      <c r="H303" s="1250">
        <v>0</v>
      </c>
      <c r="I303" s="1249">
        <v>4537</v>
      </c>
      <c r="J303" s="1249" t="s">
        <v>933</v>
      </c>
    </row>
    <row r="304" spans="1:10" x14ac:dyDescent="0.25">
      <c r="A304" s="1097">
        <v>1206</v>
      </c>
      <c r="B304" s="1097" t="s">
        <v>752</v>
      </c>
      <c r="C304" s="1097"/>
      <c r="D304" s="1097" t="s">
        <v>630</v>
      </c>
      <c r="E304" s="1249">
        <v>1397</v>
      </c>
      <c r="F304" s="1250">
        <v>0</v>
      </c>
      <c r="G304" s="1249">
        <v>1397</v>
      </c>
      <c r="H304" s="1250">
        <v>0</v>
      </c>
      <c r="I304" s="1249">
        <v>1397</v>
      </c>
      <c r="J304" s="1249" t="s">
        <v>933</v>
      </c>
    </row>
    <row r="305" spans="1:10" x14ac:dyDescent="0.25">
      <c r="A305" s="1097">
        <v>1207</v>
      </c>
      <c r="B305" s="1097" t="s">
        <v>753</v>
      </c>
      <c r="C305" s="1097"/>
      <c r="D305" s="1097" t="s">
        <v>630</v>
      </c>
      <c r="E305" s="1249">
        <v>1727</v>
      </c>
      <c r="F305" s="1250">
        <v>0</v>
      </c>
      <c r="G305" s="1249">
        <v>1727</v>
      </c>
      <c r="H305" s="1250">
        <v>0</v>
      </c>
      <c r="I305" s="1249">
        <v>1727</v>
      </c>
      <c r="J305" s="1249" t="s">
        <v>933</v>
      </c>
    </row>
    <row r="306" spans="1:10" x14ac:dyDescent="0.25">
      <c r="A306" s="1097">
        <v>1208</v>
      </c>
      <c r="B306" s="1097" t="s">
        <v>754</v>
      </c>
      <c r="C306" s="1097"/>
      <c r="D306" s="1097" t="s">
        <v>630</v>
      </c>
      <c r="E306" s="1249">
        <v>3793</v>
      </c>
      <c r="F306" s="1250">
        <v>0</v>
      </c>
      <c r="G306" s="1249">
        <v>3793</v>
      </c>
      <c r="H306" s="1250">
        <v>0</v>
      </c>
      <c r="I306" s="1249">
        <v>3793</v>
      </c>
      <c r="J306" s="1249" t="s">
        <v>933</v>
      </c>
    </row>
    <row r="307" spans="1:10" x14ac:dyDescent="0.25">
      <c r="A307" s="1097">
        <v>1210</v>
      </c>
      <c r="B307" s="1097" t="s">
        <v>755</v>
      </c>
      <c r="C307" s="1097"/>
      <c r="D307" s="1097" t="s">
        <v>630</v>
      </c>
      <c r="E307" s="1249">
        <v>4950</v>
      </c>
      <c r="F307" s="1250">
        <v>0</v>
      </c>
      <c r="G307" s="1249">
        <v>4950</v>
      </c>
      <c r="H307" s="1250">
        <v>0</v>
      </c>
      <c r="I307" s="1249">
        <v>4950</v>
      </c>
      <c r="J307" s="1249" t="s">
        <v>933</v>
      </c>
    </row>
    <row r="308" spans="1:10" x14ac:dyDescent="0.25">
      <c r="A308" s="1097">
        <v>1211</v>
      </c>
      <c r="B308" s="1097" t="s">
        <v>756</v>
      </c>
      <c r="C308" s="1097"/>
      <c r="D308" s="1097" t="s">
        <v>630</v>
      </c>
      <c r="E308" s="1249">
        <v>1727</v>
      </c>
      <c r="F308" s="1250">
        <v>0</v>
      </c>
      <c r="G308" s="1249">
        <v>1727</v>
      </c>
      <c r="H308" s="1250">
        <v>0</v>
      </c>
      <c r="I308" s="1249">
        <v>1727</v>
      </c>
      <c r="J308" s="1249" t="s">
        <v>933</v>
      </c>
    </row>
    <row r="309" spans="1:10" x14ac:dyDescent="0.25">
      <c r="A309" s="1097">
        <v>1212</v>
      </c>
      <c r="B309" s="1097" t="s">
        <v>757</v>
      </c>
      <c r="C309" s="1097"/>
      <c r="D309" s="1097" t="s">
        <v>630</v>
      </c>
      <c r="E309" s="1249">
        <v>3793</v>
      </c>
      <c r="F309" s="1250">
        <v>0</v>
      </c>
      <c r="G309" s="1249">
        <v>3793</v>
      </c>
      <c r="H309" s="1250">
        <v>0</v>
      </c>
      <c r="I309" s="1249">
        <v>3793</v>
      </c>
      <c r="J309" s="1249" t="s">
        <v>933</v>
      </c>
    </row>
    <row r="310" spans="1:10" x14ac:dyDescent="0.25">
      <c r="A310" s="1097">
        <v>1213</v>
      </c>
      <c r="B310" s="1097" t="s">
        <v>758</v>
      </c>
      <c r="C310" s="1097"/>
      <c r="D310" s="1097" t="s">
        <v>630</v>
      </c>
      <c r="E310" s="1249">
        <v>4950</v>
      </c>
      <c r="F310" s="1250">
        <v>0</v>
      </c>
      <c r="G310" s="1249">
        <v>4950</v>
      </c>
      <c r="H310" s="1250">
        <v>0</v>
      </c>
      <c r="I310" s="1249">
        <v>4950</v>
      </c>
      <c r="J310" s="1249" t="s">
        <v>933</v>
      </c>
    </row>
    <row r="311" spans="1:10" x14ac:dyDescent="0.25">
      <c r="A311" s="1097">
        <v>1214</v>
      </c>
      <c r="B311" s="1097" t="s">
        <v>759</v>
      </c>
      <c r="C311" s="1097"/>
      <c r="D311" s="1097" t="s">
        <v>630</v>
      </c>
      <c r="E311" s="1249">
        <v>2388</v>
      </c>
      <c r="F311" s="1250">
        <v>0</v>
      </c>
      <c r="G311" s="1249">
        <v>2388</v>
      </c>
      <c r="H311" s="1250">
        <v>0</v>
      </c>
      <c r="I311" s="1249">
        <v>2388</v>
      </c>
      <c r="J311" s="1249" t="s">
        <v>933</v>
      </c>
    </row>
    <row r="312" spans="1:10" x14ac:dyDescent="0.25">
      <c r="A312" s="1097">
        <v>1215</v>
      </c>
      <c r="B312" s="1097" t="s">
        <v>760</v>
      </c>
      <c r="C312" s="1097"/>
      <c r="D312" s="1097" t="s">
        <v>630</v>
      </c>
      <c r="E312" s="1249">
        <v>3298</v>
      </c>
      <c r="F312" s="1250">
        <v>0</v>
      </c>
      <c r="G312" s="1249">
        <v>3298</v>
      </c>
      <c r="H312" s="1250">
        <v>0</v>
      </c>
      <c r="I312" s="1249">
        <v>3298</v>
      </c>
      <c r="J312" s="1249" t="s">
        <v>933</v>
      </c>
    </row>
    <row r="313" spans="1:10" x14ac:dyDescent="0.25">
      <c r="A313" s="1097">
        <v>1216</v>
      </c>
      <c r="B313" s="1097" t="s">
        <v>761</v>
      </c>
      <c r="C313" s="1097"/>
      <c r="D313" s="1097" t="s">
        <v>630</v>
      </c>
      <c r="E313" s="1249">
        <v>2388</v>
      </c>
      <c r="F313" s="1250">
        <v>0</v>
      </c>
      <c r="G313" s="1249">
        <v>2388</v>
      </c>
      <c r="H313" s="1250">
        <v>0</v>
      </c>
      <c r="I313" s="1249">
        <v>2388</v>
      </c>
      <c r="J313" s="1249" t="s">
        <v>933</v>
      </c>
    </row>
    <row r="314" spans="1:10" x14ac:dyDescent="0.25">
      <c r="A314" s="1097">
        <v>1217</v>
      </c>
      <c r="B314" s="1097" t="s">
        <v>762</v>
      </c>
      <c r="C314" s="1097"/>
      <c r="D314" s="1097" t="s">
        <v>630</v>
      </c>
      <c r="E314" s="1249">
        <v>3711</v>
      </c>
      <c r="F314" s="1250">
        <v>0</v>
      </c>
      <c r="G314" s="1249">
        <v>3711</v>
      </c>
      <c r="H314" s="1250">
        <v>0</v>
      </c>
      <c r="I314" s="1249">
        <v>3711</v>
      </c>
      <c r="J314" s="1249" t="s">
        <v>933</v>
      </c>
    </row>
    <row r="315" spans="1:10" x14ac:dyDescent="0.25">
      <c r="A315" s="1097">
        <v>1218</v>
      </c>
      <c r="B315" s="1097" t="s">
        <v>763</v>
      </c>
      <c r="C315" s="1097"/>
      <c r="D315" s="1097" t="s">
        <v>630</v>
      </c>
      <c r="E315" s="1249">
        <v>3711</v>
      </c>
      <c r="F315" s="1250">
        <v>0</v>
      </c>
      <c r="G315" s="1249">
        <v>3711</v>
      </c>
      <c r="H315" s="1250">
        <v>0</v>
      </c>
      <c r="I315" s="1249">
        <v>3711</v>
      </c>
      <c r="J315" s="1249" t="s">
        <v>933</v>
      </c>
    </row>
    <row r="316" spans="1:10" x14ac:dyDescent="0.25">
      <c r="A316" s="1097">
        <v>1221</v>
      </c>
      <c r="B316" s="1097" t="s">
        <v>764</v>
      </c>
      <c r="C316" s="1097"/>
      <c r="D316" s="1097" t="s">
        <v>630</v>
      </c>
      <c r="E316" s="1249">
        <v>2471</v>
      </c>
      <c r="F316" s="1250">
        <v>0</v>
      </c>
      <c r="G316" s="1249">
        <v>2471</v>
      </c>
      <c r="H316" s="1250">
        <v>0</v>
      </c>
      <c r="I316" s="1249">
        <v>2471</v>
      </c>
      <c r="J316" s="1249" t="s">
        <v>933</v>
      </c>
    </row>
    <row r="317" spans="1:10" x14ac:dyDescent="0.25">
      <c r="A317" s="1249">
        <v>1225</v>
      </c>
      <c r="B317" s="1249" t="s">
        <v>1297</v>
      </c>
      <c r="C317" s="1249"/>
      <c r="D317" s="1249" t="s">
        <v>630</v>
      </c>
      <c r="E317" s="1249">
        <v>16521</v>
      </c>
      <c r="F317" s="1250">
        <v>0</v>
      </c>
      <c r="G317" s="1249">
        <v>16521</v>
      </c>
      <c r="H317" s="1250">
        <v>0</v>
      </c>
      <c r="I317" s="1249">
        <v>16521</v>
      </c>
      <c r="J317" s="1249" t="s">
        <v>928</v>
      </c>
    </row>
    <row r="318" spans="1:10" x14ac:dyDescent="0.25">
      <c r="A318" s="1097">
        <v>1232</v>
      </c>
      <c r="B318" s="1097" t="s">
        <v>765</v>
      </c>
      <c r="C318" s="1097"/>
      <c r="D318" s="1097" t="s">
        <v>630</v>
      </c>
      <c r="E318" s="1249">
        <v>1645</v>
      </c>
      <c r="F318" s="1250">
        <v>0</v>
      </c>
      <c r="G318" s="1249">
        <v>1645</v>
      </c>
      <c r="H318" s="1250">
        <v>0</v>
      </c>
      <c r="I318" s="1249">
        <v>1645</v>
      </c>
      <c r="J318" s="1249" t="s">
        <v>933</v>
      </c>
    </row>
    <row r="319" spans="1:10" x14ac:dyDescent="0.25">
      <c r="A319" s="1097">
        <v>1237</v>
      </c>
      <c r="B319" s="1097" t="s">
        <v>766</v>
      </c>
      <c r="C319" s="1097"/>
      <c r="D319" s="1097" t="s">
        <v>630</v>
      </c>
      <c r="E319" s="1249">
        <v>2058</v>
      </c>
      <c r="F319" s="1250">
        <v>0</v>
      </c>
      <c r="G319" s="1249">
        <v>2058</v>
      </c>
      <c r="H319" s="1250">
        <v>0</v>
      </c>
      <c r="I319" s="1249">
        <v>2058</v>
      </c>
      <c r="J319" s="1249" t="s">
        <v>933</v>
      </c>
    </row>
    <row r="320" spans="1:10" x14ac:dyDescent="0.25">
      <c r="A320" s="1097">
        <v>1243</v>
      </c>
      <c r="B320" s="1097" t="s">
        <v>767</v>
      </c>
      <c r="C320" s="1097"/>
      <c r="D320" s="1097" t="s">
        <v>630</v>
      </c>
      <c r="E320" s="1249">
        <v>1893</v>
      </c>
      <c r="F320" s="1250">
        <v>0</v>
      </c>
      <c r="G320" s="1249">
        <v>1893</v>
      </c>
      <c r="H320" s="1250">
        <v>0</v>
      </c>
      <c r="I320" s="1249">
        <v>1893</v>
      </c>
      <c r="J320" s="1249" t="s">
        <v>933</v>
      </c>
    </row>
    <row r="321" spans="1:10" x14ac:dyDescent="0.25">
      <c r="A321" s="1097">
        <v>1244</v>
      </c>
      <c r="B321" s="1097" t="s">
        <v>768</v>
      </c>
      <c r="C321" s="1097"/>
      <c r="D321" s="1097" t="s">
        <v>630</v>
      </c>
      <c r="E321" s="1249">
        <v>1893</v>
      </c>
      <c r="F321" s="1250">
        <v>0</v>
      </c>
      <c r="G321" s="1249">
        <v>1893</v>
      </c>
      <c r="H321" s="1250">
        <v>0</v>
      </c>
      <c r="I321" s="1249">
        <v>1893</v>
      </c>
      <c r="J321" s="1249" t="s">
        <v>933</v>
      </c>
    </row>
    <row r="322" spans="1:10" x14ac:dyDescent="0.25">
      <c r="A322" s="1097">
        <v>1245</v>
      </c>
      <c r="B322" s="1097" t="s">
        <v>769</v>
      </c>
      <c r="C322" s="1097"/>
      <c r="D322" s="1097" t="s">
        <v>630</v>
      </c>
      <c r="E322" s="1249">
        <v>1397</v>
      </c>
      <c r="F322" s="1250">
        <v>0</v>
      </c>
      <c r="G322" s="1249">
        <v>1397</v>
      </c>
      <c r="H322" s="1250">
        <v>0</v>
      </c>
      <c r="I322" s="1249">
        <v>1397</v>
      </c>
      <c r="J322" s="1249" t="s">
        <v>933</v>
      </c>
    </row>
    <row r="323" spans="1:10" x14ac:dyDescent="0.25">
      <c r="A323" s="1097">
        <v>1246</v>
      </c>
      <c r="B323" s="1097" t="s">
        <v>770</v>
      </c>
      <c r="C323" s="1097"/>
      <c r="D323" s="1097" t="s">
        <v>630</v>
      </c>
      <c r="E323" s="1249">
        <v>1149</v>
      </c>
      <c r="F323" s="1250">
        <v>0</v>
      </c>
      <c r="G323" s="1249">
        <v>1149</v>
      </c>
      <c r="H323" s="1250">
        <v>0</v>
      </c>
      <c r="I323" s="1249">
        <v>1149</v>
      </c>
      <c r="J323" s="1249" t="s">
        <v>933</v>
      </c>
    </row>
    <row r="324" spans="1:10" x14ac:dyDescent="0.25">
      <c r="A324" s="1097">
        <v>1247</v>
      </c>
      <c r="B324" s="1097" t="s">
        <v>771</v>
      </c>
      <c r="C324" s="1097"/>
      <c r="D324" s="1097" t="s">
        <v>630</v>
      </c>
      <c r="E324" s="1249">
        <v>1066</v>
      </c>
      <c r="F324" s="1250">
        <v>0</v>
      </c>
      <c r="G324" s="1249">
        <v>1066</v>
      </c>
      <c r="H324" s="1250">
        <v>0</v>
      </c>
      <c r="I324" s="1249">
        <v>1066</v>
      </c>
      <c r="J324" s="1249" t="s">
        <v>933</v>
      </c>
    </row>
    <row r="325" spans="1:10" x14ac:dyDescent="0.25">
      <c r="A325" s="1097">
        <v>1248</v>
      </c>
      <c r="B325" s="1097" t="s">
        <v>772</v>
      </c>
      <c r="C325" s="1097"/>
      <c r="D325" s="1097" t="s">
        <v>630</v>
      </c>
      <c r="E325" s="1249">
        <v>1314</v>
      </c>
      <c r="F325" s="1250">
        <v>0</v>
      </c>
      <c r="G325" s="1249">
        <v>1314</v>
      </c>
      <c r="H325" s="1250">
        <v>0</v>
      </c>
      <c r="I325" s="1249">
        <v>1314</v>
      </c>
      <c r="J325" s="1249" t="s">
        <v>933</v>
      </c>
    </row>
    <row r="326" spans="1:10" x14ac:dyDescent="0.25">
      <c r="A326" s="1097">
        <v>1249</v>
      </c>
      <c r="B326" s="1097" t="s">
        <v>773</v>
      </c>
      <c r="C326" s="1097"/>
      <c r="D326" s="1097" t="s">
        <v>630</v>
      </c>
      <c r="E326" s="1249">
        <v>1149</v>
      </c>
      <c r="F326" s="1250">
        <v>0</v>
      </c>
      <c r="G326" s="1249">
        <v>1149</v>
      </c>
      <c r="H326" s="1250">
        <v>0</v>
      </c>
      <c r="I326" s="1249">
        <v>1149</v>
      </c>
      <c r="J326" s="1249" t="s">
        <v>933</v>
      </c>
    </row>
    <row r="327" spans="1:10" x14ac:dyDescent="0.25">
      <c r="A327" s="1097">
        <v>1257</v>
      </c>
      <c r="B327" s="1097" t="s">
        <v>1256</v>
      </c>
      <c r="C327" s="1097"/>
      <c r="D327" s="1097" t="s">
        <v>630</v>
      </c>
      <c r="E327" s="1249">
        <v>2388</v>
      </c>
      <c r="F327" s="1250">
        <v>0</v>
      </c>
      <c r="G327" s="1249">
        <v>2388</v>
      </c>
      <c r="H327" s="1250">
        <v>0</v>
      </c>
      <c r="I327" s="1249">
        <v>2388</v>
      </c>
      <c r="J327" s="1249" t="s">
        <v>933</v>
      </c>
    </row>
    <row r="328" spans="1:10" x14ac:dyDescent="0.25">
      <c r="A328" s="1097">
        <v>1259</v>
      </c>
      <c r="B328" s="1097" t="s">
        <v>774</v>
      </c>
      <c r="C328" s="1097"/>
      <c r="D328" s="1097" t="s">
        <v>630</v>
      </c>
      <c r="E328" s="1249">
        <v>1810</v>
      </c>
      <c r="F328" s="1250">
        <v>0</v>
      </c>
      <c r="G328" s="1249">
        <v>1810</v>
      </c>
      <c r="H328" s="1250">
        <v>0</v>
      </c>
      <c r="I328" s="1249">
        <v>1810</v>
      </c>
      <c r="J328" s="1249" t="s">
        <v>933</v>
      </c>
    </row>
    <row r="329" spans="1:10" x14ac:dyDescent="0.25">
      <c r="A329" s="1097">
        <v>1272</v>
      </c>
      <c r="B329" s="1097" t="s">
        <v>1298</v>
      </c>
      <c r="C329" s="1097"/>
      <c r="D329" s="1097" t="s">
        <v>630</v>
      </c>
      <c r="E329" s="1249">
        <v>3298</v>
      </c>
      <c r="F329" s="1250">
        <v>0</v>
      </c>
      <c r="G329" s="1249">
        <v>3298</v>
      </c>
      <c r="H329" s="1250">
        <v>0</v>
      </c>
      <c r="I329" s="1249">
        <v>3298</v>
      </c>
      <c r="J329" s="1249" t="s">
        <v>933</v>
      </c>
    </row>
    <row r="330" spans="1:10" x14ac:dyDescent="0.25">
      <c r="A330" s="1097">
        <v>1274</v>
      </c>
      <c r="B330" s="1097" t="s">
        <v>775</v>
      </c>
      <c r="C330" s="1097"/>
      <c r="D330" s="1097" t="s">
        <v>630</v>
      </c>
      <c r="E330" s="1249">
        <v>1975</v>
      </c>
      <c r="F330" s="1250">
        <v>0</v>
      </c>
      <c r="G330" s="1249">
        <v>1975</v>
      </c>
      <c r="H330" s="1250">
        <v>0</v>
      </c>
      <c r="I330" s="1249">
        <v>1975</v>
      </c>
      <c r="J330" s="1249" t="s">
        <v>933</v>
      </c>
    </row>
    <row r="331" spans="1:10" x14ac:dyDescent="0.25">
      <c r="A331" s="1097">
        <v>1275</v>
      </c>
      <c r="B331" s="1097" t="s">
        <v>776</v>
      </c>
      <c r="C331" s="1097"/>
      <c r="D331" s="1097" t="s">
        <v>630</v>
      </c>
      <c r="E331" s="1249">
        <v>16521</v>
      </c>
      <c r="F331" s="1250">
        <v>0</v>
      </c>
      <c r="G331" s="1249">
        <v>16521</v>
      </c>
      <c r="H331" s="1250">
        <v>0</v>
      </c>
      <c r="I331" s="1249">
        <v>16521</v>
      </c>
      <c r="J331" s="1249" t="s">
        <v>933</v>
      </c>
    </row>
    <row r="332" spans="1:10" x14ac:dyDescent="0.25">
      <c r="A332" s="1097">
        <v>1276</v>
      </c>
      <c r="B332" s="1097" t="s">
        <v>777</v>
      </c>
      <c r="C332" s="1097"/>
      <c r="D332" s="1097" t="s">
        <v>630</v>
      </c>
      <c r="E332" s="1249">
        <v>5612</v>
      </c>
      <c r="F332" s="1250">
        <v>0</v>
      </c>
      <c r="G332" s="1249">
        <v>5612</v>
      </c>
      <c r="H332" s="1250">
        <v>0</v>
      </c>
      <c r="I332" s="1249">
        <v>5612</v>
      </c>
      <c r="J332" s="1249" t="s">
        <v>933</v>
      </c>
    </row>
    <row r="333" spans="1:10" x14ac:dyDescent="0.25">
      <c r="A333" s="1097">
        <v>1277</v>
      </c>
      <c r="B333" s="1097" t="s">
        <v>1299</v>
      </c>
      <c r="C333" s="1097"/>
      <c r="D333" s="1097" t="s">
        <v>630</v>
      </c>
      <c r="E333" s="1249">
        <v>7430</v>
      </c>
      <c r="F333" s="1250">
        <v>0</v>
      </c>
      <c r="G333" s="1249">
        <v>7430</v>
      </c>
      <c r="H333" s="1250">
        <v>0</v>
      </c>
      <c r="I333" s="1249">
        <v>7430</v>
      </c>
      <c r="J333" s="1249" t="s">
        <v>933</v>
      </c>
    </row>
    <row r="334" spans="1:10" x14ac:dyDescent="0.25">
      <c r="A334" s="1097">
        <v>1278</v>
      </c>
      <c r="B334" s="1097" t="s">
        <v>1300</v>
      </c>
      <c r="C334" s="1097"/>
      <c r="D334" s="1097" t="s">
        <v>630</v>
      </c>
      <c r="E334" s="1249">
        <v>9496</v>
      </c>
      <c r="F334" s="1250">
        <v>0</v>
      </c>
      <c r="G334" s="1249">
        <v>9496</v>
      </c>
      <c r="H334" s="1250">
        <v>0</v>
      </c>
      <c r="I334" s="1249">
        <v>9496</v>
      </c>
      <c r="J334" s="1249" t="s">
        <v>933</v>
      </c>
    </row>
    <row r="335" spans="1:10" x14ac:dyDescent="0.25">
      <c r="A335" s="1097">
        <v>1279</v>
      </c>
      <c r="B335" s="1097" t="s">
        <v>1301</v>
      </c>
      <c r="C335" s="1097"/>
      <c r="D335" s="1097" t="s">
        <v>630</v>
      </c>
      <c r="E335" s="1249">
        <v>3959</v>
      </c>
      <c r="F335" s="1250">
        <v>0</v>
      </c>
      <c r="G335" s="1249">
        <v>3959</v>
      </c>
      <c r="H335" s="1250">
        <v>0</v>
      </c>
      <c r="I335" s="1249">
        <v>3959</v>
      </c>
      <c r="J335" s="1249" t="s">
        <v>933</v>
      </c>
    </row>
    <row r="336" spans="1:10" x14ac:dyDescent="0.25">
      <c r="A336" s="1097">
        <v>1302</v>
      </c>
      <c r="B336" s="1097" t="s">
        <v>778</v>
      </c>
      <c r="C336" s="1097"/>
      <c r="D336" s="1097" t="s">
        <v>630</v>
      </c>
      <c r="E336" s="1249">
        <v>5777</v>
      </c>
      <c r="F336" s="1250">
        <v>0</v>
      </c>
      <c r="G336" s="1249">
        <v>5777</v>
      </c>
      <c r="H336" s="1250">
        <v>0</v>
      </c>
      <c r="I336" s="1249">
        <v>5777</v>
      </c>
      <c r="J336" s="1249" t="s">
        <v>933</v>
      </c>
    </row>
    <row r="337" spans="1:10" x14ac:dyDescent="0.25">
      <c r="A337" s="1097">
        <v>1303</v>
      </c>
      <c r="B337" s="1097" t="s">
        <v>779</v>
      </c>
      <c r="C337" s="1097"/>
      <c r="D337" s="1097" t="s">
        <v>630</v>
      </c>
      <c r="E337" s="1249">
        <v>1810</v>
      </c>
      <c r="F337" s="1164">
        <v>0.15876999999999999</v>
      </c>
      <c r="G337" s="1249">
        <v>1562</v>
      </c>
      <c r="H337" s="1250">
        <v>0</v>
      </c>
      <c r="I337" s="1249">
        <v>1562</v>
      </c>
      <c r="J337" s="1249" t="s">
        <v>933</v>
      </c>
    </row>
    <row r="338" spans="1:10" x14ac:dyDescent="0.25">
      <c r="A338" s="1097">
        <v>1304</v>
      </c>
      <c r="B338" s="1097" t="s">
        <v>780</v>
      </c>
      <c r="C338" s="1097"/>
      <c r="D338" s="1097" t="s">
        <v>630</v>
      </c>
      <c r="E338" s="1249">
        <v>1397</v>
      </c>
      <c r="F338" s="1250">
        <v>0</v>
      </c>
      <c r="G338" s="1249">
        <v>1397</v>
      </c>
      <c r="H338" s="1250">
        <v>0</v>
      </c>
      <c r="I338" s="1249">
        <v>1397</v>
      </c>
      <c r="J338" s="1249" t="s">
        <v>933</v>
      </c>
    </row>
    <row r="339" spans="1:10" x14ac:dyDescent="0.25">
      <c r="A339" s="1097">
        <v>1305</v>
      </c>
      <c r="B339" s="1097" t="s">
        <v>781</v>
      </c>
      <c r="C339" s="1097"/>
      <c r="D339" s="1097" t="s">
        <v>630</v>
      </c>
      <c r="E339" s="1249">
        <v>1397</v>
      </c>
      <c r="F339" s="1250">
        <v>0</v>
      </c>
      <c r="G339" s="1249">
        <v>1397</v>
      </c>
      <c r="H339" s="1250">
        <v>0</v>
      </c>
      <c r="I339" s="1249">
        <v>1397</v>
      </c>
      <c r="J339" s="1249" t="s">
        <v>933</v>
      </c>
    </row>
    <row r="340" spans="1:10" x14ac:dyDescent="0.25">
      <c r="A340" s="1097">
        <v>1306</v>
      </c>
      <c r="B340" s="1097" t="s">
        <v>782</v>
      </c>
      <c r="C340" s="1097"/>
      <c r="D340" s="1097" t="s">
        <v>630</v>
      </c>
      <c r="E340" s="1249">
        <v>1149</v>
      </c>
      <c r="F340" s="1250">
        <v>0</v>
      </c>
      <c r="G340" s="1249">
        <v>1149</v>
      </c>
      <c r="H340" s="1250">
        <v>0</v>
      </c>
      <c r="I340" s="1249">
        <v>1149</v>
      </c>
      <c r="J340" s="1249" t="s">
        <v>933</v>
      </c>
    </row>
    <row r="341" spans="1:10" x14ac:dyDescent="0.25">
      <c r="A341" s="1097">
        <v>1307</v>
      </c>
      <c r="B341" s="1097" t="s">
        <v>783</v>
      </c>
      <c r="C341" s="1097"/>
      <c r="D341" s="1097" t="s">
        <v>630</v>
      </c>
      <c r="E341" s="1249">
        <v>1397</v>
      </c>
      <c r="F341" s="1250">
        <v>0</v>
      </c>
      <c r="G341" s="1249">
        <v>1397</v>
      </c>
      <c r="H341" s="1250">
        <v>0</v>
      </c>
      <c r="I341" s="1249">
        <v>1397</v>
      </c>
      <c r="J341" s="1249" t="s">
        <v>933</v>
      </c>
    </row>
    <row r="342" spans="1:10" x14ac:dyDescent="0.25">
      <c r="A342" s="1097">
        <v>1308</v>
      </c>
      <c r="B342" s="1097" t="s">
        <v>784</v>
      </c>
      <c r="C342" s="1097"/>
      <c r="D342" s="1097" t="s">
        <v>630</v>
      </c>
      <c r="E342" s="1249">
        <v>4950</v>
      </c>
      <c r="F342" s="1250">
        <v>0</v>
      </c>
      <c r="G342" s="1249">
        <v>4950</v>
      </c>
      <c r="H342" s="1250">
        <v>0</v>
      </c>
      <c r="I342" s="1249">
        <v>4950</v>
      </c>
      <c r="J342" s="1249" t="s">
        <v>933</v>
      </c>
    </row>
    <row r="343" spans="1:10" x14ac:dyDescent="0.25">
      <c r="A343" s="1097">
        <v>1309</v>
      </c>
      <c r="B343" s="1097" t="s">
        <v>785</v>
      </c>
      <c r="C343" s="1097"/>
      <c r="D343" s="1097" t="s">
        <v>630</v>
      </c>
      <c r="E343" s="1249">
        <v>4950</v>
      </c>
      <c r="F343" s="1250">
        <v>0</v>
      </c>
      <c r="G343" s="1249">
        <v>4950</v>
      </c>
      <c r="H343" s="1250">
        <v>0</v>
      </c>
      <c r="I343" s="1249">
        <v>4950</v>
      </c>
      <c r="J343" s="1249" t="s">
        <v>933</v>
      </c>
    </row>
    <row r="344" spans="1:10" x14ac:dyDescent="0.25">
      <c r="A344" s="1097">
        <v>1310</v>
      </c>
      <c r="B344" s="1097" t="s">
        <v>786</v>
      </c>
      <c r="C344" s="1097"/>
      <c r="D344" s="1097" t="s">
        <v>630</v>
      </c>
      <c r="E344" s="1249">
        <v>5116</v>
      </c>
      <c r="F344" s="1250">
        <v>0</v>
      </c>
      <c r="G344" s="1249">
        <v>5116</v>
      </c>
      <c r="H344" s="1250">
        <v>0</v>
      </c>
      <c r="I344" s="1249">
        <v>5116</v>
      </c>
      <c r="J344" s="1249" t="s">
        <v>933</v>
      </c>
    </row>
    <row r="345" spans="1:10" x14ac:dyDescent="0.25">
      <c r="A345" s="1097">
        <v>1311</v>
      </c>
      <c r="B345" s="1097" t="s">
        <v>787</v>
      </c>
      <c r="C345" s="1097"/>
      <c r="D345" s="1097" t="s">
        <v>630</v>
      </c>
      <c r="E345" s="1249">
        <v>983</v>
      </c>
      <c r="F345" s="1250">
        <v>0</v>
      </c>
      <c r="G345" s="1249">
        <v>983</v>
      </c>
      <c r="H345" s="1250">
        <v>0</v>
      </c>
      <c r="I345" s="1249">
        <v>983</v>
      </c>
      <c r="J345" s="1249" t="s">
        <v>933</v>
      </c>
    </row>
    <row r="346" spans="1:10" x14ac:dyDescent="0.25">
      <c r="A346" s="1249">
        <v>1338</v>
      </c>
      <c r="B346" s="1249" t="s">
        <v>788</v>
      </c>
      <c r="C346" s="1249"/>
      <c r="D346" s="1249" t="s">
        <v>537</v>
      </c>
      <c r="E346" s="1249">
        <v>8136</v>
      </c>
      <c r="F346" s="1250">
        <v>0</v>
      </c>
      <c r="G346" s="1249">
        <v>8136</v>
      </c>
      <c r="H346" s="1250">
        <v>0</v>
      </c>
      <c r="I346" s="1249">
        <v>8136</v>
      </c>
      <c r="J346" s="1249" t="s">
        <v>928</v>
      </c>
    </row>
    <row r="347" spans="1:10" x14ac:dyDescent="0.25">
      <c r="A347" s="1249">
        <v>1339</v>
      </c>
      <c r="B347" s="1249" t="s">
        <v>789</v>
      </c>
      <c r="C347" s="1249"/>
      <c r="D347" s="1249" t="s">
        <v>537</v>
      </c>
      <c r="E347" s="1249">
        <v>4516</v>
      </c>
      <c r="F347" s="1250">
        <v>0</v>
      </c>
      <c r="G347" s="1249">
        <v>4516</v>
      </c>
      <c r="H347" s="1250">
        <v>0</v>
      </c>
      <c r="I347" s="1249">
        <v>4516</v>
      </c>
      <c r="J347" s="1249" t="s">
        <v>928</v>
      </c>
    </row>
    <row r="348" spans="1:10" x14ac:dyDescent="0.25">
      <c r="A348" s="1097">
        <v>1340</v>
      </c>
      <c r="B348" s="1097" t="s">
        <v>790</v>
      </c>
      <c r="C348" s="1097"/>
      <c r="D348" s="1097" t="s">
        <v>630</v>
      </c>
      <c r="E348" s="1249">
        <v>1810</v>
      </c>
      <c r="F348" s="1164">
        <v>0.15876999999999999</v>
      </c>
      <c r="G348" s="1249">
        <v>1562</v>
      </c>
      <c r="H348" s="1250">
        <v>0</v>
      </c>
      <c r="I348" s="1249">
        <v>1562</v>
      </c>
      <c r="J348" s="1249" t="s">
        <v>933</v>
      </c>
    </row>
    <row r="349" spans="1:10" x14ac:dyDescent="0.25">
      <c r="A349" s="1249">
        <v>1341</v>
      </c>
      <c r="B349" s="1249" t="s">
        <v>791</v>
      </c>
      <c r="C349" s="1249"/>
      <c r="D349" s="1249" t="s">
        <v>630</v>
      </c>
      <c r="E349" s="1249">
        <v>12471</v>
      </c>
      <c r="F349" s="1250">
        <v>0</v>
      </c>
      <c r="G349" s="1249">
        <v>12471</v>
      </c>
      <c r="H349" s="1250">
        <v>0</v>
      </c>
      <c r="I349" s="1249">
        <v>12471</v>
      </c>
      <c r="J349" s="1249" t="s">
        <v>928</v>
      </c>
    </row>
    <row r="350" spans="1:10" x14ac:dyDescent="0.25">
      <c r="A350" s="1249">
        <v>1355</v>
      </c>
      <c r="B350" s="1249" t="s">
        <v>792</v>
      </c>
      <c r="C350" s="1249"/>
      <c r="D350" s="1249" t="s">
        <v>630</v>
      </c>
      <c r="E350" s="1249">
        <v>27264</v>
      </c>
      <c r="F350" s="1164">
        <v>0.15795000000000001</v>
      </c>
      <c r="G350" s="1249">
        <v>23545</v>
      </c>
      <c r="H350" s="1250">
        <v>0</v>
      </c>
      <c r="I350" s="1249">
        <v>23545</v>
      </c>
      <c r="J350" s="1249" t="s">
        <v>928</v>
      </c>
    </row>
    <row r="351" spans="1:10" x14ac:dyDescent="0.25">
      <c r="A351" s="1097">
        <v>1357</v>
      </c>
      <c r="B351" s="1097" t="s">
        <v>1302</v>
      </c>
      <c r="C351" s="1097"/>
      <c r="D351" s="1097" t="s">
        <v>630</v>
      </c>
      <c r="E351" s="1249">
        <v>2140</v>
      </c>
      <c r="F351" s="1250">
        <v>0</v>
      </c>
      <c r="G351" s="1249">
        <v>2140</v>
      </c>
      <c r="H351" s="1250">
        <v>0</v>
      </c>
      <c r="I351" s="1249">
        <v>2140</v>
      </c>
      <c r="J351" s="1249" t="s">
        <v>933</v>
      </c>
    </row>
    <row r="352" spans="1:10" x14ac:dyDescent="0.25">
      <c r="A352" s="1097">
        <v>1358</v>
      </c>
      <c r="B352" s="1097" t="s">
        <v>1303</v>
      </c>
      <c r="C352" s="1097"/>
      <c r="D352" s="1097" t="s">
        <v>630</v>
      </c>
      <c r="E352" s="1249">
        <v>3298</v>
      </c>
      <c r="F352" s="1250">
        <v>0</v>
      </c>
      <c r="G352" s="1249">
        <v>3298</v>
      </c>
      <c r="H352" s="1250">
        <v>0</v>
      </c>
      <c r="I352" s="1249">
        <v>3298</v>
      </c>
      <c r="J352" s="1249" t="s">
        <v>933</v>
      </c>
    </row>
    <row r="353" spans="1:10" x14ac:dyDescent="0.25">
      <c r="A353" s="1249">
        <v>1359</v>
      </c>
      <c r="B353" s="1249" t="s">
        <v>1304</v>
      </c>
      <c r="C353" s="1249"/>
      <c r="D353" s="1249" t="s">
        <v>630</v>
      </c>
      <c r="E353" s="1249">
        <v>7926</v>
      </c>
      <c r="F353" s="1250">
        <v>0</v>
      </c>
      <c r="G353" s="1249">
        <v>7926</v>
      </c>
      <c r="H353" s="1250">
        <v>0</v>
      </c>
      <c r="I353" s="1249">
        <v>7926</v>
      </c>
      <c r="J353" s="1249" t="s">
        <v>928</v>
      </c>
    </row>
    <row r="354" spans="1:10" x14ac:dyDescent="0.25">
      <c r="A354" s="1097">
        <v>1376</v>
      </c>
      <c r="B354" s="1097" t="s">
        <v>793</v>
      </c>
      <c r="C354" s="1097"/>
      <c r="D354" s="1097" t="s">
        <v>630</v>
      </c>
      <c r="E354" s="1249">
        <v>7000</v>
      </c>
      <c r="F354" s="1250">
        <v>0</v>
      </c>
      <c r="G354" s="1249">
        <v>7000</v>
      </c>
      <c r="H354" s="1250">
        <v>0</v>
      </c>
      <c r="I354" s="1249">
        <v>7000</v>
      </c>
      <c r="J354" s="1249" t="s">
        <v>933</v>
      </c>
    </row>
    <row r="355" spans="1:10" x14ac:dyDescent="0.25">
      <c r="A355" s="1097">
        <v>1377</v>
      </c>
      <c r="B355" s="1097" t="s">
        <v>794</v>
      </c>
      <c r="C355" s="1097"/>
      <c r="D355" s="1097" t="s">
        <v>630</v>
      </c>
      <c r="E355" s="1249">
        <v>9868</v>
      </c>
      <c r="F355" s="1250">
        <v>0</v>
      </c>
      <c r="G355" s="1249">
        <v>9868</v>
      </c>
      <c r="H355" s="1250">
        <v>0</v>
      </c>
      <c r="I355" s="1249">
        <v>9868</v>
      </c>
      <c r="J355" s="1249" t="s">
        <v>933</v>
      </c>
    </row>
    <row r="356" spans="1:10" x14ac:dyDescent="0.25">
      <c r="A356" s="1249">
        <v>1393</v>
      </c>
      <c r="B356" s="1249" t="s">
        <v>795</v>
      </c>
      <c r="C356" s="1249"/>
      <c r="D356" s="1249" t="s">
        <v>537</v>
      </c>
      <c r="E356" s="1249">
        <v>9945</v>
      </c>
      <c r="F356" s="1164">
        <v>9.9989999999999996E-2</v>
      </c>
      <c r="G356" s="1249">
        <v>9041</v>
      </c>
      <c r="H356" s="1250">
        <v>0</v>
      </c>
      <c r="I356" s="1249">
        <v>9041</v>
      </c>
      <c r="J356" s="1249" t="s">
        <v>928</v>
      </c>
    </row>
    <row r="357" spans="1:10" x14ac:dyDescent="0.25">
      <c r="A357" s="1249">
        <v>1394</v>
      </c>
      <c r="B357" s="1249" t="s">
        <v>796</v>
      </c>
      <c r="C357" s="1249"/>
      <c r="D357" s="1249" t="s">
        <v>537</v>
      </c>
      <c r="E357" s="1249">
        <v>7954</v>
      </c>
      <c r="F357" s="1164">
        <v>9.9989999999999996E-2</v>
      </c>
      <c r="G357" s="1249">
        <v>7231</v>
      </c>
      <c r="H357" s="1250">
        <v>0</v>
      </c>
      <c r="I357" s="1249">
        <v>7231</v>
      </c>
      <c r="J357" s="1249" t="s">
        <v>928</v>
      </c>
    </row>
    <row r="358" spans="1:10" x14ac:dyDescent="0.25">
      <c r="A358" s="1249">
        <v>1395</v>
      </c>
      <c r="B358" s="1249" t="s">
        <v>797</v>
      </c>
      <c r="C358" s="1249"/>
      <c r="D358" s="1249" t="s">
        <v>537</v>
      </c>
      <c r="E358" s="1249">
        <v>23881</v>
      </c>
      <c r="F358" s="1164">
        <v>0.1</v>
      </c>
      <c r="G358" s="1249">
        <v>21710</v>
      </c>
      <c r="H358" s="1250">
        <v>0</v>
      </c>
      <c r="I358" s="1249">
        <v>21710</v>
      </c>
      <c r="J358" s="1249" t="s">
        <v>928</v>
      </c>
    </row>
    <row r="359" spans="1:10" x14ac:dyDescent="0.25">
      <c r="A359" s="1249">
        <v>1408</v>
      </c>
      <c r="B359" s="1249" t="s">
        <v>1072</v>
      </c>
      <c r="C359" s="1249"/>
      <c r="D359" s="1249" t="s">
        <v>537</v>
      </c>
      <c r="E359" s="1249">
        <v>24877</v>
      </c>
      <c r="F359" s="1164">
        <v>0.10002</v>
      </c>
      <c r="G359" s="1249">
        <v>22615</v>
      </c>
      <c r="H359" s="1250">
        <v>0</v>
      </c>
      <c r="I359" s="1249">
        <v>22615</v>
      </c>
      <c r="J359" s="1249" t="s">
        <v>928</v>
      </c>
    </row>
    <row r="360" spans="1:10" x14ac:dyDescent="0.25">
      <c r="A360" s="1249">
        <v>1409</v>
      </c>
      <c r="B360" s="1249" t="s">
        <v>803</v>
      </c>
      <c r="C360" s="1249"/>
      <c r="D360" s="1249" t="s">
        <v>537</v>
      </c>
      <c r="E360" s="1249">
        <v>24877</v>
      </c>
      <c r="F360" s="1164">
        <v>0.10002</v>
      </c>
      <c r="G360" s="1249">
        <v>22615</v>
      </c>
      <c r="H360" s="1250">
        <v>0</v>
      </c>
      <c r="I360" s="1249">
        <v>22615</v>
      </c>
      <c r="J360" s="1249" t="s">
        <v>928</v>
      </c>
    </row>
    <row r="361" spans="1:10" x14ac:dyDescent="0.25">
      <c r="A361" s="1249">
        <v>1410</v>
      </c>
      <c r="B361" s="1249" t="s">
        <v>804</v>
      </c>
      <c r="C361" s="1249"/>
      <c r="D361" s="1249" t="s">
        <v>537</v>
      </c>
      <c r="E361" s="1249">
        <v>24877</v>
      </c>
      <c r="F361" s="1164">
        <v>0.10002</v>
      </c>
      <c r="G361" s="1249">
        <v>22615</v>
      </c>
      <c r="H361" s="1250">
        <v>0</v>
      </c>
      <c r="I361" s="1249">
        <v>22615</v>
      </c>
      <c r="J361" s="1249" t="s">
        <v>928</v>
      </c>
    </row>
    <row r="362" spans="1:10" x14ac:dyDescent="0.25">
      <c r="A362" s="1249">
        <v>1412</v>
      </c>
      <c r="B362" s="1249" t="s">
        <v>805</v>
      </c>
      <c r="C362" s="1249"/>
      <c r="D362" s="1249" t="s">
        <v>537</v>
      </c>
      <c r="E362" s="1249">
        <v>24877</v>
      </c>
      <c r="F362" s="1164">
        <v>0.10002</v>
      </c>
      <c r="G362" s="1249">
        <v>22615</v>
      </c>
      <c r="H362" s="1250">
        <v>0</v>
      </c>
      <c r="I362" s="1249">
        <v>22615</v>
      </c>
      <c r="J362" s="1249" t="s">
        <v>928</v>
      </c>
    </row>
    <row r="363" spans="1:10" x14ac:dyDescent="0.25">
      <c r="A363" s="1249">
        <v>1413</v>
      </c>
      <c r="B363" s="1249" t="s">
        <v>806</v>
      </c>
      <c r="C363" s="1249"/>
      <c r="D363" s="1249" t="s">
        <v>537</v>
      </c>
      <c r="E363" s="1249">
        <v>24877</v>
      </c>
      <c r="F363" s="1164">
        <v>0.10002</v>
      </c>
      <c r="G363" s="1249">
        <v>22615</v>
      </c>
      <c r="H363" s="1250">
        <v>0</v>
      </c>
      <c r="I363" s="1249">
        <v>22615</v>
      </c>
      <c r="J363" s="1249" t="s">
        <v>928</v>
      </c>
    </row>
    <row r="364" spans="1:10" x14ac:dyDescent="0.25">
      <c r="A364" s="1249">
        <v>1414</v>
      </c>
      <c r="B364" s="1249" t="s">
        <v>807</v>
      </c>
      <c r="C364" s="1249"/>
      <c r="D364" s="1249" t="s">
        <v>537</v>
      </c>
      <c r="E364" s="1249">
        <v>24877</v>
      </c>
      <c r="F364" s="1164">
        <v>0.10002</v>
      </c>
      <c r="G364" s="1249">
        <v>22615</v>
      </c>
      <c r="H364" s="1250">
        <v>0</v>
      </c>
      <c r="I364" s="1249">
        <v>22615</v>
      </c>
      <c r="J364" s="1249" t="s">
        <v>928</v>
      </c>
    </row>
    <row r="365" spans="1:10" x14ac:dyDescent="0.25">
      <c r="A365" s="1249">
        <v>1415</v>
      </c>
      <c r="B365" s="1249" t="s">
        <v>808</v>
      </c>
      <c r="C365" s="1249"/>
      <c r="D365" s="1249" t="s">
        <v>537</v>
      </c>
      <c r="E365" s="1249">
        <v>24877</v>
      </c>
      <c r="F365" s="1164">
        <v>0.10002</v>
      </c>
      <c r="G365" s="1249">
        <v>22615</v>
      </c>
      <c r="H365" s="1250">
        <v>0</v>
      </c>
      <c r="I365" s="1249">
        <v>22615</v>
      </c>
      <c r="J365" s="1249" t="s">
        <v>928</v>
      </c>
    </row>
    <row r="366" spans="1:10" x14ac:dyDescent="0.25">
      <c r="A366" s="1249">
        <v>1416</v>
      </c>
      <c r="B366" s="1249" t="s">
        <v>809</v>
      </c>
      <c r="C366" s="1249"/>
      <c r="D366" s="1249" t="s">
        <v>537</v>
      </c>
      <c r="E366" s="1249">
        <v>25872</v>
      </c>
      <c r="F366" s="1164">
        <v>0.1</v>
      </c>
      <c r="G366" s="1249">
        <v>23520</v>
      </c>
      <c r="H366" s="1250">
        <v>0</v>
      </c>
      <c r="I366" s="1249">
        <v>23520</v>
      </c>
      <c r="J366" s="1249" t="s">
        <v>928</v>
      </c>
    </row>
    <row r="367" spans="1:10" x14ac:dyDescent="0.25">
      <c r="A367" s="1249">
        <v>1417</v>
      </c>
      <c r="B367" s="1249" t="s">
        <v>810</v>
      </c>
      <c r="C367" s="1249"/>
      <c r="D367" s="1249" t="s">
        <v>537</v>
      </c>
      <c r="E367" s="1249">
        <v>24877</v>
      </c>
      <c r="F367" s="1164">
        <v>0.10002</v>
      </c>
      <c r="G367" s="1249">
        <v>22615</v>
      </c>
      <c r="H367" s="1250">
        <v>0</v>
      </c>
      <c r="I367" s="1249">
        <v>22615</v>
      </c>
      <c r="J367" s="1249" t="s">
        <v>928</v>
      </c>
    </row>
    <row r="368" spans="1:10" x14ac:dyDescent="0.25">
      <c r="A368" s="1249">
        <v>1418</v>
      </c>
      <c r="B368" s="1249" t="s">
        <v>1074</v>
      </c>
      <c r="C368" s="1249"/>
      <c r="D368" s="1249" t="s">
        <v>537</v>
      </c>
      <c r="E368" s="1249">
        <v>24877</v>
      </c>
      <c r="F368" s="1164">
        <v>0.10002</v>
      </c>
      <c r="G368" s="1249">
        <v>22615</v>
      </c>
      <c r="H368" s="1250">
        <v>0</v>
      </c>
      <c r="I368" s="1249">
        <v>22615</v>
      </c>
      <c r="J368" s="1249" t="s">
        <v>928</v>
      </c>
    </row>
    <row r="369" spans="1:10" x14ac:dyDescent="0.25">
      <c r="A369" s="1249">
        <v>1419</v>
      </c>
      <c r="B369" s="1249" t="s">
        <v>1075</v>
      </c>
      <c r="C369" s="1249"/>
      <c r="D369" s="1249" t="s">
        <v>537</v>
      </c>
      <c r="E369" s="1249">
        <v>25872</v>
      </c>
      <c r="F369" s="1164">
        <v>0.1</v>
      </c>
      <c r="G369" s="1249">
        <v>23520</v>
      </c>
      <c r="H369" s="1250">
        <v>0</v>
      </c>
      <c r="I369" s="1249">
        <v>23520</v>
      </c>
      <c r="J369" s="1249" t="s">
        <v>928</v>
      </c>
    </row>
    <row r="370" spans="1:10" x14ac:dyDescent="0.25">
      <c r="A370" s="1249">
        <v>1424</v>
      </c>
      <c r="B370" s="1249" t="s">
        <v>811</v>
      </c>
      <c r="C370" s="1249"/>
      <c r="D370" s="1249" t="s">
        <v>503</v>
      </c>
      <c r="E370" s="1249">
        <v>12950</v>
      </c>
      <c r="F370" s="1250">
        <v>0</v>
      </c>
      <c r="G370" s="1249">
        <v>12950</v>
      </c>
      <c r="H370" s="1250">
        <v>0</v>
      </c>
      <c r="I370" s="1249">
        <v>12950</v>
      </c>
      <c r="J370" s="1249" t="s">
        <v>928</v>
      </c>
    </row>
    <row r="371" spans="1:10" x14ac:dyDescent="0.25">
      <c r="A371" s="1097">
        <v>1428</v>
      </c>
      <c r="B371" s="1097" t="s">
        <v>812</v>
      </c>
      <c r="C371" s="1097"/>
      <c r="D371" s="1097" t="s">
        <v>503</v>
      </c>
      <c r="E371" s="1249">
        <v>15331</v>
      </c>
      <c r="F371" s="1164">
        <v>2.81E-3</v>
      </c>
      <c r="G371" s="1249">
        <v>15288</v>
      </c>
      <c r="H371" s="1250">
        <v>0</v>
      </c>
      <c r="I371" s="1249">
        <v>15288</v>
      </c>
      <c r="J371" s="1249" t="s">
        <v>933</v>
      </c>
    </row>
    <row r="372" spans="1:10" x14ac:dyDescent="0.25">
      <c r="A372" s="1097">
        <v>1429</v>
      </c>
      <c r="B372" s="1097" t="s">
        <v>813</v>
      </c>
      <c r="C372" s="1097"/>
      <c r="D372" s="1097" t="s">
        <v>503</v>
      </c>
      <c r="E372" s="1249">
        <v>29752</v>
      </c>
      <c r="F372" s="1164">
        <v>4.3499999999999997E-3</v>
      </c>
      <c r="G372" s="1249">
        <v>29623</v>
      </c>
      <c r="H372" s="1250">
        <v>0</v>
      </c>
      <c r="I372" s="1249">
        <v>29623</v>
      </c>
      <c r="J372" s="1249" t="s">
        <v>933</v>
      </c>
    </row>
    <row r="373" spans="1:10" x14ac:dyDescent="0.25">
      <c r="A373" s="1249">
        <v>1436</v>
      </c>
      <c r="B373" s="1249" t="s">
        <v>1081</v>
      </c>
      <c r="C373" s="1249"/>
      <c r="D373" s="1249" t="s">
        <v>537</v>
      </c>
      <c r="E373" s="1249">
        <v>44786</v>
      </c>
      <c r="F373" s="1164">
        <v>9.9989999999999996E-2</v>
      </c>
      <c r="G373" s="1249">
        <v>40715</v>
      </c>
      <c r="H373" s="1250">
        <v>0</v>
      </c>
      <c r="I373" s="1249">
        <v>40715</v>
      </c>
      <c r="J373" s="1249" t="s">
        <v>928</v>
      </c>
    </row>
    <row r="374" spans="1:10" x14ac:dyDescent="0.25">
      <c r="A374" s="1249">
        <v>1437</v>
      </c>
      <c r="B374" s="1249" t="s">
        <v>1082</v>
      </c>
      <c r="C374" s="1249"/>
      <c r="D374" s="1249" t="s">
        <v>537</v>
      </c>
      <c r="E374" s="1249">
        <v>21710</v>
      </c>
      <c r="F374" s="1250">
        <v>0</v>
      </c>
      <c r="G374" s="1249">
        <v>21710</v>
      </c>
      <c r="H374" s="1250">
        <v>0</v>
      </c>
      <c r="I374" s="1249">
        <v>21710</v>
      </c>
      <c r="J374" s="1249" t="s">
        <v>928</v>
      </c>
    </row>
    <row r="375" spans="1:10" x14ac:dyDescent="0.25">
      <c r="A375" s="1249">
        <v>1503</v>
      </c>
      <c r="B375" s="1249" t="s">
        <v>814</v>
      </c>
      <c r="C375" s="1249"/>
      <c r="D375" s="1249" t="s">
        <v>537</v>
      </c>
      <c r="E375" s="1249">
        <v>24425</v>
      </c>
      <c r="F375" s="1250">
        <v>0</v>
      </c>
      <c r="G375" s="1249">
        <v>24425</v>
      </c>
      <c r="H375" s="1250">
        <v>0</v>
      </c>
      <c r="I375" s="1249">
        <v>24425</v>
      </c>
      <c r="J375" s="1249" t="s">
        <v>928</v>
      </c>
    </row>
    <row r="376" spans="1:10" x14ac:dyDescent="0.25">
      <c r="A376" s="1097">
        <v>1504</v>
      </c>
      <c r="B376" s="1097" t="s">
        <v>815</v>
      </c>
      <c r="C376" s="1097"/>
      <c r="D376" s="1097" t="s">
        <v>630</v>
      </c>
      <c r="E376" s="1249">
        <v>1893</v>
      </c>
      <c r="F376" s="1250">
        <v>0</v>
      </c>
      <c r="G376" s="1249">
        <v>1893</v>
      </c>
      <c r="H376" s="1250">
        <v>0</v>
      </c>
      <c r="I376" s="1249">
        <v>1893</v>
      </c>
      <c r="J376" s="1249" t="s">
        <v>933</v>
      </c>
    </row>
    <row r="377" spans="1:10" x14ac:dyDescent="0.25">
      <c r="A377" s="1097">
        <v>1509</v>
      </c>
      <c r="B377" s="1097" t="s">
        <v>816</v>
      </c>
      <c r="C377" s="1097"/>
      <c r="D377" s="1097" t="s">
        <v>630</v>
      </c>
      <c r="E377" s="1249">
        <v>2884</v>
      </c>
      <c r="F377" s="1164">
        <v>9.4079999999999997E-2</v>
      </c>
      <c r="G377" s="1249">
        <v>2636</v>
      </c>
      <c r="H377" s="1250">
        <v>0</v>
      </c>
      <c r="I377" s="1249">
        <v>2636</v>
      </c>
      <c r="J377" s="1249" t="s">
        <v>933</v>
      </c>
    </row>
    <row r="378" spans="1:10" x14ac:dyDescent="0.25">
      <c r="A378" s="1249">
        <v>1510</v>
      </c>
      <c r="B378" s="1249" t="s">
        <v>817</v>
      </c>
      <c r="C378" s="1249"/>
      <c r="D378" s="1249" t="s">
        <v>630</v>
      </c>
      <c r="E378" s="1249">
        <v>17264</v>
      </c>
      <c r="F378" s="1250">
        <v>0</v>
      </c>
      <c r="G378" s="1249">
        <v>17264</v>
      </c>
      <c r="H378" s="1250">
        <v>0</v>
      </c>
      <c r="I378" s="1249">
        <v>17264</v>
      </c>
      <c r="J378" s="1249" t="s">
        <v>928</v>
      </c>
    </row>
    <row r="379" spans="1:10" x14ac:dyDescent="0.25">
      <c r="A379" s="1097">
        <v>1511</v>
      </c>
      <c r="B379" s="1097" t="s">
        <v>1305</v>
      </c>
      <c r="C379" s="1097"/>
      <c r="D379" s="1097" t="s">
        <v>630</v>
      </c>
      <c r="E379" s="1249">
        <v>1893</v>
      </c>
      <c r="F379" s="1250">
        <v>0</v>
      </c>
      <c r="G379" s="1249">
        <v>1893</v>
      </c>
      <c r="H379" s="1250">
        <v>0</v>
      </c>
      <c r="I379" s="1249">
        <v>1893</v>
      </c>
      <c r="J379" s="1249" t="s">
        <v>933</v>
      </c>
    </row>
    <row r="380" spans="1:10" x14ac:dyDescent="0.25">
      <c r="A380" s="1249">
        <v>1518</v>
      </c>
      <c r="B380" s="1249" t="s">
        <v>818</v>
      </c>
      <c r="C380" s="1249"/>
      <c r="D380" s="1249" t="s">
        <v>630</v>
      </c>
      <c r="E380" s="1249">
        <v>4124</v>
      </c>
      <c r="F380" s="1250">
        <v>0</v>
      </c>
      <c r="G380" s="1249">
        <v>4124</v>
      </c>
      <c r="H380" s="1250">
        <v>0</v>
      </c>
      <c r="I380" s="1249">
        <v>4124</v>
      </c>
      <c r="J380" s="1249" t="s">
        <v>928</v>
      </c>
    </row>
    <row r="381" spans="1:10" x14ac:dyDescent="0.25">
      <c r="A381" s="1249">
        <v>1519</v>
      </c>
      <c r="B381" s="1249" t="s">
        <v>819</v>
      </c>
      <c r="C381" s="1249" t="s">
        <v>146</v>
      </c>
      <c r="D381" s="1249" t="s">
        <v>503</v>
      </c>
      <c r="E381" s="1249">
        <v>14564</v>
      </c>
      <c r="F381" s="1250">
        <v>0</v>
      </c>
      <c r="G381" s="1249">
        <v>14564</v>
      </c>
      <c r="H381" s="1250">
        <v>0</v>
      </c>
      <c r="I381" s="1249">
        <v>14564</v>
      </c>
      <c r="J381" s="1249" t="s">
        <v>928</v>
      </c>
    </row>
    <row r="382" spans="1:10" x14ac:dyDescent="0.25">
      <c r="A382" s="1249">
        <v>1672</v>
      </c>
      <c r="B382" s="1249"/>
      <c r="C382" s="1249"/>
      <c r="D382" s="1249"/>
      <c r="E382" s="1249">
        <v>3132</v>
      </c>
      <c r="F382" s="1250">
        <v>0</v>
      </c>
      <c r="G382" s="1249">
        <v>3132</v>
      </c>
      <c r="H382" s="1250">
        <v>0</v>
      </c>
      <c r="I382" s="1249">
        <v>3132</v>
      </c>
      <c r="J382" s="1249"/>
    </row>
    <row r="383" spans="1:10" x14ac:dyDescent="0.25">
      <c r="A383" s="1249">
        <v>2014</v>
      </c>
      <c r="B383" s="1249" t="s">
        <v>110</v>
      </c>
      <c r="C383" s="1249"/>
      <c r="D383" s="1249" t="s">
        <v>537</v>
      </c>
      <c r="E383" s="1249">
        <v>17457</v>
      </c>
      <c r="F383" s="1250">
        <v>0</v>
      </c>
      <c r="G383" s="1249">
        <v>17457</v>
      </c>
      <c r="H383" s="1250">
        <v>0</v>
      </c>
      <c r="I383" s="1249">
        <v>17457</v>
      </c>
      <c r="J383" s="1249" t="s">
        <v>928</v>
      </c>
    </row>
    <row r="384" spans="1:10" x14ac:dyDescent="0.25">
      <c r="A384" s="1249">
        <v>2016</v>
      </c>
      <c r="B384" s="1249" t="s">
        <v>820</v>
      </c>
      <c r="C384" s="1249"/>
      <c r="D384" s="1249" t="s">
        <v>630</v>
      </c>
      <c r="E384" s="1249">
        <v>41322</v>
      </c>
      <c r="F384" s="1250">
        <v>0</v>
      </c>
      <c r="G384" s="1249">
        <v>41322</v>
      </c>
      <c r="H384" s="1250">
        <v>0</v>
      </c>
      <c r="I384" s="1249">
        <v>41322</v>
      </c>
      <c r="J384" s="1249" t="s">
        <v>1349</v>
      </c>
    </row>
    <row r="385" spans="1:10" x14ac:dyDescent="0.25">
      <c r="A385" s="1249">
        <v>2026</v>
      </c>
      <c r="B385" s="1249" t="s">
        <v>1602</v>
      </c>
      <c r="C385" s="1249"/>
      <c r="D385" s="1249" t="s">
        <v>537</v>
      </c>
      <c r="E385" s="1249">
        <v>23881</v>
      </c>
      <c r="F385" s="1164">
        <v>0.1</v>
      </c>
      <c r="G385" s="1249">
        <v>21710</v>
      </c>
      <c r="H385" s="1249"/>
      <c r="I385" s="1249"/>
      <c r="J385" s="1249" t="s">
        <v>928</v>
      </c>
    </row>
    <row r="386" spans="1:10" x14ac:dyDescent="0.25">
      <c r="A386" s="1249">
        <v>2044</v>
      </c>
      <c r="B386" s="1249" t="s">
        <v>1306</v>
      </c>
      <c r="C386" s="1249" t="s">
        <v>514</v>
      </c>
      <c r="D386" s="1249" t="s">
        <v>503</v>
      </c>
      <c r="E386" s="1249">
        <v>11128</v>
      </c>
      <c r="F386" s="1250">
        <v>0</v>
      </c>
      <c r="G386" s="1249">
        <v>11128</v>
      </c>
      <c r="H386" s="1250">
        <v>0</v>
      </c>
      <c r="I386" s="1249">
        <v>11128</v>
      </c>
      <c r="J386" s="1249" t="s">
        <v>928</v>
      </c>
    </row>
    <row r="387" spans="1:10" x14ac:dyDescent="0.25">
      <c r="A387" s="1249">
        <v>2070</v>
      </c>
      <c r="B387" s="1249" t="s">
        <v>821</v>
      </c>
      <c r="C387" s="1249"/>
      <c r="D387" s="1249" t="s">
        <v>537</v>
      </c>
      <c r="E387" s="1249">
        <v>24877</v>
      </c>
      <c r="F387" s="1164">
        <v>0.10002</v>
      </c>
      <c r="G387" s="1249">
        <v>22615</v>
      </c>
      <c r="H387" s="1250">
        <v>0</v>
      </c>
      <c r="I387" s="1249">
        <v>22615</v>
      </c>
      <c r="J387" s="1249" t="s">
        <v>928</v>
      </c>
    </row>
    <row r="388" spans="1:10" x14ac:dyDescent="0.25">
      <c r="A388" s="1097">
        <v>2146</v>
      </c>
      <c r="B388" s="1097" t="s">
        <v>822</v>
      </c>
      <c r="C388" s="1097" t="s">
        <v>146</v>
      </c>
      <c r="D388" s="1097" t="s">
        <v>503</v>
      </c>
      <c r="E388" s="1249">
        <v>49891</v>
      </c>
      <c r="F388" s="1250">
        <v>0</v>
      </c>
      <c r="G388" s="1249">
        <v>49891</v>
      </c>
      <c r="H388" s="1250">
        <v>0</v>
      </c>
      <c r="I388" s="1249">
        <v>49891</v>
      </c>
      <c r="J388" s="1249" t="s">
        <v>933</v>
      </c>
    </row>
    <row r="389" spans="1:10" x14ac:dyDescent="0.25">
      <c r="A389" s="1249">
        <v>2230</v>
      </c>
      <c r="B389" s="1249"/>
      <c r="C389" s="1249"/>
      <c r="D389" s="1249"/>
      <c r="E389" s="1249">
        <v>2140</v>
      </c>
      <c r="F389" s="1250">
        <v>0</v>
      </c>
      <c r="G389" s="1249">
        <v>2140</v>
      </c>
      <c r="H389" s="1250">
        <v>0</v>
      </c>
      <c r="I389" s="1249">
        <v>2140</v>
      </c>
      <c r="J389" s="1249"/>
    </row>
    <row r="390" spans="1:10" x14ac:dyDescent="0.25">
      <c r="A390" s="1249">
        <v>2499</v>
      </c>
      <c r="B390" s="1249"/>
      <c r="C390" s="1249"/>
      <c r="D390" s="1249"/>
      <c r="E390" s="1249">
        <v>7926</v>
      </c>
      <c r="F390" s="1250">
        <v>0</v>
      </c>
      <c r="G390" s="1249">
        <v>7926</v>
      </c>
      <c r="H390" s="1250">
        <v>0</v>
      </c>
      <c r="I390" s="1249">
        <v>7926</v>
      </c>
      <c r="J390" s="1249"/>
    </row>
    <row r="391" spans="1:10" x14ac:dyDescent="0.25">
      <c r="A391" s="1249">
        <v>3181</v>
      </c>
      <c r="B391" s="1249"/>
      <c r="C391" s="1249"/>
      <c r="D391" s="1249"/>
      <c r="E391" s="1249">
        <v>12140</v>
      </c>
      <c r="F391" s="1250">
        <v>0</v>
      </c>
      <c r="G391" s="1249">
        <v>12140</v>
      </c>
      <c r="H391" s="1250">
        <v>0</v>
      </c>
      <c r="I391" s="1249">
        <v>12140</v>
      </c>
      <c r="J391" s="1249"/>
    </row>
    <row r="392" spans="1:10" x14ac:dyDescent="0.25">
      <c r="A392" s="1249">
        <v>3720</v>
      </c>
      <c r="B392" s="1249"/>
      <c r="C392" s="1249"/>
      <c r="D392" s="1249"/>
      <c r="E392" s="1249">
        <v>3298</v>
      </c>
      <c r="F392" s="1250">
        <v>0</v>
      </c>
      <c r="G392" s="1249">
        <v>3298</v>
      </c>
      <c r="H392" s="1250">
        <v>0</v>
      </c>
      <c r="I392" s="1249">
        <v>3298</v>
      </c>
      <c r="J392" s="1249"/>
    </row>
    <row r="393" spans="1:10" x14ac:dyDescent="0.25">
      <c r="A393" s="1249">
        <v>4663</v>
      </c>
      <c r="B393" s="1249"/>
      <c r="C393" s="1249"/>
      <c r="D393" s="1249"/>
      <c r="E393" s="1249">
        <v>11397</v>
      </c>
      <c r="F393" s="1250">
        <v>0</v>
      </c>
      <c r="G393" s="1249">
        <v>11397</v>
      </c>
      <c r="H393" s="1250">
        <v>0</v>
      </c>
      <c r="I393" s="1249">
        <v>11397</v>
      </c>
      <c r="J393" s="1249"/>
    </row>
    <row r="394" spans="1:10" x14ac:dyDescent="0.25">
      <c r="A394" s="1249">
        <v>4687</v>
      </c>
      <c r="B394" s="1249"/>
      <c r="C394" s="1249"/>
      <c r="D394" s="1249"/>
      <c r="E394" s="1249">
        <v>16521</v>
      </c>
      <c r="F394" s="1250">
        <v>0</v>
      </c>
      <c r="G394" s="1249">
        <v>16521</v>
      </c>
      <c r="H394" s="1250">
        <v>0</v>
      </c>
      <c r="I394" s="1249">
        <v>16521</v>
      </c>
      <c r="J394" s="1249"/>
    </row>
    <row r="395" spans="1:10" x14ac:dyDescent="0.25">
      <c r="A395" s="1249">
        <v>4704</v>
      </c>
      <c r="B395" s="1249"/>
      <c r="C395" s="1249"/>
      <c r="D395" s="1249"/>
      <c r="E395" s="1249">
        <v>23545</v>
      </c>
      <c r="F395" s="1250">
        <v>0</v>
      </c>
      <c r="G395" s="1249">
        <v>23545</v>
      </c>
      <c r="H395" s="1250">
        <v>0</v>
      </c>
      <c r="I395" s="1249">
        <v>23545</v>
      </c>
      <c r="J395" s="1249"/>
    </row>
    <row r="396" spans="1:10" x14ac:dyDescent="0.25">
      <c r="A396" s="1249">
        <v>4713</v>
      </c>
      <c r="B396" s="1249"/>
      <c r="C396" s="1249"/>
      <c r="D396" s="1249"/>
      <c r="E396" s="1249">
        <v>4537</v>
      </c>
      <c r="F396" s="1250">
        <v>0</v>
      </c>
      <c r="G396" s="1249">
        <v>4537</v>
      </c>
      <c r="H396" s="1250">
        <v>0</v>
      </c>
      <c r="I396" s="1249">
        <v>4537</v>
      </c>
      <c r="J396" s="1249"/>
    </row>
    <row r="397" spans="1:10" x14ac:dyDescent="0.25">
      <c r="A397" s="1249">
        <v>6071</v>
      </c>
      <c r="B397" s="1249" t="s">
        <v>827</v>
      </c>
      <c r="C397" s="1249"/>
      <c r="D397" s="1249" t="s">
        <v>537</v>
      </c>
      <c r="E397" s="1249">
        <v>11665</v>
      </c>
      <c r="F397" s="1164">
        <v>4.8820000000000002E-2</v>
      </c>
      <c r="G397" s="1249">
        <v>11122</v>
      </c>
      <c r="H397" s="1250">
        <v>0</v>
      </c>
      <c r="I397" s="1249">
        <v>11122</v>
      </c>
      <c r="J397" s="1249" t="s">
        <v>928</v>
      </c>
    </row>
    <row r="398" spans="1:10" x14ac:dyDescent="0.25">
      <c r="A398" s="1249">
        <v>6072</v>
      </c>
      <c r="B398" s="1249" t="s">
        <v>828</v>
      </c>
      <c r="C398" s="1249"/>
      <c r="D398" s="1249" t="s">
        <v>537</v>
      </c>
      <c r="E398" s="1249">
        <v>15828</v>
      </c>
      <c r="F398" s="1164">
        <v>8.0259999999999998E-2</v>
      </c>
      <c r="G398" s="1249">
        <v>14652</v>
      </c>
      <c r="H398" s="1250">
        <v>0</v>
      </c>
      <c r="I398" s="1249">
        <v>14652</v>
      </c>
      <c r="J398" s="1249" t="s">
        <v>928</v>
      </c>
    </row>
    <row r="399" spans="1:10" x14ac:dyDescent="0.25">
      <c r="A399" s="1249">
        <v>6073</v>
      </c>
      <c r="B399" s="1249" t="s">
        <v>829</v>
      </c>
      <c r="C399" s="1249"/>
      <c r="D399" s="1249" t="s">
        <v>537</v>
      </c>
      <c r="E399" s="1249">
        <v>7239</v>
      </c>
      <c r="F399" s="1250">
        <v>0</v>
      </c>
      <c r="G399" s="1249">
        <v>7239</v>
      </c>
      <c r="H399" s="1250">
        <v>0</v>
      </c>
      <c r="I399" s="1249">
        <v>7239</v>
      </c>
      <c r="J399" s="1249" t="s">
        <v>928</v>
      </c>
    </row>
    <row r="400" spans="1:10" x14ac:dyDescent="0.25">
      <c r="A400" s="1249">
        <v>6074</v>
      </c>
      <c r="B400" s="1249" t="s">
        <v>830</v>
      </c>
      <c r="C400" s="1249"/>
      <c r="D400" s="1249" t="s">
        <v>537</v>
      </c>
      <c r="E400" s="1249">
        <v>7864</v>
      </c>
      <c r="F400" s="1164">
        <v>4.8250000000000001E-2</v>
      </c>
      <c r="G400" s="1249">
        <v>7502</v>
      </c>
      <c r="H400" s="1250">
        <v>0</v>
      </c>
      <c r="I400" s="1249">
        <v>7502</v>
      </c>
      <c r="J400" s="1249" t="s">
        <v>928</v>
      </c>
    </row>
    <row r="401" spans="1:10" x14ac:dyDescent="0.25">
      <c r="A401" s="1249">
        <v>6075</v>
      </c>
      <c r="B401" s="1249" t="s">
        <v>831</v>
      </c>
      <c r="C401" s="1249"/>
      <c r="D401" s="1249" t="s">
        <v>537</v>
      </c>
      <c r="E401" s="1249">
        <v>10670</v>
      </c>
      <c r="F401" s="1164">
        <v>5.3620000000000001E-2</v>
      </c>
      <c r="G401" s="1249">
        <v>10127</v>
      </c>
      <c r="H401" s="1250">
        <v>0</v>
      </c>
      <c r="I401" s="1249">
        <v>10127</v>
      </c>
      <c r="J401" s="1249" t="s">
        <v>928</v>
      </c>
    </row>
    <row r="402" spans="1:10" x14ac:dyDescent="0.25">
      <c r="A402" s="1249">
        <v>6076</v>
      </c>
      <c r="B402" s="1249" t="s">
        <v>82</v>
      </c>
      <c r="C402" s="1249"/>
      <c r="D402" s="1249" t="s">
        <v>537</v>
      </c>
      <c r="E402" s="1249">
        <v>9493</v>
      </c>
      <c r="F402" s="1164">
        <v>4.999E-2</v>
      </c>
      <c r="G402" s="1249">
        <v>9041</v>
      </c>
      <c r="H402" s="1250">
        <v>0</v>
      </c>
      <c r="I402" s="1249">
        <v>9041</v>
      </c>
      <c r="J402" s="1249" t="s">
        <v>928</v>
      </c>
    </row>
    <row r="403" spans="1:10" x14ac:dyDescent="0.25">
      <c r="A403" s="1249">
        <v>6077</v>
      </c>
      <c r="B403" s="1249" t="s">
        <v>83</v>
      </c>
      <c r="C403" s="1249"/>
      <c r="D403" s="1249" t="s">
        <v>537</v>
      </c>
      <c r="E403" s="1249">
        <v>1357</v>
      </c>
      <c r="F403" s="1163">
        <v>-0.24986</v>
      </c>
      <c r="G403" s="1249">
        <v>1809</v>
      </c>
      <c r="H403" s="1250">
        <v>0</v>
      </c>
      <c r="I403" s="1249">
        <v>1809</v>
      </c>
      <c r="J403" s="1249" t="s">
        <v>928</v>
      </c>
    </row>
    <row r="404" spans="1:10" x14ac:dyDescent="0.25">
      <c r="A404" s="1249">
        <v>6078</v>
      </c>
      <c r="B404" s="1249" t="s">
        <v>832</v>
      </c>
      <c r="C404" s="1249"/>
      <c r="D404" s="1249" t="s">
        <v>537</v>
      </c>
      <c r="E404" s="1249">
        <v>10308</v>
      </c>
      <c r="F404" s="1164">
        <v>4.5969999999999997E-2</v>
      </c>
      <c r="G404" s="1249">
        <v>9855</v>
      </c>
      <c r="H404" s="1250">
        <v>0</v>
      </c>
      <c r="I404" s="1249">
        <v>9855</v>
      </c>
      <c r="J404" s="1249" t="s">
        <v>928</v>
      </c>
    </row>
    <row r="405" spans="1:10" x14ac:dyDescent="0.25">
      <c r="A405" s="1249">
        <v>6079</v>
      </c>
      <c r="B405" s="1249" t="s">
        <v>833</v>
      </c>
      <c r="C405" s="1249"/>
      <c r="D405" s="1249" t="s">
        <v>537</v>
      </c>
      <c r="E405" s="1249">
        <v>7774</v>
      </c>
      <c r="F405" s="1164">
        <v>4.8840000000000001E-2</v>
      </c>
      <c r="G405" s="1249">
        <v>7412</v>
      </c>
      <c r="H405" s="1250">
        <v>0</v>
      </c>
      <c r="I405" s="1249">
        <v>7412</v>
      </c>
      <c r="J405" s="1249" t="s">
        <v>928</v>
      </c>
    </row>
    <row r="406" spans="1:10" x14ac:dyDescent="0.25">
      <c r="A406" s="1249">
        <v>6080</v>
      </c>
      <c r="B406" s="1249" t="s">
        <v>86</v>
      </c>
      <c r="C406" s="1249"/>
      <c r="D406" s="1249" t="s">
        <v>537</v>
      </c>
      <c r="E406" s="1249">
        <v>11122</v>
      </c>
      <c r="F406" s="1164">
        <v>5.1330000000000001E-2</v>
      </c>
      <c r="G406" s="1249">
        <v>10579</v>
      </c>
      <c r="H406" s="1250">
        <v>0</v>
      </c>
      <c r="I406" s="1249">
        <v>10579</v>
      </c>
      <c r="J406" s="1249" t="s">
        <v>928</v>
      </c>
    </row>
    <row r="407" spans="1:10" x14ac:dyDescent="0.25">
      <c r="A407" s="1249">
        <v>6081</v>
      </c>
      <c r="B407" s="1249" t="s">
        <v>87</v>
      </c>
      <c r="C407" s="1249"/>
      <c r="D407" s="1249" t="s">
        <v>537</v>
      </c>
      <c r="E407" s="1249">
        <v>10127</v>
      </c>
      <c r="F407" s="1164">
        <v>5.6660000000000002E-2</v>
      </c>
      <c r="G407" s="1249">
        <v>9584</v>
      </c>
      <c r="H407" s="1250">
        <v>0</v>
      </c>
      <c r="I407" s="1249">
        <v>9584</v>
      </c>
      <c r="J407" s="1249" t="s">
        <v>928</v>
      </c>
    </row>
    <row r="408" spans="1:10" x14ac:dyDescent="0.25">
      <c r="A408" s="1249">
        <v>7000</v>
      </c>
      <c r="B408" s="1249" t="s">
        <v>1307</v>
      </c>
      <c r="C408" s="1249"/>
      <c r="D408" s="1249" t="s">
        <v>537</v>
      </c>
      <c r="E408" s="1249">
        <v>0</v>
      </c>
      <c r="F408" s="1249"/>
      <c r="G408" s="1249">
        <v>0</v>
      </c>
      <c r="H408" s="1249"/>
      <c r="I408" s="1249">
        <v>0</v>
      </c>
      <c r="J408" s="1249" t="s">
        <v>928</v>
      </c>
    </row>
    <row r="409" spans="1:10" x14ac:dyDescent="0.25">
      <c r="A409" s="1249">
        <v>7001</v>
      </c>
      <c r="B409" s="1249" t="s">
        <v>834</v>
      </c>
      <c r="C409" s="1249"/>
      <c r="D409" s="1249" t="s">
        <v>537</v>
      </c>
      <c r="E409" s="1249">
        <v>0</v>
      </c>
      <c r="F409" s="1249"/>
      <c r="G409" s="1249">
        <v>0</v>
      </c>
      <c r="H409" s="1249"/>
      <c r="I409" s="1249">
        <v>0</v>
      </c>
      <c r="J409" s="1249" t="s">
        <v>928</v>
      </c>
    </row>
    <row r="410" spans="1:10" x14ac:dyDescent="0.25">
      <c r="A410" s="1249">
        <v>7002</v>
      </c>
      <c r="B410" s="1249" t="s">
        <v>1308</v>
      </c>
      <c r="C410" s="1249"/>
      <c r="D410" s="1249" t="s">
        <v>537</v>
      </c>
      <c r="E410" s="1249">
        <v>0</v>
      </c>
      <c r="F410" s="1249"/>
      <c r="G410" s="1249">
        <v>0</v>
      </c>
      <c r="H410" s="1249"/>
      <c r="I410" s="1249">
        <v>0</v>
      </c>
      <c r="J410" s="1249" t="s">
        <v>928</v>
      </c>
    </row>
    <row r="411" spans="1:10" x14ac:dyDescent="0.25">
      <c r="A411" s="1249">
        <v>7003</v>
      </c>
      <c r="B411" s="1249" t="s">
        <v>1309</v>
      </c>
      <c r="C411" s="1249"/>
      <c r="D411" s="1249" t="s">
        <v>537</v>
      </c>
      <c r="E411" s="1249">
        <v>0</v>
      </c>
      <c r="F411" s="1249"/>
      <c r="G411" s="1249">
        <v>0</v>
      </c>
      <c r="H411" s="1249"/>
      <c r="I411" s="1249">
        <v>0</v>
      </c>
      <c r="J411" s="1249" t="s">
        <v>928</v>
      </c>
    </row>
    <row r="412" spans="1:10" x14ac:dyDescent="0.25">
      <c r="A412" s="1249">
        <v>7004</v>
      </c>
      <c r="B412" s="1249" t="s">
        <v>1160</v>
      </c>
      <c r="C412" s="1249"/>
      <c r="D412" s="1249" t="s">
        <v>537</v>
      </c>
      <c r="E412" s="1249">
        <v>0</v>
      </c>
      <c r="F412" s="1249"/>
      <c r="G412" s="1249">
        <v>0</v>
      </c>
      <c r="H412" s="1249"/>
      <c r="I412" s="1249">
        <v>0</v>
      </c>
      <c r="J412" s="1249" t="s">
        <v>928</v>
      </c>
    </row>
    <row r="413" spans="1:10" x14ac:dyDescent="0.25">
      <c r="A413" s="1249">
        <v>7005</v>
      </c>
      <c r="B413" s="1249" t="s">
        <v>1310</v>
      </c>
      <c r="C413" s="1249"/>
      <c r="D413" s="1249" t="s">
        <v>537</v>
      </c>
      <c r="E413" s="1249">
        <v>0</v>
      </c>
      <c r="F413" s="1249"/>
      <c r="G413" s="1249">
        <v>0</v>
      </c>
      <c r="H413" s="1249"/>
      <c r="I413" s="1249">
        <v>0</v>
      </c>
      <c r="J413" s="1249" t="s">
        <v>928</v>
      </c>
    </row>
    <row r="414" spans="1:10" x14ac:dyDescent="0.25">
      <c r="A414" s="1249">
        <v>7006</v>
      </c>
      <c r="B414" s="1249" t="s">
        <v>1311</v>
      </c>
      <c r="C414" s="1249"/>
      <c r="D414" s="1249" t="s">
        <v>537</v>
      </c>
      <c r="E414" s="1249">
        <v>0</v>
      </c>
      <c r="F414" s="1249"/>
      <c r="G414" s="1249">
        <v>0</v>
      </c>
      <c r="H414" s="1249"/>
      <c r="I414" s="1249">
        <v>0</v>
      </c>
      <c r="J414" s="1249" t="s">
        <v>928</v>
      </c>
    </row>
    <row r="415" spans="1:10" x14ac:dyDescent="0.25">
      <c r="A415" s="1249">
        <v>7007</v>
      </c>
      <c r="B415" s="1249" t="s">
        <v>1312</v>
      </c>
      <c r="C415" s="1249"/>
      <c r="D415" s="1249" t="s">
        <v>537</v>
      </c>
      <c r="E415" s="1249">
        <v>0</v>
      </c>
      <c r="F415" s="1249"/>
      <c r="G415" s="1249">
        <v>0</v>
      </c>
      <c r="H415" s="1249"/>
      <c r="I415" s="1249">
        <v>0</v>
      </c>
      <c r="J415" s="1249" t="s">
        <v>928</v>
      </c>
    </row>
    <row r="416" spans="1:10" x14ac:dyDescent="0.25">
      <c r="A416" s="1249">
        <v>7008</v>
      </c>
      <c r="B416" s="1249" t="s">
        <v>1313</v>
      </c>
      <c r="C416" s="1249"/>
      <c r="D416" s="1249" t="s">
        <v>537</v>
      </c>
      <c r="E416" s="1249">
        <v>0</v>
      </c>
      <c r="F416" s="1249"/>
      <c r="G416" s="1249">
        <v>0</v>
      </c>
      <c r="H416" s="1249"/>
      <c r="I416" s="1249">
        <v>0</v>
      </c>
      <c r="J416" s="1249" t="s">
        <v>928</v>
      </c>
    </row>
    <row r="417" spans="1:10" x14ac:dyDescent="0.25">
      <c r="A417" s="1249">
        <v>7009</v>
      </c>
      <c r="B417" s="1249" t="s">
        <v>1314</v>
      </c>
      <c r="C417" s="1249"/>
      <c r="D417" s="1249" t="s">
        <v>537</v>
      </c>
      <c r="E417" s="1249">
        <v>0</v>
      </c>
      <c r="F417" s="1249"/>
      <c r="G417" s="1249">
        <v>0</v>
      </c>
      <c r="H417" s="1249"/>
      <c r="I417" s="1249">
        <v>0</v>
      </c>
      <c r="J417" s="1249" t="s">
        <v>928</v>
      </c>
    </row>
    <row r="418" spans="1:10" x14ac:dyDescent="0.25">
      <c r="A418" s="1249">
        <v>7010</v>
      </c>
      <c r="B418" s="1249" t="s">
        <v>1315</v>
      </c>
      <c r="C418" s="1249"/>
      <c r="D418" s="1249" t="s">
        <v>537</v>
      </c>
      <c r="E418" s="1249">
        <v>0</v>
      </c>
      <c r="F418" s="1249"/>
      <c r="G418" s="1249">
        <v>0</v>
      </c>
      <c r="H418" s="1249"/>
      <c r="I418" s="1249">
        <v>0</v>
      </c>
      <c r="J418" s="1249" t="s">
        <v>928</v>
      </c>
    </row>
    <row r="419" spans="1:10" x14ac:dyDescent="0.25">
      <c r="A419" s="1249">
        <v>7011</v>
      </c>
      <c r="B419" s="1249" t="s">
        <v>1316</v>
      </c>
      <c r="C419" s="1249"/>
      <c r="D419" s="1249" t="s">
        <v>537</v>
      </c>
      <c r="E419" s="1249">
        <v>0</v>
      </c>
      <c r="F419" s="1249"/>
      <c r="G419" s="1249">
        <v>0</v>
      </c>
      <c r="H419" s="1249"/>
      <c r="I419" s="1249">
        <v>0</v>
      </c>
      <c r="J419" s="1249" t="s">
        <v>928</v>
      </c>
    </row>
    <row r="420" spans="1:10" x14ac:dyDescent="0.25">
      <c r="A420" s="1249">
        <v>7012</v>
      </c>
      <c r="B420" s="1249" t="s">
        <v>1317</v>
      </c>
      <c r="C420" s="1249"/>
      <c r="D420" s="1249" t="s">
        <v>537</v>
      </c>
      <c r="E420" s="1249">
        <v>0</v>
      </c>
      <c r="F420" s="1249"/>
      <c r="G420" s="1249">
        <v>0</v>
      </c>
      <c r="H420" s="1249"/>
      <c r="I420" s="1249">
        <v>0</v>
      </c>
      <c r="J420" s="1249" t="s">
        <v>928</v>
      </c>
    </row>
    <row r="421" spans="1:10" x14ac:dyDescent="0.25">
      <c r="A421" s="1249">
        <v>7013</v>
      </c>
      <c r="B421" s="1249" t="s">
        <v>1318</v>
      </c>
      <c r="C421" s="1249"/>
      <c r="D421" s="1249" t="s">
        <v>537</v>
      </c>
      <c r="E421" s="1249">
        <v>0</v>
      </c>
      <c r="F421" s="1249"/>
      <c r="G421" s="1249">
        <v>0</v>
      </c>
      <c r="H421" s="1249"/>
      <c r="I421" s="1249">
        <v>0</v>
      </c>
      <c r="J421" s="1249" t="s">
        <v>928</v>
      </c>
    </row>
    <row r="422" spans="1:10" x14ac:dyDescent="0.25">
      <c r="A422" s="1249">
        <v>7014</v>
      </c>
      <c r="B422" s="1249" t="s">
        <v>1319</v>
      </c>
      <c r="C422" s="1249"/>
      <c r="D422" s="1249" t="s">
        <v>537</v>
      </c>
      <c r="E422" s="1249">
        <v>0</v>
      </c>
      <c r="F422" s="1249"/>
      <c r="G422" s="1249">
        <v>0</v>
      </c>
      <c r="H422" s="1249"/>
      <c r="I422" s="1249">
        <v>0</v>
      </c>
      <c r="J422" s="1249" t="s">
        <v>928</v>
      </c>
    </row>
    <row r="423" spans="1:10" x14ac:dyDescent="0.25">
      <c r="A423" s="1249">
        <v>7015</v>
      </c>
      <c r="B423" s="1249" t="s">
        <v>1320</v>
      </c>
      <c r="C423" s="1249"/>
      <c r="D423" s="1249" t="s">
        <v>537</v>
      </c>
      <c r="E423" s="1249">
        <v>0</v>
      </c>
      <c r="F423" s="1249"/>
      <c r="G423" s="1249">
        <v>0</v>
      </c>
      <c r="H423" s="1249"/>
      <c r="I423" s="1249">
        <v>0</v>
      </c>
      <c r="J423" s="1249" t="s">
        <v>928</v>
      </c>
    </row>
    <row r="424" spans="1:10" x14ac:dyDescent="0.25">
      <c r="A424" s="1249">
        <v>7016</v>
      </c>
      <c r="B424" s="1249" t="s">
        <v>1321</v>
      </c>
      <c r="C424" s="1249"/>
      <c r="D424" s="1249" t="s">
        <v>537</v>
      </c>
      <c r="E424" s="1249">
        <v>0</v>
      </c>
      <c r="F424" s="1249"/>
      <c r="G424" s="1249">
        <v>0</v>
      </c>
      <c r="H424" s="1249"/>
      <c r="I424" s="1249">
        <v>0</v>
      </c>
      <c r="J424" s="1249" t="s">
        <v>928</v>
      </c>
    </row>
    <row r="425" spans="1:10" x14ac:dyDescent="0.25">
      <c r="A425" s="1249">
        <v>7017</v>
      </c>
      <c r="B425" s="1249" t="s">
        <v>1322</v>
      </c>
      <c r="C425" s="1249"/>
      <c r="D425" s="1249" t="s">
        <v>537</v>
      </c>
      <c r="E425" s="1249">
        <v>0</v>
      </c>
      <c r="F425" s="1249"/>
      <c r="G425" s="1249">
        <v>0</v>
      </c>
      <c r="H425" s="1249"/>
      <c r="I425" s="1249">
        <v>0</v>
      </c>
      <c r="J425" s="1249" t="s">
        <v>928</v>
      </c>
    </row>
    <row r="426" spans="1:10" x14ac:dyDescent="0.25">
      <c r="A426" s="1249">
        <v>7217</v>
      </c>
      <c r="B426" s="1249" t="s">
        <v>848</v>
      </c>
      <c r="C426" s="1249"/>
      <c r="D426" s="1249" t="s">
        <v>537</v>
      </c>
      <c r="E426" s="1249">
        <v>10851</v>
      </c>
      <c r="F426" s="1250">
        <v>0</v>
      </c>
      <c r="G426" s="1249">
        <v>10851</v>
      </c>
      <c r="H426" s="1250">
        <v>0</v>
      </c>
      <c r="I426" s="1249">
        <v>10851</v>
      </c>
      <c r="J426" s="1249"/>
    </row>
    <row r="427" spans="1:10" x14ac:dyDescent="0.25">
      <c r="A427" s="1249">
        <v>7224</v>
      </c>
      <c r="B427" s="1249" t="s">
        <v>851</v>
      </c>
      <c r="C427" s="1249" t="s">
        <v>562</v>
      </c>
      <c r="D427" s="1249" t="s">
        <v>537</v>
      </c>
      <c r="E427" s="1249">
        <v>17548</v>
      </c>
      <c r="F427" s="1250">
        <v>0</v>
      </c>
      <c r="G427" s="1249">
        <v>17548</v>
      </c>
      <c r="H427" s="1250">
        <v>0</v>
      </c>
      <c r="I427" s="1249">
        <v>17548</v>
      </c>
      <c r="J427" s="1249" t="s">
        <v>928</v>
      </c>
    </row>
    <row r="428" spans="1:10" x14ac:dyDescent="0.25">
      <c r="A428" s="1249">
        <v>7225</v>
      </c>
      <c r="B428" s="1249" t="s">
        <v>852</v>
      </c>
      <c r="C428" s="1249"/>
      <c r="D428" s="1249" t="s">
        <v>537</v>
      </c>
      <c r="E428" s="1249">
        <v>13023</v>
      </c>
      <c r="F428" s="1250">
        <v>0</v>
      </c>
      <c r="G428" s="1249">
        <v>13023</v>
      </c>
      <c r="H428" s="1250">
        <v>0</v>
      </c>
      <c r="I428" s="1249">
        <v>13023</v>
      </c>
      <c r="J428" s="1249"/>
    </row>
    <row r="429" spans="1:10" x14ac:dyDescent="0.25">
      <c r="A429" s="1249">
        <v>7229</v>
      </c>
      <c r="B429" s="1249" t="s">
        <v>853</v>
      </c>
      <c r="C429" s="1249"/>
      <c r="D429" s="1249" t="s">
        <v>537</v>
      </c>
      <c r="E429" s="1249">
        <v>2489</v>
      </c>
      <c r="F429" s="1250">
        <v>0</v>
      </c>
      <c r="G429" s="1249">
        <v>2489</v>
      </c>
      <c r="H429" s="1250">
        <v>0</v>
      </c>
      <c r="I429" s="1249">
        <v>2489</v>
      </c>
      <c r="J429" s="1249" t="s">
        <v>928</v>
      </c>
    </row>
    <row r="430" spans="1:10" x14ac:dyDescent="0.25">
      <c r="A430" s="1249">
        <v>9721</v>
      </c>
      <c r="B430" s="1249" t="s">
        <v>855</v>
      </c>
      <c r="C430" s="1249"/>
      <c r="D430" s="1249" t="s">
        <v>537</v>
      </c>
      <c r="E430" s="1249">
        <v>1258</v>
      </c>
      <c r="F430" s="1250">
        <v>0</v>
      </c>
      <c r="G430" s="1249">
        <v>1258</v>
      </c>
      <c r="H430" s="1250">
        <v>0</v>
      </c>
      <c r="I430" s="1249">
        <v>1258</v>
      </c>
      <c r="J430" s="1249" t="s">
        <v>928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topLeftCell="BP1" zoomScale="71" zoomScaleNormal="85" workbookViewId="0">
      <selection activeCell="CX12" sqref="CX12"/>
    </sheetView>
  </sheetViews>
  <sheetFormatPr baseColWidth="10" defaultColWidth="11.42578125" defaultRowHeight="15" x14ac:dyDescent="0.25"/>
  <cols>
    <col min="1" max="1" width="27.28515625" bestFit="1" customWidth="1"/>
    <col min="2" max="2" width="6.140625" style="73" bestFit="1" customWidth="1"/>
    <col min="3" max="3" width="54.28515625" bestFit="1" customWidth="1"/>
    <col min="4" max="5" width="12.85546875" style="1" customWidth="1"/>
    <col min="6" max="6" width="6.42578125" style="63" customWidth="1"/>
    <col min="7" max="7" width="11.85546875" style="1" bestFit="1" customWidth="1"/>
    <col min="8" max="8" width="14" style="1" bestFit="1" customWidth="1"/>
    <col min="9" max="9" width="5.5703125" style="63" bestFit="1" customWidth="1"/>
    <col min="10" max="10" width="11.5703125" style="1" bestFit="1" customWidth="1"/>
    <col min="11" max="11" width="14" style="1" bestFit="1" customWidth="1"/>
    <col min="12" max="12" width="6.5703125" style="63" bestFit="1" customWidth="1"/>
    <col min="13" max="13" width="11.5703125" style="1" bestFit="1" customWidth="1"/>
    <col min="14" max="14" width="14" style="1" bestFit="1" customWidth="1"/>
    <col min="15" max="15" width="8.5703125" style="63" bestFit="1" customWidth="1"/>
    <col min="16" max="16" width="11.5703125" style="1" bestFit="1" customWidth="1"/>
    <col min="17" max="17" width="14" style="1" bestFit="1" customWidth="1"/>
    <col min="18" max="18" width="8.5703125" style="63" bestFit="1" customWidth="1"/>
    <col min="19" max="19" width="11.85546875" style="1" bestFit="1" customWidth="1"/>
    <col min="20" max="20" width="13.5703125" style="1" bestFit="1" customWidth="1"/>
    <col min="21" max="21" width="7.42578125" style="63" bestFit="1" customWidth="1"/>
    <col min="22" max="22" width="11.85546875" style="1" bestFit="1" customWidth="1"/>
    <col min="23" max="23" width="12.5703125" style="1" bestFit="1" customWidth="1"/>
    <col min="24" max="24" width="6.5703125" style="63" bestFit="1" customWidth="1"/>
    <col min="25" max="25" width="12.28515625" bestFit="1" customWidth="1"/>
    <col min="26" max="26" width="12.5703125" style="1" bestFit="1" customWidth="1"/>
    <col min="27" max="27" width="7.42578125" style="63" bestFit="1" customWidth="1"/>
    <col min="28" max="28" width="11.85546875" bestFit="1" customWidth="1"/>
    <col min="29" max="29" width="12.5703125" style="928" bestFit="1" customWidth="1"/>
    <col min="30" max="30" width="6.140625" style="63" bestFit="1" customWidth="1"/>
    <col min="31" max="31" width="12.28515625" bestFit="1" customWidth="1"/>
    <col min="32" max="32" width="12.5703125" style="928" bestFit="1" customWidth="1"/>
    <col min="33" max="33" width="6.140625" style="63" bestFit="1" customWidth="1"/>
    <col min="34" max="34" width="12.28515625" bestFit="1" customWidth="1"/>
    <col min="35" max="35" width="13.5703125" style="928" bestFit="1" customWidth="1"/>
    <col min="36" max="36" width="6.5703125" style="63" bestFit="1" customWidth="1"/>
    <col min="37" max="37" width="12.28515625" bestFit="1" customWidth="1"/>
    <col min="38" max="38" width="13.5703125" style="928" bestFit="1" customWidth="1"/>
    <col min="39" max="39" width="7.140625" style="63" bestFit="1" customWidth="1"/>
    <col min="40" max="40" width="11.85546875" bestFit="1" customWidth="1"/>
    <col min="41" max="41" width="12.5703125" style="928" bestFit="1" customWidth="1"/>
    <col min="42" max="42" width="6.5703125" style="63" bestFit="1" customWidth="1"/>
    <col min="43" max="44" width="11.85546875" bestFit="1" customWidth="1"/>
    <col min="45" max="45" width="5.42578125" style="63" bestFit="1" customWidth="1"/>
    <col min="46" max="47" width="11.85546875" bestFit="1" customWidth="1"/>
    <col min="48" max="48" width="6.140625" style="63" bestFit="1" customWidth="1"/>
    <col min="49" max="49" width="11.42578125" bestFit="1" customWidth="1"/>
    <col min="50" max="50" width="11.5703125" bestFit="1" customWidth="1"/>
    <col min="51" max="51" width="5.5703125" style="63" bestFit="1" customWidth="1"/>
    <col min="52" max="53" width="11.42578125" bestFit="1" customWidth="1"/>
    <col min="54" max="54" width="6.5703125" style="63" bestFit="1" customWidth="1"/>
    <col min="55" max="55" width="11.85546875" style="10" bestFit="1" customWidth="1"/>
    <col min="56" max="56" width="11.85546875" bestFit="1" customWidth="1"/>
    <col min="57" max="57" width="5.5703125" style="63" bestFit="1" customWidth="1"/>
    <col min="58" max="58" width="11" style="10" bestFit="1" customWidth="1"/>
    <col min="59" max="59" width="11.140625" bestFit="1" customWidth="1"/>
    <col min="60" max="60" width="5.5703125" style="63" bestFit="1" customWidth="1"/>
    <col min="61" max="61" width="11.85546875" style="10" bestFit="1" customWidth="1"/>
    <col min="62" max="62" width="11.85546875" bestFit="1" customWidth="1"/>
    <col min="63" max="63" width="6.5703125" style="63" bestFit="1" customWidth="1"/>
    <col min="64" max="65" width="11.42578125" bestFit="1" customWidth="1"/>
    <col min="66" max="66" width="6.5703125" style="63" bestFit="1" customWidth="1"/>
    <col min="67" max="68" width="11.85546875" bestFit="1" customWidth="1"/>
    <col min="69" max="69" width="7.85546875" style="63" bestFit="1" customWidth="1"/>
    <col min="70" max="70" width="11.85546875" style="188" bestFit="1" customWidth="1"/>
    <col min="71" max="71" width="11.85546875" style="15" bestFit="1" customWidth="1"/>
    <col min="72" max="72" width="5.5703125" style="63" bestFit="1" customWidth="1"/>
    <col min="73" max="73" width="12.28515625" style="188" bestFit="1" customWidth="1"/>
    <col min="74" max="74" width="12.28515625" style="15" bestFit="1" customWidth="1"/>
    <col min="75" max="75" width="6.140625" style="63" bestFit="1" customWidth="1"/>
    <col min="76" max="76" width="12.28515625" style="188" bestFit="1" customWidth="1"/>
    <col min="77" max="77" width="12.28515625" style="15" bestFit="1" customWidth="1"/>
    <col min="78" max="78" width="5.140625" style="63" bestFit="1" customWidth="1"/>
    <col min="79" max="79" width="12.28515625" style="188" bestFit="1" customWidth="1"/>
    <col min="80" max="80" width="12.28515625" style="15" bestFit="1" customWidth="1"/>
    <col min="81" max="81" width="6.5703125" style="63" bestFit="1" customWidth="1"/>
    <col min="82" max="82" width="11.85546875" style="188" bestFit="1" customWidth="1"/>
    <col min="83" max="83" width="11.85546875" style="15" bestFit="1" customWidth="1"/>
    <col min="84" max="84" width="6.140625" style="63" bestFit="1" customWidth="1"/>
    <col min="85" max="85" width="11.85546875" style="188" bestFit="1" customWidth="1"/>
    <col min="86" max="86" width="11.85546875" style="15" bestFit="1" customWidth="1"/>
    <col min="87" max="87" width="6" style="63" bestFit="1" customWidth="1"/>
    <col min="88" max="88" width="12.28515625" style="188" bestFit="1" customWidth="1"/>
    <col min="89" max="89" width="12.28515625" style="15" bestFit="1" customWidth="1"/>
  </cols>
  <sheetData>
    <row r="1" spans="1:89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25" thickBot="1" x14ac:dyDescent="0.35">
      <c r="B2" s="16"/>
      <c r="C2" s="17" t="s">
        <v>1323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480</v>
      </c>
      <c r="BJ2" s="40">
        <v>45594</v>
      </c>
      <c r="BK2" s="58"/>
      <c r="BL2" s="18" t="s">
        <v>480</v>
      </c>
      <c r="BM2" s="40">
        <v>45580</v>
      </c>
      <c r="BN2" s="58"/>
      <c r="BO2" s="18" t="s">
        <v>480</v>
      </c>
      <c r="BP2" s="12">
        <v>45567</v>
      </c>
      <c r="BQ2" s="58"/>
      <c r="BR2" s="189" t="s">
        <v>480</v>
      </c>
      <c r="BS2" s="12">
        <v>45552</v>
      </c>
      <c r="BT2" s="58"/>
      <c r="BU2" s="189" t="s">
        <v>480</v>
      </c>
      <c r="BV2" s="12">
        <v>45538</v>
      </c>
      <c r="BW2" s="58"/>
      <c r="BX2" s="189" t="s">
        <v>480</v>
      </c>
      <c r="BY2" s="12">
        <v>45530</v>
      </c>
      <c r="BZ2" s="58"/>
      <c r="CA2" s="189" t="s">
        <v>480</v>
      </c>
      <c r="CB2" s="12">
        <v>45524</v>
      </c>
      <c r="CC2" s="58"/>
      <c r="CD2" s="189" t="s">
        <v>480</v>
      </c>
      <c r="CE2" s="12">
        <v>45490</v>
      </c>
      <c r="CF2" s="58"/>
      <c r="CG2" s="189" t="s">
        <v>480</v>
      </c>
      <c r="CH2" s="12">
        <v>45457</v>
      </c>
      <c r="CI2" s="58"/>
      <c r="CJ2" s="189" t="s">
        <v>480</v>
      </c>
      <c r="CK2" s="12">
        <v>45436</v>
      </c>
    </row>
    <row r="3" spans="1:89" s="1" customFormat="1" ht="15.75" thickBot="1" x14ac:dyDescent="0.3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.75" thickBot="1" x14ac:dyDescent="0.3">
      <c r="A4" s="12" t="s">
        <v>1324</v>
      </c>
      <c r="B4" s="12" t="s">
        <v>1241</v>
      </c>
      <c r="C4" s="12" t="s">
        <v>1259</v>
      </c>
      <c r="D4" s="12">
        <v>46003</v>
      </c>
      <c r="E4" s="968" t="s">
        <v>47</v>
      </c>
      <c r="F4" s="560" t="s">
        <v>427</v>
      </c>
      <c r="G4" s="12">
        <v>45995</v>
      </c>
      <c r="H4" s="968" t="s">
        <v>47</v>
      </c>
      <c r="I4" s="560" t="s">
        <v>427</v>
      </c>
      <c r="J4" s="12">
        <v>45992</v>
      </c>
      <c r="K4" s="968" t="s">
        <v>47</v>
      </c>
      <c r="L4" s="560" t="s">
        <v>427</v>
      </c>
      <c r="M4" s="12">
        <v>45981</v>
      </c>
      <c r="N4" s="968" t="s">
        <v>47</v>
      </c>
      <c r="O4" s="560" t="s">
        <v>427</v>
      </c>
      <c r="P4" s="12">
        <v>45962</v>
      </c>
      <c r="Q4" s="968" t="s">
        <v>47</v>
      </c>
      <c r="R4" s="560" t="s">
        <v>427</v>
      </c>
      <c r="S4" s="12">
        <v>45901</v>
      </c>
      <c r="T4" s="968" t="s">
        <v>47</v>
      </c>
      <c r="U4" s="560" t="s">
        <v>427</v>
      </c>
      <c r="V4" s="12">
        <v>45870</v>
      </c>
      <c r="W4" s="971" t="s">
        <v>47</v>
      </c>
      <c r="X4" s="560" t="s">
        <v>427</v>
      </c>
      <c r="Y4" s="12">
        <v>45810</v>
      </c>
      <c r="Z4" s="971" t="s">
        <v>47</v>
      </c>
      <c r="AA4" s="560" t="s">
        <v>427</v>
      </c>
      <c r="AB4" s="929">
        <v>45796</v>
      </c>
      <c r="AC4" s="930" t="s">
        <v>47</v>
      </c>
      <c r="AD4" s="560" t="s">
        <v>427</v>
      </c>
      <c r="AE4" s="929">
        <v>45775</v>
      </c>
      <c r="AF4" s="930" t="s">
        <v>47</v>
      </c>
      <c r="AG4" s="560" t="s">
        <v>427</v>
      </c>
      <c r="AH4" s="929">
        <v>45755</v>
      </c>
      <c r="AI4" s="930" t="s">
        <v>47</v>
      </c>
      <c r="AJ4" s="560" t="s">
        <v>427</v>
      </c>
      <c r="AK4" s="929">
        <v>45740</v>
      </c>
      <c r="AL4" s="930" t="s">
        <v>47</v>
      </c>
      <c r="AM4" s="560" t="s">
        <v>427</v>
      </c>
      <c r="AN4" s="929">
        <v>45726</v>
      </c>
      <c r="AO4" s="930" t="s">
        <v>47</v>
      </c>
      <c r="AP4" s="560" t="s">
        <v>427</v>
      </c>
      <c r="AQ4" s="40">
        <v>45701</v>
      </c>
      <c r="AR4" s="559" t="s">
        <v>47</v>
      </c>
      <c r="AS4" s="560" t="s">
        <v>427</v>
      </c>
      <c r="AT4" s="40">
        <v>45686</v>
      </c>
      <c r="AU4" s="559" t="s">
        <v>47</v>
      </c>
      <c r="AV4" s="560" t="s">
        <v>427</v>
      </c>
      <c r="AW4" s="40">
        <v>45670</v>
      </c>
      <c r="AX4" s="559" t="s">
        <v>47</v>
      </c>
      <c r="AY4" s="560" t="s">
        <v>427</v>
      </c>
      <c r="AZ4" s="40">
        <v>45638</v>
      </c>
      <c r="BA4" s="559" t="s">
        <v>47</v>
      </c>
      <c r="BB4" s="560" t="s">
        <v>427</v>
      </c>
      <c r="BC4" s="40">
        <v>45628</v>
      </c>
      <c r="BD4" s="559" t="s">
        <v>47</v>
      </c>
      <c r="BE4" s="560" t="s">
        <v>427</v>
      </c>
      <c r="BF4" s="40">
        <v>45615</v>
      </c>
      <c r="BG4" s="559" t="s">
        <v>47</v>
      </c>
      <c r="BH4" s="560" t="s">
        <v>427</v>
      </c>
      <c r="BI4" s="40">
        <v>45594</v>
      </c>
      <c r="BJ4" s="561" t="s">
        <v>47</v>
      </c>
      <c r="BK4" s="560" t="s">
        <v>427</v>
      </c>
      <c r="BL4" s="40">
        <v>45580</v>
      </c>
      <c r="BM4" s="562" t="s">
        <v>47</v>
      </c>
      <c r="BN4" s="560" t="s">
        <v>427</v>
      </c>
      <c r="BO4" s="12">
        <v>45567</v>
      </c>
      <c r="BP4" s="562" t="s">
        <v>47</v>
      </c>
      <c r="BQ4" s="560" t="s">
        <v>427</v>
      </c>
      <c r="BR4" s="12">
        <v>45552</v>
      </c>
      <c r="BS4" s="563" t="s">
        <v>47</v>
      </c>
      <c r="BT4" s="564" t="s">
        <v>427</v>
      </c>
      <c r="BU4" s="12">
        <v>45538</v>
      </c>
      <c r="BV4" s="562" t="s">
        <v>47</v>
      </c>
      <c r="BW4" s="560" t="s">
        <v>427</v>
      </c>
      <c r="BX4" s="12">
        <v>45530</v>
      </c>
      <c r="BY4" s="565" t="s">
        <v>47</v>
      </c>
      <c r="BZ4" s="564" t="s">
        <v>427</v>
      </c>
      <c r="CA4" s="12">
        <v>45524</v>
      </c>
      <c r="CB4" s="562" t="s">
        <v>47</v>
      </c>
      <c r="CC4" s="560" t="s">
        <v>427</v>
      </c>
      <c r="CD4" s="12">
        <v>45490</v>
      </c>
      <c r="CE4" s="563" t="s">
        <v>47</v>
      </c>
      <c r="CF4" s="564" t="s">
        <v>427</v>
      </c>
      <c r="CG4" s="12">
        <v>45457</v>
      </c>
      <c r="CH4" s="562" t="s">
        <v>47</v>
      </c>
      <c r="CI4" s="560" t="s">
        <v>427</v>
      </c>
      <c r="CJ4" s="12">
        <v>45436</v>
      </c>
      <c r="CK4" s="562" t="s">
        <v>47</v>
      </c>
    </row>
    <row r="5" spans="1:89" s="479" customFormat="1" x14ac:dyDescent="0.25">
      <c r="A5" s="278" t="s">
        <v>51</v>
      </c>
      <c r="B5" s="261">
        <v>88</v>
      </c>
      <c r="C5" s="418" t="s">
        <v>52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25">
      <c r="A6" s="279" t="s">
        <v>51</v>
      </c>
      <c r="B6" s="262">
        <v>1017</v>
      </c>
      <c r="C6" s="419" t="s">
        <v>53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25">
      <c r="A7" s="279" t="s">
        <v>51</v>
      </c>
      <c r="B7" s="262">
        <v>89</v>
      </c>
      <c r="C7" s="419" t="s">
        <v>54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25">
      <c r="A8" s="279" t="s">
        <v>51</v>
      </c>
      <c r="B8" s="262">
        <v>90</v>
      </c>
      <c r="C8" s="419" t="s">
        <v>55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.75" thickBot="1" x14ac:dyDescent="0.3">
      <c r="A9" s="280" t="s">
        <v>51</v>
      </c>
      <c r="B9" s="263">
        <v>91</v>
      </c>
      <c r="C9" s="425" t="s">
        <v>56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25">
      <c r="A10" s="286" t="s">
        <v>57</v>
      </c>
      <c r="B10" s="262">
        <v>154</v>
      </c>
      <c r="C10" s="423" t="s">
        <v>58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25">
      <c r="A11" s="279" t="s">
        <v>57</v>
      </c>
      <c r="B11" s="262">
        <v>159</v>
      </c>
      <c r="C11" s="419" t="s">
        <v>59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25">
      <c r="A12" s="279" t="s">
        <v>57</v>
      </c>
      <c r="B12" s="262">
        <v>193</v>
      </c>
      <c r="C12" s="419" t="s">
        <v>60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25">
      <c r="A13" s="279" t="s">
        <v>57</v>
      </c>
      <c r="B13" s="262">
        <v>195</v>
      </c>
      <c r="C13" s="419" t="s">
        <v>61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25">
      <c r="A14" s="279" t="s">
        <v>57</v>
      </c>
      <c r="B14" s="262">
        <v>196</v>
      </c>
      <c r="C14" s="419" t="s">
        <v>62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25">
      <c r="A15" s="279" t="s">
        <v>57</v>
      </c>
      <c r="B15" s="262">
        <v>197</v>
      </c>
      <c r="C15" s="419" t="s">
        <v>63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25">
      <c r="A16" s="279" t="s">
        <v>57</v>
      </c>
      <c r="B16" s="262">
        <v>198</v>
      </c>
      <c r="C16" s="419" t="s">
        <v>64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25">
      <c r="A17" s="279" t="s">
        <v>57</v>
      </c>
      <c r="B17" s="262">
        <v>199</v>
      </c>
      <c r="C17" s="419" t="s">
        <v>65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25">
      <c r="A18" s="279" t="s">
        <v>57</v>
      </c>
      <c r="B18" s="262">
        <v>200</v>
      </c>
      <c r="C18" s="419" t="s">
        <v>66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25">
      <c r="A19" s="279" t="s">
        <v>57</v>
      </c>
      <c r="B19" s="262">
        <v>201</v>
      </c>
      <c r="C19" s="419" t="s">
        <v>67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25">
      <c r="A20" s="279" t="s">
        <v>57</v>
      </c>
      <c r="B20" s="262">
        <v>202</v>
      </c>
      <c r="C20" s="419" t="s">
        <v>68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25">
      <c r="A21" s="279" t="s">
        <v>57</v>
      </c>
      <c r="B21" s="262">
        <v>208</v>
      </c>
      <c r="C21" s="419" t="s">
        <v>69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25">
      <c r="A22" s="279" t="s">
        <v>57</v>
      </c>
      <c r="B22" s="262">
        <v>215</v>
      </c>
      <c r="C22" s="419" t="s">
        <v>70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25">
      <c r="A23" s="279" t="s">
        <v>57</v>
      </c>
      <c r="B23" s="262">
        <v>221</v>
      </c>
      <c r="C23" s="419" t="s">
        <v>71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25">
      <c r="A24" s="279" t="s">
        <v>57</v>
      </c>
      <c r="B24" s="262">
        <v>243</v>
      </c>
      <c r="C24" s="419" t="s">
        <v>72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25">
      <c r="A25" s="279" t="s">
        <v>57</v>
      </c>
      <c r="B25" s="262">
        <v>266</v>
      </c>
      <c r="C25" s="419" t="s">
        <v>73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25">
      <c r="A26" s="279" t="s">
        <v>57</v>
      </c>
      <c r="B26" s="262">
        <v>416</v>
      </c>
      <c r="C26" s="419" t="s">
        <v>74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25">
      <c r="A27" s="279" t="s">
        <v>57</v>
      </c>
      <c r="B27" s="262">
        <v>468</v>
      </c>
      <c r="C27" s="419" t="s">
        <v>75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.75" thickBot="1" x14ac:dyDescent="0.3">
      <c r="A28" s="279" t="s">
        <v>57</v>
      </c>
      <c r="B28" s="262">
        <v>665</v>
      </c>
      <c r="C28" s="419" t="s">
        <v>76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25">
      <c r="A29" s="279" t="s">
        <v>57</v>
      </c>
      <c r="B29" s="262">
        <v>6071</v>
      </c>
      <c r="C29" s="419" t="s">
        <v>77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25">
      <c r="A30" s="279" t="s">
        <v>57</v>
      </c>
      <c r="B30" s="262">
        <v>6072</v>
      </c>
      <c r="C30" s="419" t="s">
        <v>78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25">
      <c r="A31" s="279" t="s">
        <v>57</v>
      </c>
      <c r="B31" s="262">
        <v>6073</v>
      </c>
      <c r="C31" s="419" t="s">
        <v>79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25">
      <c r="A32" s="279" t="s">
        <v>57</v>
      </c>
      <c r="B32" s="262">
        <v>6074</v>
      </c>
      <c r="C32" s="419" t="s">
        <v>80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25">
      <c r="A33" s="279" t="s">
        <v>57</v>
      </c>
      <c r="B33" s="262">
        <v>6075</v>
      </c>
      <c r="C33" s="419" t="s">
        <v>81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25">
      <c r="A34" s="279" t="s">
        <v>57</v>
      </c>
      <c r="B34" s="262">
        <v>6076</v>
      </c>
      <c r="C34" s="419" t="s">
        <v>82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25">
      <c r="A35" s="279" t="s">
        <v>57</v>
      </c>
      <c r="B35" s="262">
        <v>6077</v>
      </c>
      <c r="C35" s="419" t="s">
        <v>83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25">
      <c r="A36" s="279" t="s">
        <v>57</v>
      </c>
      <c r="B36" s="262">
        <v>6078</v>
      </c>
      <c r="C36" s="419" t="s">
        <v>84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25">
      <c r="A37" s="279" t="s">
        <v>57</v>
      </c>
      <c r="B37" s="262">
        <v>6079</v>
      </c>
      <c r="C37" s="419" t="s">
        <v>85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25">
      <c r="A38" s="279" t="s">
        <v>57</v>
      </c>
      <c r="B38" s="262">
        <v>6080</v>
      </c>
      <c r="C38" s="419" t="s">
        <v>86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.75" thickBot="1" x14ac:dyDescent="0.3">
      <c r="A39" s="280" t="s">
        <v>57</v>
      </c>
      <c r="B39" s="263">
        <v>6081</v>
      </c>
      <c r="C39" s="425" t="s">
        <v>87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25">
      <c r="A40" s="286" t="s">
        <v>88</v>
      </c>
      <c r="B40" s="262">
        <v>637</v>
      </c>
      <c r="C40" s="423" t="s">
        <v>89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25">
      <c r="A41" s="279" t="s">
        <v>88</v>
      </c>
      <c r="B41" s="262">
        <v>224</v>
      </c>
      <c r="C41" s="419" t="s">
        <v>90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25">
      <c r="A42" s="279" t="s">
        <v>88</v>
      </c>
      <c r="B42" s="262">
        <v>227</v>
      </c>
      <c r="C42" s="419" t="s">
        <v>91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25">
      <c r="A43" s="279" t="s">
        <v>88</v>
      </c>
      <c r="B43" s="262">
        <v>228</v>
      </c>
      <c r="C43" s="419" t="s">
        <v>92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25">
      <c r="A44" s="279" t="s">
        <v>88</v>
      </c>
      <c r="B44" s="262">
        <v>216</v>
      </c>
      <c r="C44" s="419" t="s">
        <v>93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25">
      <c r="A45" s="279" t="s">
        <v>88</v>
      </c>
      <c r="B45" s="262">
        <v>223</v>
      </c>
      <c r="C45" s="419" t="s">
        <v>94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25">
      <c r="A46" s="279" t="s">
        <v>88</v>
      </c>
      <c r="B46" s="262">
        <v>241</v>
      </c>
      <c r="C46" s="419" t="s">
        <v>95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25">
      <c r="A47" s="279" t="s">
        <v>88</v>
      </c>
      <c r="B47" s="262">
        <v>245</v>
      </c>
      <c r="C47" s="419" t="s">
        <v>96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25">
      <c r="A48" s="279" t="s">
        <v>88</v>
      </c>
      <c r="B48" s="262">
        <v>246</v>
      </c>
      <c r="C48" s="419" t="s">
        <v>97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25">
      <c r="A49" s="279" t="s">
        <v>88</v>
      </c>
      <c r="B49" s="262">
        <v>251</v>
      </c>
      <c r="C49" s="419" t="s">
        <v>98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25">
      <c r="A50" s="279" t="s">
        <v>88</v>
      </c>
      <c r="B50" s="262">
        <v>632</v>
      </c>
      <c r="C50" s="419" t="s">
        <v>99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25">
      <c r="A51" s="279" t="s">
        <v>88</v>
      </c>
      <c r="B51" s="262">
        <v>286</v>
      </c>
      <c r="C51" s="419" t="s">
        <v>100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25">
      <c r="A52" s="279" t="s">
        <v>88</v>
      </c>
      <c r="B52" s="262">
        <v>240</v>
      </c>
      <c r="C52" s="419" t="s">
        <v>101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25">
      <c r="A53" s="279" t="s">
        <v>88</v>
      </c>
      <c r="B53" s="262">
        <v>7217</v>
      </c>
      <c r="C53" s="419" t="s">
        <v>102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25">
      <c r="A54" s="279" t="s">
        <v>88</v>
      </c>
      <c r="B54" s="262">
        <v>260</v>
      </c>
      <c r="C54" s="419" t="s">
        <v>103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25">
      <c r="A55" s="279" t="s">
        <v>88</v>
      </c>
      <c r="B55" s="262">
        <v>234</v>
      </c>
      <c r="C55" s="419" t="s">
        <v>104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25">
      <c r="A56" s="736" t="s">
        <v>88</v>
      </c>
      <c r="B56" s="262">
        <v>753</v>
      </c>
      <c r="C56" s="924" t="s">
        <v>105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25">
      <c r="A57" s="279" t="s">
        <v>88</v>
      </c>
      <c r="B57" s="262">
        <v>7224</v>
      </c>
      <c r="C57" s="419" t="s">
        <v>106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25">
      <c r="A58" s="279" t="s">
        <v>88</v>
      </c>
      <c r="B58" s="262">
        <v>7225</v>
      </c>
      <c r="C58" s="419" t="s">
        <v>107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25">
      <c r="A59" s="279" t="s">
        <v>88</v>
      </c>
      <c r="B59" s="262">
        <v>736</v>
      </c>
      <c r="C59" s="65" t="s">
        <v>108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25">
      <c r="A60" s="279" t="s">
        <v>88</v>
      </c>
      <c r="B60" s="262">
        <v>755</v>
      </c>
      <c r="C60" s="65" t="s">
        <v>109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25">
      <c r="A61" s="279" t="s">
        <v>88</v>
      </c>
      <c r="B61" s="262">
        <v>2014</v>
      </c>
      <c r="C61" s="737" t="s">
        <v>110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25">
      <c r="A62" s="279" t="s">
        <v>88</v>
      </c>
      <c r="B62" s="262">
        <v>1095</v>
      </c>
      <c r="C62" s="65" t="s">
        <v>111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.75" thickBot="1" x14ac:dyDescent="0.3">
      <c r="A63" s="297" t="s">
        <v>88</v>
      </c>
      <c r="B63" s="268">
        <v>181</v>
      </c>
      <c r="C63" s="422" t="s">
        <v>112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25">
      <c r="A64" s="278" t="s">
        <v>113</v>
      </c>
      <c r="B64" s="269">
        <v>324</v>
      </c>
      <c r="C64" s="373" t="s">
        <v>114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25">
      <c r="A65" s="279" t="s">
        <v>113</v>
      </c>
      <c r="B65" s="268">
        <v>157</v>
      </c>
      <c r="C65" s="65" t="s">
        <v>115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25">
      <c r="A66" s="279" t="s">
        <v>113</v>
      </c>
      <c r="B66" s="268">
        <v>639</v>
      </c>
      <c r="C66" s="65" t="s">
        <v>116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25">
      <c r="A67" s="279" t="s">
        <v>113</v>
      </c>
      <c r="B67" s="268">
        <v>638</v>
      </c>
      <c r="C67" s="65" t="s">
        <v>117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25">
      <c r="A68" s="279" t="s">
        <v>113</v>
      </c>
      <c r="B68" s="268">
        <v>352</v>
      </c>
      <c r="C68" s="65" t="s">
        <v>118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25">
      <c r="A69" s="279" t="s">
        <v>113</v>
      </c>
      <c r="B69" s="268">
        <v>182</v>
      </c>
      <c r="C69" s="65" t="s">
        <v>119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25">
      <c r="A70" s="279" t="s">
        <v>113</v>
      </c>
      <c r="B70" s="268">
        <v>1503</v>
      </c>
      <c r="C70" s="65" t="s">
        <v>120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25">
      <c r="A71" s="279" t="s">
        <v>113</v>
      </c>
      <c r="B71" s="268">
        <v>180</v>
      </c>
      <c r="C71" s="65" t="s">
        <v>121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25">
      <c r="A72" s="279" t="s">
        <v>113</v>
      </c>
      <c r="B72" s="73">
        <v>740</v>
      </c>
      <c r="C72" s="65" t="s">
        <v>122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.75" thickBot="1" x14ac:dyDescent="0.3">
      <c r="A73" s="280" t="s">
        <v>113</v>
      </c>
      <c r="B73" s="287">
        <v>342</v>
      </c>
      <c r="C73" s="491" t="s">
        <v>123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25">
      <c r="A74" s="286" t="s">
        <v>124</v>
      </c>
      <c r="B74" s="268">
        <v>280</v>
      </c>
      <c r="C74" s="424" t="s">
        <v>125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25">
      <c r="A75" s="279" t="s">
        <v>124</v>
      </c>
      <c r="B75" s="268">
        <v>282</v>
      </c>
      <c r="C75" s="65" t="s">
        <v>126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25">
      <c r="A76" s="279" t="s">
        <v>124</v>
      </c>
      <c r="B76" s="268">
        <v>283</v>
      </c>
      <c r="C76" s="65" t="s">
        <v>127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25">
      <c r="A77" s="279" t="s">
        <v>124</v>
      </c>
      <c r="B77" s="268">
        <v>275</v>
      </c>
      <c r="C77" s="65" t="s">
        <v>128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25">
      <c r="A78" s="279" t="s">
        <v>124</v>
      </c>
      <c r="B78" s="268">
        <v>276</v>
      </c>
      <c r="C78" s="65" t="s">
        <v>129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25">
      <c r="A79" s="279" t="s">
        <v>124</v>
      </c>
      <c r="B79" s="268">
        <v>277</v>
      </c>
      <c r="C79" s="65" t="s">
        <v>130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25">
      <c r="A80" s="279" t="s">
        <v>124</v>
      </c>
      <c r="B80" s="268">
        <v>291</v>
      </c>
      <c r="C80" s="65" t="s">
        <v>131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25">
      <c r="A81" s="279" t="s">
        <v>124</v>
      </c>
      <c r="B81" s="268">
        <v>281</v>
      </c>
      <c r="C81" s="65" t="s">
        <v>132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25">
      <c r="A82" s="279" t="s">
        <v>124</v>
      </c>
      <c r="B82" s="268">
        <v>185</v>
      </c>
      <c r="C82" s="65" t="s">
        <v>133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25">
      <c r="A83" s="297" t="s">
        <v>124</v>
      </c>
      <c r="B83" s="268">
        <v>279</v>
      </c>
      <c r="C83" s="65" t="s">
        <v>134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.75" thickBot="1" x14ac:dyDescent="0.3">
      <c r="A84" s="279" t="s">
        <v>124</v>
      </c>
      <c r="B84" s="411">
        <v>1091</v>
      </c>
      <c r="C84" s="65" t="s">
        <v>494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25">
      <c r="A85" s="286" t="s">
        <v>124</v>
      </c>
      <c r="B85" s="268">
        <v>280</v>
      </c>
      <c r="C85" s="65" t="s">
        <v>125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25">
      <c r="A86" s="279" t="s">
        <v>124</v>
      </c>
      <c r="B86" s="268">
        <v>282</v>
      </c>
      <c r="C86" s="65" t="s">
        <v>126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25">
      <c r="A87" s="279" t="s">
        <v>124</v>
      </c>
      <c r="B87" s="268">
        <v>283</v>
      </c>
      <c r="C87" s="65" t="s">
        <v>127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25">
      <c r="A88" s="279" t="s">
        <v>124</v>
      </c>
      <c r="B88" s="268">
        <v>275</v>
      </c>
      <c r="C88" s="65" t="s">
        <v>128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25">
      <c r="A89" s="279" t="s">
        <v>124</v>
      </c>
      <c r="B89" s="268">
        <v>276</v>
      </c>
      <c r="C89" s="65" t="s">
        <v>129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25">
      <c r="A90" s="279" t="s">
        <v>124</v>
      </c>
      <c r="B90" s="268">
        <v>277</v>
      </c>
      <c r="C90" s="65" t="s">
        <v>130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25">
      <c r="A91" s="279" t="s">
        <v>124</v>
      </c>
      <c r="B91" s="268">
        <v>291</v>
      </c>
      <c r="C91" s="65" t="s">
        <v>131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25">
      <c r="A92" s="279" t="s">
        <v>124</v>
      </c>
      <c r="B92" s="268">
        <v>281</v>
      </c>
      <c r="C92" s="65" t="s">
        <v>132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25">
      <c r="A93" s="279" t="s">
        <v>124</v>
      </c>
      <c r="B93" s="268">
        <v>185</v>
      </c>
      <c r="C93" s="65" t="s">
        <v>133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.75" thickBot="1" x14ac:dyDescent="0.3">
      <c r="A94" s="297" t="s">
        <v>124</v>
      </c>
      <c r="B94" s="268">
        <v>279</v>
      </c>
      <c r="C94" s="422" t="s">
        <v>134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25">
      <c r="A95" s="278" t="s">
        <v>146</v>
      </c>
      <c r="B95" s="269">
        <v>184</v>
      </c>
      <c r="C95" s="373" t="s">
        <v>147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25">
      <c r="A96" s="279" t="s">
        <v>146</v>
      </c>
      <c r="B96" s="268">
        <v>186</v>
      </c>
      <c r="C96" s="65" t="s">
        <v>148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.75" thickBot="1" x14ac:dyDescent="0.3">
      <c r="A97" s="280" t="s">
        <v>146</v>
      </c>
      <c r="B97" s="264">
        <v>9721</v>
      </c>
      <c r="C97" s="495" t="s">
        <v>151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.75" thickBot="1" x14ac:dyDescent="0.3">
      <c r="A98" s="278" t="s">
        <v>152</v>
      </c>
      <c r="B98" s="269">
        <v>787</v>
      </c>
      <c r="C98" s="373" t="s">
        <v>153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25">
      <c r="A99" s="279" t="s">
        <v>152</v>
      </c>
      <c r="B99" s="268">
        <v>788</v>
      </c>
      <c r="C99" s="65" t="s">
        <v>154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25">
      <c r="A100" s="279" t="s">
        <v>152</v>
      </c>
      <c r="B100" s="268">
        <v>789</v>
      </c>
      <c r="C100" s="65" t="s">
        <v>155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25">
      <c r="A101" s="279" t="s">
        <v>152</v>
      </c>
      <c r="B101" s="268">
        <v>790</v>
      </c>
      <c r="C101" s="65" t="s">
        <v>156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.75" thickBot="1" x14ac:dyDescent="0.3">
      <c r="A102" s="297" t="s">
        <v>152</v>
      </c>
      <c r="B102" s="268">
        <v>511</v>
      </c>
      <c r="C102" s="422" t="s">
        <v>613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.75" thickBot="1" x14ac:dyDescent="0.3">
      <c r="A103" s="278" t="s">
        <v>158</v>
      </c>
      <c r="B103" s="412">
        <v>911</v>
      </c>
      <c r="C103" s="639" t="s">
        <v>159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25">
      <c r="A104" s="279" t="s">
        <v>158</v>
      </c>
      <c r="B104" s="73">
        <v>912</v>
      </c>
      <c r="C104" s="420" t="s">
        <v>160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25">
      <c r="A105" s="279" t="s">
        <v>158</v>
      </c>
      <c r="B105" s="73">
        <v>913</v>
      </c>
      <c r="C105" s="420" t="s">
        <v>161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25">
      <c r="A106" s="279" t="s">
        <v>158</v>
      </c>
      <c r="B106" s="73">
        <v>914</v>
      </c>
      <c r="C106" s="420" t="s">
        <v>162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25">
      <c r="A107" s="279" t="s">
        <v>158</v>
      </c>
      <c r="B107" s="73">
        <v>915</v>
      </c>
      <c r="C107" s="420" t="s">
        <v>163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25">
      <c r="A108" s="279" t="s">
        <v>158</v>
      </c>
      <c r="B108" s="73">
        <v>916</v>
      </c>
      <c r="C108" s="420" t="s">
        <v>164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25">
      <c r="A109" s="279" t="s">
        <v>158</v>
      </c>
      <c r="B109" s="73">
        <v>917</v>
      </c>
      <c r="C109" s="420" t="s">
        <v>165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25">
      <c r="A110" s="279" t="s">
        <v>158</v>
      </c>
      <c r="B110" s="73">
        <v>918</v>
      </c>
      <c r="C110" s="420" t="s">
        <v>166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25">
      <c r="A111" s="279" t="s">
        <v>158</v>
      </c>
      <c r="B111" s="73">
        <v>919</v>
      </c>
      <c r="C111" s="420" t="s">
        <v>167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25">
      <c r="A112" s="279" t="s">
        <v>158</v>
      </c>
      <c r="B112" s="73">
        <v>920</v>
      </c>
      <c r="C112" s="420" t="s">
        <v>168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25">
      <c r="A113" s="279" t="s">
        <v>158</v>
      </c>
      <c r="B113" s="73">
        <v>921</v>
      </c>
      <c r="C113" s="420" t="s">
        <v>169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25">
      <c r="A114" s="279" t="s">
        <v>158</v>
      </c>
      <c r="B114" s="73">
        <v>922</v>
      </c>
      <c r="C114" s="420" t="s">
        <v>170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25">
      <c r="A115" s="279" t="s">
        <v>158</v>
      </c>
      <c r="B115" s="73">
        <v>923</v>
      </c>
      <c r="C115" s="420" t="s">
        <v>171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25">
      <c r="A116" s="279" t="s">
        <v>158</v>
      </c>
      <c r="B116" s="73">
        <v>924</v>
      </c>
      <c r="C116" s="420" t="s">
        <v>172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25">
      <c r="A117" s="734" t="s">
        <v>158</v>
      </c>
      <c r="B117" s="14">
        <v>2070</v>
      </c>
      <c r="C117" s="178" t="s">
        <v>173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25">
      <c r="A118" s="279" t="s">
        <v>158</v>
      </c>
      <c r="B118" s="274">
        <v>1065</v>
      </c>
      <c r="C118" s="43" t="s">
        <v>174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25">
      <c r="A119" s="279" t="s">
        <v>158</v>
      </c>
      <c r="B119" s="73">
        <v>1066</v>
      </c>
      <c r="C119" s="43" t="s">
        <v>175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25">
      <c r="A120" s="279" t="s">
        <v>158</v>
      </c>
      <c r="B120" s="73">
        <v>1068</v>
      </c>
      <c r="C120" s="43" t="s">
        <v>177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25">
      <c r="A121" s="279" t="s">
        <v>158</v>
      </c>
      <c r="B121" s="73">
        <v>1069</v>
      </c>
      <c r="C121" s="43" t="s">
        <v>178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25">
      <c r="A122" s="279" t="s">
        <v>158</v>
      </c>
      <c r="B122" s="73">
        <v>1070</v>
      </c>
      <c r="C122" s="43" t="s">
        <v>179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25">
      <c r="A123" s="279" t="s">
        <v>158</v>
      </c>
      <c r="B123" s="73">
        <v>1071</v>
      </c>
      <c r="C123" s="43" t="s">
        <v>180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25">
      <c r="A124" s="279" t="s">
        <v>158</v>
      </c>
      <c r="B124" s="73">
        <v>1072</v>
      </c>
      <c r="C124" s="43" t="s">
        <v>181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25">
      <c r="A125" s="279" t="s">
        <v>158</v>
      </c>
      <c r="B125" s="73">
        <v>1073</v>
      </c>
      <c r="C125" s="43" t="s">
        <v>182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25">
      <c r="A126" s="279" t="s">
        <v>158</v>
      </c>
      <c r="B126" s="73">
        <v>1074</v>
      </c>
      <c r="C126" s="43" t="s">
        <v>183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25">
      <c r="A127" s="734" t="s">
        <v>158</v>
      </c>
      <c r="B127" s="16">
        <v>1408</v>
      </c>
      <c r="C127" s="178" t="s">
        <v>184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25">
      <c r="A128" s="734" t="s">
        <v>158</v>
      </c>
      <c r="B128" s="16">
        <v>1409</v>
      </c>
      <c r="C128" s="178" t="s">
        <v>185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25">
      <c r="A129" s="734" t="s">
        <v>158</v>
      </c>
      <c r="B129" s="16">
        <v>1410</v>
      </c>
      <c r="C129" s="178" t="s">
        <v>186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25">
      <c r="A130" s="734" t="s">
        <v>158</v>
      </c>
      <c r="B130" s="16">
        <v>1412</v>
      </c>
      <c r="C130" s="178" t="s">
        <v>187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25">
      <c r="A131" s="734" t="s">
        <v>158</v>
      </c>
      <c r="B131" s="16">
        <v>1413</v>
      </c>
      <c r="C131" s="178" t="s">
        <v>188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25">
      <c r="A132" s="734" t="s">
        <v>158</v>
      </c>
      <c r="B132" s="16">
        <v>1414</v>
      </c>
      <c r="C132" s="178" t="s">
        <v>189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25">
      <c r="A133" s="734" t="s">
        <v>158</v>
      </c>
      <c r="B133" s="16">
        <v>1415</v>
      </c>
      <c r="C133" s="178" t="s">
        <v>190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25">
      <c r="A134" s="734" t="s">
        <v>158</v>
      </c>
      <c r="B134" s="16">
        <v>1416</v>
      </c>
      <c r="C134" s="178" t="s">
        <v>191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25">
      <c r="A135" s="734" t="s">
        <v>158</v>
      </c>
      <c r="B135" s="16">
        <v>1417</v>
      </c>
      <c r="C135" s="178" t="s">
        <v>192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25">
      <c r="A136" s="734" t="s">
        <v>158</v>
      </c>
      <c r="B136" s="16">
        <v>1418</v>
      </c>
      <c r="C136" s="178" t="s">
        <v>193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25">
      <c r="A137" s="279" t="s">
        <v>158</v>
      </c>
      <c r="B137" s="274">
        <v>925</v>
      </c>
      <c r="C137" s="421" t="s">
        <v>194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25">
      <c r="A138" s="279" t="s">
        <v>158</v>
      </c>
      <c r="B138" s="73">
        <v>926</v>
      </c>
      <c r="C138" s="421" t="s">
        <v>195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25">
      <c r="A139" s="279" t="s">
        <v>158</v>
      </c>
      <c r="B139" s="73">
        <v>927</v>
      </c>
      <c r="C139" s="421" t="s">
        <v>196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25">
      <c r="A140" s="279" t="s">
        <v>158</v>
      </c>
      <c r="B140" s="73">
        <v>928</v>
      </c>
      <c r="C140" s="421" t="s">
        <v>197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25">
      <c r="A141" s="297" t="s">
        <v>158</v>
      </c>
      <c r="B141" s="73">
        <v>929</v>
      </c>
      <c r="C141" s="500" t="s">
        <v>198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25">
      <c r="A142" s="279" t="s">
        <v>158</v>
      </c>
      <c r="B142" s="268">
        <v>1393</v>
      </c>
      <c r="C142" s="419" t="s">
        <v>199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25">
      <c r="A143" s="279" t="s">
        <v>158</v>
      </c>
      <c r="B143" s="268">
        <v>1394</v>
      </c>
      <c r="C143" s="419" t="s">
        <v>200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25">
      <c r="A144" s="279" t="s">
        <v>158</v>
      </c>
      <c r="B144" s="268">
        <v>1395</v>
      </c>
      <c r="C144" s="718" t="s">
        <v>201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25">
      <c r="A145" s="279" t="s">
        <v>158</v>
      </c>
      <c r="B145" s="73">
        <v>1047</v>
      </c>
      <c r="C145" s="718" t="s">
        <v>202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25">
      <c r="A146" s="279" t="s">
        <v>158</v>
      </c>
      <c r="B146" s="73">
        <v>1048</v>
      </c>
      <c r="C146" s="802" t="s">
        <v>203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.75" thickBot="1" x14ac:dyDescent="0.3">
      <c r="A147" s="279" t="s">
        <v>158</v>
      </c>
      <c r="B147" s="287">
        <v>1046</v>
      </c>
      <c r="C147" s="720" t="s">
        <v>204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25">
      <c r="A148" s="717" t="s">
        <v>158</v>
      </c>
      <c r="B148" s="73">
        <v>1376</v>
      </c>
      <c r="C148" s="718" t="s">
        <v>205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.75" thickBot="1" x14ac:dyDescent="0.3">
      <c r="A149" s="1063" t="s">
        <v>158</v>
      </c>
      <c r="B149" s="73">
        <v>1377</v>
      </c>
      <c r="C149" s="718" t="s">
        <v>206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25">
      <c r="A150" s="278" t="s">
        <v>207</v>
      </c>
      <c r="B150" s="269">
        <v>936</v>
      </c>
      <c r="C150" s="418" t="s">
        <v>1325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.75" thickBot="1" x14ac:dyDescent="0.3">
      <c r="A151" s="286" t="s">
        <v>207</v>
      </c>
      <c r="B151" s="268">
        <v>1341</v>
      </c>
      <c r="C151" s="419" t="s">
        <v>209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25">
      <c r="A152" s="279" t="s">
        <v>207</v>
      </c>
      <c r="B152" s="268">
        <v>938</v>
      </c>
      <c r="C152" s="419" t="s">
        <v>210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25">
      <c r="A153" s="279" t="s">
        <v>207</v>
      </c>
      <c r="B153" s="268">
        <v>939</v>
      </c>
      <c r="C153" s="419" t="s">
        <v>211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25">
      <c r="A154" s="279" t="s">
        <v>207</v>
      </c>
      <c r="B154" s="268">
        <v>940</v>
      </c>
      <c r="C154" s="419" t="s">
        <v>212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25">
      <c r="A155" s="279" t="s">
        <v>207</v>
      </c>
      <c r="B155" s="268">
        <v>941</v>
      </c>
      <c r="C155" s="419" t="s">
        <v>213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25">
      <c r="A156" s="279" t="s">
        <v>207</v>
      </c>
      <c r="B156" s="268">
        <v>944</v>
      </c>
      <c r="C156" s="419" t="s">
        <v>214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25">
      <c r="A157" s="279" t="s">
        <v>207</v>
      </c>
      <c r="B157" s="268">
        <v>946</v>
      </c>
      <c r="C157" s="419" t="s">
        <v>215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25">
      <c r="A158" s="279" t="s">
        <v>207</v>
      </c>
      <c r="B158" s="268">
        <v>947</v>
      </c>
      <c r="C158" s="419" t="s">
        <v>216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25">
      <c r="A159" s="279" t="s">
        <v>207</v>
      </c>
      <c r="B159" s="268">
        <v>983</v>
      </c>
      <c r="C159" s="419" t="s">
        <v>217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.75" thickBot="1" x14ac:dyDescent="0.3">
      <c r="A160" s="297" t="s">
        <v>207</v>
      </c>
      <c r="B160" s="268">
        <v>945</v>
      </c>
      <c r="C160" s="701" t="s">
        <v>218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25">
      <c r="A161" s="839" t="s">
        <v>207</v>
      </c>
      <c r="B161" s="268">
        <v>1509</v>
      </c>
      <c r="C161" s="718" t="s">
        <v>219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.75" thickBot="1" x14ac:dyDescent="0.3">
      <c r="A162" s="839" t="s">
        <v>207</v>
      </c>
      <c r="B162" s="268">
        <v>1510</v>
      </c>
      <c r="C162" s="718" t="s">
        <v>220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.75" thickBot="1" x14ac:dyDescent="0.3">
      <c r="A163" s="839" t="s">
        <v>207</v>
      </c>
      <c r="B163" s="268">
        <v>1511</v>
      </c>
      <c r="C163" s="720" t="s">
        <v>221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25">
      <c r="A164" s="278" t="s">
        <v>222</v>
      </c>
      <c r="B164" s="269">
        <v>4663</v>
      </c>
      <c r="C164" s="452" t="s">
        <v>223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286" t="s">
        <v>222</v>
      </c>
      <c r="B165" s="268">
        <v>3181</v>
      </c>
      <c r="C165" s="453" t="s">
        <v>1326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79" t="s">
        <v>222</v>
      </c>
      <c r="B166" s="268">
        <v>1672</v>
      </c>
      <c r="C166" s="454" t="s">
        <v>225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79" t="s">
        <v>222</v>
      </c>
      <c r="B167" s="268">
        <v>4713</v>
      </c>
      <c r="C167" s="454" t="s">
        <v>226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79" t="s">
        <v>222</v>
      </c>
      <c r="B168" s="268">
        <v>4687</v>
      </c>
      <c r="C168" s="454" t="s">
        <v>1327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79" t="s">
        <v>222</v>
      </c>
      <c r="B169" s="440">
        <v>4704</v>
      </c>
      <c r="C169" s="454" t="s">
        <v>1328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79" t="s">
        <v>222</v>
      </c>
      <c r="B170" s="268">
        <v>2230</v>
      </c>
      <c r="C170" s="454" t="s">
        <v>1329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79" t="s">
        <v>222</v>
      </c>
      <c r="B171" s="268">
        <v>3720</v>
      </c>
      <c r="C171" s="454" t="s">
        <v>230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80" t="s">
        <v>222</v>
      </c>
      <c r="B172" s="264">
        <v>2499</v>
      </c>
      <c r="C172" s="456" t="s">
        <v>1330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286" t="s">
        <v>232</v>
      </c>
      <c r="B173" s="262">
        <v>612</v>
      </c>
      <c r="C173" s="424" t="s">
        <v>233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25">
      <c r="A174" s="279" t="s">
        <v>232</v>
      </c>
      <c r="B174" s="262">
        <v>618</v>
      </c>
      <c r="C174" s="65" t="s">
        <v>234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.75" thickBot="1" x14ac:dyDescent="0.3">
      <c r="A175" s="280" t="s">
        <v>232</v>
      </c>
      <c r="B175" s="263">
        <v>617</v>
      </c>
      <c r="C175" s="66" t="s">
        <v>235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.75" thickBot="1" x14ac:dyDescent="0.3">
      <c r="A176" s="735" t="s">
        <v>236</v>
      </c>
      <c r="B176" s="272">
        <v>2016</v>
      </c>
      <c r="C176" s="745" t="s">
        <v>237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.75" thickBot="1" x14ac:dyDescent="0.3">
      <c r="A177" s="286" t="s">
        <v>238</v>
      </c>
      <c r="B177" s="262">
        <v>552</v>
      </c>
      <c r="C177" s="424" t="s">
        <v>239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.75" thickBot="1" x14ac:dyDescent="0.3">
      <c r="A178" s="279" t="s">
        <v>238</v>
      </c>
      <c r="B178" s="262">
        <v>553</v>
      </c>
      <c r="C178" s="65" t="s">
        <v>240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.75" thickBot="1" x14ac:dyDescent="0.3">
      <c r="A179" s="280" t="s">
        <v>238</v>
      </c>
      <c r="B179" s="263">
        <v>554</v>
      </c>
      <c r="C179" s="66" t="s">
        <v>241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25">
      <c r="A180" s="279" t="s">
        <v>242</v>
      </c>
      <c r="B180" s="267">
        <v>1175</v>
      </c>
      <c r="C180" s="31" t="s">
        <v>1331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.75" thickBot="1" x14ac:dyDescent="0.3">
      <c r="A181" s="279" t="s">
        <v>242</v>
      </c>
      <c r="B181" s="267">
        <v>1232</v>
      </c>
      <c r="C181" s="31" t="s">
        <v>244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25">
      <c r="A182" s="279" t="s">
        <v>242</v>
      </c>
      <c r="B182" s="267">
        <v>1308</v>
      </c>
      <c r="C182" s="31" t="s">
        <v>245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25">
      <c r="A183" s="279" t="s">
        <v>242</v>
      </c>
      <c r="B183" s="267">
        <v>1309</v>
      </c>
      <c r="C183" s="31" t="s">
        <v>246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25">
      <c r="A184" s="279" t="s">
        <v>242</v>
      </c>
      <c r="B184" s="267">
        <v>1020</v>
      </c>
      <c r="C184" s="31" t="s">
        <v>247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25">
      <c r="A185" s="279" t="s">
        <v>242</v>
      </c>
      <c r="B185" s="267">
        <v>1019</v>
      </c>
      <c r="C185" s="31" t="s">
        <v>248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25">
      <c r="A186" s="279" t="s">
        <v>242</v>
      </c>
      <c r="B186" s="267">
        <v>1117</v>
      </c>
      <c r="C186" s="31" t="s">
        <v>249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25">
      <c r="A187" s="279" t="s">
        <v>242</v>
      </c>
      <c r="B187" s="267">
        <v>1129</v>
      </c>
      <c r="C187" s="31" t="s">
        <v>250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25">
      <c r="A188" s="279" t="s">
        <v>242</v>
      </c>
      <c r="B188" s="267">
        <v>1133</v>
      </c>
      <c r="C188" s="31" t="s">
        <v>251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25">
      <c r="A189" s="279" t="s">
        <v>242</v>
      </c>
      <c r="B189" s="267">
        <v>1147</v>
      </c>
      <c r="C189" s="31" t="s">
        <v>252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25">
      <c r="A190" s="279" t="s">
        <v>242</v>
      </c>
      <c r="B190" s="267">
        <v>1154</v>
      </c>
      <c r="C190" s="31" t="s">
        <v>254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25">
      <c r="A191" s="279" t="s">
        <v>242</v>
      </c>
      <c r="B191" s="267">
        <v>1121</v>
      </c>
      <c r="C191" s="31" t="s">
        <v>256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25">
      <c r="A192" s="279" t="s">
        <v>242</v>
      </c>
      <c r="B192" s="267">
        <v>1110</v>
      </c>
      <c r="C192" s="31" t="s">
        <v>258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25">
      <c r="A193" s="279" t="s">
        <v>242</v>
      </c>
      <c r="B193" s="267">
        <v>1039</v>
      </c>
      <c r="C193" s="31" t="s">
        <v>260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25">
      <c r="A194" s="279" t="s">
        <v>242</v>
      </c>
      <c r="B194" s="267">
        <v>1161</v>
      </c>
      <c r="C194" s="31" t="s">
        <v>261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25">
      <c r="A195" s="279" t="s">
        <v>242</v>
      </c>
      <c r="B195" s="267">
        <v>1259</v>
      </c>
      <c r="C195" s="31" t="s">
        <v>262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25">
      <c r="A196" s="279" t="s">
        <v>242</v>
      </c>
      <c r="B196" s="267">
        <v>1257</v>
      </c>
      <c r="C196" s="31" t="s">
        <v>263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25">
      <c r="A197" s="279" t="s">
        <v>242</v>
      </c>
      <c r="B197" s="267">
        <v>1274</v>
      </c>
      <c r="C197" s="31" t="s">
        <v>264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.75" thickBot="1" x14ac:dyDescent="0.3">
      <c r="A198" s="279" t="s">
        <v>242</v>
      </c>
      <c r="B198" s="267">
        <v>1174</v>
      </c>
      <c r="C198" s="393" t="s">
        <v>265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25">
      <c r="A199" s="279" t="s">
        <v>242</v>
      </c>
      <c r="B199" s="246">
        <v>1340</v>
      </c>
      <c r="C199" s="21" t="s">
        <v>266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25">
      <c r="A200" s="279" t="s">
        <v>242</v>
      </c>
      <c r="B200" s="177">
        <v>1183</v>
      </c>
      <c r="C200" s="394" t="s">
        <v>1332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25">
      <c r="A201" s="279" t="s">
        <v>242</v>
      </c>
      <c r="B201" s="177">
        <v>1184</v>
      </c>
      <c r="C201" s="394" t="s">
        <v>268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25">
      <c r="A202" s="279" t="s">
        <v>242</v>
      </c>
      <c r="B202" s="177">
        <v>1185</v>
      </c>
      <c r="C202" s="394" t="s">
        <v>269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25">
      <c r="A203" s="279" t="s">
        <v>242</v>
      </c>
      <c r="B203" s="177">
        <v>1186</v>
      </c>
      <c r="C203" s="394" t="s">
        <v>270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25">
      <c r="A204" s="279" t="s">
        <v>242</v>
      </c>
      <c r="B204" s="177">
        <v>1206</v>
      </c>
      <c r="C204" s="394" t="s">
        <v>1333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25">
      <c r="A205" s="279" t="s">
        <v>242</v>
      </c>
      <c r="B205" s="177">
        <v>1207</v>
      </c>
      <c r="C205" s="394" t="s">
        <v>272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25">
      <c r="A206" s="279" t="s">
        <v>242</v>
      </c>
      <c r="B206" s="177">
        <v>1208</v>
      </c>
      <c r="C206" s="394" t="s">
        <v>273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25">
      <c r="A207" s="279" t="s">
        <v>242</v>
      </c>
      <c r="B207" s="177">
        <v>1210</v>
      </c>
      <c r="C207" s="394" t="s">
        <v>274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25">
      <c r="A208" s="279" t="s">
        <v>242</v>
      </c>
      <c r="B208" s="177">
        <v>1211</v>
      </c>
      <c r="C208" s="394" t="s">
        <v>275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25">
      <c r="A209" s="279" t="s">
        <v>242</v>
      </c>
      <c r="B209" s="177">
        <v>1212</v>
      </c>
      <c r="C209" s="394" t="s">
        <v>276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25">
      <c r="A210" s="279" t="s">
        <v>242</v>
      </c>
      <c r="B210" s="177">
        <v>1213</v>
      </c>
      <c r="C210" s="394" t="s">
        <v>277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25">
      <c r="A211" s="279" t="s">
        <v>242</v>
      </c>
      <c r="B211" s="177">
        <v>1214</v>
      </c>
      <c r="C211" s="394" t="s">
        <v>278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25">
      <c r="A212" s="279" t="s">
        <v>242</v>
      </c>
      <c r="B212" s="177">
        <v>1216</v>
      </c>
      <c r="C212" s="394" t="s">
        <v>279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25">
      <c r="A213" s="279" t="s">
        <v>242</v>
      </c>
      <c r="B213" s="177">
        <v>1217</v>
      </c>
      <c r="C213" s="394" t="s">
        <v>280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.75" thickBot="1" x14ac:dyDescent="0.3">
      <c r="A214" s="279" t="s">
        <v>242</v>
      </c>
      <c r="B214" s="177">
        <v>1218</v>
      </c>
      <c r="C214" s="394" t="s">
        <v>281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25">
      <c r="A215" s="279" t="s">
        <v>242</v>
      </c>
      <c r="B215" s="177">
        <v>1201</v>
      </c>
      <c r="C215" s="394" t="s">
        <v>1334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25">
      <c r="A216" s="279" t="s">
        <v>242</v>
      </c>
      <c r="B216" s="177">
        <v>1310</v>
      </c>
      <c r="C216" s="33" t="s">
        <v>283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25">
      <c r="A217" s="279" t="s">
        <v>242</v>
      </c>
      <c r="B217" s="177">
        <v>1311</v>
      </c>
      <c r="C217" s="33" t="s">
        <v>284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25">
      <c r="A218" s="279" t="s">
        <v>242</v>
      </c>
      <c r="B218" s="177">
        <v>1200</v>
      </c>
      <c r="C218" s="33" t="s">
        <v>285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25">
      <c r="A219" s="279" t="s">
        <v>242</v>
      </c>
      <c r="B219" s="177">
        <v>1272</v>
      </c>
      <c r="C219" s="33" t="s">
        <v>286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25">
      <c r="A220" s="279" t="s">
        <v>242</v>
      </c>
      <c r="B220" s="177">
        <v>1302</v>
      </c>
      <c r="C220" s="33" t="s">
        <v>287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25">
      <c r="A221" s="279" t="s">
        <v>242</v>
      </c>
      <c r="B221" s="177">
        <v>1303</v>
      </c>
      <c r="C221" s="33" t="s">
        <v>288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25">
      <c r="A222" s="279" t="s">
        <v>242</v>
      </c>
      <c r="B222" s="177">
        <v>1304</v>
      </c>
      <c r="C222" s="33" t="s">
        <v>289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25">
      <c r="A223" s="279" t="s">
        <v>242</v>
      </c>
      <c r="B223" s="177">
        <v>1305</v>
      </c>
      <c r="C223" s="33" t="s">
        <v>290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25">
      <c r="A224" s="279" t="s">
        <v>242</v>
      </c>
      <c r="B224" s="177">
        <v>1306</v>
      </c>
      <c r="C224" s="33" t="s">
        <v>291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25">
      <c r="A225" s="279" t="s">
        <v>242</v>
      </c>
      <c r="B225" s="177">
        <v>1307</v>
      </c>
      <c r="C225" s="33" t="s">
        <v>292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25">
      <c r="A226" s="279" t="s">
        <v>242</v>
      </c>
      <c r="B226" s="249">
        <v>1243</v>
      </c>
      <c r="C226" s="33" t="s">
        <v>293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25">
      <c r="A227" s="279" t="s">
        <v>242</v>
      </c>
      <c r="B227" s="249">
        <v>1244</v>
      </c>
      <c r="C227" s="33" t="s">
        <v>1335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25">
      <c r="A228" s="279" t="s">
        <v>242</v>
      </c>
      <c r="B228" s="249">
        <v>1245</v>
      </c>
      <c r="C228" s="33" t="s">
        <v>295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25">
      <c r="A229" s="279" t="s">
        <v>242</v>
      </c>
      <c r="B229" s="249">
        <v>1246</v>
      </c>
      <c r="C229" s="33" t="s">
        <v>296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25">
      <c r="A230" s="279" t="s">
        <v>242</v>
      </c>
      <c r="B230" s="249">
        <v>1247</v>
      </c>
      <c r="C230" s="33" t="s">
        <v>297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25">
      <c r="A231" s="279" t="s">
        <v>242</v>
      </c>
      <c r="B231" s="249">
        <v>1248</v>
      </c>
      <c r="C231" s="33" t="s">
        <v>298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25">
      <c r="A232" s="279" t="s">
        <v>242</v>
      </c>
      <c r="B232" s="249">
        <v>1249</v>
      </c>
      <c r="C232" s="33" t="s">
        <v>299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25">
      <c r="A233" s="279" t="s">
        <v>242</v>
      </c>
      <c r="B233" s="177">
        <v>1178</v>
      </c>
      <c r="C233" s="34" t="s">
        <v>300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25">
      <c r="A234" s="279" t="s">
        <v>242</v>
      </c>
      <c r="B234" s="855">
        <v>1275</v>
      </c>
      <c r="C234" s="718" t="s">
        <v>301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25">
      <c r="A235" s="279" t="s">
        <v>242</v>
      </c>
      <c r="B235" s="855">
        <v>1276</v>
      </c>
      <c r="C235" s="718" t="s">
        <v>302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25">
      <c r="A236" s="734" t="s">
        <v>242</v>
      </c>
      <c r="B236" s="855">
        <v>1277</v>
      </c>
      <c r="C236" s="718" t="s">
        <v>303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25">
      <c r="A237" s="734" t="s">
        <v>242</v>
      </c>
      <c r="B237" s="855">
        <v>1278</v>
      </c>
      <c r="C237" s="718" t="s">
        <v>304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25">
      <c r="A238" s="734" t="s">
        <v>242</v>
      </c>
      <c r="B238" s="855">
        <v>1279</v>
      </c>
      <c r="C238" s="718" t="s">
        <v>305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25">
      <c r="A239" s="734" t="s">
        <v>242</v>
      </c>
      <c r="B239" s="855">
        <v>1032</v>
      </c>
      <c r="C239" s="718" t="s">
        <v>306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25">
      <c r="A240" s="734" t="s">
        <v>242</v>
      </c>
      <c r="B240" s="855">
        <v>1504</v>
      </c>
      <c r="C240" s="718" t="s">
        <v>307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25">
      <c r="A241" s="734" t="s">
        <v>242</v>
      </c>
      <c r="B241" s="855">
        <v>1033</v>
      </c>
      <c r="C241" s="718" t="s">
        <v>308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25">
      <c r="A242" s="734" t="s">
        <v>242</v>
      </c>
      <c r="B242" s="855">
        <v>1036</v>
      </c>
      <c r="C242" s="718" t="s">
        <v>309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25">
      <c r="A243" s="734" t="s">
        <v>242</v>
      </c>
      <c r="B243" s="855">
        <v>1037</v>
      </c>
      <c r="C243" s="718" t="s">
        <v>310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25">
      <c r="A244" s="734" t="s">
        <v>242</v>
      </c>
      <c r="B244" s="855">
        <v>1038</v>
      </c>
      <c r="C244" s="718" t="s">
        <v>311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25">
      <c r="A245" s="734" t="s">
        <v>242</v>
      </c>
      <c r="B245" s="855">
        <v>1097</v>
      </c>
      <c r="C245" s="718" t="s">
        <v>312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.75" thickBot="1" x14ac:dyDescent="0.3">
      <c r="A246" s="735" t="s">
        <v>242</v>
      </c>
      <c r="B246" s="1038">
        <v>1518</v>
      </c>
      <c r="C246" s="720" t="s">
        <v>313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25">
      <c r="AW249" s="81"/>
      <c r="AX249" s="615"/>
      <c r="AZ249" s="82"/>
    </row>
    <row r="250" spans="1:52" x14ac:dyDescent="0.25">
      <c r="AW250" s="81"/>
      <c r="AX250" s="615"/>
      <c r="AZ250" s="82"/>
    </row>
    <row r="251" spans="1:52" x14ac:dyDescent="0.25">
      <c r="AW251" s="81"/>
      <c r="AX251" s="615"/>
      <c r="AZ251" s="82"/>
    </row>
    <row r="252" spans="1:52" x14ac:dyDescent="0.25">
      <c r="AW252" s="81"/>
      <c r="AX252" s="615"/>
      <c r="AZ252" s="82"/>
    </row>
    <row r="253" spans="1:52" x14ac:dyDescent="0.25">
      <c r="AW253" s="81"/>
      <c r="AX253" s="615"/>
      <c r="AZ253" s="82"/>
    </row>
    <row r="254" spans="1:52" x14ac:dyDescent="0.25">
      <c r="AW254" s="81"/>
      <c r="AX254" s="615"/>
      <c r="AZ254" s="82"/>
    </row>
    <row r="255" spans="1:52" x14ac:dyDescent="0.25">
      <c r="AW255" s="81"/>
      <c r="AX255" s="615"/>
      <c r="AZ255" s="82"/>
    </row>
    <row r="256" spans="1:52" x14ac:dyDescent="0.25">
      <c r="AW256" s="81"/>
      <c r="AX256" s="615"/>
    </row>
  </sheetData>
  <autoFilter ref="A4:CK246" xr:uid="{7BF4613B-2CF5-431D-8F35-DC5378C52C94}"/>
  <conditionalFormatting sqref="CL1:XFD165 CL175:XFD1048576">
    <cfRule type="cellIs" dxfId="441" priority="413" operator="between">
      <formula>0.01</formula>
      <formula>0.99</formula>
    </cfRule>
  </conditionalFormatting>
  <conditionalFormatting sqref="CL175:XFD1048576 CL1:XFD165">
    <cfRule type="cellIs" dxfId="440" priority="355" operator="between">
      <formula>-0.01</formula>
      <formula>-0.99</formula>
    </cfRule>
  </conditionalFormatting>
  <conditionalFormatting sqref="H2:H246">
    <cfRule type="expression" dxfId="439" priority="90">
      <formula>IF(RIGHT(INT(H2),1)*1=9,TRUE,FALSE)</formula>
    </cfRule>
  </conditionalFormatting>
  <conditionalFormatting sqref="I1:I1048576">
    <cfRule type="cellIs" dxfId="438" priority="88" operator="between">
      <formula>-0.01</formula>
      <formula>-0.99</formula>
    </cfRule>
    <cfRule type="cellIs" dxfId="437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6" priority="72" operator="equal">
      <formula>1</formula>
    </cfRule>
  </conditionalFormatting>
  <conditionalFormatting sqref="I142:I147">
    <cfRule type="cellIs" dxfId="435" priority="64" operator="equal">
      <formula>1</formula>
    </cfRule>
    <cfRule type="cellIs" dxfId="434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3" priority="67" operator="greaterThan">
      <formula>0.7</formula>
    </cfRule>
    <cfRule type="cellIs" dxfId="432" priority="68" operator="lessThan">
      <formula>-0.3</formula>
    </cfRule>
    <cfRule type="cellIs" dxfId="431" priority="69" operator="lessThan">
      <formula>0</formula>
    </cfRule>
    <cfRule type="beginsWith" priority="70" operator="beginsWith" text="#">
      <formula>LEFT(I142,LEN("#"))="#"</formula>
    </cfRule>
    <cfRule type="cellIs" dxfId="430" priority="73" operator="equal">
      <formula>1</formula>
    </cfRule>
    <cfRule type="cellIs" dxfId="429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8" priority="76" operator="greaterThan">
      <formula>0.7</formula>
    </cfRule>
    <cfRule type="cellIs" dxfId="427" priority="77" operator="lessThan">
      <formula>-0.3</formula>
    </cfRule>
    <cfRule type="cellIs" dxfId="426" priority="78" operator="equal">
      <formula>1</formula>
    </cfRule>
    <cfRule type="cellIs" dxfId="425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4" priority="81" operator="greaterThan">
      <formula>0.7</formula>
    </cfRule>
    <cfRule type="cellIs" dxfId="423" priority="82" operator="lessThan">
      <formula>-0.3</formula>
    </cfRule>
    <cfRule type="cellIs" dxfId="422" priority="83" operator="equal">
      <formula>1</formula>
    </cfRule>
    <cfRule type="cellIs" dxfId="421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0" priority="86" operator="greaterThan">
      <formula>0.7</formula>
    </cfRule>
    <cfRule type="cellIs" dxfId="419" priority="87" operator="lessThan">
      <formula>-0.3</formula>
    </cfRule>
  </conditionalFormatting>
  <conditionalFormatting sqref="K2:K246">
    <cfRule type="expression" dxfId="418" priority="117">
      <formula>IF(RIGHT(INT(K2),1)*1=9,TRUE,FALSE)</formula>
    </cfRule>
  </conditionalFormatting>
  <conditionalFormatting sqref="L1:L1048576">
    <cfRule type="cellIs" dxfId="417" priority="115" operator="between">
      <formula>-0.01</formula>
      <formula>-0.99</formula>
    </cfRule>
    <cfRule type="cellIs" dxfId="416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5" priority="99" operator="equal">
      <formula>1</formula>
    </cfRule>
  </conditionalFormatting>
  <conditionalFormatting sqref="L142:L147">
    <cfRule type="cellIs" dxfId="414" priority="91" operator="equal">
      <formula>1</formula>
    </cfRule>
    <cfRule type="cellIs" dxfId="413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2" priority="94" operator="greaterThan">
      <formula>0.7</formula>
    </cfRule>
    <cfRule type="cellIs" dxfId="411" priority="95" operator="lessThan">
      <formula>-0.3</formula>
    </cfRule>
    <cfRule type="cellIs" dxfId="410" priority="96" operator="lessThan">
      <formula>0</formula>
    </cfRule>
    <cfRule type="beginsWith" priority="97" operator="beginsWith" text="#">
      <formula>LEFT(L142,LEN("#"))="#"</formula>
    </cfRule>
    <cfRule type="cellIs" dxfId="409" priority="100" operator="equal">
      <formula>1</formula>
    </cfRule>
    <cfRule type="cellIs" dxfId="408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7" priority="103" operator="greaterThan">
      <formula>0.7</formula>
    </cfRule>
    <cfRule type="cellIs" dxfId="406" priority="104" operator="lessThan">
      <formula>-0.3</formula>
    </cfRule>
    <cfRule type="cellIs" dxfId="405" priority="105" operator="equal">
      <formula>1</formula>
    </cfRule>
    <cfRule type="cellIs" dxfId="404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3" priority="108" operator="greaterThan">
      <formula>0.7</formula>
    </cfRule>
    <cfRule type="cellIs" dxfId="402" priority="109" operator="lessThan">
      <formula>-0.3</formula>
    </cfRule>
    <cfRule type="cellIs" dxfId="401" priority="110" operator="equal">
      <formula>1</formula>
    </cfRule>
    <cfRule type="cellIs" dxfId="400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9" priority="113" operator="greaterThan">
      <formula>0.7</formula>
    </cfRule>
    <cfRule type="cellIs" dxfId="398" priority="114" operator="lessThan">
      <formula>-0.3</formula>
    </cfRule>
  </conditionalFormatting>
  <conditionalFormatting sqref="N2:N246 Q2:Q246 T2:T246 AI5:AI238 AL5:AL238 AC5:AC245 AF5:AF245 W5:W246 Z5:Z246">
    <cfRule type="expression" dxfId="397" priority="146">
      <formula>IF(RIGHT(INT(N2),1)*1=9,TRUE,FALSE)</formula>
    </cfRule>
  </conditionalFormatting>
  <conditionalFormatting sqref="O1:O1048576 R1:R1048576 U1:U1048576 X1:X1048576">
    <cfRule type="cellIs" dxfId="396" priority="157" operator="between">
      <formula>-0.01</formula>
      <formula>-0.99</formula>
    </cfRule>
    <cfRule type="cellIs" dxfId="395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4" priority="126" operator="equal">
      <formula>1</formula>
    </cfRule>
  </conditionalFormatting>
  <conditionalFormatting sqref="O142:O147">
    <cfRule type="cellIs" dxfId="393" priority="118" operator="equal">
      <formula>1</formula>
    </cfRule>
    <cfRule type="cellIs" dxfId="392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1" priority="121" operator="greaterThan">
      <formula>0.7</formula>
    </cfRule>
    <cfRule type="cellIs" dxfId="390" priority="122" operator="lessThan">
      <formula>-0.3</formula>
    </cfRule>
    <cfRule type="cellIs" dxfId="389" priority="123" operator="lessThan">
      <formula>0</formula>
    </cfRule>
    <cfRule type="beginsWith" priority="124" operator="beginsWith" text="#">
      <formula>LEFT(O142,LEN("#"))="#"</formula>
    </cfRule>
    <cfRule type="cellIs" dxfId="388" priority="127" operator="equal">
      <formula>1</formula>
    </cfRule>
    <cfRule type="cellIs" dxfId="387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6" priority="130" operator="greaterThan">
      <formula>0.7</formula>
    </cfRule>
    <cfRule type="cellIs" dxfId="385" priority="131" operator="lessThan">
      <formula>-0.3</formula>
    </cfRule>
    <cfRule type="cellIs" dxfId="384" priority="147" operator="equal">
      <formula>1</formula>
    </cfRule>
    <cfRule type="cellIs" dxfId="383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2" priority="150" operator="greaterThan">
      <formula>0.7</formula>
    </cfRule>
    <cfRule type="cellIs" dxfId="381" priority="151" operator="lessThan">
      <formula>-0.3</formula>
    </cfRule>
    <cfRule type="cellIs" dxfId="380" priority="152" operator="equal">
      <formula>1</formula>
    </cfRule>
    <cfRule type="cellIs" dxfId="379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8" priority="155" operator="greaterThan">
      <formula>0.7</formula>
    </cfRule>
    <cfRule type="cellIs" dxfId="377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6" priority="140" operator="equal">
      <formula>1</formula>
    </cfRule>
  </conditionalFormatting>
  <conditionalFormatting sqref="R142:R147">
    <cfRule type="cellIs" dxfId="375" priority="132" operator="equal">
      <formula>1</formula>
    </cfRule>
    <cfRule type="cellIs" dxfId="374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3" priority="135" operator="greaterThan">
      <formula>0.7</formula>
    </cfRule>
    <cfRule type="cellIs" dxfId="372" priority="136" operator="lessThan">
      <formula>-0.3</formula>
    </cfRule>
    <cfRule type="cellIs" dxfId="371" priority="137" operator="lessThan">
      <formula>0</formula>
    </cfRule>
    <cfRule type="beginsWith" priority="138" operator="beginsWith" text="#">
      <formula>LEFT(R142,LEN("#"))="#"</formula>
    </cfRule>
    <cfRule type="cellIs" dxfId="370" priority="141" operator="equal">
      <formula>1</formula>
    </cfRule>
    <cfRule type="cellIs" dxfId="369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8" priority="144" operator="greaterThan">
      <formula>0.7</formula>
    </cfRule>
    <cfRule type="cellIs" dxfId="367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6" priority="167" operator="equal">
      <formula>1</formula>
    </cfRule>
  </conditionalFormatting>
  <conditionalFormatting sqref="U142:U147">
    <cfRule type="cellIs" dxfId="365" priority="159" operator="equal">
      <formula>1</formula>
    </cfRule>
    <cfRule type="cellIs" dxfId="364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3" priority="162" operator="greaterThan">
      <formula>0.7</formula>
    </cfRule>
    <cfRule type="cellIs" dxfId="362" priority="163" operator="lessThan">
      <formula>-0.3</formula>
    </cfRule>
    <cfRule type="cellIs" dxfId="361" priority="164" operator="lessThan">
      <formula>0</formula>
    </cfRule>
    <cfRule type="beginsWith" priority="165" operator="beginsWith" text="#">
      <formula>LEFT(U142,LEN("#"))="#"</formula>
    </cfRule>
    <cfRule type="cellIs" dxfId="360" priority="168" operator="equal">
      <formula>1</formula>
    </cfRule>
    <cfRule type="cellIs" dxfId="359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8" priority="171" operator="greaterThan">
      <formula>0.7</formula>
    </cfRule>
    <cfRule type="cellIs" dxfId="357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6" priority="181" operator="equal">
      <formula>1</formula>
    </cfRule>
  </conditionalFormatting>
  <conditionalFormatting sqref="X142:X147">
    <cfRule type="cellIs" dxfId="355" priority="173" operator="equal">
      <formula>1</formula>
    </cfRule>
    <cfRule type="cellIs" dxfId="354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3" priority="176" operator="greaterThan">
      <formula>0.7</formula>
    </cfRule>
    <cfRule type="cellIs" dxfId="352" priority="177" operator="lessThan">
      <formula>-0.3</formula>
    </cfRule>
    <cfRule type="cellIs" dxfId="351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50" priority="190" operator="equal">
      <formula>1</formula>
    </cfRule>
  </conditionalFormatting>
  <conditionalFormatting sqref="AA142:AA147">
    <cfRule type="cellIs" dxfId="349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8" priority="185" operator="greaterThan">
      <formula>0.7</formula>
    </cfRule>
    <cfRule type="cellIs" dxfId="347" priority="186" operator="lessThan">
      <formula>-0.3</formula>
    </cfRule>
  </conditionalFormatting>
  <conditionalFormatting sqref="AA142:AI147">
    <cfRule type="cellIs" dxfId="346" priority="182" operator="equal">
      <formula>1</formula>
    </cfRule>
    <cfRule type="cellIs" dxfId="345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4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3" priority="209" operator="greaterThan">
      <formula>0.7</formula>
    </cfRule>
  </conditionalFormatting>
  <conditionalFormatting sqref="AC142:AI147">
    <cfRule type="cellIs" dxfId="342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41" priority="219" operator="equal">
      <formula>1</formula>
    </cfRule>
  </conditionalFormatting>
  <conditionalFormatting sqref="AE142:AI147 AQ142:BA147">
    <cfRule type="cellIs" dxfId="340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9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8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7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6" priority="229" operator="between">
      <formula>-0.01</formula>
      <formula>-0.99</formula>
    </cfRule>
  </conditionalFormatting>
  <conditionalFormatting sqref="AM29:AM39">
    <cfRule type="cellIs" dxfId="335" priority="225" operator="lessThan">
      <formula>-0.3</formula>
    </cfRule>
    <cfRule type="cellIs" dxfId="334" priority="226" operator="lessThan">
      <formula>0</formula>
    </cfRule>
    <cfRule type="beginsWith" priority="227" operator="beginsWith" text="#">
      <formula>LEFT(AM29,LEN("#"))="#"</formula>
    </cfRule>
    <cfRule type="cellIs" dxfId="333" priority="228" operator="equal">
      <formula>1</formula>
    </cfRule>
  </conditionalFormatting>
  <conditionalFormatting sqref="AN142:AN147">
    <cfRule type="expression" dxfId="332" priority="191">
      <formula>IF(RIGHT(INT(AN142),1)*1=9,TRUE,FALSE)</formula>
    </cfRule>
  </conditionalFormatting>
  <conditionalFormatting sqref="AO161:AO163">
    <cfRule type="expression" dxfId="331" priority="224">
      <formula>IF(RIGHT(INT(AO161),1)*1=9,TRUE,FALSE)</formula>
    </cfRule>
  </conditionalFormatting>
  <conditionalFormatting sqref="AP29:AP39">
    <cfRule type="cellIs" dxfId="330" priority="230" operator="lessThan">
      <formula>-0.3</formula>
    </cfRule>
    <cfRule type="cellIs" dxfId="329" priority="231" operator="lessThan">
      <formula>0</formula>
    </cfRule>
    <cfRule type="beginsWith" priority="232" operator="beginsWith" text="#">
      <formula>LEFT(AP29,LEN("#"))="#"</formula>
    </cfRule>
    <cfRule type="cellIs" dxfId="328" priority="233" operator="equal">
      <formula>1</formula>
    </cfRule>
  </conditionalFormatting>
  <conditionalFormatting sqref="AP142:AP147 AB142:AB147">
    <cfRule type="cellIs" dxfId="327" priority="212" operator="greaterThan">
      <formula>0</formula>
    </cfRule>
  </conditionalFormatting>
  <conditionalFormatting sqref="AP142:BA147">
    <cfRule type="cellIs" dxfId="326" priority="203" operator="lessThan">
      <formula>0</formula>
    </cfRule>
    <cfRule type="beginsWith" priority="204" operator="beginsWith" text="#">
      <formula>LEFT(AP142,LEN("#"))="#"</formula>
    </cfRule>
    <cfRule type="cellIs" dxfId="325" priority="213" operator="equal">
      <formula>1</formula>
    </cfRule>
  </conditionalFormatting>
  <conditionalFormatting sqref="AS29:AS39">
    <cfRule type="cellIs" dxfId="324" priority="234" operator="lessThan">
      <formula>-0.3</formula>
    </cfRule>
    <cfRule type="cellIs" dxfId="323" priority="235" operator="lessThan">
      <formula>0</formula>
    </cfRule>
    <cfRule type="beginsWith" priority="236" operator="beginsWith" text="#">
      <formula>LEFT(AS29,LEN("#"))="#"</formula>
    </cfRule>
    <cfRule type="cellIs" dxfId="322" priority="237" operator="equal">
      <formula>1</formula>
    </cfRule>
  </conditionalFormatting>
  <conditionalFormatting sqref="AV29:AV39">
    <cfRule type="cellIs" dxfId="321" priority="238" operator="lessThan">
      <formula>-0.3</formula>
    </cfRule>
    <cfRule type="cellIs" dxfId="320" priority="239" operator="lessThan">
      <formula>0</formula>
    </cfRule>
    <cfRule type="beginsWith" priority="240" operator="beginsWith" text="#">
      <formula>LEFT(AV29,LEN("#"))="#"</formula>
    </cfRule>
    <cfRule type="cellIs" dxfId="319" priority="241" operator="equal">
      <formula>1</formula>
    </cfRule>
  </conditionalFormatting>
  <conditionalFormatting sqref="AY29:AY39">
    <cfRule type="cellIs" dxfId="318" priority="242" operator="lessThan">
      <formula>-0.3</formula>
    </cfRule>
    <cfRule type="cellIs" dxfId="317" priority="243" operator="lessThan">
      <formula>0</formula>
    </cfRule>
    <cfRule type="beginsWith" priority="244" operator="beginsWith" text="#">
      <formula>LEFT(AY29,LEN("#"))="#"</formula>
    </cfRule>
    <cfRule type="cellIs" dxfId="316" priority="245" operator="equal">
      <formula>1</formula>
    </cfRule>
  </conditionalFormatting>
  <conditionalFormatting sqref="BB29:BB39">
    <cfRule type="cellIs" dxfId="315" priority="246" operator="lessThan">
      <formula>-0.3</formula>
    </cfRule>
    <cfRule type="cellIs" dxfId="314" priority="247" operator="lessThan">
      <formula>0</formula>
    </cfRule>
    <cfRule type="beginsWith" priority="248" operator="beginsWith" text="#">
      <formula>LEFT(BB29,LEN("#"))="#"</formula>
    </cfRule>
    <cfRule type="cellIs" dxfId="313" priority="249" operator="equal">
      <formula>1</formula>
    </cfRule>
  </conditionalFormatting>
  <conditionalFormatting sqref="BE29:BE39">
    <cfRule type="cellIs" dxfId="312" priority="250" operator="lessThan">
      <formula>-0.3</formula>
    </cfRule>
    <cfRule type="cellIs" dxfId="311" priority="251" operator="lessThan">
      <formula>0</formula>
    </cfRule>
    <cfRule type="beginsWith" priority="252" operator="beginsWith" text="#">
      <formula>LEFT(BE29,LEN("#"))="#"</formula>
    </cfRule>
    <cfRule type="cellIs" dxfId="310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9" priority="194" operator="greaterThan">
      <formula>0</formula>
    </cfRule>
    <cfRule type="cellIs" dxfId="308" priority="195" operator="equal">
      <formula>1</formula>
    </cfRule>
  </conditionalFormatting>
  <conditionalFormatting sqref="BF142:BH147">
    <cfRule type="cellIs" dxfId="307" priority="192" operator="lessThan">
      <formula>0</formula>
    </cfRule>
  </conditionalFormatting>
  <conditionalFormatting sqref="BG142:BH147 AP142:AP147">
    <cfRule type="cellIs" dxfId="306" priority="205" operator="equal">
      <formula>1</formula>
    </cfRule>
  </conditionalFormatting>
  <conditionalFormatting sqref="BG142:BH147 AQ142:BA147">
    <cfRule type="cellIs" dxfId="305" priority="206" operator="equal">
      <formula>1</formula>
    </cfRule>
  </conditionalFormatting>
  <conditionalFormatting sqref="BG142:BH147">
    <cfRule type="cellIs" dxfId="304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3" priority="254" operator="lessThan">
      <formula>-0.3</formula>
    </cfRule>
    <cfRule type="cellIs" dxfId="302" priority="255" operator="lessThan">
      <formula>0</formula>
    </cfRule>
    <cfRule type="beginsWith" priority="256" operator="beginsWith" text="#">
      <formula>LEFT(BH29,LEN("#"))="#"</formula>
    </cfRule>
    <cfRule type="cellIs" dxfId="301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300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9" priority="217" operator="between">
      <formula>0.01</formula>
      <formula>0.99</formula>
    </cfRule>
  </conditionalFormatting>
  <conditionalFormatting sqref="BJ142:BK147">
    <cfRule type="cellIs" dxfId="298" priority="196" operator="equal">
      <formula>1</formula>
    </cfRule>
    <cfRule type="cellIs" dxfId="297" priority="197" operator="greaterThanOrEqual">
      <formula>0</formula>
    </cfRule>
    <cfRule type="cellIs" dxfId="296" priority="198" operator="lessThan">
      <formula>0</formula>
    </cfRule>
    <cfRule type="beginsWith" priority="199" operator="beginsWith" text="#">
      <formula>LEFT(BJ142,LEN("#"))="#"</formula>
    </cfRule>
    <cfRule type="cellIs" dxfId="295" priority="200" operator="equal">
      <formula>1</formula>
    </cfRule>
    <cfRule type="cellIs" dxfId="294" priority="201" operator="lessThan">
      <formula>-0.3</formula>
    </cfRule>
  </conditionalFormatting>
  <conditionalFormatting sqref="BK29:BK39">
    <cfRule type="cellIs" dxfId="293" priority="258" operator="lessThan">
      <formula>-0.3</formula>
    </cfRule>
    <cfRule type="cellIs" dxfId="292" priority="259" operator="lessThan">
      <formula>0</formula>
    </cfRule>
    <cfRule type="beginsWith" priority="260" operator="beginsWith" text="#">
      <formula>LEFT(BK29,LEN("#"))="#"</formula>
    </cfRule>
    <cfRule type="cellIs" dxfId="291" priority="261" operator="equal">
      <formula>1</formula>
    </cfRule>
  </conditionalFormatting>
  <conditionalFormatting sqref="BN29:BN39">
    <cfRule type="cellIs" dxfId="290" priority="262" operator="lessThan">
      <formula>-0.3</formula>
    </cfRule>
    <cfRule type="cellIs" dxfId="289" priority="263" operator="lessThan">
      <formula>0</formula>
    </cfRule>
    <cfRule type="beginsWith" priority="264" operator="beginsWith" text="#">
      <formula>LEFT(BN29,LEN("#"))="#"</formula>
    </cfRule>
    <cfRule type="cellIs" dxfId="288" priority="265" operator="equal">
      <formula>1</formula>
    </cfRule>
  </conditionalFormatting>
  <conditionalFormatting sqref="BQ29:BQ39">
    <cfRule type="cellIs" dxfId="287" priority="266" operator="lessThan">
      <formula>-0.3</formula>
    </cfRule>
    <cfRule type="cellIs" dxfId="286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5" priority="273" operator="between">
      <formula>-0.01</formula>
      <formula>-0.99</formula>
    </cfRule>
  </conditionalFormatting>
  <conditionalFormatting sqref="BT29:BT39">
    <cfRule type="cellIs" dxfId="284" priority="269" operator="lessThan">
      <formula>-0.3</formula>
    </cfRule>
    <cfRule type="cellIs" dxfId="283" priority="270" operator="lessThan">
      <formula>0</formula>
    </cfRule>
    <cfRule type="beginsWith" priority="271" operator="beginsWith" text="#">
      <formula>LEFT(BT29,LEN("#"))="#"</formula>
    </cfRule>
    <cfRule type="cellIs" dxfId="282" priority="272" operator="equal">
      <formula>1</formula>
    </cfRule>
  </conditionalFormatting>
  <conditionalFormatting sqref="BW29:BW39">
    <cfRule type="cellIs" dxfId="281" priority="275" operator="greaterThanOrEqual">
      <formula>0</formula>
    </cfRule>
    <cfRule type="cellIs" dxfId="280" priority="276" operator="lessThan">
      <formula>-0.3</formula>
    </cfRule>
    <cfRule type="cellIs" dxfId="279" priority="277" operator="lessThan">
      <formula>0</formula>
    </cfRule>
    <cfRule type="beginsWith" priority="278" operator="beginsWith" text="#">
      <formula>LEFT(BW29,LEN("#"))="#"</formula>
    </cfRule>
    <cfRule type="cellIs" dxfId="278" priority="279" operator="equal">
      <formula>1</formula>
    </cfRule>
  </conditionalFormatting>
  <conditionalFormatting sqref="BZ29:BZ39">
    <cfRule type="cellIs" dxfId="277" priority="280" operator="greaterThanOrEqual">
      <formula>0</formula>
    </cfRule>
    <cfRule type="cellIs" dxfId="276" priority="281" operator="lessThan">
      <formula>-0.3</formula>
    </cfRule>
    <cfRule type="cellIs" dxfId="275" priority="282" operator="lessThan">
      <formula>0</formula>
    </cfRule>
    <cfRule type="beginsWith" priority="283" operator="beginsWith" text="#">
      <formula>LEFT(BZ29,LEN("#"))="#"</formula>
    </cfRule>
    <cfRule type="cellIs" dxfId="274" priority="284" operator="equal">
      <formula>1</formula>
    </cfRule>
  </conditionalFormatting>
  <conditionalFormatting sqref="CC29:CC39">
    <cfRule type="cellIs" dxfId="273" priority="285" operator="lessThan">
      <formula>-0.3</formula>
    </cfRule>
    <cfRule type="cellIs" dxfId="272" priority="286" operator="lessThan">
      <formula>0</formula>
    </cfRule>
    <cfRule type="beginsWith" priority="287" operator="beginsWith" text="#">
      <formula>LEFT(CC29,LEN("#"))="#"</formula>
    </cfRule>
    <cfRule type="cellIs" dxfId="271" priority="288" operator="equal">
      <formula>1</formula>
    </cfRule>
  </conditionalFormatting>
  <conditionalFormatting sqref="CF29:CF39">
    <cfRule type="cellIs" dxfId="270" priority="289" operator="greaterThanOrEqual">
      <formula>0</formula>
    </cfRule>
    <cfRule type="cellIs" dxfId="269" priority="290" operator="lessThan">
      <formula>-0.3</formula>
    </cfRule>
    <cfRule type="cellIs" dxfId="268" priority="291" operator="lessThan">
      <formula>0</formula>
    </cfRule>
    <cfRule type="beginsWith" priority="292" operator="beginsWith" text="#">
      <formula>LEFT(CF29,LEN("#"))="#"</formula>
    </cfRule>
    <cfRule type="cellIs" dxfId="267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6" priority="294" operator="greaterThanOrEqual">
      <formula>0</formula>
    </cfRule>
    <cfRule type="cellIs" dxfId="265" priority="295" operator="lessThan">
      <formula>-0.3</formula>
    </cfRule>
    <cfRule type="cellIs" dxfId="264" priority="296" operator="lessThan">
      <formula>0</formula>
    </cfRule>
    <cfRule type="cellIs" dxfId="263" priority="298" operator="equal">
      <formula>1</formula>
    </cfRule>
  </conditionalFormatting>
  <conditionalFormatting sqref="A4:C4">
    <cfRule type="expression" dxfId="262" priority="36">
      <formula>IF(RIGHT(INT(A4),1)*1=9,TRUE,FALSE)</formula>
    </cfRule>
  </conditionalFormatting>
  <conditionalFormatting sqref="G4">
    <cfRule type="expression" dxfId="261" priority="35">
      <formula>IF(RIGHT(INT(G4),1)*1=9,TRUE,FALSE)</formula>
    </cfRule>
  </conditionalFormatting>
  <conditionalFormatting sqref="J4">
    <cfRule type="expression" dxfId="260" priority="34">
      <formula>IF(RIGHT(INT(J4),1)*1=9,TRUE,FALSE)</formula>
    </cfRule>
  </conditionalFormatting>
  <conditionalFormatting sqref="M4">
    <cfRule type="expression" dxfId="259" priority="33">
      <formula>IF(RIGHT(INT(M4),1)*1=9,TRUE,FALSE)</formula>
    </cfRule>
  </conditionalFormatting>
  <conditionalFormatting sqref="P4">
    <cfRule type="expression" dxfId="258" priority="32">
      <formula>IF(RIGHT(INT(P4),1)*1=9,TRUE,FALSE)</formula>
    </cfRule>
  </conditionalFormatting>
  <conditionalFormatting sqref="S4">
    <cfRule type="expression" dxfId="257" priority="31">
      <formula>IF(RIGHT(INT(S4),1)*1=9,TRUE,FALSE)</formula>
    </cfRule>
  </conditionalFormatting>
  <conditionalFormatting sqref="E2:E246">
    <cfRule type="expression" dxfId="256" priority="2">
      <formula>IF(RIGHT(INT(E2),1)*1=9,TRUE,FALSE)</formula>
    </cfRule>
  </conditionalFormatting>
  <conditionalFormatting sqref="F1:F1048576">
    <cfRule type="cellIs" dxfId="255" priority="27" operator="between">
      <formula>-0.01</formula>
      <formula>-0.99</formula>
    </cfRule>
    <cfRule type="cellIs" dxfId="254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3" priority="11" operator="equal">
      <formula>1</formula>
    </cfRule>
  </conditionalFormatting>
  <conditionalFormatting sqref="F142:F147">
    <cfRule type="cellIs" dxfId="252" priority="3" operator="equal">
      <formula>1</formula>
    </cfRule>
    <cfRule type="cellIs" dxfId="251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50" priority="6" operator="greaterThan">
      <formula>0.7</formula>
    </cfRule>
    <cfRule type="cellIs" dxfId="249" priority="7" operator="lessThan">
      <formula>-0.3</formula>
    </cfRule>
    <cfRule type="cellIs" dxfId="248" priority="8" operator="lessThan">
      <formula>0</formula>
    </cfRule>
    <cfRule type="beginsWith" priority="9" operator="beginsWith" text="#">
      <formula>LEFT(F142,LEN("#"))="#"</formula>
    </cfRule>
    <cfRule type="cellIs" dxfId="247" priority="12" operator="equal">
      <formula>1</formula>
    </cfRule>
    <cfRule type="cellIs" dxfId="246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5" priority="15" operator="greaterThan">
      <formula>0.7</formula>
    </cfRule>
    <cfRule type="cellIs" dxfId="244" priority="16" operator="lessThan">
      <formula>-0.3</formula>
    </cfRule>
    <cfRule type="cellIs" dxfId="243" priority="17" operator="equal">
      <formula>1</formula>
    </cfRule>
    <cfRule type="cellIs" dxfId="242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1" priority="20" operator="greaterThan">
      <formula>0.7</formula>
    </cfRule>
    <cfRule type="cellIs" dxfId="240" priority="21" operator="lessThan">
      <formula>-0.3</formula>
    </cfRule>
    <cfRule type="cellIs" dxfId="239" priority="22" operator="equal">
      <formula>1</formula>
    </cfRule>
    <cfRule type="cellIs" dxfId="238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7" priority="25" operator="greaterThan">
      <formula>0.7</formula>
    </cfRule>
    <cfRule type="cellIs" dxfId="236" priority="26" operator="lessThan">
      <formula>-0.3</formula>
    </cfRule>
  </conditionalFormatting>
  <conditionalFormatting sqref="D1:E1 D247:E1048576">
    <cfRule type="cellIs" dxfId="235" priority="30" operator="between">
      <formula>0.01</formula>
      <formula>0.99</formula>
    </cfRule>
  </conditionalFormatting>
  <conditionalFormatting sqref="D1:E1 D247:E1048576">
    <cfRule type="cellIs" dxfId="234" priority="29" operator="between">
      <formula>-0.01</formula>
      <formula>-0.99</formula>
    </cfRule>
  </conditionalFormatting>
  <conditionalFormatting sqref="D4">
    <cfRule type="expression" dxfId="233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4"/>
  <sheetViews>
    <sheetView zoomScale="77" zoomScaleNormal="85" workbookViewId="0">
      <selection activeCell="E19" sqref="E19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8" bestFit="1" customWidth="1"/>
    <col min="7" max="7" width="6.7109375" bestFit="1" customWidth="1"/>
    <col min="8" max="8" width="6.42578125" bestFit="1" customWidth="1"/>
    <col min="9" max="9" width="6.7109375" bestFit="1" customWidth="1"/>
    <col min="10" max="10" width="13.5703125" hidden="1" customWidth="1"/>
    <col min="11" max="11" width="6.7109375" bestFit="1" customWidth="1"/>
    <col min="12" max="12" width="7.42578125" bestFit="1" customWidth="1"/>
    <col min="13" max="13" width="7.140625" bestFit="1" customWidth="1"/>
    <col min="14" max="14" width="7.42578125" bestFit="1" customWidth="1"/>
    <col min="15" max="15" width="7.140625" bestFit="1" customWidth="1"/>
    <col min="16" max="16" width="7.42578125" bestFit="1" customWidth="1"/>
    <col min="17" max="17" width="7.140625" bestFit="1" customWidth="1"/>
    <col min="18" max="18" width="8" bestFit="1" customWidth="1"/>
    <col min="19" max="19" width="7.140625" bestFit="1" customWidth="1"/>
    <col min="20" max="20" width="8" bestFit="1" customWidth="1"/>
    <col min="21" max="21" width="6.42578125" bestFit="1" customWidth="1"/>
    <col min="22" max="22" width="7" bestFit="1" customWidth="1"/>
    <col min="23" max="23" width="6.42578125" bestFit="1" customWidth="1"/>
    <col min="24" max="24" width="13.5703125" hidden="1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10" x14ac:dyDescent="0.25">
      <c r="A1" s="1098" t="s">
        <v>1336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9840</v>
      </c>
      <c r="F4" s="1250">
        <v>0</v>
      </c>
      <c r="G4" s="1249">
        <v>9840</v>
      </c>
      <c r="H4" s="1250">
        <v>0</v>
      </c>
      <c r="I4" s="1249">
        <v>9840</v>
      </c>
      <c r="J4" s="1249" t="s">
        <v>928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9840</v>
      </c>
      <c r="F5" s="1250">
        <v>0</v>
      </c>
      <c r="G5" s="1249">
        <v>9840</v>
      </c>
      <c r="H5" s="1250">
        <v>0</v>
      </c>
      <c r="I5" s="1249">
        <v>9840</v>
      </c>
      <c r="J5" s="1249" t="s">
        <v>928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9840</v>
      </c>
      <c r="F6" s="1250">
        <v>0</v>
      </c>
      <c r="G6" s="1249">
        <v>9840</v>
      </c>
      <c r="H6" s="1250">
        <v>0</v>
      </c>
      <c r="I6" s="1249">
        <v>9840</v>
      </c>
      <c r="J6" s="1249" t="s">
        <v>928</v>
      </c>
    </row>
    <row r="7" spans="1:10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9">
        <v>1591</v>
      </c>
      <c r="F7" s="1250">
        <v>0</v>
      </c>
      <c r="G7" s="1249">
        <v>1591</v>
      </c>
      <c r="H7" s="1250">
        <v>0</v>
      </c>
      <c r="I7" s="1249">
        <v>1591</v>
      </c>
      <c r="J7" s="1249" t="s">
        <v>933</v>
      </c>
    </row>
    <row r="8" spans="1:10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9">
        <v>1569</v>
      </c>
      <c r="F8" s="1250">
        <v>0</v>
      </c>
      <c r="G8" s="1249">
        <v>1569</v>
      </c>
      <c r="H8" s="1250">
        <v>0</v>
      </c>
      <c r="I8" s="1249">
        <v>1569</v>
      </c>
      <c r="J8" s="1249" t="s">
        <v>933</v>
      </c>
    </row>
    <row r="9" spans="1:10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9">
        <v>3241</v>
      </c>
      <c r="F9" s="1250">
        <v>0</v>
      </c>
      <c r="G9" s="1249">
        <v>3241</v>
      </c>
      <c r="H9" s="1250">
        <v>0</v>
      </c>
      <c r="I9" s="1249">
        <v>3241</v>
      </c>
      <c r="J9" s="1249" t="s">
        <v>933</v>
      </c>
    </row>
    <row r="10" spans="1:10" x14ac:dyDescent="0.25">
      <c r="A10" s="1097">
        <v>13</v>
      </c>
      <c r="B10" s="1097" t="s">
        <v>509</v>
      </c>
      <c r="C10" s="1097" t="s">
        <v>510</v>
      </c>
      <c r="D10" s="1097" t="s">
        <v>503</v>
      </c>
      <c r="E10" s="1249">
        <v>211</v>
      </c>
      <c r="F10" s="1250">
        <v>0</v>
      </c>
      <c r="G10" s="1249">
        <v>211</v>
      </c>
      <c r="H10" s="1250">
        <v>0</v>
      </c>
      <c r="I10" s="1249">
        <v>211</v>
      </c>
      <c r="J10" s="1249" t="s">
        <v>933</v>
      </c>
    </row>
    <row r="11" spans="1:10" x14ac:dyDescent="0.25">
      <c r="A11" s="1249">
        <v>18</v>
      </c>
      <c r="B11" s="1249" t="s">
        <v>511</v>
      </c>
      <c r="C11" s="1249" t="s">
        <v>432</v>
      </c>
      <c r="D11" s="1249" t="s">
        <v>503</v>
      </c>
      <c r="E11" s="1249">
        <v>6208</v>
      </c>
      <c r="F11" s="1250">
        <v>0</v>
      </c>
      <c r="G11" s="1249">
        <v>6208</v>
      </c>
      <c r="H11" s="1250">
        <v>0</v>
      </c>
      <c r="I11" s="1249">
        <v>6208</v>
      </c>
      <c r="J11" s="1249" t="s">
        <v>928</v>
      </c>
    </row>
    <row r="12" spans="1:10" x14ac:dyDescent="0.25">
      <c r="A12" s="1249">
        <v>20</v>
      </c>
      <c r="B12" s="1249" t="s">
        <v>512</v>
      </c>
      <c r="C12" s="1249" t="s">
        <v>432</v>
      </c>
      <c r="D12" s="1249" t="s">
        <v>503</v>
      </c>
      <c r="E12" s="1249">
        <v>6206</v>
      </c>
      <c r="F12" s="1163">
        <v>-1.6000000000000001E-4</v>
      </c>
      <c r="G12" s="1249">
        <v>6207</v>
      </c>
      <c r="H12" s="1250">
        <v>0</v>
      </c>
      <c r="I12" s="1249">
        <v>6207</v>
      </c>
      <c r="J12" s="1249" t="s">
        <v>928</v>
      </c>
    </row>
    <row r="13" spans="1:10" x14ac:dyDescent="0.25">
      <c r="A13" s="1249">
        <v>27</v>
      </c>
      <c r="B13" s="1249" t="s">
        <v>513</v>
      </c>
      <c r="C13" s="1249" t="s">
        <v>514</v>
      </c>
      <c r="D13" s="1249" t="s">
        <v>503</v>
      </c>
      <c r="E13" s="1249">
        <v>21583</v>
      </c>
      <c r="F13" s="1250">
        <v>0</v>
      </c>
      <c r="G13" s="1249">
        <v>21583</v>
      </c>
      <c r="H13" s="1250">
        <v>0</v>
      </c>
      <c r="I13" s="1249">
        <v>21583</v>
      </c>
      <c r="J13" s="1249" t="s">
        <v>928</v>
      </c>
    </row>
    <row r="14" spans="1:10" x14ac:dyDescent="0.25">
      <c r="A14" s="1097">
        <v>30</v>
      </c>
      <c r="B14" s="1097" t="s">
        <v>515</v>
      </c>
      <c r="C14" s="1097" t="s">
        <v>514</v>
      </c>
      <c r="D14" s="1097" t="s">
        <v>503</v>
      </c>
      <c r="E14" s="1249">
        <v>4075</v>
      </c>
      <c r="F14" s="1250">
        <v>0</v>
      </c>
      <c r="G14" s="1249">
        <v>4075</v>
      </c>
      <c r="H14" s="1250">
        <v>0</v>
      </c>
      <c r="I14" s="1249">
        <v>4075</v>
      </c>
      <c r="J14" s="1249" t="s">
        <v>933</v>
      </c>
    </row>
    <row r="15" spans="1:10" x14ac:dyDescent="0.25">
      <c r="A15" s="1249">
        <v>33</v>
      </c>
      <c r="B15" s="1249" t="s">
        <v>320</v>
      </c>
      <c r="C15" s="1249" t="s">
        <v>514</v>
      </c>
      <c r="D15" s="1249" t="s">
        <v>503</v>
      </c>
      <c r="E15" s="1249">
        <v>26731</v>
      </c>
      <c r="F15" s="1250">
        <v>0</v>
      </c>
      <c r="G15" s="1249">
        <v>26731</v>
      </c>
      <c r="H15" s="1250">
        <v>0</v>
      </c>
      <c r="I15" s="1249">
        <v>26731</v>
      </c>
      <c r="J15" s="1249" t="s">
        <v>928</v>
      </c>
    </row>
    <row r="16" spans="1:10" x14ac:dyDescent="0.25">
      <c r="A16" s="1249">
        <v>34</v>
      </c>
      <c r="B16" s="1249" t="s">
        <v>321</v>
      </c>
      <c r="C16" s="1249" t="s">
        <v>514</v>
      </c>
      <c r="D16" s="1249" t="s">
        <v>503</v>
      </c>
      <c r="E16" s="1249">
        <v>23747</v>
      </c>
      <c r="F16" s="1250">
        <v>0</v>
      </c>
      <c r="G16" s="1249">
        <v>23747</v>
      </c>
      <c r="H16" s="1250">
        <v>0</v>
      </c>
      <c r="I16" s="1249">
        <v>23747</v>
      </c>
      <c r="J16" s="1249" t="s">
        <v>928</v>
      </c>
    </row>
    <row r="17" spans="1:10" x14ac:dyDescent="0.25">
      <c r="A17" s="1249">
        <v>35</v>
      </c>
      <c r="B17" s="1249" t="s">
        <v>322</v>
      </c>
      <c r="C17" s="1249" t="s">
        <v>514</v>
      </c>
      <c r="D17" s="1249" t="s">
        <v>503</v>
      </c>
      <c r="E17" s="1249">
        <v>23747</v>
      </c>
      <c r="F17" s="1250">
        <v>0</v>
      </c>
      <c r="G17" s="1249">
        <v>23747</v>
      </c>
      <c r="H17" s="1250">
        <v>0</v>
      </c>
      <c r="I17" s="1249">
        <v>23747</v>
      </c>
      <c r="J17" s="1249" t="s">
        <v>928</v>
      </c>
    </row>
    <row r="18" spans="1:10" x14ac:dyDescent="0.25">
      <c r="A18" s="1097">
        <v>36</v>
      </c>
      <c r="B18" s="1097" t="s">
        <v>516</v>
      </c>
      <c r="C18" s="1097" t="s">
        <v>510</v>
      </c>
      <c r="D18" s="1097" t="s">
        <v>503</v>
      </c>
      <c r="E18" s="1249">
        <v>148</v>
      </c>
      <c r="F18" s="1250">
        <v>0</v>
      </c>
      <c r="G18" s="1249">
        <v>148</v>
      </c>
      <c r="H18" s="1250">
        <v>0</v>
      </c>
      <c r="I18" s="1249">
        <v>148</v>
      </c>
      <c r="J18" s="1249" t="s">
        <v>933</v>
      </c>
    </row>
    <row r="19" spans="1:10" x14ac:dyDescent="0.25">
      <c r="A19" s="1249">
        <v>38</v>
      </c>
      <c r="B19" s="1249" t="s">
        <v>517</v>
      </c>
      <c r="C19" s="1249" t="s">
        <v>514</v>
      </c>
      <c r="D19" s="1249" t="s">
        <v>503</v>
      </c>
      <c r="E19" s="1249">
        <v>23917</v>
      </c>
      <c r="F19" s="1250">
        <v>0</v>
      </c>
      <c r="G19" s="1249">
        <v>23917</v>
      </c>
      <c r="H19" s="1250">
        <v>0</v>
      </c>
      <c r="I19" s="1249">
        <v>23917</v>
      </c>
      <c r="J19" s="1249" t="s">
        <v>928</v>
      </c>
    </row>
    <row r="20" spans="1:10" x14ac:dyDescent="0.25">
      <c r="A20" s="1249">
        <v>39</v>
      </c>
      <c r="B20" s="1249" t="s">
        <v>518</v>
      </c>
      <c r="C20" s="1249" t="s">
        <v>514</v>
      </c>
      <c r="D20" s="1249" t="s">
        <v>503</v>
      </c>
      <c r="E20" s="1249">
        <v>23917</v>
      </c>
      <c r="F20" s="1250">
        <v>0</v>
      </c>
      <c r="G20" s="1249">
        <v>23917</v>
      </c>
      <c r="H20" s="1250">
        <v>0</v>
      </c>
      <c r="I20" s="1249">
        <v>23917</v>
      </c>
      <c r="J20" s="1249" t="s">
        <v>928</v>
      </c>
    </row>
    <row r="21" spans="1:10" x14ac:dyDescent="0.25">
      <c r="A21" s="1249">
        <v>40</v>
      </c>
      <c r="B21" s="1249" t="s">
        <v>519</v>
      </c>
      <c r="C21" s="1249" t="s">
        <v>514</v>
      </c>
      <c r="D21" s="1249" t="s">
        <v>503</v>
      </c>
      <c r="E21" s="1249">
        <v>23917</v>
      </c>
      <c r="F21" s="1250">
        <v>0</v>
      </c>
      <c r="G21" s="1249">
        <v>23917</v>
      </c>
      <c r="H21" s="1250">
        <v>0</v>
      </c>
      <c r="I21" s="1249">
        <v>23917</v>
      </c>
      <c r="J21" s="1249" t="s">
        <v>928</v>
      </c>
    </row>
    <row r="22" spans="1:10" x14ac:dyDescent="0.25">
      <c r="A22" s="1249">
        <v>41</v>
      </c>
      <c r="B22" s="1249" t="s">
        <v>520</v>
      </c>
      <c r="C22" s="1249" t="s">
        <v>514</v>
      </c>
      <c r="D22" s="1249" t="s">
        <v>503</v>
      </c>
      <c r="E22" s="1249">
        <v>23917</v>
      </c>
      <c r="F22" s="1250">
        <v>0</v>
      </c>
      <c r="G22" s="1249">
        <v>23917</v>
      </c>
      <c r="H22" s="1250">
        <v>0</v>
      </c>
      <c r="I22" s="1249">
        <v>23917</v>
      </c>
      <c r="J22" s="1249" t="s">
        <v>928</v>
      </c>
    </row>
    <row r="23" spans="1:10" x14ac:dyDescent="0.25">
      <c r="A23" s="1249">
        <v>42</v>
      </c>
      <c r="B23" s="1249" t="s">
        <v>1277</v>
      </c>
      <c r="C23" s="1249" t="s">
        <v>514</v>
      </c>
      <c r="D23" s="1249" t="s">
        <v>503</v>
      </c>
      <c r="E23" s="1249">
        <v>11128</v>
      </c>
      <c r="F23" s="1250">
        <v>0</v>
      </c>
      <c r="G23" s="1249">
        <v>11128</v>
      </c>
      <c r="H23" s="1250">
        <v>0</v>
      </c>
      <c r="I23" s="1249">
        <v>11128</v>
      </c>
      <c r="J23" s="1249" t="s">
        <v>928</v>
      </c>
    </row>
    <row r="24" spans="1:10" x14ac:dyDescent="0.25">
      <c r="A24" s="1249">
        <v>43</v>
      </c>
      <c r="B24" s="1249" t="s">
        <v>1278</v>
      </c>
      <c r="C24" s="1249" t="s">
        <v>514</v>
      </c>
      <c r="D24" s="1249" t="s">
        <v>503</v>
      </c>
      <c r="E24" s="1249">
        <v>11128</v>
      </c>
      <c r="F24" s="1250">
        <v>0</v>
      </c>
      <c r="G24" s="1249">
        <v>11128</v>
      </c>
      <c r="H24" s="1250">
        <v>0</v>
      </c>
      <c r="I24" s="1249">
        <v>11128</v>
      </c>
      <c r="J24" s="1249" t="s">
        <v>928</v>
      </c>
    </row>
    <row r="25" spans="1:10" x14ac:dyDescent="0.25">
      <c r="A25" s="1249">
        <v>44</v>
      </c>
      <c r="B25" s="1249" t="s">
        <v>1279</v>
      </c>
      <c r="C25" s="1249" t="s">
        <v>514</v>
      </c>
      <c r="D25" s="1249" t="s">
        <v>503</v>
      </c>
      <c r="E25" s="1249">
        <v>11128</v>
      </c>
      <c r="F25" s="1250">
        <v>0</v>
      </c>
      <c r="G25" s="1249">
        <v>11128</v>
      </c>
      <c r="H25" s="1250">
        <v>0</v>
      </c>
      <c r="I25" s="1249">
        <v>11128</v>
      </c>
      <c r="J25" s="1249" t="s">
        <v>928</v>
      </c>
    </row>
    <row r="26" spans="1:10" x14ac:dyDescent="0.25">
      <c r="A26" s="1249">
        <v>48</v>
      </c>
      <c r="B26" s="1249" t="s">
        <v>521</v>
      </c>
      <c r="C26" s="1249" t="s">
        <v>514</v>
      </c>
      <c r="D26" s="1249" t="s">
        <v>503</v>
      </c>
      <c r="E26" s="1249">
        <v>14057</v>
      </c>
      <c r="F26" s="1250">
        <v>0</v>
      </c>
      <c r="G26" s="1249">
        <v>14057</v>
      </c>
      <c r="H26" s="1250">
        <v>0</v>
      </c>
      <c r="I26" s="1249">
        <v>14057</v>
      </c>
      <c r="J26" s="1249" t="s">
        <v>928</v>
      </c>
    </row>
    <row r="27" spans="1:10" x14ac:dyDescent="0.25">
      <c r="A27" s="1249">
        <v>49</v>
      </c>
      <c r="B27" s="1249" t="s">
        <v>522</v>
      </c>
      <c r="C27" s="1249" t="s">
        <v>514</v>
      </c>
      <c r="D27" s="1249" t="s">
        <v>503</v>
      </c>
      <c r="E27" s="1249">
        <v>14057</v>
      </c>
      <c r="F27" s="1250">
        <v>0</v>
      </c>
      <c r="G27" s="1249">
        <v>14057</v>
      </c>
      <c r="H27" s="1250">
        <v>0</v>
      </c>
      <c r="I27" s="1249">
        <v>14057</v>
      </c>
      <c r="J27" s="1249" t="s">
        <v>928</v>
      </c>
    </row>
    <row r="28" spans="1:10" x14ac:dyDescent="0.25">
      <c r="A28" s="1249">
        <v>50</v>
      </c>
      <c r="B28" s="1249" t="s">
        <v>323</v>
      </c>
      <c r="C28" s="1249" t="s">
        <v>514</v>
      </c>
      <c r="D28" s="1249" t="s">
        <v>503</v>
      </c>
      <c r="E28" s="1249">
        <v>26731</v>
      </c>
      <c r="F28" s="1250">
        <v>0</v>
      </c>
      <c r="G28" s="1249">
        <v>26731</v>
      </c>
      <c r="H28" s="1250">
        <v>0</v>
      </c>
      <c r="I28" s="1249">
        <v>26731</v>
      </c>
      <c r="J28" s="1249" t="s">
        <v>928</v>
      </c>
    </row>
    <row r="29" spans="1:10" x14ac:dyDescent="0.25">
      <c r="A29" s="1249">
        <v>58</v>
      </c>
      <c r="B29" s="1249" t="s">
        <v>523</v>
      </c>
      <c r="C29" s="1249" t="s">
        <v>514</v>
      </c>
      <c r="D29" s="1249" t="s">
        <v>503</v>
      </c>
      <c r="E29" s="1249">
        <v>26735</v>
      </c>
      <c r="F29" s="1250">
        <v>0</v>
      </c>
      <c r="G29" s="1249">
        <v>26735</v>
      </c>
      <c r="H29" s="1250">
        <v>0</v>
      </c>
      <c r="I29" s="1249">
        <v>26735</v>
      </c>
      <c r="J29" s="1249" t="s">
        <v>928</v>
      </c>
    </row>
    <row r="30" spans="1:10" x14ac:dyDescent="0.25">
      <c r="A30" s="1249">
        <v>59</v>
      </c>
      <c r="B30" s="1249" t="s">
        <v>524</v>
      </c>
      <c r="C30" s="1249" t="s">
        <v>514</v>
      </c>
      <c r="D30" s="1249" t="s">
        <v>503</v>
      </c>
      <c r="E30" s="1249">
        <v>26731</v>
      </c>
      <c r="F30" s="1250">
        <v>0</v>
      </c>
      <c r="G30" s="1249">
        <v>26731</v>
      </c>
      <c r="H30" s="1250">
        <v>0</v>
      </c>
      <c r="I30" s="1249">
        <v>26731</v>
      </c>
      <c r="J30" s="1249" t="s">
        <v>928</v>
      </c>
    </row>
    <row r="31" spans="1:10" x14ac:dyDescent="0.25">
      <c r="A31" s="1249">
        <v>61</v>
      </c>
      <c r="B31" s="1249" t="s">
        <v>525</v>
      </c>
      <c r="C31" s="1249" t="s">
        <v>514</v>
      </c>
      <c r="D31" s="1249" t="s">
        <v>503</v>
      </c>
      <c r="E31" s="1249">
        <v>26731</v>
      </c>
      <c r="F31" s="1250">
        <v>0</v>
      </c>
      <c r="G31" s="1249">
        <v>26731</v>
      </c>
      <c r="H31" s="1250">
        <v>0</v>
      </c>
      <c r="I31" s="1249">
        <v>26731</v>
      </c>
      <c r="J31" s="1249" t="s">
        <v>928</v>
      </c>
    </row>
    <row r="32" spans="1:10" x14ac:dyDescent="0.25">
      <c r="A32" s="1097">
        <v>64</v>
      </c>
      <c r="B32" s="1097" t="s">
        <v>526</v>
      </c>
      <c r="C32" s="1097" t="s">
        <v>445</v>
      </c>
      <c r="D32" s="1097" t="s">
        <v>503</v>
      </c>
      <c r="E32" s="1249">
        <v>1633</v>
      </c>
      <c r="F32" s="1250">
        <v>0</v>
      </c>
      <c r="G32" s="1249">
        <v>1633</v>
      </c>
      <c r="H32" s="1250">
        <v>0</v>
      </c>
      <c r="I32" s="1249">
        <v>1633</v>
      </c>
      <c r="J32" s="1249" t="s">
        <v>933</v>
      </c>
    </row>
    <row r="33" spans="1:10" x14ac:dyDescent="0.25">
      <c r="A33" s="1249">
        <v>66</v>
      </c>
      <c r="B33" s="1249" t="s">
        <v>527</v>
      </c>
      <c r="C33" s="1249" t="s">
        <v>445</v>
      </c>
      <c r="D33" s="1249" t="s">
        <v>503</v>
      </c>
      <c r="E33" s="1249">
        <v>7661</v>
      </c>
      <c r="F33" s="1250">
        <v>0</v>
      </c>
      <c r="G33" s="1249">
        <v>7661</v>
      </c>
      <c r="H33" s="1250">
        <v>0</v>
      </c>
      <c r="I33" s="1249">
        <v>7661</v>
      </c>
      <c r="J33" s="1249" t="s">
        <v>928</v>
      </c>
    </row>
    <row r="34" spans="1:10" x14ac:dyDescent="0.25">
      <c r="A34" s="1249">
        <v>68</v>
      </c>
      <c r="B34" s="1249" t="s">
        <v>528</v>
      </c>
      <c r="C34" s="1249" t="s">
        <v>514</v>
      </c>
      <c r="D34" s="1249" t="s">
        <v>503</v>
      </c>
      <c r="E34" s="1249">
        <v>17571</v>
      </c>
      <c r="F34" s="1250">
        <v>0</v>
      </c>
      <c r="G34" s="1249">
        <v>17571</v>
      </c>
      <c r="H34" s="1250">
        <v>0</v>
      </c>
      <c r="I34" s="1249">
        <v>17571</v>
      </c>
      <c r="J34" s="1249" t="s">
        <v>928</v>
      </c>
    </row>
    <row r="35" spans="1:10" x14ac:dyDescent="0.25">
      <c r="A35" s="1249">
        <v>69</v>
      </c>
      <c r="B35" s="1249" t="s">
        <v>1281</v>
      </c>
      <c r="C35" s="1249" t="s">
        <v>514</v>
      </c>
      <c r="D35" s="1249" t="s">
        <v>503</v>
      </c>
      <c r="E35" s="1249">
        <v>16693</v>
      </c>
      <c r="F35" s="1250">
        <v>0</v>
      </c>
      <c r="G35" s="1249">
        <v>16693</v>
      </c>
      <c r="H35" s="1250">
        <v>0</v>
      </c>
      <c r="I35" s="1249">
        <v>16693</v>
      </c>
      <c r="J35" s="1249" t="s">
        <v>928</v>
      </c>
    </row>
    <row r="36" spans="1:10" x14ac:dyDescent="0.25">
      <c r="A36" s="1249">
        <v>73</v>
      </c>
      <c r="B36" s="1249" t="s">
        <v>529</v>
      </c>
      <c r="C36" s="1249" t="s">
        <v>445</v>
      </c>
      <c r="D36" s="1249" t="s">
        <v>503</v>
      </c>
      <c r="E36" s="1249">
        <v>8561</v>
      </c>
      <c r="F36" s="1250">
        <v>0</v>
      </c>
      <c r="G36" s="1249">
        <v>8561</v>
      </c>
      <c r="H36" s="1250">
        <v>0</v>
      </c>
      <c r="I36" s="1249">
        <v>8561</v>
      </c>
      <c r="J36" s="1249" t="s">
        <v>928</v>
      </c>
    </row>
    <row r="37" spans="1:10" x14ac:dyDescent="0.25">
      <c r="A37" s="1097">
        <v>77</v>
      </c>
      <c r="B37" s="1097" t="s">
        <v>530</v>
      </c>
      <c r="C37" s="1097" t="s">
        <v>445</v>
      </c>
      <c r="D37" s="1097" t="s">
        <v>503</v>
      </c>
      <c r="E37" s="1249">
        <v>1153</v>
      </c>
      <c r="F37" s="1250">
        <v>0</v>
      </c>
      <c r="G37" s="1249">
        <v>1153</v>
      </c>
      <c r="H37" s="1250">
        <v>0</v>
      </c>
      <c r="I37" s="1249">
        <v>1153</v>
      </c>
      <c r="J37" s="1249" t="s">
        <v>933</v>
      </c>
    </row>
    <row r="38" spans="1:10" x14ac:dyDescent="0.25">
      <c r="A38" s="1249">
        <v>78</v>
      </c>
      <c r="B38" s="1249" t="s">
        <v>531</v>
      </c>
      <c r="C38" s="1249" t="s">
        <v>445</v>
      </c>
      <c r="D38" s="1249" t="s">
        <v>503</v>
      </c>
      <c r="E38" s="1249">
        <v>9543</v>
      </c>
      <c r="F38" s="1250">
        <v>0</v>
      </c>
      <c r="G38" s="1249">
        <v>9543</v>
      </c>
      <c r="H38" s="1250">
        <v>0</v>
      </c>
      <c r="I38" s="1249">
        <v>9543</v>
      </c>
      <c r="J38" s="1249" t="s">
        <v>928</v>
      </c>
    </row>
    <row r="39" spans="1:10" x14ac:dyDescent="0.25">
      <c r="A39" s="1249">
        <v>81</v>
      </c>
      <c r="B39" s="1249" t="s">
        <v>532</v>
      </c>
      <c r="C39" s="1249" t="s">
        <v>510</v>
      </c>
      <c r="D39" s="1249" t="s">
        <v>503</v>
      </c>
      <c r="E39" s="1249">
        <v>11074</v>
      </c>
      <c r="F39" s="1250">
        <v>0</v>
      </c>
      <c r="G39" s="1249">
        <v>11074</v>
      </c>
      <c r="H39" s="1250">
        <v>0</v>
      </c>
      <c r="I39" s="1249">
        <v>11074</v>
      </c>
      <c r="J39" s="1249" t="s">
        <v>928</v>
      </c>
    </row>
    <row r="40" spans="1:10" x14ac:dyDescent="0.25">
      <c r="A40" s="1249">
        <v>84</v>
      </c>
      <c r="B40" s="1249" t="s">
        <v>533</v>
      </c>
      <c r="C40" s="1249" t="s">
        <v>445</v>
      </c>
      <c r="D40" s="1249" t="s">
        <v>503</v>
      </c>
      <c r="E40" s="1249">
        <v>9543</v>
      </c>
      <c r="F40" s="1250">
        <v>0</v>
      </c>
      <c r="G40" s="1249">
        <v>9543</v>
      </c>
      <c r="H40" s="1250">
        <v>0</v>
      </c>
      <c r="I40" s="1249">
        <v>9543</v>
      </c>
      <c r="J40" s="1249" t="s">
        <v>928</v>
      </c>
    </row>
    <row r="41" spans="1:10" x14ac:dyDescent="0.25">
      <c r="A41" s="1097">
        <v>85</v>
      </c>
      <c r="B41" s="1097" t="s">
        <v>534</v>
      </c>
      <c r="C41" s="1097" t="s">
        <v>445</v>
      </c>
      <c r="D41" s="1097" t="s">
        <v>503</v>
      </c>
      <c r="E41" s="1249">
        <v>1153</v>
      </c>
      <c r="F41" s="1250">
        <v>0</v>
      </c>
      <c r="G41" s="1249">
        <v>1153</v>
      </c>
      <c r="H41" s="1250">
        <v>0</v>
      </c>
      <c r="I41" s="1249">
        <v>1153</v>
      </c>
      <c r="J41" s="1249" t="s">
        <v>933</v>
      </c>
    </row>
    <row r="42" spans="1:10" x14ac:dyDescent="0.25">
      <c r="A42" s="1249">
        <v>87</v>
      </c>
      <c r="B42" s="1249" t="s">
        <v>535</v>
      </c>
      <c r="C42" s="1249" t="s">
        <v>510</v>
      </c>
      <c r="D42" s="1249" t="s">
        <v>503</v>
      </c>
      <c r="E42" s="1249">
        <v>6300</v>
      </c>
      <c r="F42" s="1250">
        <v>0</v>
      </c>
      <c r="G42" s="1249">
        <v>6300</v>
      </c>
      <c r="H42" s="1250">
        <v>0</v>
      </c>
      <c r="I42" s="1249">
        <v>6300</v>
      </c>
      <c r="J42" s="1249" t="s">
        <v>928</v>
      </c>
    </row>
    <row r="43" spans="1:10" x14ac:dyDescent="0.25">
      <c r="A43" s="1249">
        <v>88</v>
      </c>
      <c r="B43" s="1249" t="s">
        <v>52</v>
      </c>
      <c r="C43" s="1249" t="s">
        <v>536</v>
      </c>
      <c r="D43" s="1249" t="s">
        <v>537</v>
      </c>
      <c r="E43" s="1249">
        <v>9083</v>
      </c>
      <c r="F43" s="1250">
        <v>0</v>
      </c>
      <c r="G43" s="1249">
        <v>9083</v>
      </c>
      <c r="H43" s="1250">
        <v>0</v>
      </c>
      <c r="I43" s="1249">
        <v>9083</v>
      </c>
      <c r="J43" s="1249" t="s">
        <v>928</v>
      </c>
    </row>
    <row r="44" spans="1:10" x14ac:dyDescent="0.25">
      <c r="A44" s="1249">
        <v>89</v>
      </c>
      <c r="B44" s="1249" t="s">
        <v>54</v>
      </c>
      <c r="C44" s="1249" t="s">
        <v>536</v>
      </c>
      <c r="D44" s="1249" t="s">
        <v>537</v>
      </c>
      <c r="E44" s="1249">
        <v>5364</v>
      </c>
      <c r="F44" s="1250">
        <v>0</v>
      </c>
      <c r="G44" s="1249">
        <v>5364</v>
      </c>
      <c r="H44" s="1250">
        <v>0</v>
      </c>
      <c r="I44" s="1249">
        <v>5364</v>
      </c>
      <c r="J44" s="1249" t="s">
        <v>928</v>
      </c>
    </row>
    <row r="45" spans="1:10" x14ac:dyDescent="0.25">
      <c r="A45" s="1249">
        <v>90</v>
      </c>
      <c r="B45" s="1249" t="s">
        <v>55</v>
      </c>
      <c r="C45" s="1249" t="s">
        <v>536</v>
      </c>
      <c r="D45" s="1249" t="s">
        <v>537</v>
      </c>
      <c r="E45" s="1249">
        <v>8264</v>
      </c>
      <c r="F45" s="1250">
        <v>0</v>
      </c>
      <c r="G45" s="1249">
        <v>8264</v>
      </c>
      <c r="H45" s="1250">
        <v>0</v>
      </c>
      <c r="I45" s="1249">
        <v>8264</v>
      </c>
      <c r="J45" s="1249" t="s">
        <v>928</v>
      </c>
    </row>
    <row r="46" spans="1:10" x14ac:dyDescent="0.25">
      <c r="A46" s="1249">
        <v>91</v>
      </c>
      <c r="B46" s="1249" t="s">
        <v>56</v>
      </c>
      <c r="C46" s="1249" t="s">
        <v>536</v>
      </c>
      <c r="D46" s="1249" t="s">
        <v>537</v>
      </c>
      <c r="E46" s="1249">
        <v>5364</v>
      </c>
      <c r="F46" s="1250">
        <v>0</v>
      </c>
      <c r="G46" s="1249">
        <v>5364</v>
      </c>
      <c r="H46" s="1250">
        <v>0</v>
      </c>
      <c r="I46" s="1249">
        <v>5364</v>
      </c>
      <c r="J46" s="1249" t="s">
        <v>928</v>
      </c>
    </row>
    <row r="47" spans="1:10" x14ac:dyDescent="0.25">
      <c r="A47" s="1249">
        <v>92</v>
      </c>
      <c r="B47" s="1249" t="s">
        <v>538</v>
      </c>
      <c r="C47" s="1249" t="s">
        <v>510</v>
      </c>
      <c r="D47" s="1249" t="s">
        <v>503</v>
      </c>
      <c r="E47" s="1249">
        <v>4793</v>
      </c>
      <c r="F47" s="1250">
        <v>0</v>
      </c>
      <c r="G47" s="1249">
        <v>4793</v>
      </c>
      <c r="H47" s="1250">
        <v>0</v>
      </c>
      <c r="I47" s="1249">
        <v>4793</v>
      </c>
      <c r="J47" s="1249" t="s">
        <v>928</v>
      </c>
    </row>
    <row r="48" spans="1:10" x14ac:dyDescent="0.25">
      <c r="A48" s="1249">
        <v>93</v>
      </c>
      <c r="B48" s="1249" t="s">
        <v>539</v>
      </c>
      <c r="C48" s="1249" t="s">
        <v>510</v>
      </c>
      <c r="D48" s="1249" t="s">
        <v>503</v>
      </c>
      <c r="E48" s="1249">
        <v>10579</v>
      </c>
      <c r="F48" s="1250">
        <v>0</v>
      </c>
      <c r="G48" s="1249">
        <v>10579</v>
      </c>
      <c r="H48" s="1250">
        <v>0</v>
      </c>
      <c r="I48" s="1249">
        <v>10579</v>
      </c>
      <c r="J48" s="1249" t="s">
        <v>928</v>
      </c>
    </row>
    <row r="49" spans="1:10" x14ac:dyDescent="0.25">
      <c r="A49" s="1249">
        <v>94</v>
      </c>
      <c r="B49" s="1249" t="s">
        <v>540</v>
      </c>
      <c r="C49" s="1249" t="s">
        <v>510</v>
      </c>
      <c r="D49" s="1249" t="s">
        <v>503</v>
      </c>
      <c r="E49" s="1249">
        <v>6300</v>
      </c>
      <c r="F49" s="1250">
        <v>0</v>
      </c>
      <c r="G49" s="1249">
        <v>6300</v>
      </c>
      <c r="H49" s="1250">
        <v>0</v>
      </c>
      <c r="I49" s="1249">
        <v>6300</v>
      </c>
      <c r="J49" s="1249" t="s">
        <v>928</v>
      </c>
    </row>
    <row r="50" spans="1:10" x14ac:dyDescent="0.25">
      <c r="A50" s="1249">
        <v>98</v>
      </c>
      <c r="B50" s="1249" t="s">
        <v>541</v>
      </c>
      <c r="C50" s="1249" t="s">
        <v>446</v>
      </c>
      <c r="D50" s="1249" t="s">
        <v>503</v>
      </c>
      <c r="E50" s="1249">
        <v>48906</v>
      </c>
      <c r="F50" s="1250">
        <v>0</v>
      </c>
      <c r="G50" s="1249">
        <v>48906</v>
      </c>
      <c r="H50" s="1250">
        <v>0</v>
      </c>
      <c r="I50" s="1249">
        <v>48906</v>
      </c>
      <c r="J50" s="1249" t="s">
        <v>928</v>
      </c>
    </row>
    <row r="51" spans="1:10" x14ac:dyDescent="0.25">
      <c r="A51" s="1249">
        <v>99</v>
      </c>
      <c r="B51" s="1249" t="s">
        <v>1282</v>
      </c>
      <c r="C51" s="1249" t="s">
        <v>446</v>
      </c>
      <c r="D51" s="1249" t="s">
        <v>503</v>
      </c>
      <c r="E51" s="1249">
        <v>48906</v>
      </c>
      <c r="F51" s="1250">
        <v>0</v>
      </c>
      <c r="G51" s="1249">
        <v>48906</v>
      </c>
      <c r="H51" s="1250">
        <v>0</v>
      </c>
      <c r="I51" s="1249">
        <v>48906</v>
      </c>
      <c r="J51" s="1249" t="s">
        <v>928</v>
      </c>
    </row>
    <row r="52" spans="1:10" x14ac:dyDescent="0.25">
      <c r="A52" s="1249">
        <v>100</v>
      </c>
      <c r="B52" s="1249" t="s">
        <v>542</v>
      </c>
      <c r="C52" s="1249" t="s">
        <v>446</v>
      </c>
      <c r="D52" s="1249" t="s">
        <v>503</v>
      </c>
      <c r="E52" s="1249">
        <v>48906</v>
      </c>
      <c r="F52" s="1250">
        <v>0</v>
      </c>
      <c r="G52" s="1249">
        <v>48906</v>
      </c>
      <c r="H52" s="1250">
        <v>0</v>
      </c>
      <c r="I52" s="1249">
        <v>48906</v>
      </c>
      <c r="J52" s="1249" t="s">
        <v>928</v>
      </c>
    </row>
    <row r="53" spans="1:10" x14ac:dyDescent="0.25">
      <c r="A53" s="1097">
        <v>102</v>
      </c>
      <c r="B53" s="1097" t="s">
        <v>543</v>
      </c>
      <c r="C53" s="1097" t="s">
        <v>446</v>
      </c>
      <c r="D53" s="1097" t="s">
        <v>503</v>
      </c>
      <c r="E53" s="1249">
        <v>6118</v>
      </c>
      <c r="F53" s="1250">
        <v>0</v>
      </c>
      <c r="G53" s="1249">
        <v>6118</v>
      </c>
      <c r="H53" s="1250">
        <v>0</v>
      </c>
      <c r="I53" s="1249">
        <v>6118</v>
      </c>
      <c r="J53" s="1249" t="s">
        <v>933</v>
      </c>
    </row>
    <row r="54" spans="1:10" x14ac:dyDescent="0.25">
      <c r="A54" s="1249">
        <v>106</v>
      </c>
      <c r="B54" s="1249" t="s">
        <v>544</v>
      </c>
      <c r="C54" s="1249" t="s">
        <v>545</v>
      </c>
      <c r="D54" s="1249" t="s">
        <v>503</v>
      </c>
      <c r="E54" s="1249">
        <v>11597</v>
      </c>
      <c r="F54" s="1250">
        <v>0</v>
      </c>
      <c r="G54" s="1249">
        <v>11597</v>
      </c>
      <c r="H54" s="1250">
        <v>0</v>
      </c>
      <c r="I54" s="1249">
        <v>11597</v>
      </c>
      <c r="J54" s="1249" t="s">
        <v>928</v>
      </c>
    </row>
    <row r="55" spans="1:10" x14ac:dyDescent="0.25">
      <c r="A55" s="1249">
        <v>107</v>
      </c>
      <c r="B55" s="1249" t="s">
        <v>546</v>
      </c>
      <c r="C55" s="1249" t="s">
        <v>545</v>
      </c>
      <c r="D55" s="1249" t="s">
        <v>503</v>
      </c>
      <c r="E55" s="1249">
        <v>11597</v>
      </c>
      <c r="F55" s="1250">
        <v>0</v>
      </c>
      <c r="G55" s="1249">
        <v>11597</v>
      </c>
      <c r="H55" s="1250">
        <v>0</v>
      </c>
      <c r="I55" s="1249">
        <v>11597</v>
      </c>
      <c r="J55" s="1249" t="s">
        <v>928</v>
      </c>
    </row>
    <row r="56" spans="1:10" x14ac:dyDescent="0.25">
      <c r="A56" s="1249">
        <v>108</v>
      </c>
      <c r="B56" s="1249" t="s">
        <v>546</v>
      </c>
      <c r="C56" s="1249" t="s">
        <v>545</v>
      </c>
      <c r="D56" s="1249" t="s">
        <v>503</v>
      </c>
      <c r="E56" s="1249">
        <v>11597</v>
      </c>
      <c r="F56" s="1250">
        <v>0</v>
      </c>
      <c r="G56" s="1249">
        <v>11597</v>
      </c>
      <c r="H56" s="1250">
        <v>0</v>
      </c>
      <c r="I56" s="1249">
        <v>11597</v>
      </c>
      <c r="J56" s="1249" t="s">
        <v>928</v>
      </c>
    </row>
    <row r="57" spans="1:10" x14ac:dyDescent="0.25">
      <c r="A57" s="1249">
        <v>109</v>
      </c>
      <c r="B57" s="1249" t="s">
        <v>547</v>
      </c>
      <c r="C57" s="1249" t="s">
        <v>545</v>
      </c>
      <c r="D57" s="1249" t="s">
        <v>503</v>
      </c>
      <c r="E57" s="1249">
        <v>7175</v>
      </c>
      <c r="F57" s="1250">
        <v>0</v>
      </c>
      <c r="G57" s="1249">
        <v>7175</v>
      </c>
      <c r="H57" s="1250">
        <v>0</v>
      </c>
      <c r="I57" s="1249">
        <v>7175</v>
      </c>
      <c r="J57" s="1249" t="s">
        <v>928</v>
      </c>
    </row>
    <row r="58" spans="1:10" x14ac:dyDescent="0.25">
      <c r="A58" s="1249">
        <v>110</v>
      </c>
      <c r="B58" s="1249" t="s">
        <v>546</v>
      </c>
      <c r="C58" s="1249" t="s">
        <v>545</v>
      </c>
      <c r="D58" s="1249" t="s">
        <v>503</v>
      </c>
      <c r="E58" s="1249">
        <v>11597</v>
      </c>
      <c r="F58" s="1250">
        <v>0</v>
      </c>
      <c r="G58" s="1249">
        <v>11597</v>
      </c>
      <c r="H58" s="1250">
        <v>0</v>
      </c>
      <c r="I58" s="1249">
        <v>11597</v>
      </c>
      <c r="J58" s="1249" t="s">
        <v>928</v>
      </c>
    </row>
    <row r="59" spans="1:10" x14ac:dyDescent="0.25">
      <c r="A59" s="1249">
        <v>111</v>
      </c>
      <c r="B59" s="1249" t="s">
        <v>548</v>
      </c>
      <c r="C59" s="1249" t="s">
        <v>545</v>
      </c>
      <c r="D59" s="1249" t="s">
        <v>503</v>
      </c>
      <c r="E59" s="1249">
        <v>7175</v>
      </c>
      <c r="F59" s="1250">
        <v>0</v>
      </c>
      <c r="G59" s="1249">
        <v>7175</v>
      </c>
      <c r="H59" s="1250">
        <v>0</v>
      </c>
      <c r="I59" s="1249">
        <v>7175</v>
      </c>
      <c r="J59" s="1249" t="s">
        <v>928</v>
      </c>
    </row>
    <row r="60" spans="1:10" x14ac:dyDescent="0.25">
      <c r="A60" s="1249">
        <v>112</v>
      </c>
      <c r="B60" s="1249" t="s">
        <v>549</v>
      </c>
      <c r="C60" s="1249" t="s">
        <v>545</v>
      </c>
      <c r="D60" s="1249" t="s">
        <v>503</v>
      </c>
      <c r="E60" s="1249">
        <v>7570</v>
      </c>
      <c r="F60" s="1250">
        <v>0</v>
      </c>
      <c r="G60" s="1249">
        <v>7570</v>
      </c>
      <c r="H60" s="1250">
        <v>0</v>
      </c>
      <c r="I60" s="1249">
        <v>7570</v>
      </c>
      <c r="J60" s="1249" t="s">
        <v>928</v>
      </c>
    </row>
    <row r="61" spans="1:10" x14ac:dyDescent="0.25">
      <c r="A61" s="1249">
        <v>115</v>
      </c>
      <c r="B61" s="1249" t="s">
        <v>550</v>
      </c>
      <c r="C61" s="1249" t="s">
        <v>551</v>
      </c>
      <c r="D61" s="1249" t="s">
        <v>503</v>
      </c>
      <c r="E61" s="1249">
        <v>26538</v>
      </c>
      <c r="F61" s="1250">
        <v>0</v>
      </c>
      <c r="G61" s="1249">
        <v>26538</v>
      </c>
      <c r="H61" s="1250">
        <v>0</v>
      </c>
      <c r="I61" s="1249">
        <v>26538</v>
      </c>
      <c r="J61" s="1249" t="s">
        <v>928</v>
      </c>
    </row>
    <row r="62" spans="1:10" x14ac:dyDescent="0.25">
      <c r="A62" s="1249">
        <v>116</v>
      </c>
      <c r="B62" s="1249" t="s">
        <v>1283</v>
      </c>
      <c r="C62" s="1249" t="s">
        <v>545</v>
      </c>
      <c r="D62" s="1249" t="s">
        <v>503</v>
      </c>
      <c r="E62" s="1249">
        <v>14299</v>
      </c>
      <c r="F62" s="1250">
        <v>0</v>
      </c>
      <c r="G62" s="1249">
        <v>14299</v>
      </c>
      <c r="H62" s="1250">
        <v>0</v>
      </c>
      <c r="I62" s="1249">
        <v>14299</v>
      </c>
      <c r="J62" s="1249" t="s">
        <v>928</v>
      </c>
    </row>
    <row r="63" spans="1:10" x14ac:dyDescent="0.25">
      <c r="A63" s="1097">
        <v>117</v>
      </c>
      <c r="B63" s="1097" t="s">
        <v>552</v>
      </c>
      <c r="C63" s="1097" t="s">
        <v>545</v>
      </c>
      <c r="D63" s="1097" t="s">
        <v>503</v>
      </c>
      <c r="E63" s="1249">
        <v>3462</v>
      </c>
      <c r="F63" s="1163">
        <v>-2.9E-4</v>
      </c>
      <c r="G63" s="1249">
        <v>3463</v>
      </c>
      <c r="H63" s="1250">
        <v>0</v>
      </c>
      <c r="I63" s="1249">
        <v>3463</v>
      </c>
      <c r="J63" s="1249" t="s">
        <v>933</v>
      </c>
    </row>
    <row r="64" spans="1:10" x14ac:dyDescent="0.25">
      <c r="A64" s="1249">
        <v>118</v>
      </c>
      <c r="B64" s="1249" t="s">
        <v>1284</v>
      </c>
      <c r="C64" s="1249" t="s">
        <v>545</v>
      </c>
      <c r="D64" s="1249" t="s">
        <v>503</v>
      </c>
      <c r="E64" s="1249">
        <v>14299</v>
      </c>
      <c r="F64" s="1250">
        <v>0</v>
      </c>
      <c r="G64" s="1249">
        <v>14299</v>
      </c>
      <c r="H64" s="1250">
        <v>0</v>
      </c>
      <c r="I64" s="1249">
        <v>14299</v>
      </c>
      <c r="J64" s="1249" t="s">
        <v>928</v>
      </c>
    </row>
    <row r="65" spans="1:10" x14ac:dyDescent="0.25">
      <c r="A65" s="1249">
        <v>119</v>
      </c>
      <c r="B65" s="1249" t="s">
        <v>553</v>
      </c>
      <c r="C65" s="1249" t="s">
        <v>545</v>
      </c>
      <c r="D65" s="1249" t="s">
        <v>503</v>
      </c>
      <c r="E65" s="1249">
        <v>14299</v>
      </c>
      <c r="F65" s="1250">
        <v>0</v>
      </c>
      <c r="G65" s="1249">
        <v>14299</v>
      </c>
      <c r="H65" s="1250">
        <v>0</v>
      </c>
      <c r="I65" s="1249">
        <v>14299</v>
      </c>
      <c r="J65" s="1249" t="s">
        <v>928</v>
      </c>
    </row>
    <row r="66" spans="1:10" x14ac:dyDescent="0.25">
      <c r="A66" s="1249">
        <v>121</v>
      </c>
      <c r="B66" s="1249" t="s">
        <v>554</v>
      </c>
      <c r="C66" s="1249" t="s">
        <v>545</v>
      </c>
      <c r="D66" s="1249" t="s">
        <v>503</v>
      </c>
      <c r="E66" s="1249">
        <v>21085</v>
      </c>
      <c r="F66" s="1250">
        <v>0</v>
      </c>
      <c r="G66" s="1249">
        <v>21085</v>
      </c>
      <c r="H66" s="1250">
        <v>0</v>
      </c>
      <c r="I66" s="1249">
        <v>21085</v>
      </c>
      <c r="J66" s="1249" t="s">
        <v>928</v>
      </c>
    </row>
    <row r="67" spans="1:10" x14ac:dyDescent="0.25">
      <c r="A67" s="1249">
        <v>122</v>
      </c>
      <c r="B67" s="1249" t="s">
        <v>555</v>
      </c>
      <c r="C67" s="1249" t="s">
        <v>556</v>
      </c>
      <c r="D67" s="1249" t="s">
        <v>503</v>
      </c>
      <c r="E67" s="1249">
        <v>25771</v>
      </c>
      <c r="F67" s="1250">
        <v>0</v>
      </c>
      <c r="G67" s="1249">
        <v>25771</v>
      </c>
      <c r="H67" s="1250">
        <v>0</v>
      </c>
      <c r="I67" s="1249">
        <v>25771</v>
      </c>
      <c r="J67" s="1249" t="s">
        <v>928</v>
      </c>
    </row>
    <row r="68" spans="1:10" x14ac:dyDescent="0.25">
      <c r="A68" s="1249">
        <v>124</v>
      </c>
      <c r="B68" s="1249" t="s">
        <v>557</v>
      </c>
      <c r="C68" s="1249" t="s">
        <v>556</v>
      </c>
      <c r="D68" s="1249" t="s">
        <v>503</v>
      </c>
      <c r="E68" s="1249">
        <v>25771</v>
      </c>
      <c r="F68" s="1250">
        <v>0</v>
      </c>
      <c r="G68" s="1249">
        <v>25771</v>
      </c>
      <c r="H68" s="1250">
        <v>0</v>
      </c>
      <c r="I68" s="1249">
        <v>25771</v>
      </c>
      <c r="J68" s="1249" t="s">
        <v>928</v>
      </c>
    </row>
    <row r="69" spans="1:10" x14ac:dyDescent="0.25">
      <c r="A69" s="1097">
        <v>140</v>
      </c>
      <c r="B69" s="1097" t="s">
        <v>558</v>
      </c>
      <c r="C69" s="1097" t="s">
        <v>449</v>
      </c>
      <c r="D69" s="1097" t="s">
        <v>503</v>
      </c>
      <c r="E69" s="1249">
        <v>1150</v>
      </c>
      <c r="F69" s="1250">
        <v>0</v>
      </c>
      <c r="G69" s="1249">
        <v>1150</v>
      </c>
      <c r="H69" s="1250">
        <v>0</v>
      </c>
      <c r="I69" s="1249">
        <v>1150</v>
      </c>
      <c r="J69" s="1249" t="s">
        <v>933</v>
      </c>
    </row>
    <row r="70" spans="1:10" x14ac:dyDescent="0.25">
      <c r="A70" s="1097">
        <v>143</v>
      </c>
      <c r="B70" s="1097" t="s">
        <v>559</v>
      </c>
      <c r="C70" s="1097" t="s">
        <v>449</v>
      </c>
      <c r="D70" s="1097" t="s">
        <v>503</v>
      </c>
      <c r="E70" s="1249">
        <v>0</v>
      </c>
      <c r="F70" s="1249"/>
      <c r="G70" s="1249">
        <v>0</v>
      </c>
      <c r="H70" s="1249"/>
      <c r="I70" s="1249">
        <v>0</v>
      </c>
      <c r="J70" s="1249" t="s">
        <v>933</v>
      </c>
    </row>
    <row r="71" spans="1:10" x14ac:dyDescent="0.25">
      <c r="A71" s="1249">
        <v>153</v>
      </c>
      <c r="B71" s="1249" t="s">
        <v>1285</v>
      </c>
      <c r="C71" s="1249" t="s">
        <v>551</v>
      </c>
      <c r="D71" s="1249" t="s">
        <v>503</v>
      </c>
      <c r="E71" s="1249">
        <v>0</v>
      </c>
      <c r="F71" s="1249"/>
      <c r="G71" s="1249">
        <v>0</v>
      </c>
      <c r="H71" s="1249"/>
      <c r="I71" s="1249">
        <v>0</v>
      </c>
      <c r="J71" s="1249" t="s">
        <v>928</v>
      </c>
    </row>
    <row r="72" spans="1:10" x14ac:dyDescent="0.25">
      <c r="A72" s="1249">
        <v>154</v>
      </c>
      <c r="B72" s="1249" t="s">
        <v>58</v>
      </c>
      <c r="C72" s="1249" t="s">
        <v>57</v>
      </c>
      <c r="D72" s="1249" t="s">
        <v>537</v>
      </c>
      <c r="E72" s="1249">
        <v>17186</v>
      </c>
      <c r="F72" s="1250">
        <v>0</v>
      </c>
      <c r="G72" s="1249">
        <v>17186</v>
      </c>
      <c r="H72" s="1250">
        <v>0</v>
      </c>
      <c r="I72" s="1249">
        <v>17186</v>
      </c>
      <c r="J72" s="1249" t="s">
        <v>928</v>
      </c>
    </row>
    <row r="73" spans="1:10" x14ac:dyDescent="0.25">
      <c r="A73" s="1249">
        <v>157</v>
      </c>
      <c r="B73" s="1249" t="s">
        <v>561</v>
      </c>
      <c r="C73" s="1249" t="s">
        <v>562</v>
      </c>
      <c r="D73" s="1249" t="s">
        <v>537</v>
      </c>
      <c r="E73" s="1249">
        <v>11764</v>
      </c>
      <c r="F73" s="1250">
        <v>0</v>
      </c>
      <c r="G73" s="1249">
        <v>11764</v>
      </c>
      <c r="H73" s="1250">
        <v>0</v>
      </c>
      <c r="I73" s="1249">
        <v>11764</v>
      </c>
      <c r="J73" s="1249" t="s">
        <v>928</v>
      </c>
    </row>
    <row r="74" spans="1:10" x14ac:dyDescent="0.25">
      <c r="A74" s="1249">
        <v>159</v>
      </c>
      <c r="B74" s="1249" t="s">
        <v>59</v>
      </c>
      <c r="C74" s="1249" t="s">
        <v>57</v>
      </c>
      <c r="D74" s="1249" t="s">
        <v>537</v>
      </c>
      <c r="E74" s="1249">
        <v>11122</v>
      </c>
      <c r="F74" s="1164">
        <v>5.1330000000000001E-2</v>
      </c>
      <c r="G74" s="1249">
        <v>10579</v>
      </c>
      <c r="H74" s="1250">
        <v>0</v>
      </c>
      <c r="I74" s="1249">
        <v>10579</v>
      </c>
      <c r="J74" s="1249" t="s">
        <v>928</v>
      </c>
    </row>
    <row r="75" spans="1:10" x14ac:dyDescent="0.25">
      <c r="A75" s="1249">
        <v>162</v>
      </c>
      <c r="B75" s="1249" t="s">
        <v>563</v>
      </c>
      <c r="C75" s="1249" t="s">
        <v>562</v>
      </c>
      <c r="D75" s="1249" t="s">
        <v>537</v>
      </c>
      <c r="E75" s="1249">
        <v>5747</v>
      </c>
      <c r="F75" s="1250">
        <v>0</v>
      </c>
      <c r="G75" s="1249">
        <v>5747</v>
      </c>
      <c r="H75" s="1250">
        <v>0</v>
      </c>
      <c r="I75" s="1249">
        <v>5747</v>
      </c>
      <c r="J75" s="1249" t="s">
        <v>928</v>
      </c>
    </row>
    <row r="76" spans="1:10" x14ac:dyDescent="0.25">
      <c r="A76" s="1249">
        <v>163</v>
      </c>
      <c r="B76" s="1249" t="s">
        <v>564</v>
      </c>
      <c r="C76" s="1249" t="s">
        <v>562</v>
      </c>
      <c r="D76" s="1249" t="s">
        <v>537</v>
      </c>
      <c r="E76" s="1249">
        <v>5249</v>
      </c>
      <c r="F76" s="1250">
        <v>0</v>
      </c>
      <c r="G76" s="1249">
        <v>5249</v>
      </c>
      <c r="H76" s="1250">
        <v>0</v>
      </c>
      <c r="I76" s="1249">
        <v>5249</v>
      </c>
      <c r="J76" s="1249" t="s">
        <v>928</v>
      </c>
    </row>
    <row r="77" spans="1:10" x14ac:dyDescent="0.25">
      <c r="A77" s="1249">
        <v>170</v>
      </c>
      <c r="B77" s="1249" t="s">
        <v>565</v>
      </c>
      <c r="C77" s="1249" t="s">
        <v>562</v>
      </c>
      <c r="D77" s="1249" t="s">
        <v>537</v>
      </c>
      <c r="E77" s="1249">
        <v>4434</v>
      </c>
      <c r="F77" s="1250">
        <v>0</v>
      </c>
      <c r="G77" s="1249">
        <v>4434</v>
      </c>
      <c r="H77" s="1250">
        <v>0</v>
      </c>
      <c r="I77" s="1249">
        <v>4434</v>
      </c>
      <c r="J77" s="1249" t="s">
        <v>928</v>
      </c>
    </row>
    <row r="78" spans="1:10" x14ac:dyDescent="0.25">
      <c r="A78" s="1249">
        <v>171</v>
      </c>
      <c r="B78" s="1249" t="s">
        <v>566</v>
      </c>
      <c r="C78" s="1249" t="s">
        <v>562</v>
      </c>
      <c r="D78" s="1249" t="s">
        <v>537</v>
      </c>
      <c r="E78" s="1249">
        <v>5339</v>
      </c>
      <c r="F78" s="1250">
        <v>0</v>
      </c>
      <c r="G78" s="1249">
        <v>5339</v>
      </c>
      <c r="H78" s="1250">
        <v>0</v>
      </c>
      <c r="I78" s="1249">
        <v>5339</v>
      </c>
      <c r="J78" s="1249" t="s">
        <v>928</v>
      </c>
    </row>
    <row r="79" spans="1:10" x14ac:dyDescent="0.25">
      <c r="A79" s="1249">
        <v>172</v>
      </c>
      <c r="B79" s="1249" t="s">
        <v>567</v>
      </c>
      <c r="C79" s="1249" t="s">
        <v>562</v>
      </c>
      <c r="D79" s="1249" t="s">
        <v>537</v>
      </c>
      <c r="E79" s="1249">
        <v>4977</v>
      </c>
      <c r="F79" s="1250">
        <v>0</v>
      </c>
      <c r="G79" s="1249">
        <v>4977</v>
      </c>
      <c r="H79" s="1250">
        <v>0</v>
      </c>
      <c r="I79" s="1249">
        <v>4977</v>
      </c>
      <c r="J79" s="1249" t="s">
        <v>928</v>
      </c>
    </row>
    <row r="80" spans="1:10" x14ac:dyDescent="0.25">
      <c r="A80" s="1249">
        <v>180</v>
      </c>
      <c r="B80" s="1249" t="s">
        <v>568</v>
      </c>
      <c r="C80" s="1249" t="s">
        <v>562</v>
      </c>
      <c r="D80" s="1249" t="s">
        <v>537</v>
      </c>
      <c r="E80" s="1249">
        <v>9049</v>
      </c>
      <c r="F80" s="1250">
        <v>0</v>
      </c>
      <c r="G80" s="1249">
        <v>9049</v>
      </c>
      <c r="H80" s="1250">
        <v>0</v>
      </c>
      <c r="I80" s="1249">
        <v>9049</v>
      </c>
      <c r="J80" s="1249" t="s">
        <v>928</v>
      </c>
    </row>
    <row r="81" spans="1:10" x14ac:dyDescent="0.25">
      <c r="A81" s="1249">
        <v>181</v>
      </c>
      <c r="B81" s="1249" t="s">
        <v>492</v>
      </c>
      <c r="C81" s="1249" t="s">
        <v>562</v>
      </c>
      <c r="D81" s="1249" t="s">
        <v>537</v>
      </c>
      <c r="E81" s="1249">
        <v>9946</v>
      </c>
      <c r="F81" s="1250">
        <v>0</v>
      </c>
      <c r="G81" s="1249">
        <v>9946</v>
      </c>
      <c r="H81" s="1250">
        <v>0</v>
      </c>
      <c r="I81" s="1249">
        <v>9946</v>
      </c>
      <c r="J81" s="1249" t="s">
        <v>928</v>
      </c>
    </row>
    <row r="82" spans="1:10" x14ac:dyDescent="0.25">
      <c r="A82" s="1249">
        <v>182</v>
      </c>
      <c r="B82" s="1249" t="s">
        <v>569</v>
      </c>
      <c r="C82" s="1249" t="s">
        <v>562</v>
      </c>
      <c r="D82" s="1249" t="s">
        <v>537</v>
      </c>
      <c r="E82" s="1249">
        <v>15828</v>
      </c>
      <c r="F82" s="1250">
        <v>0</v>
      </c>
      <c r="G82" s="1249">
        <v>15828</v>
      </c>
      <c r="H82" s="1250">
        <v>0</v>
      </c>
      <c r="I82" s="1249">
        <v>15828</v>
      </c>
      <c r="J82" s="1249" t="s">
        <v>928</v>
      </c>
    </row>
    <row r="83" spans="1:10" x14ac:dyDescent="0.25">
      <c r="A83" s="1249">
        <v>184</v>
      </c>
      <c r="B83" s="1249" t="s">
        <v>147</v>
      </c>
      <c r="C83" s="1249" t="s">
        <v>562</v>
      </c>
      <c r="D83" s="1249" t="s">
        <v>537</v>
      </c>
      <c r="E83" s="1249">
        <v>2706</v>
      </c>
      <c r="F83" s="1250">
        <v>0</v>
      </c>
      <c r="G83" s="1249">
        <v>2706</v>
      </c>
      <c r="H83" s="1250">
        <v>0</v>
      </c>
      <c r="I83" s="1249">
        <v>2706</v>
      </c>
      <c r="J83" s="1249" t="s">
        <v>928</v>
      </c>
    </row>
    <row r="84" spans="1:10" x14ac:dyDescent="0.25">
      <c r="A84" s="1249">
        <v>185</v>
      </c>
      <c r="B84" s="1249" t="s">
        <v>570</v>
      </c>
      <c r="C84" s="1249" t="s">
        <v>571</v>
      </c>
      <c r="D84" s="1249" t="s">
        <v>537</v>
      </c>
      <c r="E84" s="1249">
        <v>7593</v>
      </c>
      <c r="F84" s="1250">
        <v>0</v>
      </c>
      <c r="G84" s="1249">
        <v>7593</v>
      </c>
      <c r="H84" s="1250">
        <v>0</v>
      </c>
      <c r="I84" s="1249">
        <v>7593</v>
      </c>
      <c r="J84" s="1249" t="s">
        <v>928</v>
      </c>
    </row>
    <row r="85" spans="1:10" x14ac:dyDescent="0.25">
      <c r="A85" s="1249">
        <v>186</v>
      </c>
      <c r="B85" s="1249" t="s">
        <v>486</v>
      </c>
      <c r="C85" s="1249" t="s">
        <v>562</v>
      </c>
      <c r="D85" s="1249" t="s">
        <v>537</v>
      </c>
      <c r="E85" s="1249">
        <v>10398</v>
      </c>
      <c r="F85" s="1250">
        <v>0</v>
      </c>
      <c r="G85" s="1249">
        <v>10398</v>
      </c>
      <c r="H85" s="1250">
        <v>0</v>
      </c>
      <c r="I85" s="1249">
        <v>10398</v>
      </c>
      <c r="J85" s="1249" t="s">
        <v>928</v>
      </c>
    </row>
    <row r="86" spans="1:10" x14ac:dyDescent="0.25">
      <c r="A86" s="1249">
        <v>193</v>
      </c>
      <c r="B86" s="1249" t="s">
        <v>60</v>
      </c>
      <c r="C86" s="1249" t="s">
        <v>57</v>
      </c>
      <c r="D86" s="1249" t="s">
        <v>537</v>
      </c>
      <c r="E86" s="1249">
        <v>10127</v>
      </c>
      <c r="F86" s="1164">
        <v>5.6660000000000002E-2</v>
      </c>
      <c r="G86" s="1249">
        <v>9584</v>
      </c>
      <c r="H86" s="1250">
        <v>0</v>
      </c>
      <c r="I86" s="1249">
        <v>9584</v>
      </c>
      <c r="J86" s="1249" t="s">
        <v>928</v>
      </c>
    </row>
    <row r="87" spans="1:10" x14ac:dyDescent="0.25">
      <c r="A87" s="1249">
        <v>195</v>
      </c>
      <c r="B87" s="1249" t="s">
        <v>572</v>
      </c>
      <c r="C87" s="1249" t="s">
        <v>57</v>
      </c>
      <c r="D87" s="1249" t="s">
        <v>537</v>
      </c>
      <c r="E87" s="1249">
        <v>11756</v>
      </c>
      <c r="F87" s="1164">
        <v>5.7000000000000002E-2</v>
      </c>
      <c r="G87" s="1249">
        <v>11122</v>
      </c>
      <c r="H87" s="1250">
        <v>0</v>
      </c>
      <c r="I87" s="1249">
        <v>11122</v>
      </c>
      <c r="J87" s="1249" t="s">
        <v>928</v>
      </c>
    </row>
    <row r="88" spans="1:10" x14ac:dyDescent="0.25">
      <c r="A88" s="1249">
        <v>196</v>
      </c>
      <c r="B88" s="1249" t="s">
        <v>62</v>
      </c>
      <c r="C88" s="1249" t="s">
        <v>57</v>
      </c>
      <c r="D88" s="1249" t="s">
        <v>537</v>
      </c>
      <c r="E88" s="1249">
        <v>7239</v>
      </c>
      <c r="F88" s="1250">
        <v>0</v>
      </c>
      <c r="G88" s="1249">
        <v>7239</v>
      </c>
      <c r="H88" s="1250">
        <v>0</v>
      </c>
      <c r="I88" s="1249">
        <v>7239</v>
      </c>
      <c r="J88" s="1249" t="s">
        <v>928</v>
      </c>
    </row>
    <row r="89" spans="1:10" x14ac:dyDescent="0.25">
      <c r="A89" s="1249">
        <v>197</v>
      </c>
      <c r="B89" s="1249" t="s">
        <v>63</v>
      </c>
      <c r="C89" s="1249" t="s">
        <v>57</v>
      </c>
      <c r="D89" s="1249" t="s">
        <v>537</v>
      </c>
      <c r="E89" s="1249">
        <v>7864</v>
      </c>
      <c r="F89" s="1164">
        <v>4.8250000000000001E-2</v>
      </c>
      <c r="G89" s="1249">
        <v>7502</v>
      </c>
      <c r="H89" s="1250">
        <v>0</v>
      </c>
      <c r="I89" s="1249">
        <v>7502</v>
      </c>
      <c r="J89" s="1249" t="s">
        <v>928</v>
      </c>
    </row>
    <row r="90" spans="1:10" x14ac:dyDescent="0.25">
      <c r="A90" s="1249">
        <v>198</v>
      </c>
      <c r="B90" s="1249" t="s">
        <v>64</v>
      </c>
      <c r="C90" s="1249" t="s">
        <v>571</v>
      </c>
      <c r="D90" s="1249" t="s">
        <v>537</v>
      </c>
      <c r="E90" s="1249">
        <v>1620</v>
      </c>
      <c r="F90" s="1164">
        <v>5.9520000000000003E-2</v>
      </c>
      <c r="G90" s="1249">
        <v>1529</v>
      </c>
      <c r="H90" s="1250">
        <v>0</v>
      </c>
      <c r="I90" s="1249">
        <v>1529</v>
      </c>
      <c r="J90" s="1249" t="s">
        <v>928</v>
      </c>
    </row>
    <row r="91" spans="1:10" x14ac:dyDescent="0.25">
      <c r="A91" s="1249">
        <v>199</v>
      </c>
      <c r="B91" s="1249" t="s">
        <v>65</v>
      </c>
      <c r="C91" s="1249" t="s">
        <v>571</v>
      </c>
      <c r="D91" s="1249" t="s">
        <v>537</v>
      </c>
      <c r="E91" s="1249">
        <v>1710</v>
      </c>
      <c r="F91" s="1164">
        <v>5.5559999999999998E-2</v>
      </c>
      <c r="G91" s="1249">
        <v>1620</v>
      </c>
      <c r="H91" s="1250">
        <v>0</v>
      </c>
      <c r="I91" s="1249">
        <v>1620</v>
      </c>
      <c r="J91" s="1249" t="s">
        <v>928</v>
      </c>
    </row>
    <row r="92" spans="1:10" x14ac:dyDescent="0.25">
      <c r="A92" s="1249">
        <v>200</v>
      </c>
      <c r="B92" s="1249" t="s">
        <v>66</v>
      </c>
      <c r="C92" s="1249"/>
      <c r="D92" s="1249" t="s">
        <v>537</v>
      </c>
      <c r="E92" s="1249">
        <v>2072</v>
      </c>
      <c r="F92" s="1164">
        <v>4.5409999999999999E-2</v>
      </c>
      <c r="G92" s="1249">
        <v>1982</v>
      </c>
      <c r="H92" s="1250">
        <v>0</v>
      </c>
      <c r="I92" s="1249">
        <v>1982</v>
      </c>
      <c r="J92" s="1249" t="s">
        <v>928</v>
      </c>
    </row>
    <row r="93" spans="1:10" x14ac:dyDescent="0.25">
      <c r="A93" s="1249">
        <v>201</v>
      </c>
      <c r="B93" s="1249" t="s">
        <v>67</v>
      </c>
      <c r="C93" s="1249" t="s">
        <v>571</v>
      </c>
      <c r="D93" s="1249" t="s">
        <v>537</v>
      </c>
      <c r="E93" s="1249">
        <v>2434</v>
      </c>
      <c r="F93" s="1164">
        <v>3.8399999999999997E-2</v>
      </c>
      <c r="G93" s="1249">
        <v>2344</v>
      </c>
      <c r="H93" s="1250">
        <v>0</v>
      </c>
      <c r="I93" s="1249">
        <v>2344</v>
      </c>
      <c r="J93" s="1249" t="s">
        <v>928</v>
      </c>
    </row>
    <row r="94" spans="1:10" x14ac:dyDescent="0.25">
      <c r="A94" s="1249">
        <v>202</v>
      </c>
      <c r="B94" s="1249" t="s">
        <v>68</v>
      </c>
      <c r="C94" s="1249" t="s">
        <v>57</v>
      </c>
      <c r="D94" s="1249" t="s">
        <v>537</v>
      </c>
      <c r="E94" s="1249">
        <v>12661</v>
      </c>
      <c r="F94" s="1164">
        <v>5.271E-2</v>
      </c>
      <c r="G94" s="1249">
        <v>12027</v>
      </c>
      <c r="H94" s="1250">
        <v>0</v>
      </c>
      <c r="I94" s="1249">
        <v>12027</v>
      </c>
      <c r="J94" s="1249" t="s">
        <v>928</v>
      </c>
    </row>
    <row r="95" spans="1:10" x14ac:dyDescent="0.25">
      <c r="A95" s="1249">
        <v>208</v>
      </c>
      <c r="B95" s="1249" t="s">
        <v>69</v>
      </c>
      <c r="C95" s="1249" t="s">
        <v>57</v>
      </c>
      <c r="D95" s="1249" t="s">
        <v>537</v>
      </c>
      <c r="E95" s="1249">
        <v>9041</v>
      </c>
      <c r="F95" s="1164">
        <v>4.1709999999999997E-2</v>
      </c>
      <c r="G95" s="1249">
        <v>8679</v>
      </c>
      <c r="H95" s="1250">
        <v>0</v>
      </c>
      <c r="I95" s="1249">
        <v>8679</v>
      </c>
      <c r="J95" s="1249" t="s">
        <v>928</v>
      </c>
    </row>
    <row r="96" spans="1:10" x14ac:dyDescent="0.25">
      <c r="A96" s="1249">
        <v>215</v>
      </c>
      <c r="B96" s="1249" t="s">
        <v>70</v>
      </c>
      <c r="C96" s="1249" t="s">
        <v>57</v>
      </c>
      <c r="D96" s="1249" t="s">
        <v>537</v>
      </c>
      <c r="E96" s="1249">
        <v>10308</v>
      </c>
      <c r="F96" s="1164">
        <v>4.5969999999999997E-2</v>
      </c>
      <c r="G96" s="1249">
        <v>9855</v>
      </c>
      <c r="H96" s="1250">
        <v>0</v>
      </c>
      <c r="I96" s="1249">
        <v>9855</v>
      </c>
      <c r="J96" s="1249" t="s">
        <v>928</v>
      </c>
    </row>
    <row r="97" spans="1:10" x14ac:dyDescent="0.25">
      <c r="A97" s="1249">
        <v>216</v>
      </c>
      <c r="B97" s="1249" t="s">
        <v>573</v>
      </c>
      <c r="C97" s="1249"/>
      <c r="D97" s="1249" t="s">
        <v>537</v>
      </c>
      <c r="E97" s="1249">
        <v>15647</v>
      </c>
      <c r="F97" s="1250">
        <v>0</v>
      </c>
      <c r="G97" s="1249">
        <v>15647</v>
      </c>
      <c r="H97" s="1250">
        <v>0</v>
      </c>
      <c r="I97" s="1249">
        <v>15647</v>
      </c>
      <c r="J97" s="1249" t="s">
        <v>928</v>
      </c>
    </row>
    <row r="98" spans="1:10" x14ac:dyDescent="0.25">
      <c r="A98" s="1249">
        <v>221</v>
      </c>
      <c r="B98" s="1249" t="s">
        <v>574</v>
      </c>
      <c r="C98" s="1249" t="s">
        <v>57</v>
      </c>
      <c r="D98" s="1249" t="s">
        <v>537</v>
      </c>
      <c r="E98" s="1249">
        <v>7774</v>
      </c>
      <c r="F98" s="1164">
        <v>4.8840000000000001E-2</v>
      </c>
      <c r="G98" s="1249">
        <v>7412</v>
      </c>
      <c r="H98" s="1250">
        <v>0</v>
      </c>
      <c r="I98" s="1249">
        <v>7412</v>
      </c>
      <c r="J98" s="1249" t="s">
        <v>928</v>
      </c>
    </row>
    <row r="99" spans="1:10" x14ac:dyDescent="0.25">
      <c r="A99" s="1249">
        <v>223</v>
      </c>
      <c r="B99" s="1249" t="s">
        <v>575</v>
      </c>
      <c r="C99" s="1249"/>
      <c r="D99" s="1249" t="s">
        <v>537</v>
      </c>
      <c r="E99" s="1249">
        <v>16462</v>
      </c>
      <c r="F99" s="1250">
        <v>0</v>
      </c>
      <c r="G99" s="1249">
        <v>16462</v>
      </c>
      <c r="H99" s="1250">
        <v>0</v>
      </c>
      <c r="I99" s="1249">
        <v>16462</v>
      </c>
      <c r="J99" s="1249" t="s">
        <v>928</v>
      </c>
    </row>
    <row r="100" spans="1:10" x14ac:dyDescent="0.25">
      <c r="A100" s="1249">
        <v>224</v>
      </c>
      <c r="B100" s="1249" t="s">
        <v>576</v>
      </c>
      <c r="C100" s="1249"/>
      <c r="D100" s="1249" t="s">
        <v>537</v>
      </c>
      <c r="E100" s="1249">
        <v>22977</v>
      </c>
      <c r="F100" s="1250">
        <v>0</v>
      </c>
      <c r="G100" s="1249">
        <v>22977</v>
      </c>
      <c r="H100" s="1250">
        <v>0</v>
      </c>
      <c r="I100" s="1249">
        <v>22977</v>
      </c>
      <c r="J100" s="1249" t="s">
        <v>928</v>
      </c>
    </row>
    <row r="101" spans="1:10" x14ac:dyDescent="0.25">
      <c r="A101" s="1249">
        <v>227</v>
      </c>
      <c r="B101" s="1249" t="s">
        <v>577</v>
      </c>
      <c r="C101" s="1249"/>
      <c r="D101" s="1249" t="s">
        <v>537</v>
      </c>
      <c r="E101" s="1249">
        <v>18905</v>
      </c>
      <c r="F101" s="1250">
        <v>0</v>
      </c>
      <c r="G101" s="1249">
        <v>18905</v>
      </c>
      <c r="H101" s="1250">
        <v>0</v>
      </c>
      <c r="I101" s="1249">
        <v>18905</v>
      </c>
      <c r="J101" s="1249" t="s">
        <v>928</v>
      </c>
    </row>
    <row r="102" spans="1:10" x14ac:dyDescent="0.25">
      <c r="A102" s="1249">
        <v>228</v>
      </c>
      <c r="B102" s="1249" t="s">
        <v>578</v>
      </c>
      <c r="C102" s="1249"/>
      <c r="D102" s="1249" t="s">
        <v>537</v>
      </c>
      <c r="E102" s="1249">
        <v>20805</v>
      </c>
      <c r="F102" s="1250">
        <v>0</v>
      </c>
      <c r="G102" s="1249">
        <v>20805</v>
      </c>
      <c r="H102" s="1250">
        <v>0</v>
      </c>
      <c r="I102" s="1249">
        <v>20805</v>
      </c>
      <c r="J102" s="1249" t="s">
        <v>928</v>
      </c>
    </row>
    <row r="103" spans="1:10" x14ac:dyDescent="0.25">
      <c r="A103" s="1249">
        <v>234</v>
      </c>
      <c r="B103" s="1249" t="s">
        <v>579</v>
      </c>
      <c r="C103" s="1249"/>
      <c r="D103" s="1249" t="s">
        <v>537</v>
      </c>
      <c r="E103" s="1249">
        <v>17457</v>
      </c>
      <c r="F103" s="1250">
        <v>0</v>
      </c>
      <c r="G103" s="1249">
        <v>17457</v>
      </c>
      <c r="H103" s="1250">
        <v>0</v>
      </c>
      <c r="I103" s="1249">
        <v>17457</v>
      </c>
      <c r="J103" s="1249" t="s">
        <v>928</v>
      </c>
    </row>
    <row r="104" spans="1:10" x14ac:dyDescent="0.25">
      <c r="A104" s="1249">
        <v>240</v>
      </c>
      <c r="B104" s="1249" t="s">
        <v>580</v>
      </c>
      <c r="C104" s="1249"/>
      <c r="D104" s="1249" t="s">
        <v>537</v>
      </c>
      <c r="E104" s="1249">
        <v>13928</v>
      </c>
      <c r="F104" s="1250">
        <v>0</v>
      </c>
      <c r="G104" s="1249">
        <v>13928</v>
      </c>
      <c r="H104" s="1250">
        <v>0</v>
      </c>
      <c r="I104" s="1249">
        <v>13928</v>
      </c>
      <c r="J104" s="1249" t="s">
        <v>928</v>
      </c>
    </row>
    <row r="105" spans="1:10" x14ac:dyDescent="0.25">
      <c r="A105" s="1249">
        <v>241</v>
      </c>
      <c r="B105" s="1249" t="s">
        <v>581</v>
      </c>
      <c r="C105" s="1249"/>
      <c r="D105" s="1249" t="s">
        <v>537</v>
      </c>
      <c r="E105" s="1249">
        <v>18271</v>
      </c>
      <c r="F105" s="1250">
        <v>0</v>
      </c>
      <c r="G105" s="1249">
        <v>18271</v>
      </c>
      <c r="H105" s="1250">
        <v>0</v>
      </c>
      <c r="I105" s="1249">
        <v>18271</v>
      </c>
      <c r="J105" s="1249" t="s">
        <v>928</v>
      </c>
    </row>
    <row r="106" spans="1:10" x14ac:dyDescent="0.25">
      <c r="A106" s="1249">
        <v>243</v>
      </c>
      <c r="B106" s="1249" t="s">
        <v>72</v>
      </c>
      <c r="C106" s="1249" t="s">
        <v>57</v>
      </c>
      <c r="D106" s="1249" t="s">
        <v>537</v>
      </c>
      <c r="E106" s="1249">
        <v>11665</v>
      </c>
      <c r="F106" s="1164">
        <v>4.8820000000000002E-2</v>
      </c>
      <c r="G106" s="1249">
        <v>11122</v>
      </c>
      <c r="H106" s="1250">
        <v>0</v>
      </c>
      <c r="I106" s="1249">
        <v>11122</v>
      </c>
      <c r="J106" s="1249" t="s">
        <v>928</v>
      </c>
    </row>
    <row r="107" spans="1:10" x14ac:dyDescent="0.25">
      <c r="A107" s="1249">
        <v>245</v>
      </c>
      <c r="B107" s="1249" t="s">
        <v>582</v>
      </c>
      <c r="C107" s="1249"/>
      <c r="D107" s="1249" t="s">
        <v>537</v>
      </c>
      <c r="E107" s="1249">
        <v>15195</v>
      </c>
      <c r="F107" s="1250">
        <v>0</v>
      </c>
      <c r="G107" s="1249">
        <v>15195</v>
      </c>
      <c r="H107" s="1250">
        <v>0</v>
      </c>
      <c r="I107" s="1249">
        <v>15195</v>
      </c>
      <c r="J107" s="1249" t="s">
        <v>928</v>
      </c>
    </row>
    <row r="108" spans="1:10" x14ac:dyDescent="0.25">
      <c r="A108" s="1249">
        <v>246</v>
      </c>
      <c r="B108" s="1249" t="s">
        <v>583</v>
      </c>
      <c r="C108" s="1249" t="s">
        <v>562</v>
      </c>
      <c r="D108" s="1249" t="s">
        <v>537</v>
      </c>
      <c r="E108" s="1249">
        <v>16643</v>
      </c>
      <c r="F108" s="1250">
        <v>0</v>
      </c>
      <c r="G108" s="1249">
        <v>16643</v>
      </c>
      <c r="H108" s="1250">
        <v>0</v>
      </c>
      <c r="I108" s="1249">
        <v>16643</v>
      </c>
      <c r="J108" s="1249" t="s">
        <v>928</v>
      </c>
    </row>
    <row r="109" spans="1:10" x14ac:dyDescent="0.25">
      <c r="A109" s="1249">
        <v>251</v>
      </c>
      <c r="B109" s="1249" t="s">
        <v>584</v>
      </c>
      <c r="C109" s="1249"/>
      <c r="D109" s="1249" t="s">
        <v>537</v>
      </c>
      <c r="E109" s="1249">
        <v>14479</v>
      </c>
      <c r="F109" s="1250">
        <v>0</v>
      </c>
      <c r="G109" s="1249">
        <v>14479</v>
      </c>
      <c r="H109" s="1250">
        <v>0</v>
      </c>
      <c r="I109" s="1249">
        <v>14479</v>
      </c>
      <c r="J109" s="1249" t="s">
        <v>928</v>
      </c>
    </row>
    <row r="110" spans="1:10" x14ac:dyDescent="0.25">
      <c r="A110" s="1249">
        <v>260</v>
      </c>
      <c r="B110" s="1249" t="s">
        <v>585</v>
      </c>
      <c r="C110" s="1249"/>
      <c r="D110" s="1249" t="s">
        <v>537</v>
      </c>
      <c r="E110" s="1249">
        <v>14833</v>
      </c>
      <c r="F110" s="1250">
        <v>0</v>
      </c>
      <c r="G110" s="1249">
        <v>14833</v>
      </c>
      <c r="H110" s="1250">
        <v>0</v>
      </c>
      <c r="I110" s="1249">
        <v>14833</v>
      </c>
      <c r="J110" s="1249" t="s">
        <v>928</v>
      </c>
    </row>
    <row r="111" spans="1:10" x14ac:dyDescent="0.25">
      <c r="A111" s="1249">
        <v>265</v>
      </c>
      <c r="B111" s="1249" t="s">
        <v>586</v>
      </c>
      <c r="C111" s="1249" t="s">
        <v>551</v>
      </c>
      <c r="D111" s="1249" t="s">
        <v>503</v>
      </c>
      <c r="E111" s="1249">
        <v>24495</v>
      </c>
      <c r="F111" s="1250">
        <v>-4.0000000000000003E-5</v>
      </c>
      <c r="G111" s="1249">
        <v>24496</v>
      </c>
      <c r="H111" s="1250">
        <v>0</v>
      </c>
      <c r="I111" s="1249">
        <v>24496</v>
      </c>
      <c r="J111" s="1249" t="s">
        <v>928</v>
      </c>
    </row>
    <row r="112" spans="1:10" x14ac:dyDescent="0.25">
      <c r="A112" s="1249">
        <v>266</v>
      </c>
      <c r="B112" s="1249" t="s">
        <v>73</v>
      </c>
      <c r="C112" s="1249" t="s">
        <v>57</v>
      </c>
      <c r="D112" s="1249" t="s">
        <v>537</v>
      </c>
      <c r="E112" s="1249">
        <v>10851</v>
      </c>
      <c r="F112" s="1250">
        <v>0</v>
      </c>
      <c r="G112" s="1249">
        <v>10851</v>
      </c>
      <c r="H112" s="1250">
        <v>0</v>
      </c>
      <c r="I112" s="1249">
        <v>10851</v>
      </c>
      <c r="J112" s="1249" t="s">
        <v>928</v>
      </c>
    </row>
    <row r="113" spans="1:10" x14ac:dyDescent="0.25">
      <c r="A113" s="1249">
        <v>275</v>
      </c>
      <c r="B113" s="1249" t="s">
        <v>587</v>
      </c>
      <c r="C113" s="1249" t="s">
        <v>571</v>
      </c>
      <c r="D113" s="1249" t="s">
        <v>537</v>
      </c>
      <c r="E113" s="1249">
        <v>4063</v>
      </c>
      <c r="F113" s="1250">
        <v>0</v>
      </c>
      <c r="G113" s="1249">
        <v>4063</v>
      </c>
      <c r="H113" s="1250">
        <v>0</v>
      </c>
      <c r="I113" s="1249">
        <v>4063</v>
      </c>
      <c r="J113" s="1249" t="s">
        <v>928</v>
      </c>
    </row>
    <row r="114" spans="1:10" x14ac:dyDescent="0.25">
      <c r="A114" s="1249">
        <v>276</v>
      </c>
      <c r="B114" s="1249" t="s">
        <v>588</v>
      </c>
      <c r="C114" s="1249" t="s">
        <v>571</v>
      </c>
      <c r="D114" s="1249" t="s">
        <v>537</v>
      </c>
      <c r="E114" s="1249">
        <v>9946</v>
      </c>
      <c r="F114" s="1250">
        <v>0</v>
      </c>
      <c r="G114" s="1249">
        <v>9946</v>
      </c>
      <c r="H114" s="1250">
        <v>0</v>
      </c>
      <c r="I114" s="1249">
        <v>9946</v>
      </c>
      <c r="J114" s="1249" t="s">
        <v>928</v>
      </c>
    </row>
    <row r="115" spans="1:10" x14ac:dyDescent="0.25">
      <c r="A115" s="1249">
        <v>277</v>
      </c>
      <c r="B115" s="1249" t="s">
        <v>589</v>
      </c>
      <c r="C115" s="1249" t="s">
        <v>571</v>
      </c>
      <c r="D115" s="1249" t="s">
        <v>537</v>
      </c>
      <c r="E115" s="1249">
        <v>6326</v>
      </c>
      <c r="F115" s="1250">
        <v>0</v>
      </c>
      <c r="G115" s="1249">
        <v>6326</v>
      </c>
      <c r="H115" s="1250">
        <v>0</v>
      </c>
      <c r="I115" s="1249">
        <v>6326</v>
      </c>
      <c r="J115" s="1249" t="s">
        <v>928</v>
      </c>
    </row>
    <row r="116" spans="1:10" x14ac:dyDescent="0.25">
      <c r="A116" s="1249">
        <v>279</v>
      </c>
      <c r="B116" s="1249" t="s">
        <v>590</v>
      </c>
      <c r="C116" s="1249" t="s">
        <v>571</v>
      </c>
      <c r="D116" s="1249" t="s">
        <v>537</v>
      </c>
      <c r="E116" s="1249">
        <v>4063</v>
      </c>
      <c r="F116" s="1250">
        <v>0</v>
      </c>
      <c r="G116" s="1249">
        <v>4063</v>
      </c>
      <c r="H116" s="1250">
        <v>0</v>
      </c>
      <c r="I116" s="1249">
        <v>4063</v>
      </c>
      <c r="J116" s="1249" t="s">
        <v>928</v>
      </c>
    </row>
    <row r="117" spans="1:10" x14ac:dyDescent="0.25">
      <c r="A117" s="1249">
        <v>280</v>
      </c>
      <c r="B117" s="1249" t="s">
        <v>591</v>
      </c>
      <c r="C117" s="1249" t="s">
        <v>571</v>
      </c>
      <c r="D117" s="1249" t="s">
        <v>537</v>
      </c>
      <c r="E117" s="1249">
        <v>18090</v>
      </c>
      <c r="F117" s="1250">
        <v>0</v>
      </c>
      <c r="G117" s="1249">
        <v>18090</v>
      </c>
      <c r="H117" s="1250">
        <v>0</v>
      </c>
      <c r="I117" s="1249">
        <v>18090</v>
      </c>
      <c r="J117" s="1249" t="s">
        <v>928</v>
      </c>
    </row>
    <row r="118" spans="1:10" x14ac:dyDescent="0.25">
      <c r="A118" s="1249">
        <v>281</v>
      </c>
      <c r="B118" s="1249" t="s">
        <v>592</v>
      </c>
      <c r="C118" s="1249" t="s">
        <v>571</v>
      </c>
      <c r="D118" s="1249" t="s">
        <v>537</v>
      </c>
      <c r="E118" s="1249">
        <v>3068</v>
      </c>
      <c r="F118" s="1250">
        <v>0</v>
      </c>
      <c r="G118" s="1249">
        <v>3068</v>
      </c>
      <c r="H118" s="1250">
        <v>0</v>
      </c>
      <c r="I118" s="1249">
        <v>3068</v>
      </c>
      <c r="J118" s="1249" t="s">
        <v>928</v>
      </c>
    </row>
    <row r="119" spans="1:10" x14ac:dyDescent="0.25">
      <c r="A119" s="1249">
        <v>282</v>
      </c>
      <c r="B119" s="1249" t="s">
        <v>126</v>
      </c>
      <c r="C119" s="1249" t="s">
        <v>571</v>
      </c>
      <c r="D119" s="1249" t="s">
        <v>537</v>
      </c>
      <c r="E119" s="1249">
        <v>5873</v>
      </c>
      <c r="F119" s="1250">
        <v>0</v>
      </c>
      <c r="G119" s="1249">
        <v>5873</v>
      </c>
      <c r="H119" s="1250">
        <v>0</v>
      </c>
      <c r="I119" s="1249">
        <v>5873</v>
      </c>
      <c r="J119" s="1249" t="s">
        <v>928</v>
      </c>
    </row>
    <row r="120" spans="1:10" x14ac:dyDescent="0.25">
      <c r="A120" s="1249">
        <v>283</v>
      </c>
      <c r="B120" s="1249" t="s">
        <v>127</v>
      </c>
      <c r="C120" s="1249" t="s">
        <v>571</v>
      </c>
      <c r="D120" s="1249" t="s">
        <v>537</v>
      </c>
      <c r="E120" s="1249">
        <v>3611</v>
      </c>
      <c r="F120" s="1250">
        <v>0</v>
      </c>
      <c r="G120" s="1249">
        <v>3611</v>
      </c>
      <c r="H120" s="1250">
        <v>0</v>
      </c>
      <c r="I120" s="1249">
        <v>3611</v>
      </c>
      <c r="J120" s="1249" t="s">
        <v>928</v>
      </c>
    </row>
    <row r="121" spans="1:10" x14ac:dyDescent="0.25">
      <c r="A121" s="1249">
        <v>286</v>
      </c>
      <c r="B121" s="1249" t="s">
        <v>593</v>
      </c>
      <c r="C121" s="1249"/>
      <c r="D121" s="1249" t="s">
        <v>537</v>
      </c>
      <c r="E121" s="1249">
        <v>12661</v>
      </c>
      <c r="F121" s="1250">
        <v>0</v>
      </c>
      <c r="G121" s="1249">
        <v>12661</v>
      </c>
      <c r="H121" s="1250">
        <v>0</v>
      </c>
      <c r="I121" s="1249">
        <v>12661</v>
      </c>
      <c r="J121" s="1249" t="s">
        <v>928</v>
      </c>
    </row>
    <row r="122" spans="1:10" x14ac:dyDescent="0.25">
      <c r="A122" s="1249">
        <v>290</v>
      </c>
      <c r="B122" s="1249" t="s">
        <v>120</v>
      </c>
      <c r="C122" s="1249" t="s">
        <v>562</v>
      </c>
      <c r="D122" s="1249" t="s">
        <v>537</v>
      </c>
      <c r="E122" s="1249">
        <v>14923</v>
      </c>
      <c r="F122" s="1250">
        <v>0</v>
      </c>
      <c r="G122" s="1249">
        <v>14923</v>
      </c>
      <c r="H122" s="1250">
        <v>0</v>
      </c>
      <c r="I122" s="1249">
        <v>14923</v>
      </c>
      <c r="J122" s="1249" t="s">
        <v>928</v>
      </c>
    </row>
    <row r="123" spans="1:10" x14ac:dyDescent="0.25">
      <c r="A123" s="1249">
        <v>291</v>
      </c>
      <c r="B123" s="1249" t="s">
        <v>594</v>
      </c>
      <c r="C123" s="1249" t="s">
        <v>571</v>
      </c>
      <c r="D123" s="1249" t="s">
        <v>537</v>
      </c>
      <c r="E123" s="1249">
        <v>4787</v>
      </c>
      <c r="F123" s="1250">
        <v>0</v>
      </c>
      <c r="G123" s="1249">
        <v>4787</v>
      </c>
      <c r="H123" s="1250">
        <v>0</v>
      </c>
      <c r="I123" s="1249">
        <v>4787</v>
      </c>
      <c r="J123" s="1249" t="s">
        <v>928</v>
      </c>
    </row>
    <row r="124" spans="1:10" x14ac:dyDescent="0.25">
      <c r="A124" s="1097">
        <v>298</v>
      </c>
      <c r="B124" s="1097" t="s">
        <v>595</v>
      </c>
      <c r="C124" s="1097" t="s">
        <v>451</v>
      </c>
      <c r="D124" s="1097" t="s">
        <v>503</v>
      </c>
      <c r="E124" s="1249">
        <v>5517</v>
      </c>
      <c r="F124" s="1250">
        <v>0</v>
      </c>
      <c r="G124" s="1249">
        <v>5517</v>
      </c>
      <c r="H124" s="1250">
        <v>0</v>
      </c>
      <c r="I124" s="1249">
        <v>5517</v>
      </c>
      <c r="J124" s="1249" t="s">
        <v>933</v>
      </c>
    </row>
    <row r="125" spans="1:10" x14ac:dyDescent="0.25">
      <c r="A125" s="1097">
        <v>301</v>
      </c>
      <c r="B125" s="1097" t="s">
        <v>596</v>
      </c>
      <c r="C125" s="1097" t="s">
        <v>451</v>
      </c>
      <c r="D125" s="1097" t="s">
        <v>503</v>
      </c>
      <c r="E125" s="1249">
        <v>2803</v>
      </c>
      <c r="F125" s="1250">
        <v>0</v>
      </c>
      <c r="G125" s="1249">
        <v>2803</v>
      </c>
      <c r="H125" s="1250">
        <v>0</v>
      </c>
      <c r="I125" s="1249">
        <v>2803</v>
      </c>
      <c r="J125" s="1249" t="s">
        <v>933</v>
      </c>
    </row>
    <row r="126" spans="1:10" x14ac:dyDescent="0.25">
      <c r="A126" s="1249">
        <v>318</v>
      </c>
      <c r="B126" s="1249" t="s">
        <v>597</v>
      </c>
      <c r="C126" s="1249" t="s">
        <v>562</v>
      </c>
      <c r="D126" s="1249" t="s">
        <v>537</v>
      </c>
      <c r="E126" s="1249">
        <v>0</v>
      </c>
      <c r="F126" s="1249"/>
      <c r="G126" s="1249">
        <v>0</v>
      </c>
      <c r="H126" s="1249"/>
      <c r="I126" s="1249">
        <v>0</v>
      </c>
      <c r="J126" s="1249" t="s">
        <v>928</v>
      </c>
    </row>
    <row r="127" spans="1:10" x14ac:dyDescent="0.25">
      <c r="A127" s="1249">
        <v>324</v>
      </c>
      <c r="B127" s="1249" t="s">
        <v>598</v>
      </c>
      <c r="C127" s="1249" t="s">
        <v>562</v>
      </c>
      <c r="D127" s="1249" t="s">
        <v>537</v>
      </c>
      <c r="E127" s="1249">
        <v>11764</v>
      </c>
      <c r="F127" s="1250">
        <v>0</v>
      </c>
      <c r="G127" s="1249">
        <v>11764</v>
      </c>
      <c r="H127" s="1250">
        <v>0</v>
      </c>
      <c r="I127" s="1249">
        <v>11764</v>
      </c>
      <c r="J127" s="1249" t="s">
        <v>928</v>
      </c>
    </row>
    <row r="128" spans="1:10" x14ac:dyDescent="0.25">
      <c r="A128" s="1249">
        <v>337</v>
      </c>
      <c r="B128" s="1249" t="s">
        <v>599</v>
      </c>
      <c r="C128" s="1249" t="s">
        <v>562</v>
      </c>
      <c r="D128" s="1249" t="s">
        <v>537</v>
      </c>
      <c r="E128" s="1249">
        <v>0</v>
      </c>
      <c r="F128" s="1249"/>
      <c r="G128" s="1249">
        <v>0</v>
      </c>
      <c r="H128" s="1249"/>
      <c r="I128" s="1249">
        <v>0</v>
      </c>
      <c r="J128" s="1249" t="s">
        <v>928</v>
      </c>
    </row>
    <row r="129" spans="1:10" x14ac:dyDescent="0.25">
      <c r="A129" s="1249">
        <v>341</v>
      </c>
      <c r="B129" s="1249" t="s">
        <v>600</v>
      </c>
      <c r="C129" s="1249" t="s">
        <v>562</v>
      </c>
      <c r="D129" s="1249" t="s">
        <v>537</v>
      </c>
      <c r="E129" s="1249">
        <v>3756</v>
      </c>
      <c r="F129" s="1250">
        <v>0</v>
      </c>
      <c r="G129" s="1249">
        <v>3756</v>
      </c>
      <c r="H129" s="1250">
        <v>0</v>
      </c>
      <c r="I129" s="1249">
        <v>3756</v>
      </c>
      <c r="J129" s="1249" t="s">
        <v>928</v>
      </c>
    </row>
    <row r="130" spans="1:10" x14ac:dyDescent="0.25">
      <c r="A130" s="1249">
        <v>342</v>
      </c>
      <c r="B130" s="1249" t="s">
        <v>601</v>
      </c>
      <c r="C130" s="1249" t="s">
        <v>562</v>
      </c>
      <c r="D130" s="1249" t="s">
        <v>537</v>
      </c>
      <c r="E130" s="1249">
        <v>10105</v>
      </c>
      <c r="F130" s="1164">
        <v>3.2280000000000003E-2</v>
      </c>
      <c r="G130" s="1249">
        <v>9789</v>
      </c>
      <c r="H130" s="1250">
        <v>0</v>
      </c>
      <c r="I130" s="1249">
        <v>9789</v>
      </c>
      <c r="J130" s="1249" t="s">
        <v>928</v>
      </c>
    </row>
    <row r="131" spans="1:10" x14ac:dyDescent="0.25">
      <c r="A131" s="1249">
        <v>352</v>
      </c>
      <c r="B131" s="1249" t="s">
        <v>602</v>
      </c>
      <c r="C131" s="1249" t="s">
        <v>562</v>
      </c>
      <c r="D131" s="1249" t="s">
        <v>537</v>
      </c>
      <c r="E131" s="1249">
        <v>15828</v>
      </c>
      <c r="F131" s="1250">
        <v>0</v>
      </c>
      <c r="G131" s="1249">
        <v>15828</v>
      </c>
      <c r="H131" s="1250">
        <v>0</v>
      </c>
      <c r="I131" s="1249">
        <v>15828</v>
      </c>
      <c r="J131" s="1249" t="s">
        <v>928</v>
      </c>
    </row>
    <row r="132" spans="1:10" x14ac:dyDescent="0.25">
      <c r="A132" s="1249">
        <v>416</v>
      </c>
      <c r="B132" s="1249" t="s">
        <v>74</v>
      </c>
      <c r="C132" s="1249" t="s">
        <v>57</v>
      </c>
      <c r="D132" s="1249" t="s">
        <v>537</v>
      </c>
      <c r="E132" s="1249">
        <v>10670</v>
      </c>
      <c r="F132" s="1164">
        <v>5.3620000000000001E-2</v>
      </c>
      <c r="G132" s="1249">
        <v>10127</v>
      </c>
      <c r="H132" s="1250">
        <v>0</v>
      </c>
      <c r="I132" s="1249">
        <v>10127</v>
      </c>
      <c r="J132" s="1249" t="s">
        <v>928</v>
      </c>
    </row>
    <row r="133" spans="1:10" x14ac:dyDescent="0.25">
      <c r="A133" s="1249">
        <v>418</v>
      </c>
      <c r="B133" s="1249" t="s">
        <v>1286</v>
      </c>
      <c r="C133" s="1249" t="s">
        <v>545</v>
      </c>
      <c r="D133" s="1249" t="s">
        <v>503</v>
      </c>
      <c r="E133" s="1249">
        <v>6465</v>
      </c>
      <c r="F133" s="1250">
        <v>0</v>
      </c>
      <c r="G133" s="1249">
        <v>6465</v>
      </c>
      <c r="H133" s="1250">
        <v>0</v>
      </c>
      <c r="I133" s="1249">
        <v>6465</v>
      </c>
      <c r="J133" s="1249" t="s">
        <v>928</v>
      </c>
    </row>
    <row r="134" spans="1:10" x14ac:dyDescent="0.25">
      <c r="A134" s="1249">
        <v>437</v>
      </c>
      <c r="B134" s="1249" t="s">
        <v>956</v>
      </c>
      <c r="C134" s="1249"/>
      <c r="D134" s="1249" t="s">
        <v>537</v>
      </c>
      <c r="E134" s="1249">
        <v>13574</v>
      </c>
      <c r="F134" s="1250">
        <v>0</v>
      </c>
      <c r="G134" s="1249">
        <v>13574</v>
      </c>
      <c r="H134" s="1250">
        <v>0</v>
      </c>
      <c r="I134" s="1249">
        <v>13574</v>
      </c>
      <c r="J134" s="1249" t="s">
        <v>928</v>
      </c>
    </row>
    <row r="135" spans="1:10" x14ac:dyDescent="0.25">
      <c r="A135" s="1249">
        <v>441</v>
      </c>
      <c r="B135" s="1249" t="s">
        <v>547</v>
      </c>
      <c r="C135" s="1249" t="s">
        <v>545</v>
      </c>
      <c r="D135" s="1249" t="s">
        <v>503</v>
      </c>
      <c r="E135" s="1249">
        <v>7175</v>
      </c>
      <c r="F135" s="1250">
        <v>0</v>
      </c>
      <c r="G135" s="1249">
        <v>7175</v>
      </c>
      <c r="H135" s="1250">
        <v>0</v>
      </c>
      <c r="I135" s="1249">
        <v>7175</v>
      </c>
      <c r="J135" s="1249" t="s">
        <v>928</v>
      </c>
    </row>
    <row r="136" spans="1:10" x14ac:dyDescent="0.25">
      <c r="A136" s="1249">
        <v>448</v>
      </c>
      <c r="B136" s="1249" t="s">
        <v>603</v>
      </c>
      <c r="C136" s="1249" t="s">
        <v>545</v>
      </c>
      <c r="D136" s="1249" t="s">
        <v>503</v>
      </c>
      <c r="E136" s="1249">
        <v>11597</v>
      </c>
      <c r="F136" s="1250">
        <v>0</v>
      </c>
      <c r="G136" s="1249">
        <v>11597</v>
      </c>
      <c r="H136" s="1250">
        <v>0</v>
      </c>
      <c r="I136" s="1249">
        <v>11597</v>
      </c>
      <c r="J136" s="1249" t="s">
        <v>928</v>
      </c>
    </row>
    <row r="137" spans="1:10" x14ac:dyDescent="0.25">
      <c r="A137" s="1249">
        <v>450</v>
      </c>
      <c r="B137" s="1249" t="s">
        <v>1287</v>
      </c>
      <c r="C137" s="1249" t="s">
        <v>551</v>
      </c>
      <c r="D137" s="1249" t="s">
        <v>503</v>
      </c>
      <c r="E137" s="1249">
        <v>26538</v>
      </c>
      <c r="F137" s="1250">
        <v>0</v>
      </c>
      <c r="G137" s="1249">
        <v>26538</v>
      </c>
      <c r="H137" s="1250">
        <v>0</v>
      </c>
      <c r="I137" s="1249">
        <v>26538</v>
      </c>
      <c r="J137" s="1249" t="s">
        <v>928</v>
      </c>
    </row>
    <row r="138" spans="1:10" x14ac:dyDescent="0.25">
      <c r="A138" s="1249">
        <v>468</v>
      </c>
      <c r="B138" s="1249" t="s">
        <v>75</v>
      </c>
      <c r="C138" s="1249" t="s">
        <v>571</v>
      </c>
      <c r="D138" s="1249" t="s">
        <v>537</v>
      </c>
      <c r="E138" s="1249">
        <v>1357</v>
      </c>
      <c r="F138" s="1163">
        <v>-0.24986</v>
      </c>
      <c r="G138" s="1249">
        <v>1809</v>
      </c>
      <c r="H138" s="1250">
        <v>0</v>
      </c>
      <c r="I138" s="1249">
        <v>1809</v>
      </c>
      <c r="J138" s="1249" t="s">
        <v>928</v>
      </c>
    </row>
    <row r="139" spans="1:10" x14ac:dyDescent="0.25">
      <c r="A139" s="1249">
        <v>481</v>
      </c>
      <c r="B139" s="1249" t="s">
        <v>604</v>
      </c>
      <c r="C139" s="1249" t="s">
        <v>432</v>
      </c>
      <c r="D139" s="1249" t="s">
        <v>503</v>
      </c>
      <c r="E139" s="1249">
        <v>5904</v>
      </c>
      <c r="F139" s="1250">
        <v>0</v>
      </c>
      <c r="G139" s="1249">
        <v>5904</v>
      </c>
      <c r="H139" s="1250">
        <v>0</v>
      </c>
      <c r="I139" s="1249">
        <v>5904</v>
      </c>
      <c r="J139" s="1249" t="s">
        <v>928</v>
      </c>
    </row>
    <row r="140" spans="1:10" x14ac:dyDescent="0.25">
      <c r="A140" s="1249">
        <v>483</v>
      </c>
      <c r="B140" s="1249" t="s">
        <v>605</v>
      </c>
      <c r="C140" s="1249" t="s">
        <v>545</v>
      </c>
      <c r="D140" s="1249" t="s">
        <v>503</v>
      </c>
      <c r="E140" s="1249">
        <v>14689</v>
      </c>
      <c r="F140" s="1250">
        <v>0</v>
      </c>
      <c r="G140" s="1249">
        <v>14689</v>
      </c>
      <c r="H140" s="1250">
        <v>0</v>
      </c>
      <c r="I140" s="1249">
        <v>14689</v>
      </c>
      <c r="J140" s="1249" t="s">
        <v>928</v>
      </c>
    </row>
    <row r="141" spans="1:10" x14ac:dyDescent="0.25">
      <c r="A141" s="1249">
        <v>485</v>
      </c>
      <c r="B141" s="1249" t="s">
        <v>606</v>
      </c>
      <c r="C141" s="1249" t="s">
        <v>545</v>
      </c>
      <c r="D141" s="1249" t="s">
        <v>503</v>
      </c>
      <c r="E141" s="1249">
        <v>6958</v>
      </c>
      <c r="F141" s="1163">
        <v>-1.3999999999999999E-4</v>
      </c>
      <c r="G141" s="1249">
        <v>6959</v>
      </c>
      <c r="H141" s="1250">
        <v>0</v>
      </c>
      <c r="I141" s="1249">
        <v>6959</v>
      </c>
      <c r="J141" s="1249" t="s">
        <v>928</v>
      </c>
    </row>
    <row r="142" spans="1:10" x14ac:dyDescent="0.25">
      <c r="A142" s="1249">
        <v>486</v>
      </c>
      <c r="B142" s="1249" t="s">
        <v>607</v>
      </c>
      <c r="C142" s="1249" t="s">
        <v>514</v>
      </c>
      <c r="D142" s="1249" t="s">
        <v>503</v>
      </c>
      <c r="E142" s="1249">
        <v>12103</v>
      </c>
      <c r="F142" s="1250">
        <v>0</v>
      </c>
      <c r="G142" s="1249">
        <v>12103</v>
      </c>
      <c r="H142" s="1250">
        <v>0</v>
      </c>
      <c r="I142" s="1249">
        <v>12103</v>
      </c>
      <c r="J142" s="1249" t="s">
        <v>928</v>
      </c>
    </row>
    <row r="143" spans="1:10" x14ac:dyDescent="0.25">
      <c r="A143" s="1249">
        <v>487</v>
      </c>
      <c r="B143" s="1249" t="s">
        <v>608</v>
      </c>
      <c r="C143" s="1249" t="s">
        <v>545</v>
      </c>
      <c r="D143" s="1249" t="s">
        <v>503</v>
      </c>
      <c r="E143" s="1249">
        <v>8867</v>
      </c>
      <c r="F143" s="1163">
        <v>-1.1E-4</v>
      </c>
      <c r="G143" s="1249">
        <v>8868</v>
      </c>
      <c r="H143" s="1250">
        <v>0</v>
      </c>
      <c r="I143" s="1249">
        <v>8868</v>
      </c>
      <c r="J143" s="1249" t="s">
        <v>928</v>
      </c>
    </row>
    <row r="144" spans="1:10" x14ac:dyDescent="0.25">
      <c r="A144" s="1249">
        <v>494</v>
      </c>
      <c r="B144" s="1249" t="s">
        <v>609</v>
      </c>
      <c r="C144" s="1249" t="s">
        <v>556</v>
      </c>
      <c r="D144" s="1249" t="s">
        <v>503</v>
      </c>
      <c r="E144" s="1249">
        <v>15463</v>
      </c>
      <c r="F144" s="1250">
        <v>0</v>
      </c>
      <c r="G144" s="1249">
        <v>15463</v>
      </c>
      <c r="H144" s="1250">
        <v>0</v>
      </c>
      <c r="I144" s="1249">
        <v>15463</v>
      </c>
      <c r="J144" s="1249" t="s">
        <v>928</v>
      </c>
    </row>
    <row r="145" spans="1:10" x14ac:dyDescent="0.25">
      <c r="A145" s="1249">
        <v>495</v>
      </c>
      <c r="B145" s="1249" t="s">
        <v>610</v>
      </c>
      <c r="C145" s="1249" t="s">
        <v>446</v>
      </c>
      <c r="D145" s="1249" t="s">
        <v>503</v>
      </c>
      <c r="E145" s="1249">
        <v>29344</v>
      </c>
      <c r="F145" s="1250">
        <v>0</v>
      </c>
      <c r="G145" s="1249">
        <v>29344</v>
      </c>
      <c r="H145" s="1250">
        <v>0</v>
      </c>
      <c r="I145" s="1249">
        <v>29344</v>
      </c>
      <c r="J145" s="1249" t="s">
        <v>928</v>
      </c>
    </row>
    <row r="146" spans="1:10" x14ac:dyDescent="0.25">
      <c r="A146" s="1249">
        <v>502</v>
      </c>
      <c r="B146" s="1249" t="s">
        <v>611</v>
      </c>
      <c r="C146" s="1249" t="s">
        <v>551</v>
      </c>
      <c r="D146" s="1249" t="s">
        <v>503</v>
      </c>
      <c r="E146" s="1249">
        <v>15923</v>
      </c>
      <c r="F146" s="1250">
        <v>0</v>
      </c>
      <c r="G146" s="1249">
        <v>15923</v>
      </c>
      <c r="H146" s="1250">
        <v>0</v>
      </c>
      <c r="I146" s="1249">
        <v>15923</v>
      </c>
      <c r="J146" s="1249" t="s">
        <v>928</v>
      </c>
    </row>
    <row r="147" spans="1:10" x14ac:dyDescent="0.25">
      <c r="A147" s="1249">
        <v>505</v>
      </c>
      <c r="B147" s="1249" t="s">
        <v>612</v>
      </c>
      <c r="C147" s="1249" t="s">
        <v>432</v>
      </c>
      <c r="D147" s="1249" t="s">
        <v>503</v>
      </c>
      <c r="E147" s="1249">
        <v>7811</v>
      </c>
      <c r="F147" s="1250">
        <v>0</v>
      </c>
      <c r="G147" s="1249">
        <v>7811</v>
      </c>
      <c r="H147" s="1250">
        <v>0</v>
      </c>
      <c r="I147" s="1249">
        <v>7811</v>
      </c>
      <c r="J147" s="1249" t="s">
        <v>928</v>
      </c>
    </row>
    <row r="148" spans="1:10" x14ac:dyDescent="0.25">
      <c r="A148" s="1249">
        <v>507</v>
      </c>
      <c r="B148" s="1249" t="s">
        <v>1290</v>
      </c>
      <c r="C148" s="1249" t="s">
        <v>432</v>
      </c>
      <c r="D148" s="1249" t="s">
        <v>503</v>
      </c>
      <c r="E148" s="1249">
        <v>7811</v>
      </c>
      <c r="F148" s="1250">
        <v>0</v>
      </c>
      <c r="G148" s="1249">
        <v>7811</v>
      </c>
      <c r="H148" s="1250">
        <v>0</v>
      </c>
      <c r="I148" s="1249">
        <v>7811</v>
      </c>
      <c r="J148" s="1249" t="s">
        <v>928</v>
      </c>
    </row>
    <row r="149" spans="1:10" x14ac:dyDescent="0.25">
      <c r="A149" s="1249">
        <v>511</v>
      </c>
      <c r="B149" s="1249" t="s">
        <v>613</v>
      </c>
      <c r="C149" s="1249" t="s">
        <v>562</v>
      </c>
      <c r="D149" s="1249" t="s">
        <v>537</v>
      </c>
      <c r="E149" s="1249">
        <v>5198</v>
      </c>
      <c r="F149" s="1163">
        <v>-8.6790000000000006E-2</v>
      </c>
      <c r="G149" s="1249">
        <v>5692</v>
      </c>
      <c r="H149" s="1250">
        <v>0</v>
      </c>
      <c r="I149" s="1249">
        <v>5692</v>
      </c>
      <c r="J149" s="1249" t="s">
        <v>928</v>
      </c>
    </row>
    <row r="150" spans="1:10" x14ac:dyDescent="0.25">
      <c r="A150" s="1249">
        <v>513</v>
      </c>
      <c r="B150" s="1249" t="s">
        <v>614</v>
      </c>
      <c r="C150" s="1249"/>
      <c r="D150" s="1249" t="s">
        <v>537</v>
      </c>
      <c r="E150" s="1249">
        <v>10851</v>
      </c>
      <c r="F150" s="1250">
        <v>0</v>
      </c>
      <c r="G150" s="1249">
        <v>10851</v>
      </c>
      <c r="H150" s="1250">
        <v>0</v>
      </c>
      <c r="I150" s="1249">
        <v>10851</v>
      </c>
      <c r="J150" s="1249" t="s">
        <v>928</v>
      </c>
    </row>
    <row r="151" spans="1:10" x14ac:dyDescent="0.25">
      <c r="A151" s="1249">
        <v>514</v>
      </c>
      <c r="B151" s="1249" t="s">
        <v>615</v>
      </c>
      <c r="C151" s="1249"/>
      <c r="D151" s="1249" t="s">
        <v>537</v>
      </c>
      <c r="E151" s="1249">
        <v>13023</v>
      </c>
      <c r="F151" s="1250">
        <v>0</v>
      </c>
      <c r="G151" s="1249">
        <v>13023</v>
      </c>
      <c r="H151" s="1250">
        <v>0</v>
      </c>
      <c r="I151" s="1249">
        <v>13023</v>
      </c>
      <c r="J151" s="1249" t="s">
        <v>928</v>
      </c>
    </row>
    <row r="152" spans="1:10" x14ac:dyDescent="0.25">
      <c r="A152" s="1249">
        <v>520</v>
      </c>
      <c r="B152" s="1249" t="s">
        <v>616</v>
      </c>
      <c r="C152" s="1249" t="s">
        <v>545</v>
      </c>
      <c r="D152" s="1249" t="s">
        <v>503</v>
      </c>
      <c r="E152" s="1249">
        <v>2666</v>
      </c>
      <c r="F152" s="1250">
        <v>0</v>
      </c>
      <c r="G152" s="1249">
        <v>2666</v>
      </c>
      <c r="H152" s="1250">
        <v>0</v>
      </c>
      <c r="I152" s="1249">
        <v>2666</v>
      </c>
      <c r="J152" s="1249" t="s">
        <v>928</v>
      </c>
    </row>
    <row r="153" spans="1:10" x14ac:dyDescent="0.25">
      <c r="A153" s="1249">
        <v>521</v>
      </c>
      <c r="B153" s="1249" t="s">
        <v>617</v>
      </c>
      <c r="C153" s="1249" t="s">
        <v>514</v>
      </c>
      <c r="D153" s="1249" t="s">
        <v>503</v>
      </c>
      <c r="E153" s="1249">
        <v>28656</v>
      </c>
      <c r="F153" s="1250">
        <v>0</v>
      </c>
      <c r="G153" s="1249">
        <v>28656</v>
      </c>
      <c r="H153" s="1250">
        <v>0</v>
      </c>
      <c r="I153" s="1249">
        <v>28656</v>
      </c>
      <c r="J153" s="1249" t="s">
        <v>928</v>
      </c>
    </row>
    <row r="154" spans="1:10" x14ac:dyDescent="0.25">
      <c r="A154" s="1249">
        <v>522</v>
      </c>
      <c r="B154" s="1249" t="s">
        <v>618</v>
      </c>
      <c r="C154" s="1249" t="s">
        <v>514</v>
      </c>
      <c r="D154" s="1249" t="s">
        <v>503</v>
      </c>
      <c r="E154" s="1249">
        <v>32954</v>
      </c>
      <c r="F154" s="1250">
        <v>0</v>
      </c>
      <c r="G154" s="1249">
        <v>32954</v>
      </c>
      <c r="H154" s="1250">
        <v>0</v>
      </c>
      <c r="I154" s="1249">
        <v>32954</v>
      </c>
      <c r="J154" s="1249" t="s">
        <v>928</v>
      </c>
    </row>
    <row r="155" spans="1:10" x14ac:dyDescent="0.25">
      <c r="A155" s="1097">
        <v>528</v>
      </c>
      <c r="B155" s="1097" t="s">
        <v>619</v>
      </c>
      <c r="C155" s="1097" t="s">
        <v>514</v>
      </c>
      <c r="D155" s="1097" t="s">
        <v>503</v>
      </c>
      <c r="E155" s="1249">
        <v>4790</v>
      </c>
      <c r="F155" s="1250">
        <v>0</v>
      </c>
      <c r="G155" s="1249">
        <v>4790</v>
      </c>
      <c r="H155" s="1250">
        <v>0</v>
      </c>
      <c r="I155" s="1249">
        <v>4790</v>
      </c>
      <c r="J155" s="1249" t="s">
        <v>933</v>
      </c>
    </row>
    <row r="156" spans="1:10" x14ac:dyDescent="0.25">
      <c r="A156" s="1097">
        <v>529</v>
      </c>
      <c r="B156" s="1097" t="s">
        <v>620</v>
      </c>
      <c r="C156" s="1097" t="s">
        <v>514</v>
      </c>
      <c r="D156" s="1097" t="s">
        <v>503</v>
      </c>
      <c r="E156" s="1249">
        <v>5914</v>
      </c>
      <c r="F156" s="1250">
        <v>0</v>
      </c>
      <c r="G156" s="1249">
        <v>5914</v>
      </c>
      <c r="H156" s="1250">
        <v>0</v>
      </c>
      <c r="I156" s="1249">
        <v>5914</v>
      </c>
      <c r="J156" s="1249" t="s">
        <v>933</v>
      </c>
    </row>
    <row r="157" spans="1:10" x14ac:dyDescent="0.25">
      <c r="A157" s="1097">
        <v>530</v>
      </c>
      <c r="B157" s="1097" t="s">
        <v>621</v>
      </c>
      <c r="C157" s="1097" t="s">
        <v>545</v>
      </c>
      <c r="D157" s="1097" t="s">
        <v>503</v>
      </c>
      <c r="E157" s="1249">
        <v>1591</v>
      </c>
      <c r="F157" s="1250">
        <v>0</v>
      </c>
      <c r="G157" s="1249">
        <v>1591</v>
      </c>
      <c r="H157" s="1250">
        <v>0</v>
      </c>
      <c r="I157" s="1249">
        <v>1591</v>
      </c>
      <c r="J157" s="1249" t="s">
        <v>933</v>
      </c>
    </row>
    <row r="158" spans="1:10" x14ac:dyDescent="0.25">
      <c r="A158" s="1097">
        <v>531</v>
      </c>
      <c r="B158" s="1097" t="s">
        <v>622</v>
      </c>
      <c r="C158" s="1097" t="s">
        <v>432</v>
      </c>
      <c r="D158" s="1097" t="s">
        <v>503</v>
      </c>
      <c r="E158" s="1249">
        <v>2543</v>
      </c>
      <c r="F158" s="1250">
        <v>0</v>
      </c>
      <c r="G158" s="1249">
        <v>2543</v>
      </c>
      <c r="H158" s="1250">
        <v>0</v>
      </c>
      <c r="I158" s="1249">
        <v>2543</v>
      </c>
      <c r="J158" s="1249" t="s">
        <v>933</v>
      </c>
    </row>
    <row r="159" spans="1:10" x14ac:dyDescent="0.25">
      <c r="A159" s="1097">
        <v>533</v>
      </c>
      <c r="B159" s="1097" t="s">
        <v>623</v>
      </c>
      <c r="C159" s="1097" t="s">
        <v>556</v>
      </c>
      <c r="D159" s="1097" t="s">
        <v>503</v>
      </c>
      <c r="E159" s="1249">
        <v>4075</v>
      </c>
      <c r="F159" s="1250">
        <v>0</v>
      </c>
      <c r="G159" s="1249">
        <v>4075</v>
      </c>
      <c r="H159" s="1250">
        <v>0</v>
      </c>
      <c r="I159" s="1249">
        <v>4075</v>
      </c>
      <c r="J159" s="1249" t="s">
        <v>933</v>
      </c>
    </row>
    <row r="160" spans="1:10" x14ac:dyDescent="0.25">
      <c r="A160" s="1097">
        <v>534</v>
      </c>
      <c r="B160" s="1097" t="s">
        <v>624</v>
      </c>
      <c r="C160" s="1097" t="s">
        <v>545</v>
      </c>
      <c r="D160" s="1097" t="s">
        <v>503</v>
      </c>
      <c r="E160" s="1249">
        <v>4075</v>
      </c>
      <c r="F160" s="1250">
        <v>0</v>
      </c>
      <c r="G160" s="1249">
        <v>4075</v>
      </c>
      <c r="H160" s="1250">
        <v>0</v>
      </c>
      <c r="I160" s="1249">
        <v>4075</v>
      </c>
      <c r="J160" s="1249" t="s">
        <v>933</v>
      </c>
    </row>
    <row r="161" spans="1:10" x14ac:dyDescent="0.25">
      <c r="A161" s="1097">
        <v>535</v>
      </c>
      <c r="B161" s="1097" t="s">
        <v>625</v>
      </c>
      <c r="C161" s="1097" t="s">
        <v>551</v>
      </c>
      <c r="D161" s="1097" t="s">
        <v>503</v>
      </c>
      <c r="E161" s="1249">
        <v>5607</v>
      </c>
      <c r="F161" s="1250">
        <v>0</v>
      </c>
      <c r="G161" s="1249">
        <v>5607</v>
      </c>
      <c r="H161" s="1250">
        <v>0</v>
      </c>
      <c r="I161" s="1249">
        <v>5607</v>
      </c>
      <c r="J161" s="1249" t="s">
        <v>933</v>
      </c>
    </row>
    <row r="162" spans="1:10" x14ac:dyDescent="0.25">
      <c r="A162" s="1249">
        <v>541</v>
      </c>
      <c r="B162" s="1249" t="s">
        <v>626</v>
      </c>
      <c r="C162" s="1249" t="s">
        <v>545</v>
      </c>
      <c r="D162" s="1249" t="s">
        <v>503</v>
      </c>
      <c r="E162" s="1249">
        <v>26902</v>
      </c>
      <c r="F162" s="1250">
        <v>0</v>
      </c>
      <c r="G162" s="1249">
        <v>26902</v>
      </c>
      <c r="H162" s="1250">
        <v>0</v>
      </c>
      <c r="I162" s="1249">
        <v>26902</v>
      </c>
      <c r="J162" s="1249" t="s">
        <v>928</v>
      </c>
    </row>
    <row r="163" spans="1:10" x14ac:dyDescent="0.25">
      <c r="A163" s="1249">
        <v>545</v>
      </c>
      <c r="B163" s="1249" t="s">
        <v>627</v>
      </c>
      <c r="C163" s="1249" t="s">
        <v>545</v>
      </c>
      <c r="D163" s="1249" t="s">
        <v>503</v>
      </c>
      <c r="E163" s="1249">
        <v>24482</v>
      </c>
      <c r="F163" s="1250">
        <v>0</v>
      </c>
      <c r="G163" s="1249">
        <v>24482</v>
      </c>
      <c r="H163" s="1250">
        <v>0</v>
      </c>
      <c r="I163" s="1249">
        <v>24482</v>
      </c>
      <c r="J163" s="1249" t="s">
        <v>928</v>
      </c>
    </row>
    <row r="164" spans="1:10" x14ac:dyDescent="0.25">
      <c r="A164" s="1249">
        <v>547</v>
      </c>
      <c r="B164" s="1249" t="s">
        <v>628</v>
      </c>
      <c r="C164" s="1249" t="s">
        <v>545</v>
      </c>
      <c r="D164" s="1249" t="s">
        <v>503</v>
      </c>
      <c r="E164" s="1249">
        <v>24482</v>
      </c>
      <c r="F164" s="1250">
        <v>0</v>
      </c>
      <c r="G164" s="1249">
        <v>24482</v>
      </c>
      <c r="H164" s="1250">
        <v>0</v>
      </c>
      <c r="I164" s="1249">
        <v>24482</v>
      </c>
      <c r="J164" s="1249" t="s">
        <v>928</v>
      </c>
    </row>
    <row r="165" spans="1:10" x14ac:dyDescent="0.25">
      <c r="A165" s="1249">
        <v>552</v>
      </c>
      <c r="B165" s="1249" t="s">
        <v>629</v>
      </c>
      <c r="C165" s="1249"/>
      <c r="D165" s="1249" t="s">
        <v>630</v>
      </c>
      <c r="E165" s="1249">
        <v>0</v>
      </c>
      <c r="F165" s="1249"/>
      <c r="G165" s="1249">
        <v>0</v>
      </c>
      <c r="H165" s="1249"/>
      <c r="I165" s="1249">
        <v>0</v>
      </c>
      <c r="J165" s="1249" t="s">
        <v>1349</v>
      </c>
    </row>
    <row r="166" spans="1:10" x14ac:dyDescent="0.25">
      <c r="A166" s="1249">
        <v>553</v>
      </c>
      <c r="B166" s="1249" t="s">
        <v>631</v>
      </c>
      <c r="C166" s="1249"/>
      <c r="D166" s="1249" t="s">
        <v>630</v>
      </c>
      <c r="E166" s="1249">
        <v>4132</v>
      </c>
      <c r="F166" s="1250">
        <v>0</v>
      </c>
      <c r="G166" s="1249">
        <v>4132</v>
      </c>
      <c r="H166" s="1250">
        <v>0</v>
      </c>
      <c r="I166" s="1249">
        <v>4132</v>
      </c>
      <c r="J166" s="1249" t="s">
        <v>1349</v>
      </c>
    </row>
    <row r="167" spans="1:10" x14ac:dyDescent="0.25">
      <c r="A167" s="1249">
        <v>554</v>
      </c>
      <c r="B167" s="1249" t="s">
        <v>632</v>
      </c>
      <c r="C167" s="1249"/>
      <c r="D167" s="1249" t="s">
        <v>630</v>
      </c>
      <c r="E167" s="1249">
        <v>4132</v>
      </c>
      <c r="F167" s="1250">
        <v>0</v>
      </c>
      <c r="G167" s="1249">
        <v>4132</v>
      </c>
      <c r="H167" s="1250">
        <v>0</v>
      </c>
      <c r="I167" s="1249">
        <v>4132</v>
      </c>
      <c r="J167" s="1249" t="s">
        <v>1349</v>
      </c>
    </row>
    <row r="168" spans="1:10" x14ac:dyDescent="0.25">
      <c r="A168" s="1249">
        <v>566</v>
      </c>
      <c r="B168" s="1249" t="s">
        <v>633</v>
      </c>
      <c r="C168" s="1249" t="s">
        <v>446</v>
      </c>
      <c r="D168" s="1249" t="s">
        <v>503</v>
      </c>
      <c r="E168" s="1249">
        <v>55642</v>
      </c>
      <c r="F168" s="1250">
        <v>0</v>
      </c>
      <c r="G168" s="1249">
        <v>55642</v>
      </c>
      <c r="H168" s="1250">
        <v>0</v>
      </c>
      <c r="I168" s="1249">
        <v>55642</v>
      </c>
      <c r="J168" s="1249" t="s">
        <v>928</v>
      </c>
    </row>
    <row r="169" spans="1:10" x14ac:dyDescent="0.25">
      <c r="A169" s="1097">
        <v>567</v>
      </c>
      <c r="B169" s="1097" t="s">
        <v>634</v>
      </c>
      <c r="C169" s="1097" t="s">
        <v>446</v>
      </c>
      <c r="D169" s="1097" t="s">
        <v>503</v>
      </c>
      <c r="E169" s="1249">
        <v>8264</v>
      </c>
      <c r="F169" s="1250">
        <v>0</v>
      </c>
      <c r="G169" s="1249">
        <v>8264</v>
      </c>
      <c r="H169" s="1250">
        <v>0</v>
      </c>
      <c r="I169" s="1249">
        <v>8264</v>
      </c>
      <c r="J169" s="1249" t="s">
        <v>933</v>
      </c>
    </row>
    <row r="170" spans="1:10" x14ac:dyDescent="0.25">
      <c r="A170" s="1249">
        <v>568</v>
      </c>
      <c r="B170" s="1249" t="s">
        <v>635</v>
      </c>
      <c r="C170" s="1249" t="s">
        <v>446</v>
      </c>
      <c r="D170" s="1249" t="s">
        <v>503</v>
      </c>
      <c r="E170" s="1249">
        <v>55642</v>
      </c>
      <c r="F170" s="1250">
        <v>0</v>
      </c>
      <c r="G170" s="1249">
        <v>55642</v>
      </c>
      <c r="H170" s="1250">
        <v>0</v>
      </c>
      <c r="I170" s="1249">
        <v>55642</v>
      </c>
      <c r="J170" s="1249" t="s">
        <v>928</v>
      </c>
    </row>
    <row r="171" spans="1:10" x14ac:dyDescent="0.25">
      <c r="A171" s="1097">
        <v>571</v>
      </c>
      <c r="B171" s="1097" t="s">
        <v>636</v>
      </c>
      <c r="C171" s="1097" t="s">
        <v>146</v>
      </c>
      <c r="D171" s="1097" t="s">
        <v>503</v>
      </c>
      <c r="E171" s="1249">
        <v>28221</v>
      </c>
      <c r="F171" s="1250">
        <v>0</v>
      </c>
      <c r="G171" s="1249">
        <v>28221</v>
      </c>
      <c r="H171" s="1250">
        <v>0</v>
      </c>
      <c r="I171" s="1249">
        <v>28221</v>
      </c>
      <c r="J171" s="1249" t="s">
        <v>933</v>
      </c>
    </row>
    <row r="172" spans="1:10" x14ac:dyDescent="0.25">
      <c r="A172" s="1249">
        <v>585</v>
      </c>
      <c r="B172" s="1249" t="s">
        <v>637</v>
      </c>
      <c r="C172" s="1249" t="s">
        <v>551</v>
      </c>
      <c r="D172" s="1249" t="s">
        <v>503</v>
      </c>
      <c r="E172" s="1249">
        <v>0</v>
      </c>
      <c r="F172" s="1249"/>
      <c r="G172" s="1249">
        <v>0</v>
      </c>
      <c r="H172" s="1249"/>
      <c r="I172" s="1249">
        <v>0</v>
      </c>
      <c r="J172" s="1249" t="s">
        <v>928</v>
      </c>
    </row>
    <row r="173" spans="1:10" x14ac:dyDescent="0.25">
      <c r="A173" s="1249">
        <v>586</v>
      </c>
      <c r="B173" s="1249" t="s">
        <v>638</v>
      </c>
      <c r="C173" s="1249" t="s">
        <v>551</v>
      </c>
      <c r="D173" s="1249" t="s">
        <v>503</v>
      </c>
      <c r="E173" s="1249">
        <v>0</v>
      </c>
      <c r="F173" s="1249"/>
      <c r="G173" s="1249">
        <v>0</v>
      </c>
      <c r="H173" s="1249"/>
      <c r="I173" s="1249">
        <v>0</v>
      </c>
      <c r="J173" s="1249" t="s">
        <v>928</v>
      </c>
    </row>
    <row r="174" spans="1:10" x14ac:dyDescent="0.25">
      <c r="A174" s="1249">
        <v>587</v>
      </c>
      <c r="B174" s="1249" t="s">
        <v>639</v>
      </c>
      <c r="C174" s="1249" t="s">
        <v>514</v>
      </c>
      <c r="D174" s="1249" t="s">
        <v>503</v>
      </c>
      <c r="E174" s="1249">
        <v>23747</v>
      </c>
      <c r="F174" s="1250">
        <v>0</v>
      </c>
      <c r="G174" s="1249">
        <v>23747</v>
      </c>
      <c r="H174" s="1250">
        <v>0</v>
      </c>
      <c r="I174" s="1249">
        <v>23747</v>
      </c>
      <c r="J174" s="1249" t="s">
        <v>928</v>
      </c>
    </row>
    <row r="175" spans="1:10" x14ac:dyDescent="0.25">
      <c r="A175" s="1097">
        <v>612</v>
      </c>
      <c r="B175" s="1097" t="s">
        <v>640</v>
      </c>
      <c r="C175" s="1097"/>
      <c r="D175" s="1097" t="s">
        <v>630</v>
      </c>
      <c r="E175" s="1249">
        <v>124</v>
      </c>
      <c r="F175" s="1250">
        <v>0</v>
      </c>
      <c r="G175" s="1249">
        <v>124</v>
      </c>
      <c r="H175" s="1250">
        <v>0</v>
      </c>
      <c r="I175" s="1249">
        <v>124</v>
      </c>
      <c r="J175" s="1249" t="s">
        <v>933</v>
      </c>
    </row>
    <row r="176" spans="1:10" x14ac:dyDescent="0.25">
      <c r="A176" s="1097">
        <v>617</v>
      </c>
      <c r="B176" s="1097" t="s">
        <v>641</v>
      </c>
      <c r="C176" s="1097"/>
      <c r="D176" s="1097" t="s">
        <v>630</v>
      </c>
      <c r="E176" s="1249">
        <v>570</v>
      </c>
      <c r="F176" s="1250">
        <v>0</v>
      </c>
      <c r="G176" s="1249">
        <v>570</v>
      </c>
      <c r="H176" s="1250">
        <v>0</v>
      </c>
      <c r="I176" s="1249">
        <v>570</v>
      </c>
      <c r="J176" s="1249" t="s">
        <v>933</v>
      </c>
    </row>
    <row r="177" spans="1:10" x14ac:dyDescent="0.25">
      <c r="A177" s="1097">
        <v>618</v>
      </c>
      <c r="B177" s="1097" t="s">
        <v>642</v>
      </c>
      <c r="C177" s="1097"/>
      <c r="D177" s="1097" t="s">
        <v>630</v>
      </c>
      <c r="E177" s="1249">
        <v>405</v>
      </c>
      <c r="F177" s="1250">
        <v>0</v>
      </c>
      <c r="G177" s="1249">
        <v>405</v>
      </c>
      <c r="H177" s="1250">
        <v>0</v>
      </c>
      <c r="I177" s="1249">
        <v>405</v>
      </c>
      <c r="J177" s="1249" t="s">
        <v>933</v>
      </c>
    </row>
    <row r="178" spans="1:10" x14ac:dyDescent="0.25">
      <c r="A178" s="1249">
        <v>632</v>
      </c>
      <c r="B178" s="1249" t="s">
        <v>643</v>
      </c>
      <c r="C178" s="1249"/>
      <c r="D178" s="1249" t="s">
        <v>537</v>
      </c>
      <c r="E178" s="1249">
        <v>13928</v>
      </c>
      <c r="F178" s="1250">
        <v>0</v>
      </c>
      <c r="G178" s="1249">
        <v>13928</v>
      </c>
      <c r="H178" s="1250">
        <v>0</v>
      </c>
      <c r="I178" s="1249">
        <v>13928</v>
      </c>
      <c r="J178" s="1249" t="s">
        <v>928</v>
      </c>
    </row>
    <row r="179" spans="1:10" x14ac:dyDescent="0.25">
      <c r="A179" s="1249">
        <v>637</v>
      </c>
      <c r="B179" s="1249" t="s">
        <v>644</v>
      </c>
      <c r="C179" s="1249" t="s">
        <v>562</v>
      </c>
      <c r="D179" s="1249" t="s">
        <v>537</v>
      </c>
      <c r="E179" s="1249">
        <v>12661</v>
      </c>
      <c r="F179" s="1250">
        <v>0</v>
      </c>
      <c r="G179" s="1249">
        <v>12661</v>
      </c>
      <c r="H179" s="1250">
        <v>0</v>
      </c>
      <c r="I179" s="1249">
        <v>12661</v>
      </c>
      <c r="J179" s="1249" t="s">
        <v>928</v>
      </c>
    </row>
    <row r="180" spans="1:10" x14ac:dyDescent="0.25">
      <c r="A180" s="1249">
        <v>638</v>
      </c>
      <c r="B180" s="1249" t="s">
        <v>645</v>
      </c>
      <c r="C180" s="1249" t="s">
        <v>562</v>
      </c>
      <c r="D180" s="1249" t="s">
        <v>537</v>
      </c>
      <c r="E180" s="1249">
        <v>15384</v>
      </c>
      <c r="F180" s="1250">
        <v>0</v>
      </c>
      <c r="G180" s="1249">
        <v>15384</v>
      </c>
      <c r="H180" s="1250">
        <v>0</v>
      </c>
      <c r="I180" s="1249">
        <v>15384</v>
      </c>
      <c r="J180" s="1249" t="s">
        <v>928</v>
      </c>
    </row>
    <row r="181" spans="1:10" x14ac:dyDescent="0.25">
      <c r="A181" s="1249">
        <v>639</v>
      </c>
      <c r="B181" s="1249" t="s">
        <v>646</v>
      </c>
      <c r="C181" s="1249" t="s">
        <v>562</v>
      </c>
      <c r="D181" s="1249" t="s">
        <v>537</v>
      </c>
      <c r="E181" s="1249">
        <v>12669</v>
      </c>
      <c r="F181" s="1250">
        <v>0</v>
      </c>
      <c r="G181" s="1249">
        <v>12669</v>
      </c>
      <c r="H181" s="1250">
        <v>0</v>
      </c>
      <c r="I181" s="1249">
        <v>12669</v>
      </c>
      <c r="J181" s="1249" t="s">
        <v>928</v>
      </c>
    </row>
    <row r="182" spans="1:10" x14ac:dyDescent="0.25">
      <c r="A182" s="1249">
        <v>665</v>
      </c>
      <c r="B182" s="1249" t="s">
        <v>647</v>
      </c>
      <c r="C182" s="1249" t="s">
        <v>57</v>
      </c>
      <c r="D182" s="1249" t="s">
        <v>537</v>
      </c>
      <c r="E182" s="1249">
        <v>12389</v>
      </c>
      <c r="F182" s="1164">
        <v>5.3839999999999999E-2</v>
      </c>
      <c r="G182" s="1249">
        <v>11756</v>
      </c>
      <c r="H182" s="1250">
        <v>0</v>
      </c>
      <c r="I182" s="1249">
        <v>11756</v>
      </c>
      <c r="J182" s="1249" t="s">
        <v>928</v>
      </c>
    </row>
    <row r="183" spans="1:10" x14ac:dyDescent="0.25">
      <c r="A183" s="1249">
        <v>684</v>
      </c>
      <c r="B183" s="1249" t="s">
        <v>648</v>
      </c>
      <c r="C183" s="1249" t="s">
        <v>432</v>
      </c>
      <c r="D183" s="1249" t="s">
        <v>503</v>
      </c>
      <c r="E183" s="1249">
        <v>19037</v>
      </c>
      <c r="F183" s="1250">
        <v>0</v>
      </c>
      <c r="G183" s="1249">
        <v>19037</v>
      </c>
      <c r="H183" s="1250">
        <v>0</v>
      </c>
      <c r="I183" s="1249">
        <v>19037</v>
      </c>
      <c r="J183" s="1249" t="s">
        <v>928</v>
      </c>
    </row>
    <row r="184" spans="1:10" x14ac:dyDescent="0.25">
      <c r="A184" s="1097">
        <v>686</v>
      </c>
      <c r="B184" s="1097" t="s">
        <v>649</v>
      </c>
      <c r="C184" s="1097" t="s">
        <v>514</v>
      </c>
      <c r="D184" s="1097" t="s">
        <v>503</v>
      </c>
      <c r="E184" s="1249">
        <v>5914</v>
      </c>
      <c r="F184" s="1250">
        <v>0</v>
      </c>
      <c r="G184" s="1249">
        <v>5914</v>
      </c>
      <c r="H184" s="1250">
        <v>0</v>
      </c>
      <c r="I184" s="1249">
        <v>5914</v>
      </c>
      <c r="J184" s="1249" t="s">
        <v>933</v>
      </c>
    </row>
    <row r="185" spans="1:10" x14ac:dyDescent="0.25">
      <c r="A185" s="1097">
        <v>687</v>
      </c>
      <c r="B185" s="1097" t="s">
        <v>650</v>
      </c>
      <c r="C185" s="1097" t="s">
        <v>432</v>
      </c>
      <c r="D185" s="1097" t="s">
        <v>503</v>
      </c>
      <c r="E185" s="1249">
        <v>3461</v>
      </c>
      <c r="F185" s="1250">
        <v>0</v>
      </c>
      <c r="G185" s="1249">
        <v>3461</v>
      </c>
      <c r="H185" s="1250">
        <v>0</v>
      </c>
      <c r="I185" s="1249">
        <v>3461</v>
      </c>
      <c r="J185" s="1249" t="s">
        <v>933</v>
      </c>
    </row>
    <row r="186" spans="1:10" x14ac:dyDescent="0.25">
      <c r="A186" s="1097">
        <v>688</v>
      </c>
      <c r="B186" s="1097" t="s">
        <v>651</v>
      </c>
      <c r="C186" s="1097" t="s">
        <v>445</v>
      </c>
      <c r="D186" s="1097" t="s">
        <v>503</v>
      </c>
      <c r="E186" s="1249">
        <v>3053</v>
      </c>
      <c r="F186" s="1250">
        <v>0</v>
      </c>
      <c r="G186" s="1249">
        <v>3053</v>
      </c>
      <c r="H186" s="1250">
        <v>0</v>
      </c>
      <c r="I186" s="1249">
        <v>3053</v>
      </c>
      <c r="J186" s="1249" t="s">
        <v>933</v>
      </c>
    </row>
    <row r="187" spans="1:10" x14ac:dyDescent="0.25">
      <c r="A187" s="1097">
        <v>689</v>
      </c>
      <c r="B187" s="1097" t="s">
        <v>652</v>
      </c>
      <c r="C187" s="1097" t="s">
        <v>445</v>
      </c>
      <c r="D187" s="1097" t="s">
        <v>503</v>
      </c>
      <c r="E187" s="1249">
        <v>3053</v>
      </c>
      <c r="F187" s="1250">
        <v>0</v>
      </c>
      <c r="G187" s="1249">
        <v>3053</v>
      </c>
      <c r="H187" s="1250">
        <v>0</v>
      </c>
      <c r="I187" s="1249">
        <v>3053</v>
      </c>
      <c r="J187" s="1249" t="s">
        <v>933</v>
      </c>
    </row>
    <row r="188" spans="1:10" x14ac:dyDescent="0.25">
      <c r="A188" s="1097">
        <v>699</v>
      </c>
      <c r="B188" s="1097" t="s">
        <v>654</v>
      </c>
      <c r="C188" s="1097" t="s">
        <v>545</v>
      </c>
      <c r="D188" s="1097" t="s">
        <v>503</v>
      </c>
      <c r="E188" s="1249">
        <v>4882</v>
      </c>
      <c r="F188" s="1250">
        <v>0</v>
      </c>
      <c r="G188" s="1249">
        <v>4882</v>
      </c>
      <c r="H188" s="1250">
        <v>0</v>
      </c>
      <c r="I188" s="1249">
        <v>4882</v>
      </c>
      <c r="J188" s="1249" t="s">
        <v>933</v>
      </c>
    </row>
    <row r="189" spans="1:10" x14ac:dyDescent="0.25">
      <c r="A189" s="1249">
        <v>727</v>
      </c>
      <c r="B189" s="1249" t="s">
        <v>1006</v>
      </c>
      <c r="C189" s="1249" t="s">
        <v>562</v>
      </c>
      <c r="D189" s="1249" t="s">
        <v>537</v>
      </c>
      <c r="E189" s="1249">
        <v>362</v>
      </c>
      <c r="F189" s="1250">
        <v>0</v>
      </c>
      <c r="G189" s="1249">
        <v>362</v>
      </c>
      <c r="H189" s="1250">
        <v>0</v>
      </c>
      <c r="I189" s="1249">
        <v>362</v>
      </c>
      <c r="J189" s="1249" t="s">
        <v>928</v>
      </c>
    </row>
    <row r="190" spans="1:10" x14ac:dyDescent="0.25">
      <c r="A190" s="1249">
        <v>731</v>
      </c>
      <c r="B190" s="1249" t="s">
        <v>658</v>
      </c>
      <c r="C190" s="1249" t="s">
        <v>562</v>
      </c>
      <c r="D190" s="1249" t="s">
        <v>537</v>
      </c>
      <c r="E190" s="1249">
        <v>2534</v>
      </c>
      <c r="F190" s="1250">
        <v>0</v>
      </c>
      <c r="G190" s="1249">
        <v>2534</v>
      </c>
      <c r="H190" s="1250">
        <v>0</v>
      </c>
      <c r="I190" s="1249">
        <v>2534</v>
      </c>
      <c r="J190" s="1249" t="s">
        <v>928</v>
      </c>
    </row>
    <row r="191" spans="1:10" x14ac:dyDescent="0.25">
      <c r="A191" s="1249">
        <v>736</v>
      </c>
      <c r="B191" s="1249" t="s">
        <v>108</v>
      </c>
      <c r="C191" s="1249" t="s">
        <v>562</v>
      </c>
      <c r="D191" s="1249" t="s">
        <v>537</v>
      </c>
      <c r="E191" s="1249">
        <v>11032</v>
      </c>
      <c r="F191" s="1250">
        <v>0</v>
      </c>
      <c r="G191" s="1249">
        <v>11032</v>
      </c>
      <c r="H191" s="1250">
        <v>0</v>
      </c>
      <c r="I191" s="1249">
        <v>11032</v>
      </c>
      <c r="J191" s="1249" t="s">
        <v>928</v>
      </c>
    </row>
    <row r="192" spans="1:10" x14ac:dyDescent="0.25">
      <c r="A192" s="1249">
        <v>738</v>
      </c>
      <c r="B192" s="1249" t="s">
        <v>659</v>
      </c>
      <c r="C192" s="1249" t="s">
        <v>562</v>
      </c>
      <c r="D192" s="1249" t="s">
        <v>537</v>
      </c>
      <c r="E192" s="1249">
        <v>9955</v>
      </c>
      <c r="F192" s="1250">
        <v>0</v>
      </c>
      <c r="G192" s="1249">
        <v>9955</v>
      </c>
      <c r="H192" s="1250">
        <v>0</v>
      </c>
      <c r="I192" s="1249">
        <v>9955</v>
      </c>
      <c r="J192" s="1249" t="s">
        <v>928</v>
      </c>
    </row>
    <row r="193" spans="1:10" x14ac:dyDescent="0.25">
      <c r="A193" s="1249">
        <v>739</v>
      </c>
      <c r="B193" s="1249" t="s">
        <v>660</v>
      </c>
      <c r="C193" s="1249" t="s">
        <v>562</v>
      </c>
      <c r="D193" s="1249" t="s">
        <v>537</v>
      </c>
      <c r="E193" s="1249">
        <v>5023</v>
      </c>
      <c r="F193" s="1250">
        <v>0</v>
      </c>
      <c r="G193" s="1249">
        <v>5023</v>
      </c>
      <c r="H193" s="1250">
        <v>0</v>
      </c>
      <c r="I193" s="1249">
        <v>5023</v>
      </c>
      <c r="J193" s="1249" t="s">
        <v>928</v>
      </c>
    </row>
    <row r="194" spans="1:10" x14ac:dyDescent="0.25">
      <c r="A194" s="1249">
        <v>740</v>
      </c>
      <c r="B194" s="1249" t="s">
        <v>1010</v>
      </c>
      <c r="C194" s="1249" t="s">
        <v>562</v>
      </c>
      <c r="D194" s="1249" t="s">
        <v>537</v>
      </c>
      <c r="E194" s="1249">
        <v>14471</v>
      </c>
      <c r="F194" s="1250">
        <v>0</v>
      </c>
      <c r="G194" s="1249">
        <v>14471</v>
      </c>
      <c r="H194" s="1250">
        <v>0</v>
      </c>
      <c r="I194" s="1249">
        <v>14471</v>
      </c>
      <c r="J194" s="1249" t="s">
        <v>928</v>
      </c>
    </row>
    <row r="195" spans="1:10" x14ac:dyDescent="0.25">
      <c r="A195" s="1249">
        <v>747</v>
      </c>
      <c r="B195" s="1249" t="s">
        <v>116</v>
      </c>
      <c r="C195" s="1249" t="s">
        <v>562</v>
      </c>
      <c r="D195" s="1249" t="s">
        <v>537</v>
      </c>
      <c r="E195" s="1249">
        <v>9041</v>
      </c>
      <c r="F195" s="1250">
        <v>0</v>
      </c>
      <c r="G195" s="1249">
        <v>9041</v>
      </c>
      <c r="H195" s="1250">
        <v>0</v>
      </c>
      <c r="I195" s="1249">
        <v>9041</v>
      </c>
      <c r="J195" s="1249" t="s">
        <v>928</v>
      </c>
    </row>
    <row r="196" spans="1:10" x14ac:dyDescent="0.25">
      <c r="A196" s="1249">
        <v>748</v>
      </c>
      <c r="B196" s="1249" t="s">
        <v>117</v>
      </c>
      <c r="C196" s="1249" t="s">
        <v>562</v>
      </c>
      <c r="D196" s="1249" t="s">
        <v>537</v>
      </c>
      <c r="E196" s="1249">
        <v>10851</v>
      </c>
      <c r="F196" s="1250">
        <v>0</v>
      </c>
      <c r="G196" s="1249">
        <v>10851</v>
      </c>
      <c r="H196" s="1250">
        <v>0</v>
      </c>
      <c r="I196" s="1249">
        <v>10851</v>
      </c>
      <c r="J196" s="1249" t="s">
        <v>928</v>
      </c>
    </row>
    <row r="197" spans="1:10" x14ac:dyDescent="0.25">
      <c r="A197" s="1249">
        <v>753</v>
      </c>
      <c r="B197" s="1249" t="s">
        <v>661</v>
      </c>
      <c r="C197" s="1249" t="s">
        <v>562</v>
      </c>
      <c r="D197" s="1249" t="s">
        <v>537</v>
      </c>
      <c r="E197" s="1249">
        <v>17548</v>
      </c>
      <c r="F197" s="1250">
        <v>0</v>
      </c>
      <c r="G197" s="1249">
        <v>17548</v>
      </c>
      <c r="H197" s="1250">
        <v>0</v>
      </c>
      <c r="I197" s="1249">
        <v>17548</v>
      </c>
      <c r="J197" s="1249" t="s">
        <v>928</v>
      </c>
    </row>
    <row r="198" spans="1:10" x14ac:dyDescent="0.25">
      <c r="A198" s="1249">
        <v>754</v>
      </c>
      <c r="B198" s="1249" t="s">
        <v>662</v>
      </c>
      <c r="C198" s="1249" t="s">
        <v>562</v>
      </c>
      <c r="D198" s="1249" t="s">
        <v>537</v>
      </c>
      <c r="E198" s="1249">
        <v>7466</v>
      </c>
      <c r="F198" s="1250">
        <v>0</v>
      </c>
      <c r="G198" s="1249">
        <v>7466</v>
      </c>
      <c r="H198" s="1250">
        <v>0</v>
      </c>
      <c r="I198" s="1249">
        <v>7466</v>
      </c>
      <c r="J198" s="1249" t="s">
        <v>928</v>
      </c>
    </row>
    <row r="199" spans="1:10" x14ac:dyDescent="0.25">
      <c r="A199" s="1249">
        <v>755</v>
      </c>
      <c r="B199" s="1249" t="s">
        <v>1016</v>
      </c>
      <c r="C199" s="1249" t="s">
        <v>562</v>
      </c>
      <c r="D199" s="1249" t="s">
        <v>537</v>
      </c>
      <c r="E199" s="1249">
        <v>14742</v>
      </c>
      <c r="F199" s="1250">
        <v>0</v>
      </c>
      <c r="G199" s="1249">
        <v>14742</v>
      </c>
      <c r="H199" s="1250">
        <v>0</v>
      </c>
      <c r="I199" s="1249">
        <v>14742</v>
      </c>
      <c r="J199" s="1249" t="s">
        <v>928</v>
      </c>
    </row>
    <row r="200" spans="1:10" x14ac:dyDescent="0.25">
      <c r="A200" s="1249">
        <v>787</v>
      </c>
      <c r="B200" s="1249" t="s">
        <v>153</v>
      </c>
      <c r="C200" s="1249" t="s">
        <v>562</v>
      </c>
      <c r="D200" s="1249" t="s">
        <v>537</v>
      </c>
      <c r="E200" s="1249">
        <v>9744</v>
      </c>
      <c r="F200" s="1163">
        <v>-8.6790000000000006E-2</v>
      </c>
      <c r="G200" s="1249">
        <v>10670</v>
      </c>
      <c r="H200" s="1250">
        <v>0</v>
      </c>
      <c r="I200" s="1249">
        <v>10670</v>
      </c>
      <c r="J200" s="1249" t="s">
        <v>928</v>
      </c>
    </row>
    <row r="201" spans="1:10" x14ac:dyDescent="0.25">
      <c r="A201" s="1249">
        <v>788</v>
      </c>
      <c r="B201" s="1249" t="s">
        <v>154</v>
      </c>
      <c r="C201" s="1249" t="s">
        <v>562</v>
      </c>
      <c r="D201" s="1249" t="s">
        <v>537</v>
      </c>
      <c r="E201" s="1249">
        <v>10405</v>
      </c>
      <c r="F201" s="1163">
        <v>-8.6800000000000002E-2</v>
      </c>
      <c r="G201" s="1249">
        <v>11394</v>
      </c>
      <c r="H201" s="1250">
        <v>0</v>
      </c>
      <c r="I201" s="1249">
        <v>11394</v>
      </c>
      <c r="J201" s="1249" t="s">
        <v>928</v>
      </c>
    </row>
    <row r="202" spans="1:10" x14ac:dyDescent="0.25">
      <c r="A202" s="1249">
        <v>789</v>
      </c>
      <c r="B202" s="1249" t="s">
        <v>155</v>
      </c>
      <c r="C202" s="1249" t="s">
        <v>562</v>
      </c>
      <c r="D202" s="1249" t="s">
        <v>537</v>
      </c>
      <c r="E202" s="1249">
        <v>9331</v>
      </c>
      <c r="F202" s="1163">
        <v>-8.6720000000000005E-2</v>
      </c>
      <c r="G202" s="1249">
        <v>10217</v>
      </c>
      <c r="H202" s="1250">
        <v>0</v>
      </c>
      <c r="I202" s="1249">
        <v>10217</v>
      </c>
      <c r="J202" s="1249" t="s">
        <v>928</v>
      </c>
    </row>
    <row r="203" spans="1:10" x14ac:dyDescent="0.25">
      <c r="A203" s="1249">
        <v>790</v>
      </c>
      <c r="B203" s="1249" t="s">
        <v>663</v>
      </c>
      <c r="C203" s="1249" t="s">
        <v>562</v>
      </c>
      <c r="D203" s="1249" t="s">
        <v>537</v>
      </c>
      <c r="E203" s="1249">
        <v>8587</v>
      </c>
      <c r="F203" s="1163">
        <v>-8.6779999999999996E-2</v>
      </c>
      <c r="G203" s="1249">
        <v>9403</v>
      </c>
      <c r="H203" s="1250">
        <v>0</v>
      </c>
      <c r="I203" s="1249">
        <v>9403</v>
      </c>
      <c r="J203" s="1249" t="s">
        <v>928</v>
      </c>
    </row>
    <row r="204" spans="1:10" x14ac:dyDescent="0.25">
      <c r="A204" s="1249">
        <v>815</v>
      </c>
      <c r="B204" s="1249" t="s">
        <v>664</v>
      </c>
      <c r="C204" s="1249" t="s">
        <v>57</v>
      </c>
      <c r="D204" s="1249" t="s">
        <v>537</v>
      </c>
      <c r="E204" s="1249">
        <v>4434</v>
      </c>
      <c r="F204" s="1250">
        <v>0</v>
      </c>
      <c r="G204" s="1249">
        <v>4434</v>
      </c>
      <c r="H204" s="1250">
        <v>0</v>
      </c>
      <c r="I204" s="1249">
        <v>4434</v>
      </c>
      <c r="J204" s="1249" t="s">
        <v>928</v>
      </c>
    </row>
    <row r="205" spans="1:10" x14ac:dyDescent="0.25">
      <c r="A205" s="1249">
        <v>911</v>
      </c>
      <c r="B205" s="1249" t="s">
        <v>665</v>
      </c>
      <c r="C205" s="1249"/>
      <c r="D205" s="1249" t="s">
        <v>537</v>
      </c>
      <c r="E205" s="1249">
        <v>28660</v>
      </c>
      <c r="F205" s="1164">
        <v>0.10002</v>
      </c>
      <c r="G205" s="1249">
        <v>26054</v>
      </c>
      <c r="H205" s="1250">
        <v>0</v>
      </c>
      <c r="I205" s="1249">
        <v>26054</v>
      </c>
      <c r="J205" s="1249" t="s">
        <v>928</v>
      </c>
    </row>
    <row r="206" spans="1:10" x14ac:dyDescent="0.25">
      <c r="A206" s="1249">
        <v>912</v>
      </c>
      <c r="B206" s="1249" t="s">
        <v>666</v>
      </c>
      <c r="C206" s="1249"/>
      <c r="D206" s="1249" t="s">
        <v>537</v>
      </c>
      <c r="E206" s="1249">
        <v>31845</v>
      </c>
      <c r="F206" s="1164">
        <v>0.1</v>
      </c>
      <c r="G206" s="1249">
        <v>28950</v>
      </c>
      <c r="H206" s="1250">
        <v>0</v>
      </c>
      <c r="I206" s="1249">
        <v>28950</v>
      </c>
      <c r="J206" s="1249" t="s">
        <v>928</v>
      </c>
    </row>
    <row r="207" spans="1:10" x14ac:dyDescent="0.25">
      <c r="A207" s="1249">
        <v>913</v>
      </c>
      <c r="B207" s="1249" t="s">
        <v>667</v>
      </c>
      <c r="C207" s="1249"/>
      <c r="D207" s="1249" t="s">
        <v>537</v>
      </c>
      <c r="E207" s="1249">
        <v>28660</v>
      </c>
      <c r="F207" s="1164">
        <v>0.10002</v>
      </c>
      <c r="G207" s="1249">
        <v>26054</v>
      </c>
      <c r="H207" s="1250">
        <v>0</v>
      </c>
      <c r="I207" s="1249">
        <v>26054</v>
      </c>
      <c r="J207" s="1249" t="s">
        <v>928</v>
      </c>
    </row>
    <row r="208" spans="1:10" x14ac:dyDescent="0.25">
      <c r="A208" s="1249">
        <v>914</v>
      </c>
      <c r="B208" s="1249" t="s">
        <v>668</v>
      </c>
      <c r="C208" s="1249"/>
      <c r="D208" s="1249" t="s">
        <v>537</v>
      </c>
      <c r="E208" s="1249">
        <v>27863</v>
      </c>
      <c r="F208" s="1164">
        <v>0.1</v>
      </c>
      <c r="G208" s="1249">
        <v>25330</v>
      </c>
      <c r="H208" s="1250">
        <v>0</v>
      </c>
      <c r="I208" s="1249">
        <v>25330</v>
      </c>
      <c r="J208" s="1249" t="s">
        <v>928</v>
      </c>
    </row>
    <row r="209" spans="1:10" x14ac:dyDescent="0.25">
      <c r="A209" s="1249">
        <v>915</v>
      </c>
      <c r="B209" s="1249" t="s">
        <v>669</v>
      </c>
      <c r="C209" s="1249"/>
      <c r="D209" s="1249" t="s">
        <v>537</v>
      </c>
      <c r="E209" s="1249">
        <v>36823</v>
      </c>
      <c r="F209" s="1164">
        <v>0.19711000000000001</v>
      </c>
      <c r="G209" s="1249">
        <v>30760</v>
      </c>
      <c r="H209" s="1250">
        <v>0</v>
      </c>
      <c r="I209" s="1249">
        <v>30760</v>
      </c>
      <c r="J209" s="1249" t="s">
        <v>928</v>
      </c>
    </row>
    <row r="210" spans="1:10" x14ac:dyDescent="0.25">
      <c r="A210" s="1249">
        <v>916</v>
      </c>
      <c r="B210" s="1249" t="s">
        <v>670</v>
      </c>
      <c r="C210" s="1249"/>
      <c r="D210" s="1249" t="s">
        <v>537</v>
      </c>
      <c r="E210" s="1249">
        <v>32841</v>
      </c>
      <c r="F210" s="1164">
        <v>0.10002</v>
      </c>
      <c r="G210" s="1249">
        <v>29855</v>
      </c>
      <c r="H210" s="1250">
        <v>0</v>
      </c>
      <c r="I210" s="1249">
        <v>29855</v>
      </c>
      <c r="J210" s="1249" t="s">
        <v>928</v>
      </c>
    </row>
    <row r="211" spans="1:10" x14ac:dyDescent="0.25">
      <c r="A211" s="1249">
        <v>917</v>
      </c>
      <c r="B211" s="1249" t="s">
        <v>671</v>
      </c>
      <c r="C211" s="1249"/>
      <c r="D211" s="1249" t="s">
        <v>537</v>
      </c>
      <c r="E211" s="1249">
        <v>32841</v>
      </c>
      <c r="F211" s="1164">
        <v>0.10002</v>
      </c>
      <c r="G211" s="1249">
        <v>29855</v>
      </c>
      <c r="H211" s="1250">
        <v>0</v>
      </c>
      <c r="I211" s="1249">
        <v>29855</v>
      </c>
      <c r="J211" s="1249" t="s">
        <v>928</v>
      </c>
    </row>
    <row r="212" spans="1:10" x14ac:dyDescent="0.25">
      <c r="A212" s="1249">
        <v>918</v>
      </c>
      <c r="B212" s="1249" t="s">
        <v>672</v>
      </c>
      <c r="C212" s="1249"/>
      <c r="D212" s="1249" t="s">
        <v>537</v>
      </c>
      <c r="E212" s="1249">
        <v>16913</v>
      </c>
      <c r="F212" s="1164">
        <v>9.9959999999999993E-2</v>
      </c>
      <c r="G212" s="1249">
        <v>15376</v>
      </c>
      <c r="H212" s="1250">
        <v>0</v>
      </c>
      <c r="I212" s="1249">
        <v>15376</v>
      </c>
      <c r="J212" s="1249" t="s">
        <v>928</v>
      </c>
    </row>
    <row r="213" spans="1:10" x14ac:dyDescent="0.25">
      <c r="A213" s="1249">
        <v>919</v>
      </c>
      <c r="B213" s="1249" t="s">
        <v>673</v>
      </c>
      <c r="C213" s="1249"/>
      <c r="D213" s="1249" t="s">
        <v>537</v>
      </c>
      <c r="E213" s="1249">
        <v>29456</v>
      </c>
      <c r="F213" s="1164">
        <v>0.10001</v>
      </c>
      <c r="G213" s="1249">
        <v>26778</v>
      </c>
      <c r="H213" s="1250">
        <v>0</v>
      </c>
      <c r="I213" s="1249">
        <v>26778</v>
      </c>
      <c r="J213" s="1249" t="s">
        <v>928</v>
      </c>
    </row>
    <row r="214" spans="1:10" x14ac:dyDescent="0.25">
      <c r="A214" s="1249">
        <v>920</v>
      </c>
      <c r="B214" s="1249" t="s">
        <v>674</v>
      </c>
      <c r="C214" s="1249"/>
      <c r="D214" s="1249" t="s">
        <v>537</v>
      </c>
      <c r="E214" s="1249">
        <v>32841</v>
      </c>
      <c r="F214" s="1164">
        <v>0.10002</v>
      </c>
      <c r="G214" s="1249">
        <v>29855</v>
      </c>
      <c r="H214" s="1250">
        <v>0</v>
      </c>
      <c r="I214" s="1249">
        <v>29855</v>
      </c>
      <c r="J214" s="1249" t="s">
        <v>928</v>
      </c>
    </row>
    <row r="215" spans="1:10" x14ac:dyDescent="0.25">
      <c r="A215" s="1249">
        <v>921</v>
      </c>
      <c r="B215" s="1249" t="s">
        <v>675</v>
      </c>
      <c r="C215" s="1249"/>
      <c r="D215" s="1249" t="s">
        <v>537</v>
      </c>
      <c r="E215" s="1249">
        <v>29456</v>
      </c>
      <c r="F215" s="1164">
        <v>0.10001</v>
      </c>
      <c r="G215" s="1249">
        <v>26778</v>
      </c>
      <c r="H215" s="1250">
        <v>0</v>
      </c>
      <c r="I215" s="1249">
        <v>26778</v>
      </c>
      <c r="J215" s="1249" t="s">
        <v>928</v>
      </c>
    </row>
    <row r="216" spans="1:10" x14ac:dyDescent="0.25">
      <c r="A216" s="1249">
        <v>922</v>
      </c>
      <c r="B216" s="1249" t="s">
        <v>676</v>
      </c>
      <c r="C216" s="1249"/>
      <c r="D216" s="1249" t="s">
        <v>537</v>
      </c>
      <c r="E216" s="1249">
        <v>26868</v>
      </c>
      <c r="F216" s="1164">
        <v>0.10002</v>
      </c>
      <c r="G216" s="1249">
        <v>24425</v>
      </c>
      <c r="H216" s="1250">
        <v>0</v>
      </c>
      <c r="I216" s="1249">
        <v>24425</v>
      </c>
      <c r="J216" s="1249" t="s">
        <v>928</v>
      </c>
    </row>
    <row r="217" spans="1:10" x14ac:dyDescent="0.25">
      <c r="A217" s="1249">
        <v>923</v>
      </c>
      <c r="B217" s="1249" t="s">
        <v>677</v>
      </c>
      <c r="C217" s="1249"/>
      <c r="D217" s="1249" t="s">
        <v>537</v>
      </c>
      <c r="E217" s="1249">
        <v>27863</v>
      </c>
      <c r="F217" s="1164">
        <v>0.1</v>
      </c>
      <c r="G217" s="1249">
        <v>25330</v>
      </c>
      <c r="H217" s="1250">
        <v>0</v>
      </c>
      <c r="I217" s="1249">
        <v>25330</v>
      </c>
      <c r="J217" s="1249" t="s">
        <v>928</v>
      </c>
    </row>
    <row r="218" spans="1:10" x14ac:dyDescent="0.25">
      <c r="A218" s="1249">
        <v>924</v>
      </c>
      <c r="B218" s="1249" t="s">
        <v>678</v>
      </c>
      <c r="C218" s="1249"/>
      <c r="D218" s="1249" t="s">
        <v>537</v>
      </c>
      <c r="E218" s="1249">
        <v>25872</v>
      </c>
      <c r="F218" s="1164">
        <v>0.1</v>
      </c>
      <c r="G218" s="1249">
        <v>23520</v>
      </c>
      <c r="H218" s="1250">
        <v>0</v>
      </c>
      <c r="I218" s="1249">
        <v>23520</v>
      </c>
      <c r="J218" s="1249" t="s">
        <v>928</v>
      </c>
    </row>
    <row r="219" spans="1:10" x14ac:dyDescent="0.25">
      <c r="A219" s="1249">
        <v>925</v>
      </c>
      <c r="B219" s="1249" t="s">
        <v>679</v>
      </c>
      <c r="C219" s="1249"/>
      <c r="D219" s="1249" t="s">
        <v>537</v>
      </c>
      <c r="E219" s="1249">
        <v>12732</v>
      </c>
      <c r="F219" s="1164">
        <v>9.9959999999999993E-2</v>
      </c>
      <c r="G219" s="1249">
        <v>11575</v>
      </c>
      <c r="H219" s="1250">
        <v>0</v>
      </c>
      <c r="I219" s="1249">
        <v>11575</v>
      </c>
      <c r="J219" s="1249" t="s">
        <v>928</v>
      </c>
    </row>
    <row r="220" spans="1:10" x14ac:dyDescent="0.25">
      <c r="A220" s="1249">
        <v>926</v>
      </c>
      <c r="B220" s="1249" t="s">
        <v>680</v>
      </c>
      <c r="C220" s="1249"/>
      <c r="D220" s="1249" t="s">
        <v>537</v>
      </c>
      <c r="E220" s="1249">
        <v>13728</v>
      </c>
      <c r="F220" s="1164">
        <v>0.1</v>
      </c>
      <c r="G220" s="1249">
        <v>12480</v>
      </c>
      <c r="H220" s="1250">
        <v>0</v>
      </c>
      <c r="I220" s="1249">
        <v>12480</v>
      </c>
      <c r="J220" s="1249" t="s">
        <v>928</v>
      </c>
    </row>
    <row r="221" spans="1:10" x14ac:dyDescent="0.25">
      <c r="A221" s="1249">
        <v>927</v>
      </c>
      <c r="B221" s="1249" t="s">
        <v>681</v>
      </c>
      <c r="C221" s="1249"/>
      <c r="D221" s="1249" t="s">
        <v>537</v>
      </c>
      <c r="E221" s="1249">
        <v>13728</v>
      </c>
      <c r="F221" s="1164">
        <v>0.1</v>
      </c>
      <c r="G221" s="1249">
        <v>12480</v>
      </c>
      <c r="H221" s="1250">
        <v>0</v>
      </c>
      <c r="I221" s="1249">
        <v>12480</v>
      </c>
      <c r="J221" s="1249" t="s">
        <v>928</v>
      </c>
    </row>
    <row r="222" spans="1:10" x14ac:dyDescent="0.25">
      <c r="A222" s="1249">
        <v>928</v>
      </c>
      <c r="B222" s="1249" t="s">
        <v>682</v>
      </c>
      <c r="C222" s="1249"/>
      <c r="D222" s="1249" t="s">
        <v>537</v>
      </c>
      <c r="E222" s="1249">
        <v>19900</v>
      </c>
      <c r="F222" s="1164">
        <v>0.15792</v>
      </c>
      <c r="G222" s="1249">
        <v>17186</v>
      </c>
      <c r="H222" s="1250">
        <v>0</v>
      </c>
      <c r="I222" s="1249">
        <v>17186</v>
      </c>
      <c r="J222" s="1249" t="s">
        <v>928</v>
      </c>
    </row>
    <row r="223" spans="1:10" x14ac:dyDescent="0.25">
      <c r="A223" s="1249">
        <v>929</v>
      </c>
      <c r="B223" s="1249" t="s">
        <v>683</v>
      </c>
      <c r="C223" s="1249"/>
      <c r="D223" s="1249" t="s">
        <v>537</v>
      </c>
      <c r="E223" s="1249">
        <v>11936</v>
      </c>
      <c r="F223" s="1164">
        <v>0.24540999999999999</v>
      </c>
      <c r="G223" s="1249">
        <v>9584</v>
      </c>
      <c r="H223" s="1250">
        <v>0</v>
      </c>
      <c r="I223" s="1249">
        <v>9584</v>
      </c>
      <c r="J223" s="1249" t="s">
        <v>928</v>
      </c>
    </row>
    <row r="224" spans="1:10" x14ac:dyDescent="0.25">
      <c r="A224" s="1249">
        <v>936</v>
      </c>
      <c r="B224" s="1249" t="s">
        <v>684</v>
      </c>
      <c r="C224" s="1249"/>
      <c r="D224" s="1249" t="s">
        <v>630</v>
      </c>
      <c r="E224" s="1249">
        <v>12719</v>
      </c>
      <c r="F224" s="1250">
        <v>0</v>
      </c>
      <c r="G224" s="1249">
        <v>12719</v>
      </c>
      <c r="H224" s="1250">
        <v>0</v>
      </c>
      <c r="I224" s="1249">
        <v>12719</v>
      </c>
      <c r="J224" s="1249" t="s">
        <v>928</v>
      </c>
    </row>
    <row r="225" spans="1:10" x14ac:dyDescent="0.25">
      <c r="A225" s="1249">
        <v>938</v>
      </c>
      <c r="B225" s="1249" t="s">
        <v>210</v>
      </c>
      <c r="C225" s="1249"/>
      <c r="D225" s="1249" t="s">
        <v>630</v>
      </c>
      <c r="E225" s="1249">
        <v>14785</v>
      </c>
      <c r="F225" s="1250">
        <v>0</v>
      </c>
      <c r="G225" s="1249">
        <v>14785</v>
      </c>
      <c r="H225" s="1250">
        <v>0</v>
      </c>
      <c r="I225" s="1249">
        <v>14785</v>
      </c>
      <c r="J225" s="1249" t="s">
        <v>928</v>
      </c>
    </row>
    <row r="226" spans="1:10" x14ac:dyDescent="0.25">
      <c r="A226" s="1249">
        <v>939</v>
      </c>
      <c r="B226" s="1249" t="s">
        <v>211</v>
      </c>
      <c r="C226" s="1249"/>
      <c r="D226" s="1249" t="s">
        <v>630</v>
      </c>
      <c r="E226" s="1249">
        <v>10405</v>
      </c>
      <c r="F226" s="1250">
        <v>0</v>
      </c>
      <c r="G226" s="1249">
        <v>10405</v>
      </c>
      <c r="H226" s="1250">
        <v>0</v>
      </c>
      <c r="I226" s="1249">
        <v>10405</v>
      </c>
      <c r="J226" s="1249" t="s">
        <v>928</v>
      </c>
    </row>
    <row r="227" spans="1:10" x14ac:dyDescent="0.25">
      <c r="A227" s="1249">
        <v>940</v>
      </c>
      <c r="B227" s="1249" t="s">
        <v>685</v>
      </c>
      <c r="C227" s="1249"/>
      <c r="D227" s="1249" t="s">
        <v>630</v>
      </c>
      <c r="E227" s="1249">
        <v>13545</v>
      </c>
      <c r="F227" s="1250">
        <v>0</v>
      </c>
      <c r="G227" s="1249">
        <v>13545</v>
      </c>
      <c r="H227" s="1250">
        <v>0</v>
      </c>
      <c r="I227" s="1249">
        <v>13545</v>
      </c>
      <c r="J227" s="1249" t="s">
        <v>928</v>
      </c>
    </row>
    <row r="228" spans="1:10" x14ac:dyDescent="0.25">
      <c r="A228" s="1249">
        <v>941</v>
      </c>
      <c r="B228" s="1249" t="s">
        <v>213</v>
      </c>
      <c r="C228" s="1249"/>
      <c r="D228" s="1249" t="s">
        <v>630</v>
      </c>
      <c r="E228" s="1249">
        <v>20653</v>
      </c>
      <c r="F228" s="1250">
        <v>0</v>
      </c>
      <c r="G228" s="1249">
        <v>20653</v>
      </c>
      <c r="H228" s="1250">
        <v>0</v>
      </c>
      <c r="I228" s="1249">
        <v>20653</v>
      </c>
      <c r="J228" s="1249" t="s">
        <v>928</v>
      </c>
    </row>
    <row r="229" spans="1:10" x14ac:dyDescent="0.25">
      <c r="A229" s="1249">
        <v>944</v>
      </c>
      <c r="B229" s="1249" t="s">
        <v>214</v>
      </c>
      <c r="C229" s="1249"/>
      <c r="D229" s="1249" t="s">
        <v>630</v>
      </c>
      <c r="E229" s="1249">
        <v>16934</v>
      </c>
      <c r="F229" s="1250">
        <v>0</v>
      </c>
      <c r="G229" s="1249">
        <v>16934</v>
      </c>
      <c r="H229" s="1250">
        <v>0</v>
      </c>
      <c r="I229" s="1249">
        <v>16934</v>
      </c>
      <c r="J229" s="1249" t="s">
        <v>928</v>
      </c>
    </row>
    <row r="230" spans="1:10" x14ac:dyDescent="0.25">
      <c r="A230" s="1249">
        <v>945</v>
      </c>
      <c r="B230" s="1249" t="s">
        <v>218</v>
      </c>
      <c r="C230" s="1249"/>
      <c r="D230" s="1249" t="s">
        <v>630</v>
      </c>
      <c r="E230" s="1249">
        <v>19992</v>
      </c>
      <c r="F230" s="1250">
        <v>0</v>
      </c>
      <c r="G230" s="1249">
        <v>19992</v>
      </c>
      <c r="H230" s="1250">
        <v>0</v>
      </c>
      <c r="I230" s="1249">
        <v>19992</v>
      </c>
      <c r="J230" s="1249" t="s">
        <v>928</v>
      </c>
    </row>
    <row r="231" spans="1:10" x14ac:dyDescent="0.25">
      <c r="A231" s="1249">
        <v>946</v>
      </c>
      <c r="B231" s="1249" t="s">
        <v>686</v>
      </c>
      <c r="C231" s="1249"/>
      <c r="D231" s="1249" t="s">
        <v>630</v>
      </c>
      <c r="E231" s="1249">
        <v>9579</v>
      </c>
      <c r="F231" s="1250">
        <v>0</v>
      </c>
      <c r="G231" s="1249">
        <v>9579</v>
      </c>
      <c r="H231" s="1250">
        <v>0</v>
      </c>
      <c r="I231" s="1249">
        <v>9579</v>
      </c>
      <c r="J231" s="1249" t="s">
        <v>928</v>
      </c>
    </row>
    <row r="232" spans="1:10" x14ac:dyDescent="0.25">
      <c r="A232" s="1249">
        <v>947</v>
      </c>
      <c r="B232" s="1249" t="s">
        <v>216</v>
      </c>
      <c r="C232" s="1249"/>
      <c r="D232" s="1249" t="s">
        <v>630</v>
      </c>
      <c r="E232" s="1249">
        <v>10818</v>
      </c>
      <c r="F232" s="1250">
        <v>0</v>
      </c>
      <c r="G232" s="1249">
        <v>10818</v>
      </c>
      <c r="H232" s="1250">
        <v>0</v>
      </c>
      <c r="I232" s="1249">
        <v>10818</v>
      </c>
      <c r="J232" s="1249" t="s">
        <v>928</v>
      </c>
    </row>
    <row r="233" spans="1:10" x14ac:dyDescent="0.25">
      <c r="A233" s="1249">
        <v>983</v>
      </c>
      <c r="B233" s="1249" t="s">
        <v>217</v>
      </c>
      <c r="C233" s="1249"/>
      <c r="D233" s="1249" t="s">
        <v>630</v>
      </c>
      <c r="E233" s="1249">
        <v>13876</v>
      </c>
      <c r="F233" s="1250">
        <v>0</v>
      </c>
      <c r="G233" s="1249">
        <v>13876</v>
      </c>
      <c r="H233" s="1250">
        <v>0</v>
      </c>
      <c r="I233" s="1249">
        <v>13876</v>
      </c>
      <c r="J233" s="1249" t="s">
        <v>928</v>
      </c>
    </row>
    <row r="234" spans="1:10" x14ac:dyDescent="0.25">
      <c r="A234" s="1097">
        <v>995</v>
      </c>
      <c r="B234" s="1097" t="s">
        <v>687</v>
      </c>
      <c r="C234" s="1097" t="s">
        <v>514</v>
      </c>
      <c r="D234" s="1097" t="s">
        <v>503</v>
      </c>
      <c r="E234" s="1249">
        <v>5097</v>
      </c>
      <c r="F234" s="1250">
        <v>0</v>
      </c>
      <c r="G234" s="1249">
        <v>5097</v>
      </c>
      <c r="H234" s="1250">
        <v>0</v>
      </c>
      <c r="I234" s="1249">
        <v>5097</v>
      </c>
      <c r="J234" s="1249" t="s">
        <v>933</v>
      </c>
    </row>
    <row r="235" spans="1:10" x14ac:dyDescent="0.25">
      <c r="A235" s="1097">
        <v>996</v>
      </c>
      <c r="B235" s="1097" t="s">
        <v>688</v>
      </c>
      <c r="C235" s="1097" t="s">
        <v>514</v>
      </c>
      <c r="D235" s="1097" t="s">
        <v>503</v>
      </c>
      <c r="E235" s="1249">
        <v>5097</v>
      </c>
      <c r="F235" s="1250">
        <v>0</v>
      </c>
      <c r="G235" s="1249">
        <v>5097</v>
      </c>
      <c r="H235" s="1250">
        <v>0</v>
      </c>
      <c r="I235" s="1249">
        <v>5097</v>
      </c>
      <c r="J235" s="1249" t="s">
        <v>933</v>
      </c>
    </row>
    <row r="236" spans="1:10" x14ac:dyDescent="0.25">
      <c r="A236" s="1249">
        <v>998</v>
      </c>
      <c r="B236" s="1249" t="s">
        <v>689</v>
      </c>
      <c r="C236" s="1249" t="s">
        <v>545</v>
      </c>
      <c r="D236" s="1249" t="s">
        <v>503</v>
      </c>
      <c r="E236" s="1249">
        <v>26196</v>
      </c>
      <c r="F236" s="1250">
        <v>0</v>
      </c>
      <c r="G236" s="1249">
        <v>26196</v>
      </c>
      <c r="H236" s="1250">
        <v>0</v>
      </c>
      <c r="I236" s="1249">
        <v>26196</v>
      </c>
      <c r="J236" s="1249" t="s">
        <v>928</v>
      </c>
    </row>
    <row r="237" spans="1:10" x14ac:dyDescent="0.25">
      <c r="A237" s="1249">
        <v>1017</v>
      </c>
      <c r="B237" s="1249" t="s">
        <v>690</v>
      </c>
      <c r="C237" s="1249" t="s">
        <v>510</v>
      </c>
      <c r="D237" s="1249" t="s">
        <v>503</v>
      </c>
      <c r="E237" s="1249">
        <v>9083</v>
      </c>
      <c r="F237" s="1250">
        <v>0</v>
      </c>
      <c r="G237" s="1249">
        <v>9083</v>
      </c>
      <c r="H237" s="1250">
        <v>0</v>
      </c>
      <c r="I237" s="1249">
        <v>9083</v>
      </c>
      <c r="J237" s="1249" t="s">
        <v>928</v>
      </c>
    </row>
    <row r="238" spans="1:10" x14ac:dyDescent="0.25">
      <c r="A238" s="1249">
        <v>1026</v>
      </c>
      <c r="B238" s="1249" t="s">
        <v>693</v>
      </c>
      <c r="C238" s="1249" t="s">
        <v>514</v>
      </c>
      <c r="D238" s="1249" t="s">
        <v>503</v>
      </c>
      <c r="E238" s="1249">
        <v>21583</v>
      </c>
      <c r="F238" s="1250">
        <v>0</v>
      </c>
      <c r="G238" s="1249">
        <v>21583</v>
      </c>
      <c r="H238" s="1250">
        <v>0</v>
      </c>
      <c r="I238" s="1249">
        <v>21583</v>
      </c>
      <c r="J238" s="1249" t="s">
        <v>928</v>
      </c>
    </row>
    <row r="239" spans="1:10" x14ac:dyDescent="0.25">
      <c r="A239" s="1097">
        <v>1027</v>
      </c>
      <c r="B239" s="1097" t="s">
        <v>694</v>
      </c>
      <c r="C239" s="1097" t="s">
        <v>432</v>
      </c>
      <c r="D239" s="1097" t="s">
        <v>503</v>
      </c>
      <c r="E239" s="1249">
        <v>2543</v>
      </c>
      <c r="F239" s="1250">
        <v>0</v>
      </c>
      <c r="G239" s="1249">
        <v>2543</v>
      </c>
      <c r="H239" s="1250">
        <v>0</v>
      </c>
      <c r="I239" s="1249">
        <v>2543</v>
      </c>
      <c r="J239" s="1249" t="s">
        <v>933</v>
      </c>
    </row>
    <row r="240" spans="1:10" x14ac:dyDescent="0.25">
      <c r="A240" s="1097">
        <v>1028</v>
      </c>
      <c r="B240" s="1097" t="s">
        <v>695</v>
      </c>
      <c r="C240" s="1097" t="s">
        <v>545</v>
      </c>
      <c r="D240" s="1097" t="s">
        <v>503</v>
      </c>
      <c r="E240" s="1249">
        <v>4075</v>
      </c>
      <c r="F240" s="1250">
        <v>0</v>
      </c>
      <c r="G240" s="1249">
        <v>4075</v>
      </c>
      <c r="H240" s="1250">
        <v>0</v>
      </c>
      <c r="I240" s="1249">
        <v>4075</v>
      </c>
      <c r="J240" s="1249" t="s">
        <v>933</v>
      </c>
    </row>
    <row r="241" spans="1:10" x14ac:dyDescent="0.25">
      <c r="A241" s="1097">
        <v>1029</v>
      </c>
      <c r="B241" s="1097" t="s">
        <v>696</v>
      </c>
      <c r="C241" s="1097" t="s">
        <v>545</v>
      </c>
      <c r="D241" s="1097" t="s">
        <v>503</v>
      </c>
      <c r="E241" s="1249">
        <v>4075</v>
      </c>
      <c r="F241" s="1250">
        <v>0</v>
      </c>
      <c r="G241" s="1249">
        <v>4075</v>
      </c>
      <c r="H241" s="1250">
        <v>0</v>
      </c>
      <c r="I241" s="1249">
        <v>4075</v>
      </c>
      <c r="J241" s="1249" t="s">
        <v>933</v>
      </c>
    </row>
    <row r="242" spans="1:10" x14ac:dyDescent="0.25">
      <c r="A242" s="1097">
        <v>1030</v>
      </c>
      <c r="B242" s="1097" t="s">
        <v>697</v>
      </c>
      <c r="C242" s="1097" t="s">
        <v>545</v>
      </c>
      <c r="D242" s="1097" t="s">
        <v>503</v>
      </c>
      <c r="E242" s="1249">
        <v>4075</v>
      </c>
      <c r="F242" s="1250">
        <v>0</v>
      </c>
      <c r="G242" s="1249">
        <v>4075</v>
      </c>
      <c r="H242" s="1250">
        <v>0</v>
      </c>
      <c r="I242" s="1249">
        <v>4075</v>
      </c>
      <c r="J242" s="1249" t="s">
        <v>933</v>
      </c>
    </row>
    <row r="243" spans="1:10" x14ac:dyDescent="0.25">
      <c r="A243" s="1097">
        <v>1040</v>
      </c>
      <c r="B243" s="1097" t="s">
        <v>704</v>
      </c>
      <c r="C243" s="1097" t="s">
        <v>449</v>
      </c>
      <c r="D243" s="1097" t="s">
        <v>503</v>
      </c>
      <c r="E243" s="1249">
        <v>1150</v>
      </c>
      <c r="F243" s="1250">
        <v>0</v>
      </c>
      <c r="G243" s="1249">
        <v>1150</v>
      </c>
      <c r="H243" s="1250">
        <v>0</v>
      </c>
      <c r="I243" s="1249">
        <v>1150</v>
      </c>
      <c r="J243" s="1249" t="s">
        <v>933</v>
      </c>
    </row>
    <row r="244" spans="1:10" x14ac:dyDescent="0.25">
      <c r="A244" s="1249">
        <v>1046</v>
      </c>
      <c r="B244" s="1249" t="s">
        <v>705</v>
      </c>
      <c r="C244" s="1249" t="s">
        <v>510</v>
      </c>
      <c r="D244" s="1249" t="s">
        <v>503</v>
      </c>
      <c r="E244" s="1249">
        <v>9991</v>
      </c>
      <c r="F244" s="1164">
        <v>0.21015</v>
      </c>
      <c r="G244" s="1249">
        <v>8256</v>
      </c>
      <c r="H244" s="1250">
        <v>0</v>
      </c>
      <c r="I244" s="1249">
        <v>8256</v>
      </c>
      <c r="J244" s="1249" t="s">
        <v>928</v>
      </c>
    </row>
    <row r="245" spans="1:10" x14ac:dyDescent="0.25">
      <c r="A245" s="1249">
        <v>1047</v>
      </c>
      <c r="B245" s="1249" t="s">
        <v>706</v>
      </c>
      <c r="C245" s="1249" t="s">
        <v>510</v>
      </c>
      <c r="D245" s="1249" t="s">
        <v>503</v>
      </c>
      <c r="E245" s="1249">
        <v>15445</v>
      </c>
      <c r="F245" s="1164">
        <v>0.21432999999999999</v>
      </c>
      <c r="G245" s="1249">
        <v>12719</v>
      </c>
      <c r="H245" s="1250">
        <v>0</v>
      </c>
      <c r="I245" s="1249">
        <v>12719</v>
      </c>
      <c r="J245" s="1249" t="s">
        <v>928</v>
      </c>
    </row>
    <row r="246" spans="1:10" x14ac:dyDescent="0.25">
      <c r="A246" s="1249">
        <v>1048</v>
      </c>
      <c r="B246" s="1249" t="s">
        <v>707</v>
      </c>
      <c r="C246" s="1249" t="s">
        <v>510</v>
      </c>
      <c r="D246" s="1249" t="s">
        <v>503</v>
      </c>
      <c r="E246" s="1249">
        <v>14536</v>
      </c>
      <c r="F246" s="1164">
        <v>0.22223000000000001</v>
      </c>
      <c r="G246" s="1249">
        <v>11893</v>
      </c>
      <c r="H246" s="1250">
        <v>0</v>
      </c>
      <c r="I246" s="1249">
        <v>11893</v>
      </c>
      <c r="J246" s="1249" t="s">
        <v>928</v>
      </c>
    </row>
    <row r="247" spans="1:10" x14ac:dyDescent="0.25">
      <c r="A247" s="1249">
        <v>1065</v>
      </c>
      <c r="B247" s="1249" t="s">
        <v>708</v>
      </c>
      <c r="C247" s="1249"/>
      <c r="D247" s="1249" t="s">
        <v>537</v>
      </c>
      <c r="E247" s="1249">
        <v>24877</v>
      </c>
      <c r="F247" s="1164">
        <v>0.10002</v>
      </c>
      <c r="G247" s="1249">
        <v>22615</v>
      </c>
      <c r="H247" s="1250">
        <v>0</v>
      </c>
      <c r="I247" s="1249">
        <v>22615</v>
      </c>
      <c r="J247" s="1249" t="s">
        <v>928</v>
      </c>
    </row>
    <row r="248" spans="1:10" x14ac:dyDescent="0.25">
      <c r="A248" s="1249">
        <v>1066</v>
      </c>
      <c r="B248" s="1249" t="s">
        <v>709</v>
      </c>
      <c r="C248" s="1249"/>
      <c r="D248" s="1249" t="s">
        <v>537</v>
      </c>
      <c r="E248" s="1249">
        <v>24877</v>
      </c>
      <c r="F248" s="1164">
        <v>0.10002</v>
      </c>
      <c r="G248" s="1249">
        <v>22615</v>
      </c>
      <c r="H248" s="1250">
        <v>0</v>
      </c>
      <c r="I248" s="1249">
        <v>22615</v>
      </c>
      <c r="J248" s="1249" t="s">
        <v>928</v>
      </c>
    </row>
    <row r="249" spans="1:10" x14ac:dyDescent="0.25">
      <c r="A249" s="1249">
        <v>1067</v>
      </c>
      <c r="B249" s="1249" t="s">
        <v>710</v>
      </c>
      <c r="C249" s="1249"/>
      <c r="D249" s="1249" t="s">
        <v>537</v>
      </c>
      <c r="E249" s="1249">
        <v>16267</v>
      </c>
      <c r="F249" s="1250">
        <v>0</v>
      </c>
      <c r="G249" s="1249">
        <v>16267</v>
      </c>
      <c r="H249" s="1250">
        <v>0</v>
      </c>
      <c r="I249" s="1249">
        <v>16267</v>
      </c>
      <c r="J249" s="1249" t="s">
        <v>928</v>
      </c>
    </row>
    <row r="250" spans="1:10" x14ac:dyDescent="0.25">
      <c r="A250" s="1249">
        <v>1068</v>
      </c>
      <c r="B250" s="1249" t="s">
        <v>711</v>
      </c>
      <c r="C250" s="1249"/>
      <c r="D250" s="1249" t="s">
        <v>537</v>
      </c>
      <c r="E250" s="1249">
        <v>24877</v>
      </c>
      <c r="F250" s="1164">
        <v>0.10002</v>
      </c>
      <c r="G250" s="1249">
        <v>22615</v>
      </c>
      <c r="H250" s="1250">
        <v>0</v>
      </c>
      <c r="I250" s="1249">
        <v>22615</v>
      </c>
      <c r="J250" s="1249" t="s">
        <v>928</v>
      </c>
    </row>
    <row r="251" spans="1:10" x14ac:dyDescent="0.25">
      <c r="A251" s="1249">
        <v>1069</v>
      </c>
      <c r="B251" s="1249" t="s">
        <v>712</v>
      </c>
      <c r="C251" s="1249"/>
      <c r="D251" s="1249" t="s">
        <v>537</v>
      </c>
      <c r="E251" s="1249">
        <v>24877</v>
      </c>
      <c r="F251" s="1164">
        <v>0.10002</v>
      </c>
      <c r="G251" s="1249">
        <v>22615</v>
      </c>
      <c r="H251" s="1250">
        <v>0</v>
      </c>
      <c r="I251" s="1249">
        <v>22615</v>
      </c>
      <c r="J251" s="1249" t="s">
        <v>928</v>
      </c>
    </row>
    <row r="252" spans="1:10" x14ac:dyDescent="0.25">
      <c r="A252" s="1249">
        <v>1070</v>
      </c>
      <c r="B252" s="1249" t="s">
        <v>713</v>
      </c>
      <c r="C252" s="1249"/>
      <c r="D252" s="1249" t="s">
        <v>537</v>
      </c>
      <c r="E252" s="1249">
        <v>24877</v>
      </c>
      <c r="F252" s="1164">
        <v>0.10002</v>
      </c>
      <c r="G252" s="1249">
        <v>22615</v>
      </c>
      <c r="H252" s="1250">
        <v>0</v>
      </c>
      <c r="I252" s="1249">
        <v>22615</v>
      </c>
      <c r="J252" s="1249" t="s">
        <v>928</v>
      </c>
    </row>
    <row r="253" spans="1:10" x14ac:dyDescent="0.25">
      <c r="A253" s="1249">
        <v>1071</v>
      </c>
      <c r="B253" s="1249" t="s">
        <v>714</v>
      </c>
      <c r="C253" s="1249"/>
      <c r="D253" s="1249" t="s">
        <v>537</v>
      </c>
      <c r="E253" s="1249">
        <v>24877</v>
      </c>
      <c r="F253" s="1164">
        <v>0.10002</v>
      </c>
      <c r="G253" s="1249">
        <v>22615</v>
      </c>
      <c r="H253" s="1250">
        <v>0</v>
      </c>
      <c r="I253" s="1249">
        <v>22615</v>
      </c>
      <c r="J253" s="1249" t="s">
        <v>928</v>
      </c>
    </row>
    <row r="254" spans="1:10" x14ac:dyDescent="0.25">
      <c r="A254" s="1249">
        <v>1072</v>
      </c>
      <c r="B254" s="1249" t="s">
        <v>715</v>
      </c>
      <c r="C254" s="1249"/>
      <c r="D254" s="1249" t="s">
        <v>537</v>
      </c>
      <c r="E254" s="1249">
        <v>24877</v>
      </c>
      <c r="F254" s="1164">
        <v>0.10002</v>
      </c>
      <c r="G254" s="1249">
        <v>22615</v>
      </c>
      <c r="H254" s="1250">
        <v>0</v>
      </c>
      <c r="I254" s="1249">
        <v>22615</v>
      </c>
      <c r="J254" s="1249" t="s">
        <v>928</v>
      </c>
    </row>
    <row r="255" spans="1:10" x14ac:dyDescent="0.25">
      <c r="A255" s="1249">
        <v>1073</v>
      </c>
      <c r="B255" s="1249" t="s">
        <v>716</v>
      </c>
      <c r="C255" s="1249"/>
      <c r="D255" s="1249" t="s">
        <v>537</v>
      </c>
      <c r="E255" s="1249">
        <v>24877</v>
      </c>
      <c r="F255" s="1164">
        <v>0.10002</v>
      </c>
      <c r="G255" s="1249">
        <v>22615</v>
      </c>
      <c r="H255" s="1250">
        <v>0</v>
      </c>
      <c r="I255" s="1249">
        <v>22615</v>
      </c>
      <c r="J255" s="1249" t="s">
        <v>928</v>
      </c>
    </row>
    <row r="256" spans="1:10" x14ac:dyDescent="0.25">
      <c r="A256" s="1249">
        <v>1074</v>
      </c>
      <c r="B256" s="1249" t="s">
        <v>717</v>
      </c>
      <c r="C256" s="1249"/>
      <c r="D256" s="1249" t="s">
        <v>537</v>
      </c>
      <c r="E256" s="1249">
        <v>25872</v>
      </c>
      <c r="F256" s="1164">
        <v>0.1</v>
      </c>
      <c r="G256" s="1249">
        <v>23520</v>
      </c>
      <c r="H256" s="1250">
        <v>0</v>
      </c>
      <c r="I256" s="1249">
        <v>23520</v>
      </c>
      <c r="J256" s="1249" t="s">
        <v>928</v>
      </c>
    </row>
    <row r="257" spans="1:10" x14ac:dyDescent="0.25">
      <c r="A257" s="1249">
        <v>1082</v>
      </c>
      <c r="B257" s="1249" t="s">
        <v>718</v>
      </c>
      <c r="C257" s="1249"/>
      <c r="D257" s="1249" t="s">
        <v>537</v>
      </c>
      <c r="E257" s="1249">
        <v>5873</v>
      </c>
      <c r="F257" s="1250">
        <v>0</v>
      </c>
      <c r="G257" s="1249">
        <v>5873</v>
      </c>
      <c r="H257" s="1250">
        <v>0</v>
      </c>
      <c r="I257" s="1249">
        <v>5873</v>
      </c>
      <c r="J257" s="1249" t="s">
        <v>928</v>
      </c>
    </row>
    <row r="258" spans="1:10" x14ac:dyDescent="0.25">
      <c r="A258" s="1249">
        <v>1083</v>
      </c>
      <c r="B258" s="1249" t="s">
        <v>719</v>
      </c>
      <c r="C258" s="1249"/>
      <c r="D258" s="1249" t="s">
        <v>537</v>
      </c>
      <c r="E258" s="1249">
        <v>4063</v>
      </c>
      <c r="F258" s="1250">
        <v>0</v>
      </c>
      <c r="G258" s="1249">
        <v>4063</v>
      </c>
      <c r="H258" s="1250">
        <v>0</v>
      </c>
      <c r="I258" s="1249">
        <v>4063</v>
      </c>
      <c r="J258" s="1249" t="s">
        <v>928</v>
      </c>
    </row>
    <row r="259" spans="1:10" x14ac:dyDescent="0.25">
      <c r="A259" s="1249">
        <v>1084</v>
      </c>
      <c r="B259" s="1249" t="s">
        <v>720</v>
      </c>
      <c r="C259" s="1249"/>
      <c r="D259" s="1249" t="s">
        <v>537</v>
      </c>
      <c r="E259" s="1249">
        <v>4063</v>
      </c>
      <c r="F259" s="1250">
        <v>0</v>
      </c>
      <c r="G259" s="1249">
        <v>4063</v>
      </c>
      <c r="H259" s="1250">
        <v>0</v>
      </c>
      <c r="I259" s="1249">
        <v>4063</v>
      </c>
      <c r="J259" s="1249" t="s">
        <v>928</v>
      </c>
    </row>
    <row r="260" spans="1:10" x14ac:dyDescent="0.25">
      <c r="A260" s="1249">
        <v>1085</v>
      </c>
      <c r="B260" s="1249" t="s">
        <v>721</v>
      </c>
      <c r="C260" s="1249"/>
      <c r="D260" s="1249" t="s">
        <v>537</v>
      </c>
      <c r="E260" s="1249">
        <v>9946</v>
      </c>
      <c r="F260" s="1250">
        <v>0</v>
      </c>
      <c r="G260" s="1249">
        <v>9946</v>
      </c>
      <c r="H260" s="1250">
        <v>0</v>
      </c>
      <c r="I260" s="1249">
        <v>9946</v>
      </c>
      <c r="J260" s="1249" t="s">
        <v>928</v>
      </c>
    </row>
    <row r="261" spans="1:10" x14ac:dyDescent="0.25">
      <c r="A261" s="1249">
        <v>1086</v>
      </c>
      <c r="B261" s="1249" t="s">
        <v>722</v>
      </c>
      <c r="C261" s="1249"/>
      <c r="D261" s="1249" t="s">
        <v>537</v>
      </c>
      <c r="E261" s="1249">
        <v>18090</v>
      </c>
      <c r="F261" s="1250">
        <v>0</v>
      </c>
      <c r="G261" s="1249">
        <v>18090</v>
      </c>
      <c r="H261" s="1250">
        <v>0</v>
      </c>
      <c r="I261" s="1249">
        <v>18090</v>
      </c>
      <c r="J261" s="1249" t="s">
        <v>928</v>
      </c>
    </row>
    <row r="262" spans="1:10" x14ac:dyDescent="0.25">
      <c r="A262" s="1249">
        <v>1087</v>
      </c>
      <c r="B262" s="1249" t="s">
        <v>723</v>
      </c>
      <c r="C262" s="1249"/>
      <c r="D262" s="1249" t="s">
        <v>537</v>
      </c>
      <c r="E262" s="1249">
        <v>6326</v>
      </c>
      <c r="F262" s="1250">
        <v>0</v>
      </c>
      <c r="G262" s="1249">
        <v>6326</v>
      </c>
      <c r="H262" s="1250">
        <v>0</v>
      </c>
      <c r="I262" s="1249">
        <v>6326</v>
      </c>
      <c r="J262" s="1249" t="s">
        <v>928</v>
      </c>
    </row>
    <row r="263" spans="1:10" x14ac:dyDescent="0.25">
      <c r="A263" s="1249">
        <v>1088</v>
      </c>
      <c r="B263" s="1249" t="s">
        <v>724</v>
      </c>
      <c r="C263" s="1249"/>
      <c r="D263" s="1249" t="s">
        <v>537</v>
      </c>
      <c r="E263" s="1249">
        <v>7593</v>
      </c>
      <c r="F263" s="1250">
        <v>0</v>
      </c>
      <c r="G263" s="1249">
        <v>7593</v>
      </c>
      <c r="H263" s="1250">
        <v>0</v>
      </c>
      <c r="I263" s="1249">
        <v>7593</v>
      </c>
      <c r="J263" s="1249" t="s">
        <v>928</v>
      </c>
    </row>
    <row r="264" spans="1:10" x14ac:dyDescent="0.25">
      <c r="A264" s="1249">
        <v>1091</v>
      </c>
      <c r="B264" s="1249" t="s">
        <v>725</v>
      </c>
      <c r="C264" s="1249"/>
      <c r="D264" s="1249" t="s">
        <v>537</v>
      </c>
      <c r="E264" s="1249">
        <v>18995</v>
      </c>
      <c r="F264" s="1250">
        <v>0</v>
      </c>
      <c r="G264" s="1249">
        <v>18995</v>
      </c>
      <c r="H264" s="1250">
        <v>0</v>
      </c>
      <c r="I264" s="1249">
        <v>18995</v>
      </c>
      <c r="J264" s="1249" t="s">
        <v>928</v>
      </c>
    </row>
    <row r="265" spans="1:10" x14ac:dyDescent="0.25">
      <c r="A265" s="1249">
        <v>1092</v>
      </c>
      <c r="B265" s="1249" t="s">
        <v>726</v>
      </c>
      <c r="C265" s="1249"/>
      <c r="D265" s="1249" t="s">
        <v>537</v>
      </c>
      <c r="E265" s="1249">
        <v>4787</v>
      </c>
      <c r="F265" s="1250">
        <v>0</v>
      </c>
      <c r="G265" s="1249">
        <v>4787</v>
      </c>
      <c r="H265" s="1250">
        <v>0</v>
      </c>
      <c r="I265" s="1249">
        <v>4787</v>
      </c>
      <c r="J265" s="1249" t="s">
        <v>928</v>
      </c>
    </row>
    <row r="266" spans="1:10" x14ac:dyDescent="0.25">
      <c r="A266" s="1249">
        <v>1093</v>
      </c>
      <c r="B266" s="1249" t="s">
        <v>727</v>
      </c>
      <c r="C266" s="1249"/>
      <c r="D266" s="1249" t="s">
        <v>537</v>
      </c>
      <c r="E266" s="1249">
        <v>3068</v>
      </c>
      <c r="F266" s="1250">
        <v>0</v>
      </c>
      <c r="G266" s="1249">
        <v>3068</v>
      </c>
      <c r="H266" s="1250">
        <v>0</v>
      </c>
      <c r="I266" s="1249">
        <v>3068</v>
      </c>
      <c r="J266" s="1249" t="s">
        <v>928</v>
      </c>
    </row>
    <row r="267" spans="1:10" x14ac:dyDescent="0.25">
      <c r="A267" s="1249">
        <v>1094</v>
      </c>
      <c r="B267" s="1249" t="s">
        <v>728</v>
      </c>
      <c r="C267" s="1249"/>
      <c r="D267" s="1249" t="s">
        <v>537</v>
      </c>
      <c r="E267" s="1249">
        <v>3611</v>
      </c>
      <c r="F267" s="1250">
        <v>0</v>
      </c>
      <c r="G267" s="1249">
        <v>3611</v>
      </c>
      <c r="H267" s="1250">
        <v>0</v>
      </c>
      <c r="I267" s="1249">
        <v>3611</v>
      </c>
      <c r="J267" s="1249" t="s">
        <v>928</v>
      </c>
    </row>
    <row r="268" spans="1:10" x14ac:dyDescent="0.25">
      <c r="A268" s="1249">
        <v>1095</v>
      </c>
      <c r="B268" s="1249" t="s">
        <v>729</v>
      </c>
      <c r="C268" s="1249"/>
      <c r="D268" s="1249" t="s">
        <v>537</v>
      </c>
      <c r="E268" s="1249">
        <v>9946</v>
      </c>
      <c r="F268" s="1250">
        <v>0</v>
      </c>
      <c r="G268" s="1249">
        <v>9946</v>
      </c>
      <c r="H268" s="1250">
        <v>0</v>
      </c>
      <c r="I268" s="1249">
        <v>9946</v>
      </c>
      <c r="J268" s="1249" t="s">
        <v>928</v>
      </c>
    </row>
    <row r="269" spans="1:10" x14ac:dyDescent="0.25">
      <c r="A269" s="1097">
        <v>1103</v>
      </c>
      <c r="B269" s="1097" t="s">
        <v>731</v>
      </c>
      <c r="C269" s="1097" t="s">
        <v>514</v>
      </c>
      <c r="D269" s="1097" t="s">
        <v>503</v>
      </c>
      <c r="E269" s="1249">
        <v>1706</v>
      </c>
      <c r="F269" s="1250">
        <v>0</v>
      </c>
      <c r="G269" s="1249">
        <v>1706</v>
      </c>
      <c r="H269" s="1250">
        <v>0</v>
      </c>
      <c r="I269" s="1249">
        <v>1706</v>
      </c>
      <c r="J269" s="1249" t="s">
        <v>933</v>
      </c>
    </row>
    <row r="270" spans="1:10" x14ac:dyDescent="0.25">
      <c r="A270" s="1097">
        <v>1104</v>
      </c>
      <c r="B270" s="1097" t="s">
        <v>732</v>
      </c>
      <c r="C270" s="1097" t="s">
        <v>545</v>
      </c>
      <c r="D270" s="1097" t="s">
        <v>503</v>
      </c>
      <c r="E270" s="1249">
        <v>2604</v>
      </c>
      <c r="F270" s="1250">
        <v>0</v>
      </c>
      <c r="G270" s="1249">
        <v>2604</v>
      </c>
      <c r="H270" s="1250">
        <v>0</v>
      </c>
      <c r="I270" s="1249">
        <v>2604</v>
      </c>
      <c r="J270" s="1249" t="s">
        <v>933</v>
      </c>
    </row>
    <row r="271" spans="1:10" x14ac:dyDescent="0.25">
      <c r="A271" s="1249">
        <v>1121</v>
      </c>
      <c r="B271" s="1249" t="s">
        <v>736</v>
      </c>
      <c r="C271" s="1249"/>
      <c r="D271" s="1249" t="s">
        <v>630</v>
      </c>
      <c r="E271" s="1249">
        <v>6025</v>
      </c>
      <c r="F271" s="1250">
        <v>0</v>
      </c>
      <c r="G271" s="1249">
        <v>6025</v>
      </c>
      <c r="H271" s="1250">
        <v>0</v>
      </c>
      <c r="I271" s="1249">
        <v>6025</v>
      </c>
      <c r="J271" s="1249"/>
    </row>
    <row r="272" spans="1:10" x14ac:dyDescent="0.25">
      <c r="A272" s="1097">
        <v>1146</v>
      </c>
      <c r="B272" s="1097" t="s">
        <v>1294</v>
      </c>
      <c r="C272" s="1097" t="s">
        <v>146</v>
      </c>
      <c r="D272" s="1097" t="s">
        <v>503</v>
      </c>
      <c r="E272" s="1249">
        <v>1499</v>
      </c>
      <c r="F272" s="1250">
        <v>0</v>
      </c>
      <c r="G272" s="1249">
        <v>1499</v>
      </c>
      <c r="H272" s="1250">
        <v>0</v>
      </c>
      <c r="I272" s="1249">
        <v>1499</v>
      </c>
      <c r="J272" s="1249" t="s">
        <v>933</v>
      </c>
    </row>
    <row r="273" spans="1:10" x14ac:dyDescent="0.25">
      <c r="A273" s="1249">
        <v>1147</v>
      </c>
      <c r="B273" s="1249" t="s">
        <v>739</v>
      </c>
      <c r="C273" s="1249"/>
      <c r="D273" s="1249" t="s">
        <v>630</v>
      </c>
      <c r="E273" s="1249">
        <v>4124</v>
      </c>
      <c r="F273" s="1250">
        <v>0</v>
      </c>
      <c r="G273" s="1249">
        <v>4124</v>
      </c>
      <c r="H273" s="1250">
        <v>0</v>
      </c>
      <c r="I273" s="1249">
        <v>4124</v>
      </c>
      <c r="J273" s="1249"/>
    </row>
    <row r="274" spans="1:10" x14ac:dyDescent="0.25">
      <c r="A274" s="1249">
        <v>1154</v>
      </c>
      <c r="B274" s="1249" t="s">
        <v>740</v>
      </c>
      <c r="C274" s="1249"/>
      <c r="D274" s="1249" t="s">
        <v>630</v>
      </c>
      <c r="E274" s="1249">
        <v>4124</v>
      </c>
      <c r="F274" s="1250">
        <v>0</v>
      </c>
      <c r="G274" s="1249">
        <v>4124</v>
      </c>
      <c r="H274" s="1250">
        <v>0</v>
      </c>
      <c r="I274" s="1249">
        <v>4124</v>
      </c>
      <c r="J274" s="1249"/>
    </row>
    <row r="275" spans="1:10" x14ac:dyDescent="0.25">
      <c r="A275" s="1097">
        <v>1237</v>
      </c>
      <c r="B275" s="1097" t="s">
        <v>766</v>
      </c>
      <c r="C275" s="1097"/>
      <c r="D275" s="1097" t="s">
        <v>630</v>
      </c>
      <c r="E275" s="1249">
        <v>0</v>
      </c>
      <c r="F275" s="1249"/>
      <c r="G275" s="1249">
        <v>0</v>
      </c>
      <c r="H275" s="1249"/>
      <c r="I275" s="1249">
        <v>0</v>
      </c>
      <c r="J275" s="1249" t="s">
        <v>933</v>
      </c>
    </row>
    <row r="276" spans="1:10" x14ac:dyDescent="0.25">
      <c r="A276" s="1249">
        <v>1341</v>
      </c>
      <c r="B276" s="1249" t="s">
        <v>791</v>
      </c>
      <c r="C276" s="1249"/>
      <c r="D276" s="1249" t="s">
        <v>630</v>
      </c>
      <c r="E276" s="1249">
        <v>12471</v>
      </c>
      <c r="F276" s="1250">
        <v>0</v>
      </c>
      <c r="G276" s="1249">
        <v>12471</v>
      </c>
      <c r="H276" s="1250">
        <v>0</v>
      </c>
      <c r="I276" s="1249">
        <v>12471</v>
      </c>
      <c r="J276" s="1249" t="s">
        <v>928</v>
      </c>
    </row>
    <row r="277" spans="1:10" x14ac:dyDescent="0.25">
      <c r="A277" s="1097">
        <v>1376</v>
      </c>
      <c r="B277" s="1097" t="s">
        <v>793</v>
      </c>
      <c r="C277" s="1097"/>
      <c r="D277" s="1097" t="s">
        <v>630</v>
      </c>
      <c r="E277" s="1249">
        <v>7000</v>
      </c>
      <c r="F277" s="1250">
        <v>0</v>
      </c>
      <c r="G277" s="1249">
        <v>7000</v>
      </c>
      <c r="H277" s="1250">
        <v>0</v>
      </c>
      <c r="I277" s="1249">
        <v>7000</v>
      </c>
      <c r="J277" s="1249" t="s">
        <v>933</v>
      </c>
    </row>
    <row r="278" spans="1:10" x14ac:dyDescent="0.25">
      <c r="A278" s="1097">
        <v>1377</v>
      </c>
      <c r="B278" s="1097" t="s">
        <v>794</v>
      </c>
      <c r="C278" s="1097"/>
      <c r="D278" s="1097" t="s">
        <v>630</v>
      </c>
      <c r="E278" s="1249">
        <v>9868</v>
      </c>
      <c r="F278" s="1250">
        <v>0</v>
      </c>
      <c r="G278" s="1249">
        <v>9868</v>
      </c>
      <c r="H278" s="1250">
        <v>0</v>
      </c>
      <c r="I278" s="1249">
        <v>9868</v>
      </c>
      <c r="J278" s="1249" t="s">
        <v>933</v>
      </c>
    </row>
    <row r="279" spans="1:10" x14ac:dyDescent="0.25">
      <c r="A279" s="1249">
        <v>1393</v>
      </c>
      <c r="B279" s="1249" t="s">
        <v>795</v>
      </c>
      <c r="C279" s="1249"/>
      <c r="D279" s="1249" t="s">
        <v>537</v>
      </c>
      <c r="E279" s="1249">
        <v>9945</v>
      </c>
      <c r="F279" s="1164">
        <v>9.9989999999999996E-2</v>
      </c>
      <c r="G279" s="1249">
        <v>9041</v>
      </c>
      <c r="H279" s="1250">
        <v>0</v>
      </c>
      <c r="I279" s="1249">
        <v>9041</v>
      </c>
      <c r="J279" s="1249" t="s">
        <v>928</v>
      </c>
    </row>
    <row r="280" spans="1:10" x14ac:dyDescent="0.25">
      <c r="A280" s="1249">
        <v>1394</v>
      </c>
      <c r="B280" s="1249" t="s">
        <v>796</v>
      </c>
      <c r="C280" s="1249"/>
      <c r="D280" s="1249" t="s">
        <v>537</v>
      </c>
      <c r="E280" s="1249">
        <v>7954</v>
      </c>
      <c r="F280" s="1164">
        <v>9.9989999999999996E-2</v>
      </c>
      <c r="G280" s="1249">
        <v>7231</v>
      </c>
      <c r="H280" s="1250">
        <v>0</v>
      </c>
      <c r="I280" s="1249">
        <v>7231</v>
      </c>
      <c r="J280" s="1249" t="s">
        <v>928</v>
      </c>
    </row>
    <row r="281" spans="1:10" x14ac:dyDescent="0.25">
      <c r="A281" s="1249">
        <v>1395</v>
      </c>
      <c r="B281" s="1249" t="s">
        <v>797</v>
      </c>
      <c r="C281" s="1249"/>
      <c r="D281" s="1249" t="s">
        <v>537</v>
      </c>
      <c r="E281" s="1249">
        <v>23881</v>
      </c>
      <c r="F281" s="1164">
        <v>0.1</v>
      </c>
      <c r="G281" s="1249">
        <v>21710</v>
      </c>
      <c r="H281" s="1250">
        <v>0</v>
      </c>
      <c r="I281" s="1249">
        <v>21710</v>
      </c>
      <c r="J281" s="1249" t="s">
        <v>928</v>
      </c>
    </row>
    <row r="282" spans="1:10" x14ac:dyDescent="0.25">
      <c r="A282" s="1097">
        <v>1400</v>
      </c>
      <c r="B282" s="1097" t="s">
        <v>253</v>
      </c>
      <c r="C282" s="1097"/>
      <c r="D282" s="1097" t="s">
        <v>630</v>
      </c>
      <c r="E282" s="1249">
        <v>4124</v>
      </c>
      <c r="F282" s="1250">
        <v>0</v>
      </c>
      <c r="G282" s="1249">
        <v>4124</v>
      </c>
      <c r="H282" s="1250">
        <v>0</v>
      </c>
      <c r="I282" s="1249">
        <v>4124</v>
      </c>
      <c r="J282" s="1249" t="s">
        <v>933</v>
      </c>
    </row>
    <row r="283" spans="1:10" x14ac:dyDescent="0.25">
      <c r="A283" s="1097">
        <v>1402</v>
      </c>
      <c r="B283" s="1097" t="s">
        <v>799</v>
      </c>
      <c r="C283" s="1097"/>
      <c r="D283" s="1097" t="s">
        <v>630</v>
      </c>
      <c r="E283" s="1249">
        <v>4124</v>
      </c>
      <c r="F283" s="1250">
        <v>0</v>
      </c>
      <c r="G283" s="1249">
        <v>4124</v>
      </c>
      <c r="H283" s="1250">
        <v>0</v>
      </c>
      <c r="I283" s="1249">
        <v>4124</v>
      </c>
      <c r="J283" s="1249" t="s">
        <v>933</v>
      </c>
    </row>
    <row r="284" spans="1:10" x14ac:dyDescent="0.25">
      <c r="A284" s="1097">
        <v>1404</v>
      </c>
      <c r="B284" s="1097" t="s">
        <v>801</v>
      </c>
      <c r="C284" s="1097"/>
      <c r="D284" s="1097" t="s">
        <v>630</v>
      </c>
      <c r="E284" s="1249">
        <v>6025</v>
      </c>
      <c r="F284" s="1250">
        <v>0</v>
      </c>
      <c r="G284" s="1249">
        <v>6025</v>
      </c>
      <c r="H284" s="1250">
        <v>0</v>
      </c>
      <c r="I284" s="1249">
        <v>6025</v>
      </c>
      <c r="J284" s="1249" t="s">
        <v>933</v>
      </c>
    </row>
    <row r="285" spans="1:10" x14ac:dyDescent="0.25">
      <c r="A285" s="1249">
        <v>1408</v>
      </c>
      <c r="B285" s="1249" t="s">
        <v>1072</v>
      </c>
      <c r="C285" s="1249"/>
      <c r="D285" s="1249" t="s">
        <v>537</v>
      </c>
      <c r="E285" s="1249">
        <v>24877</v>
      </c>
      <c r="F285" s="1164">
        <v>0.10002</v>
      </c>
      <c r="G285" s="1249">
        <v>22615</v>
      </c>
      <c r="H285" s="1250">
        <v>0</v>
      </c>
      <c r="I285" s="1249">
        <v>22615</v>
      </c>
      <c r="J285" s="1249" t="s">
        <v>928</v>
      </c>
    </row>
    <row r="286" spans="1:10" x14ac:dyDescent="0.25">
      <c r="A286" s="1249">
        <v>1409</v>
      </c>
      <c r="B286" s="1249" t="s">
        <v>803</v>
      </c>
      <c r="C286" s="1249"/>
      <c r="D286" s="1249" t="s">
        <v>537</v>
      </c>
      <c r="E286" s="1249">
        <v>24877</v>
      </c>
      <c r="F286" s="1164">
        <v>0.10002</v>
      </c>
      <c r="G286" s="1249">
        <v>22615</v>
      </c>
      <c r="H286" s="1250">
        <v>0</v>
      </c>
      <c r="I286" s="1249">
        <v>22615</v>
      </c>
      <c r="J286" s="1249" t="s">
        <v>928</v>
      </c>
    </row>
    <row r="287" spans="1:10" x14ac:dyDescent="0.25">
      <c r="A287" s="1249">
        <v>1410</v>
      </c>
      <c r="B287" s="1249" t="s">
        <v>804</v>
      </c>
      <c r="C287" s="1249"/>
      <c r="D287" s="1249" t="s">
        <v>537</v>
      </c>
      <c r="E287" s="1249">
        <v>24877</v>
      </c>
      <c r="F287" s="1164">
        <v>0.10002</v>
      </c>
      <c r="G287" s="1249">
        <v>22615</v>
      </c>
      <c r="H287" s="1250">
        <v>0</v>
      </c>
      <c r="I287" s="1249">
        <v>22615</v>
      </c>
      <c r="J287" s="1249" t="s">
        <v>928</v>
      </c>
    </row>
    <row r="288" spans="1:10" x14ac:dyDescent="0.25">
      <c r="A288" s="1249">
        <v>1412</v>
      </c>
      <c r="B288" s="1249" t="s">
        <v>805</v>
      </c>
      <c r="C288" s="1249"/>
      <c r="D288" s="1249" t="s">
        <v>537</v>
      </c>
      <c r="E288" s="1249">
        <v>24877</v>
      </c>
      <c r="F288" s="1164">
        <v>0.10002</v>
      </c>
      <c r="G288" s="1249">
        <v>22615</v>
      </c>
      <c r="H288" s="1250">
        <v>0</v>
      </c>
      <c r="I288" s="1249">
        <v>22615</v>
      </c>
      <c r="J288" s="1249" t="s">
        <v>928</v>
      </c>
    </row>
    <row r="289" spans="1:10" x14ac:dyDescent="0.25">
      <c r="A289" s="1249">
        <v>1413</v>
      </c>
      <c r="B289" s="1249" t="s">
        <v>806</v>
      </c>
      <c r="C289" s="1249"/>
      <c r="D289" s="1249" t="s">
        <v>537</v>
      </c>
      <c r="E289" s="1249">
        <v>24877</v>
      </c>
      <c r="F289" s="1164">
        <v>0.10002</v>
      </c>
      <c r="G289" s="1249">
        <v>22615</v>
      </c>
      <c r="H289" s="1250">
        <v>0</v>
      </c>
      <c r="I289" s="1249">
        <v>22615</v>
      </c>
      <c r="J289" s="1249" t="s">
        <v>928</v>
      </c>
    </row>
    <row r="290" spans="1:10" x14ac:dyDescent="0.25">
      <c r="A290" s="1249">
        <v>1414</v>
      </c>
      <c r="B290" s="1249" t="s">
        <v>807</v>
      </c>
      <c r="C290" s="1249"/>
      <c r="D290" s="1249" t="s">
        <v>537</v>
      </c>
      <c r="E290" s="1249">
        <v>24877</v>
      </c>
      <c r="F290" s="1164">
        <v>0.10002</v>
      </c>
      <c r="G290" s="1249">
        <v>22615</v>
      </c>
      <c r="H290" s="1250">
        <v>0</v>
      </c>
      <c r="I290" s="1249">
        <v>22615</v>
      </c>
      <c r="J290" s="1249" t="s">
        <v>928</v>
      </c>
    </row>
    <row r="291" spans="1:10" x14ac:dyDescent="0.25">
      <c r="A291" s="1249">
        <v>1415</v>
      </c>
      <c r="B291" s="1249" t="s">
        <v>808</v>
      </c>
      <c r="C291" s="1249"/>
      <c r="D291" s="1249" t="s">
        <v>537</v>
      </c>
      <c r="E291" s="1249">
        <v>24877</v>
      </c>
      <c r="F291" s="1164">
        <v>0.10002</v>
      </c>
      <c r="G291" s="1249">
        <v>22615</v>
      </c>
      <c r="H291" s="1250">
        <v>0</v>
      </c>
      <c r="I291" s="1249">
        <v>22615</v>
      </c>
      <c r="J291" s="1249" t="s">
        <v>928</v>
      </c>
    </row>
    <row r="292" spans="1:10" x14ac:dyDescent="0.25">
      <c r="A292" s="1249">
        <v>1416</v>
      </c>
      <c r="B292" s="1249" t="s">
        <v>809</v>
      </c>
      <c r="C292" s="1249"/>
      <c r="D292" s="1249" t="s">
        <v>537</v>
      </c>
      <c r="E292" s="1249">
        <v>25872</v>
      </c>
      <c r="F292" s="1164">
        <v>0.1</v>
      </c>
      <c r="G292" s="1249">
        <v>23520</v>
      </c>
      <c r="H292" s="1250">
        <v>0</v>
      </c>
      <c r="I292" s="1249">
        <v>23520</v>
      </c>
      <c r="J292" s="1249" t="s">
        <v>928</v>
      </c>
    </row>
    <row r="293" spans="1:10" x14ac:dyDescent="0.25">
      <c r="A293" s="1249">
        <v>1417</v>
      </c>
      <c r="B293" s="1249" t="s">
        <v>810</v>
      </c>
      <c r="C293" s="1249"/>
      <c r="D293" s="1249" t="s">
        <v>537</v>
      </c>
      <c r="E293" s="1249">
        <v>24877</v>
      </c>
      <c r="F293" s="1164">
        <v>0.10002</v>
      </c>
      <c r="G293" s="1249">
        <v>22615</v>
      </c>
      <c r="H293" s="1250">
        <v>0</v>
      </c>
      <c r="I293" s="1249">
        <v>22615</v>
      </c>
      <c r="J293" s="1249" t="s">
        <v>928</v>
      </c>
    </row>
    <row r="294" spans="1:10" x14ac:dyDescent="0.25">
      <c r="A294" s="1249">
        <v>1418</v>
      </c>
      <c r="B294" s="1249" t="s">
        <v>1074</v>
      </c>
      <c r="C294" s="1249"/>
      <c r="D294" s="1249" t="s">
        <v>537</v>
      </c>
      <c r="E294" s="1249">
        <v>24877</v>
      </c>
      <c r="F294" s="1164">
        <v>0.10002</v>
      </c>
      <c r="G294" s="1249">
        <v>22615</v>
      </c>
      <c r="H294" s="1250">
        <v>0</v>
      </c>
      <c r="I294" s="1249">
        <v>22615</v>
      </c>
      <c r="J294" s="1249" t="s">
        <v>928</v>
      </c>
    </row>
    <row r="295" spans="1:10" x14ac:dyDescent="0.25">
      <c r="A295" s="1249">
        <v>1419</v>
      </c>
      <c r="B295" s="1249" t="s">
        <v>1075</v>
      </c>
      <c r="C295" s="1249"/>
      <c r="D295" s="1249" t="s">
        <v>537</v>
      </c>
      <c r="E295" s="1249">
        <v>25872</v>
      </c>
      <c r="F295" s="1164">
        <v>0.1</v>
      </c>
      <c r="G295" s="1249">
        <v>23520</v>
      </c>
      <c r="H295" s="1250">
        <v>0</v>
      </c>
      <c r="I295" s="1249">
        <v>23520</v>
      </c>
      <c r="J295" s="1249" t="s">
        <v>928</v>
      </c>
    </row>
    <row r="296" spans="1:10" x14ac:dyDescent="0.25">
      <c r="A296" s="1249">
        <v>1424</v>
      </c>
      <c r="B296" s="1249" t="s">
        <v>811</v>
      </c>
      <c r="C296" s="1249"/>
      <c r="D296" s="1249" t="s">
        <v>503</v>
      </c>
      <c r="E296" s="1249">
        <v>12950</v>
      </c>
      <c r="F296" s="1250">
        <v>0</v>
      </c>
      <c r="G296" s="1249">
        <v>12950</v>
      </c>
      <c r="H296" s="1250">
        <v>0</v>
      </c>
      <c r="I296" s="1249">
        <v>12950</v>
      </c>
      <c r="J296" s="1249" t="s">
        <v>928</v>
      </c>
    </row>
    <row r="297" spans="1:10" x14ac:dyDescent="0.25">
      <c r="A297" s="1097">
        <v>1428</v>
      </c>
      <c r="B297" s="1097" t="s">
        <v>812</v>
      </c>
      <c r="C297" s="1097"/>
      <c r="D297" s="1097" t="s">
        <v>503</v>
      </c>
      <c r="E297" s="1249">
        <v>15331</v>
      </c>
      <c r="F297" s="1164">
        <v>2.81E-3</v>
      </c>
      <c r="G297" s="1249">
        <v>15288</v>
      </c>
      <c r="H297" s="1250">
        <v>0</v>
      </c>
      <c r="I297" s="1249">
        <v>15288</v>
      </c>
      <c r="J297" s="1249" t="s">
        <v>933</v>
      </c>
    </row>
    <row r="298" spans="1:10" x14ac:dyDescent="0.25">
      <c r="A298" s="1097">
        <v>1429</v>
      </c>
      <c r="B298" s="1097" t="s">
        <v>813</v>
      </c>
      <c r="C298" s="1097"/>
      <c r="D298" s="1097" t="s">
        <v>503</v>
      </c>
      <c r="E298" s="1249">
        <v>29752</v>
      </c>
      <c r="F298" s="1164">
        <v>4.3499999999999997E-3</v>
      </c>
      <c r="G298" s="1249">
        <v>29623</v>
      </c>
      <c r="H298" s="1250">
        <v>0</v>
      </c>
      <c r="I298" s="1249">
        <v>29623</v>
      </c>
      <c r="J298" s="1249" t="s">
        <v>933</v>
      </c>
    </row>
    <row r="299" spans="1:10" x14ac:dyDescent="0.25">
      <c r="A299" s="1249">
        <v>1436</v>
      </c>
      <c r="B299" s="1249" t="s">
        <v>1081</v>
      </c>
      <c r="C299" s="1249"/>
      <c r="D299" s="1249" t="s">
        <v>537</v>
      </c>
      <c r="E299" s="1249">
        <v>44786</v>
      </c>
      <c r="F299" s="1164">
        <v>9.9989999999999996E-2</v>
      </c>
      <c r="G299" s="1249">
        <v>40715</v>
      </c>
      <c r="H299" s="1250">
        <v>0</v>
      </c>
      <c r="I299" s="1249">
        <v>40715</v>
      </c>
      <c r="J299" s="1249" t="s">
        <v>928</v>
      </c>
    </row>
    <row r="300" spans="1:10" x14ac:dyDescent="0.25">
      <c r="A300" s="1249">
        <v>1437</v>
      </c>
      <c r="B300" s="1249" t="s">
        <v>1082</v>
      </c>
      <c r="C300" s="1249"/>
      <c r="D300" s="1249" t="s">
        <v>537</v>
      </c>
      <c r="E300" s="1249">
        <v>21710</v>
      </c>
      <c r="F300" s="1250">
        <v>0</v>
      </c>
      <c r="G300" s="1249">
        <v>21710</v>
      </c>
      <c r="H300" s="1250">
        <v>0</v>
      </c>
      <c r="I300" s="1249">
        <v>21710</v>
      </c>
      <c r="J300" s="1249" t="s">
        <v>928</v>
      </c>
    </row>
    <row r="301" spans="1:10" x14ac:dyDescent="0.25">
      <c r="A301" s="1249">
        <v>1503</v>
      </c>
      <c r="B301" s="1249" t="s">
        <v>814</v>
      </c>
      <c r="C301" s="1249"/>
      <c r="D301" s="1249" t="s">
        <v>537</v>
      </c>
      <c r="E301" s="1249">
        <v>24425</v>
      </c>
      <c r="F301" s="1250">
        <v>0</v>
      </c>
      <c r="G301" s="1249">
        <v>24425</v>
      </c>
      <c r="H301" s="1250">
        <v>0</v>
      </c>
      <c r="I301" s="1249">
        <v>24425</v>
      </c>
      <c r="J301" s="1249" t="s">
        <v>928</v>
      </c>
    </row>
    <row r="302" spans="1:10" x14ac:dyDescent="0.25">
      <c r="A302" s="1097">
        <v>1509</v>
      </c>
      <c r="B302" s="1097" t="s">
        <v>816</v>
      </c>
      <c r="C302" s="1097"/>
      <c r="D302" s="1097" t="s">
        <v>630</v>
      </c>
      <c r="E302" s="1249">
        <v>2636</v>
      </c>
      <c r="F302" s="1250">
        <v>0</v>
      </c>
      <c r="G302" s="1249">
        <v>2636</v>
      </c>
      <c r="H302" s="1250">
        <v>0</v>
      </c>
      <c r="I302" s="1249">
        <v>2636</v>
      </c>
      <c r="J302" s="1249" t="s">
        <v>933</v>
      </c>
    </row>
    <row r="303" spans="1:10" x14ac:dyDescent="0.25">
      <c r="A303" s="1249">
        <v>1510</v>
      </c>
      <c r="B303" s="1249" t="s">
        <v>817</v>
      </c>
      <c r="C303" s="1249"/>
      <c r="D303" s="1249" t="s">
        <v>630</v>
      </c>
      <c r="E303" s="1249">
        <v>17264</v>
      </c>
      <c r="F303" s="1250">
        <v>0</v>
      </c>
      <c r="G303" s="1249">
        <v>17264</v>
      </c>
      <c r="H303" s="1250">
        <v>0</v>
      </c>
      <c r="I303" s="1249">
        <v>17264</v>
      </c>
      <c r="J303" s="1249" t="s">
        <v>928</v>
      </c>
    </row>
    <row r="304" spans="1:10" x14ac:dyDescent="0.25">
      <c r="A304" s="1097">
        <v>1511</v>
      </c>
      <c r="B304" s="1097" t="s">
        <v>1305</v>
      </c>
      <c r="C304" s="1097"/>
      <c r="D304" s="1097" t="s">
        <v>630</v>
      </c>
      <c r="E304" s="1249">
        <v>1893</v>
      </c>
      <c r="F304" s="1250">
        <v>0</v>
      </c>
      <c r="G304" s="1249">
        <v>1893</v>
      </c>
      <c r="H304" s="1250">
        <v>0</v>
      </c>
      <c r="I304" s="1249">
        <v>1893</v>
      </c>
      <c r="J304" s="1249" t="s">
        <v>933</v>
      </c>
    </row>
    <row r="305" spans="1:10" x14ac:dyDescent="0.25">
      <c r="A305" s="1249">
        <v>1519</v>
      </c>
      <c r="B305" s="1249" t="s">
        <v>819</v>
      </c>
      <c r="C305" s="1249" t="s">
        <v>146</v>
      </c>
      <c r="D305" s="1249" t="s">
        <v>503</v>
      </c>
      <c r="E305" s="1249">
        <v>14564</v>
      </c>
      <c r="F305" s="1250">
        <v>0</v>
      </c>
      <c r="G305" s="1249">
        <v>14564</v>
      </c>
      <c r="H305" s="1250">
        <v>0</v>
      </c>
      <c r="I305" s="1249">
        <v>14564</v>
      </c>
      <c r="J305" s="1249" t="s">
        <v>928</v>
      </c>
    </row>
    <row r="306" spans="1:10" x14ac:dyDescent="0.25">
      <c r="A306" s="1249">
        <v>1672</v>
      </c>
      <c r="B306" s="1249"/>
      <c r="C306" s="1249"/>
      <c r="D306" s="1249"/>
      <c r="E306" s="1249">
        <v>3132</v>
      </c>
      <c r="F306" s="1250">
        <v>0</v>
      </c>
      <c r="G306" s="1249">
        <v>3132</v>
      </c>
      <c r="H306" s="1250">
        <v>0</v>
      </c>
      <c r="I306" s="1249">
        <v>3132</v>
      </c>
      <c r="J306" s="1249"/>
    </row>
    <row r="307" spans="1:10" x14ac:dyDescent="0.25">
      <c r="A307" s="1249">
        <v>2014</v>
      </c>
      <c r="B307" s="1249" t="s">
        <v>110</v>
      </c>
      <c r="C307" s="1249"/>
      <c r="D307" s="1249" t="s">
        <v>537</v>
      </c>
      <c r="E307" s="1249">
        <v>17457</v>
      </c>
      <c r="F307" s="1250">
        <v>0</v>
      </c>
      <c r="G307" s="1249">
        <v>17457</v>
      </c>
      <c r="H307" s="1250">
        <v>0</v>
      </c>
      <c r="I307" s="1249">
        <v>17457</v>
      </c>
      <c r="J307" s="1249" t="s">
        <v>928</v>
      </c>
    </row>
    <row r="308" spans="1:10" x14ac:dyDescent="0.25">
      <c r="A308" s="1249">
        <v>2016</v>
      </c>
      <c r="B308" s="1249" t="s">
        <v>820</v>
      </c>
      <c r="C308" s="1249"/>
      <c r="D308" s="1249" t="s">
        <v>630</v>
      </c>
      <c r="E308" s="1249">
        <v>41322</v>
      </c>
      <c r="F308" s="1249"/>
      <c r="G308" s="1249"/>
      <c r="H308" s="1249"/>
      <c r="I308" s="1249"/>
      <c r="J308" s="1249" t="s">
        <v>1349</v>
      </c>
    </row>
    <row r="309" spans="1:10" x14ac:dyDescent="0.25">
      <c r="A309" s="1249">
        <v>2026</v>
      </c>
      <c r="B309" s="1249" t="s">
        <v>1602</v>
      </c>
      <c r="C309" s="1249"/>
      <c r="D309" s="1249" t="s">
        <v>537</v>
      </c>
      <c r="E309" s="1249">
        <v>23881</v>
      </c>
      <c r="F309" s="1164">
        <v>0.1</v>
      </c>
      <c r="G309" s="1249">
        <v>21710</v>
      </c>
      <c r="H309" s="1249"/>
      <c r="I309" s="1249"/>
      <c r="J309" s="1249" t="s">
        <v>928</v>
      </c>
    </row>
    <row r="310" spans="1:10" x14ac:dyDescent="0.25">
      <c r="A310" s="1249">
        <v>2044</v>
      </c>
      <c r="B310" s="1249" t="s">
        <v>1306</v>
      </c>
      <c r="C310" s="1249" t="s">
        <v>514</v>
      </c>
      <c r="D310" s="1249" t="s">
        <v>503</v>
      </c>
      <c r="E310" s="1249">
        <v>11128</v>
      </c>
      <c r="F310" s="1250">
        <v>0</v>
      </c>
      <c r="G310" s="1249">
        <v>11128</v>
      </c>
      <c r="H310" s="1250">
        <v>0</v>
      </c>
      <c r="I310" s="1249">
        <v>11128</v>
      </c>
      <c r="J310" s="1249" t="s">
        <v>928</v>
      </c>
    </row>
    <row r="311" spans="1:10" x14ac:dyDescent="0.25">
      <c r="A311" s="1249">
        <v>2070</v>
      </c>
      <c r="B311" s="1249" t="s">
        <v>821</v>
      </c>
      <c r="C311" s="1249"/>
      <c r="D311" s="1249" t="s">
        <v>537</v>
      </c>
      <c r="E311" s="1249">
        <v>24877</v>
      </c>
      <c r="F311" s="1164">
        <v>0.10002</v>
      </c>
      <c r="G311" s="1249">
        <v>22615</v>
      </c>
      <c r="H311" s="1250">
        <v>0</v>
      </c>
      <c r="I311" s="1249">
        <v>22615</v>
      </c>
      <c r="J311" s="1249" t="s">
        <v>928</v>
      </c>
    </row>
    <row r="312" spans="1:10" x14ac:dyDescent="0.25">
      <c r="A312" s="1097">
        <v>2146</v>
      </c>
      <c r="B312" s="1097" t="s">
        <v>822</v>
      </c>
      <c r="C312" s="1097" t="s">
        <v>146</v>
      </c>
      <c r="D312" s="1097" t="s">
        <v>503</v>
      </c>
      <c r="E312" s="1249">
        <v>49891</v>
      </c>
      <c r="F312" s="1250">
        <v>0</v>
      </c>
      <c r="G312" s="1249">
        <v>49891</v>
      </c>
      <c r="H312" s="1250">
        <v>0</v>
      </c>
      <c r="I312" s="1249">
        <v>49891</v>
      </c>
      <c r="J312" s="1249" t="s">
        <v>933</v>
      </c>
    </row>
    <row r="313" spans="1:10" x14ac:dyDescent="0.25">
      <c r="A313" s="1249">
        <v>2157</v>
      </c>
      <c r="B313" s="1249" t="s">
        <v>1095</v>
      </c>
      <c r="C313" s="1249"/>
      <c r="D313" s="1249" t="s">
        <v>537</v>
      </c>
      <c r="E313" s="1249">
        <v>5286</v>
      </c>
      <c r="F313" s="1250">
        <v>0</v>
      </c>
      <c r="G313" s="1249">
        <v>5286</v>
      </c>
      <c r="H313" s="1250">
        <v>0</v>
      </c>
      <c r="I313" s="1249">
        <v>5286</v>
      </c>
      <c r="J313" s="1249" t="s">
        <v>928</v>
      </c>
    </row>
    <row r="314" spans="1:10" x14ac:dyDescent="0.25">
      <c r="A314" s="1249">
        <v>2180</v>
      </c>
      <c r="B314" s="1249" t="s">
        <v>823</v>
      </c>
      <c r="C314" s="1249"/>
      <c r="D314" s="1249" t="s">
        <v>537</v>
      </c>
      <c r="E314" s="1249">
        <v>2900</v>
      </c>
      <c r="F314" s="1250">
        <v>0</v>
      </c>
      <c r="G314" s="1249">
        <v>2900</v>
      </c>
      <c r="H314" s="1250">
        <v>0</v>
      </c>
      <c r="I314" s="1249">
        <v>2900</v>
      </c>
      <c r="J314" s="1249" t="s">
        <v>928</v>
      </c>
    </row>
    <row r="315" spans="1:10" x14ac:dyDescent="0.25">
      <c r="A315" s="1249">
        <v>2181</v>
      </c>
      <c r="B315" s="1249" t="s">
        <v>824</v>
      </c>
      <c r="C315" s="1249"/>
      <c r="D315" s="1249" t="s">
        <v>537</v>
      </c>
      <c r="E315" s="1249">
        <v>3576</v>
      </c>
      <c r="F315" s="1250">
        <v>0</v>
      </c>
      <c r="G315" s="1249">
        <v>3576</v>
      </c>
      <c r="H315" s="1250">
        <v>0</v>
      </c>
      <c r="I315" s="1249">
        <v>3576</v>
      </c>
      <c r="J315" s="1249" t="s">
        <v>928</v>
      </c>
    </row>
    <row r="316" spans="1:10" x14ac:dyDescent="0.25">
      <c r="A316" s="1249">
        <v>2186</v>
      </c>
      <c r="B316" s="1249" t="s">
        <v>825</v>
      </c>
      <c r="C316" s="1249"/>
      <c r="D316" s="1249" t="s">
        <v>537</v>
      </c>
      <c r="E316" s="1249">
        <v>5205</v>
      </c>
      <c r="F316" s="1250">
        <v>0</v>
      </c>
      <c r="G316" s="1249">
        <v>5205</v>
      </c>
      <c r="H316" s="1250">
        <v>0</v>
      </c>
      <c r="I316" s="1249">
        <v>5205</v>
      </c>
      <c r="J316" s="1249" t="s">
        <v>928</v>
      </c>
    </row>
    <row r="317" spans="1:10" x14ac:dyDescent="0.25">
      <c r="A317" s="1249">
        <v>2209</v>
      </c>
      <c r="B317" s="1249" t="s">
        <v>826</v>
      </c>
      <c r="C317" s="1249"/>
      <c r="D317" s="1249" t="s">
        <v>537</v>
      </c>
      <c r="E317" s="1249">
        <v>8391</v>
      </c>
      <c r="F317" s="1250">
        <v>0</v>
      </c>
      <c r="G317" s="1249">
        <v>8391</v>
      </c>
      <c r="H317" s="1250">
        <v>0</v>
      </c>
      <c r="I317" s="1249">
        <v>8391</v>
      </c>
      <c r="J317" s="1249" t="s">
        <v>928</v>
      </c>
    </row>
    <row r="318" spans="1:10" x14ac:dyDescent="0.25">
      <c r="A318" s="1249">
        <v>2230</v>
      </c>
      <c r="B318" s="1249"/>
      <c r="C318" s="1249"/>
      <c r="D318" s="1249"/>
      <c r="E318" s="1249">
        <v>2140</v>
      </c>
      <c r="F318" s="1250">
        <v>0</v>
      </c>
      <c r="G318" s="1249">
        <v>2140</v>
      </c>
      <c r="H318" s="1250">
        <v>0</v>
      </c>
      <c r="I318" s="1249">
        <v>2140</v>
      </c>
      <c r="J318" s="1249"/>
    </row>
    <row r="319" spans="1:10" x14ac:dyDescent="0.25">
      <c r="A319" s="1249">
        <v>2499</v>
      </c>
      <c r="B319" s="1249"/>
      <c r="C319" s="1249"/>
      <c r="D319" s="1249"/>
      <c r="E319" s="1249">
        <v>7926</v>
      </c>
      <c r="F319" s="1250">
        <v>0</v>
      </c>
      <c r="G319" s="1249">
        <v>7926</v>
      </c>
      <c r="H319" s="1250">
        <v>0</v>
      </c>
      <c r="I319" s="1249">
        <v>7926</v>
      </c>
      <c r="J319" s="1249"/>
    </row>
    <row r="320" spans="1:10" x14ac:dyDescent="0.25">
      <c r="A320" s="1249">
        <v>3181</v>
      </c>
      <c r="B320" s="1249"/>
      <c r="C320" s="1249"/>
      <c r="D320" s="1249"/>
      <c r="E320" s="1249">
        <v>10653</v>
      </c>
      <c r="F320" s="1250">
        <v>0</v>
      </c>
      <c r="G320" s="1249">
        <v>10653</v>
      </c>
      <c r="H320" s="1250">
        <v>0</v>
      </c>
      <c r="I320" s="1249">
        <v>10653</v>
      </c>
      <c r="J320" s="1249"/>
    </row>
    <row r="321" spans="1:10" x14ac:dyDescent="0.25">
      <c r="A321" s="1249">
        <v>3720</v>
      </c>
      <c r="B321" s="1249"/>
      <c r="C321" s="1249"/>
      <c r="D321" s="1249"/>
      <c r="E321" s="1249">
        <v>3298</v>
      </c>
      <c r="F321" s="1250">
        <v>0</v>
      </c>
      <c r="G321" s="1249">
        <v>3298</v>
      </c>
      <c r="H321" s="1250">
        <v>0</v>
      </c>
      <c r="I321" s="1249">
        <v>3298</v>
      </c>
      <c r="J321" s="1249"/>
    </row>
    <row r="322" spans="1:10" x14ac:dyDescent="0.25">
      <c r="A322" s="1249">
        <v>4663</v>
      </c>
      <c r="B322" s="1249"/>
      <c r="C322" s="1249"/>
      <c r="D322" s="1249"/>
      <c r="E322" s="1249">
        <v>11397</v>
      </c>
      <c r="F322" s="1250">
        <v>0</v>
      </c>
      <c r="G322" s="1249">
        <v>11397</v>
      </c>
      <c r="H322" s="1250">
        <v>0</v>
      </c>
      <c r="I322" s="1249">
        <v>11397</v>
      </c>
      <c r="J322" s="1249"/>
    </row>
    <row r="323" spans="1:10" x14ac:dyDescent="0.25">
      <c r="A323" s="1249">
        <v>4687</v>
      </c>
      <c r="B323" s="1249"/>
      <c r="C323" s="1249"/>
      <c r="D323" s="1249"/>
      <c r="E323" s="1249">
        <v>19413</v>
      </c>
      <c r="F323" s="1250">
        <v>0</v>
      </c>
      <c r="G323" s="1249">
        <v>19413</v>
      </c>
      <c r="H323" s="1250">
        <v>0</v>
      </c>
      <c r="I323" s="1249">
        <v>19413</v>
      </c>
      <c r="J323" s="1249"/>
    </row>
    <row r="324" spans="1:10" x14ac:dyDescent="0.25">
      <c r="A324" s="1249">
        <v>4704</v>
      </c>
      <c r="B324" s="1249"/>
      <c r="C324" s="1249"/>
      <c r="D324" s="1249"/>
      <c r="E324" s="1249">
        <v>22727</v>
      </c>
      <c r="F324" s="1250">
        <v>0</v>
      </c>
      <c r="G324" s="1249">
        <v>22727</v>
      </c>
      <c r="H324" s="1250">
        <v>0</v>
      </c>
      <c r="I324" s="1249">
        <v>22727</v>
      </c>
      <c r="J324" s="1249"/>
    </row>
    <row r="325" spans="1:10" x14ac:dyDescent="0.25">
      <c r="A325" s="1249">
        <v>4713</v>
      </c>
      <c r="B325" s="1249"/>
      <c r="C325" s="1249"/>
      <c r="D325" s="1249"/>
      <c r="E325" s="1249">
        <v>4537</v>
      </c>
      <c r="F325" s="1250">
        <v>0</v>
      </c>
      <c r="G325" s="1249">
        <v>4537</v>
      </c>
      <c r="H325" s="1250">
        <v>0</v>
      </c>
      <c r="I325" s="1249">
        <v>4537</v>
      </c>
      <c r="J325" s="1249"/>
    </row>
    <row r="326" spans="1:10" x14ac:dyDescent="0.25">
      <c r="A326" s="1249">
        <v>6071</v>
      </c>
      <c r="B326" s="1249" t="s">
        <v>827</v>
      </c>
      <c r="C326" s="1249"/>
      <c r="D326" s="1249" t="s">
        <v>537</v>
      </c>
      <c r="E326" s="1249">
        <v>11665</v>
      </c>
      <c r="F326" s="1164">
        <v>4.8820000000000002E-2</v>
      </c>
      <c r="G326" s="1249">
        <v>11122</v>
      </c>
      <c r="H326" s="1250">
        <v>0</v>
      </c>
      <c r="I326" s="1249">
        <v>11122</v>
      </c>
      <c r="J326" s="1249" t="s">
        <v>928</v>
      </c>
    </row>
    <row r="327" spans="1:10" x14ac:dyDescent="0.25">
      <c r="A327" s="1249">
        <v>6072</v>
      </c>
      <c r="B327" s="1249" t="s">
        <v>828</v>
      </c>
      <c r="C327" s="1249"/>
      <c r="D327" s="1249" t="s">
        <v>537</v>
      </c>
      <c r="E327" s="1249">
        <v>17186</v>
      </c>
      <c r="F327" s="1164">
        <v>0.17294999999999999</v>
      </c>
      <c r="G327" s="1249">
        <v>14652</v>
      </c>
      <c r="H327" s="1250">
        <v>0</v>
      </c>
      <c r="I327" s="1249">
        <v>14652</v>
      </c>
      <c r="J327" s="1249" t="s">
        <v>928</v>
      </c>
    </row>
    <row r="328" spans="1:10" x14ac:dyDescent="0.25">
      <c r="A328" s="1249">
        <v>6073</v>
      </c>
      <c r="B328" s="1249" t="s">
        <v>829</v>
      </c>
      <c r="C328" s="1249"/>
      <c r="D328" s="1249" t="s">
        <v>537</v>
      </c>
      <c r="E328" s="1249">
        <v>7239</v>
      </c>
      <c r="F328" s="1250">
        <v>0</v>
      </c>
      <c r="G328" s="1249">
        <v>7239</v>
      </c>
      <c r="H328" s="1250">
        <v>0</v>
      </c>
      <c r="I328" s="1249">
        <v>7239</v>
      </c>
      <c r="J328" s="1249" t="s">
        <v>928</v>
      </c>
    </row>
    <row r="329" spans="1:10" x14ac:dyDescent="0.25">
      <c r="A329" s="1249">
        <v>6074</v>
      </c>
      <c r="B329" s="1249" t="s">
        <v>830</v>
      </c>
      <c r="C329" s="1249"/>
      <c r="D329" s="1249" t="s">
        <v>537</v>
      </c>
      <c r="E329" s="1249">
        <v>7864</v>
      </c>
      <c r="F329" s="1164">
        <v>4.8250000000000001E-2</v>
      </c>
      <c r="G329" s="1249">
        <v>7502</v>
      </c>
      <c r="H329" s="1250">
        <v>0</v>
      </c>
      <c r="I329" s="1249">
        <v>7502</v>
      </c>
      <c r="J329" s="1249" t="s">
        <v>928</v>
      </c>
    </row>
    <row r="330" spans="1:10" x14ac:dyDescent="0.25">
      <c r="A330" s="1249">
        <v>6075</v>
      </c>
      <c r="B330" s="1249" t="s">
        <v>831</v>
      </c>
      <c r="C330" s="1249"/>
      <c r="D330" s="1249" t="s">
        <v>537</v>
      </c>
      <c r="E330" s="1249">
        <v>10670</v>
      </c>
      <c r="F330" s="1164">
        <v>5.3620000000000001E-2</v>
      </c>
      <c r="G330" s="1249">
        <v>10127</v>
      </c>
      <c r="H330" s="1250">
        <v>0</v>
      </c>
      <c r="I330" s="1249">
        <v>10127</v>
      </c>
      <c r="J330" s="1249" t="s">
        <v>928</v>
      </c>
    </row>
    <row r="331" spans="1:10" x14ac:dyDescent="0.25">
      <c r="A331" s="1249">
        <v>6076</v>
      </c>
      <c r="B331" s="1249" t="s">
        <v>82</v>
      </c>
      <c r="C331" s="1249"/>
      <c r="D331" s="1249" t="s">
        <v>537</v>
      </c>
      <c r="E331" s="1249">
        <v>10851</v>
      </c>
      <c r="F331" s="1164">
        <v>0.20019999999999999</v>
      </c>
      <c r="G331" s="1249">
        <v>9041</v>
      </c>
      <c r="H331" s="1250">
        <v>0</v>
      </c>
      <c r="I331" s="1249">
        <v>9041</v>
      </c>
      <c r="J331" s="1249" t="s">
        <v>928</v>
      </c>
    </row>
    <row r="332" spans="1:10" x14ac:dyDescent="0.25">
      <c r="A332" s="1249">
        <v>6077</v>
      </c>
      <c r="B332" s="1249" t="s">
        <v>83</v>
      </c>
      <c r="C332" s="1249"/>
      <c r="D332" s="1249" t="s">
        <v>537</v>
      </c>
      <c r="E332" s="1249">
        <v>1357</v>
      </c>
      <c r="F332" s="1163">
        <v>-0.24986</v>
      </c>
      <c r="G332" s="1249">
        <v>1809</v>
      </c>
      <c r="H332" s="1250">
        <v>0</v>
      </c>
      <c r="I332" s="1249">
        <v>1809</v>
      </c>
      <c r="J332" s="1249" t="s">
        <v>928</v>
      </c>
    </row>
    <row r="333" spans="1:10" x14ac:dyDescent="0.25">
      <c r="A333" s="1249">
        <v>6078</v>
      </c>
      <c r="B333" s="1249" t="s">
        <v>832</v>
      </c>
      <c r="C333" s="1249"/>
      <c r="D333" s="1249" t="s">
        <v>537</v>
      </c>
      <c r="E333" s="1249">
        <v>10308</v>
      </c>
      <c r="F333" s="1164">
        <v>4.5969999999999997E-2</v>
      </c>
      <c r="G333" s="1249">
        <v>9855</v>
      </c>
      <c r="H333" s="1250">
        <v>0</v>
      </c>
      <c r="I333" s="1249">
        <v>9855</v>
      </c>
      <c r="J333" s="1249" t="s">
        <v>928</v>
      </c>
    </row>
    <row r="334" spans="1:10" x14ac:dyDescent="0.25">
      <c r="A334" s="1249">
        <v>6079</v>
      </c>
      <c r="B334" s="1249" t="s">
        <v>833</v>
      </c>
      <c r="C334" s="1249"/>
      <c r="D334" s="1249" t="s">
        <v>537</v>
      </c>
      <c r="E334" s="1249">
        <v>7774</v>
      </c>
      <c r="F334" s="1164">
        <v>4.8840000000000001E-2</v>
      </c>
      <c r="G334" s="1249">
        <v>7412</v>
      </c>
      <c r="H334" s="1250">
        <v>0</v>
      </c>
      <c r="I334" s="1249">
        <v>7412</v>
      </c>
      <c r="J334" s="1249" t="s">
        <v>928</v>
      </c>
    </row>
    <row r="335" spans="1:10" x14ac:dyDescent="0.25">
      <c r="A335" s="1249">
        <v>6080</v>
      </c>
      <c r="B335" s="1249" t="s">
        <v>86</v>
      </c>
      <c r="C335" s="1249"/>
      <c r="D335" s="1249" t="s">
        <v>537</v>
      </c>
      <c r="E335" s="1249">
        <v>11122</v>
      </c>
      <c r="F335" s="1164">
        <v>5.1330000000000001E-2</v>
      </c>
      <c r="G335" s="1249">
        <v>10579</v>
      </c>
      <c r="H335" s="1250">
        <v>0</v>
      </c>
      <c r="I335" s="1249">
        <v>10579</v>
      </c>
      <c r="J335" s="1249" t="s">
        <v>928</v>
      </c>
    </row>
    <row r="336" spans="1:10" x14ac:dyDescent="0.25">
      <c r="A336" s="1249">
        <v>6081</v>
      </c>
      <c r="B336" s="1249" t="s">
        <v>87</v>
      </c>
      <c r="C336" s="1249"/>
      <c r="D336" s="1249" t="s">
        <v>537</v>
      </c>
      <c r="E336" s="1249">
        <v>10127</v>
      </c>
      <c r="F336" s="1164">
        <v>5.6660000000000002E-2</v>
      </c>
      <c r="G336" s="1249">
        <v>9584</v>
      </c>
      <c r="H336" s="1250">
        <v>0</v>
      </c>
      <c r="I336" s="1249">
        <v>9584</v>
      </c>
      <c r="J336" s="1249" t="s">
        <v>928</v>
      </c>
    </row>
    <row r="337" spans="1:10" x14ac:dyDescent="0.25">
      <c r="A337" s="1249">
        <v>7209</v>
      </c>
      <c r="B337" s="1249" t="s">
        <v>843</v>
      </c>
      <c r="C337" s="1249" t="s">
        <v>562</v>
      </c>
      <c r="D337" s="1249" t="s">
        <v>537</v>
      </c>
      <c r="E337" s="1249">
        <v>9477</v>
      </c>
      <c r="F337" s="1250">
        <v>0</v>
      </c>
      <c r="G337" s="1249">
        <v>9477</v>
      </c>
      <c r="H337" s="1250">
        <v>0</v>
      </c>
      <c r="I337" s="1249">
        <v>9477</v>
      </c>
      <c r="J337" s="1249" t="s">
        <v>928</v>
      </c>
    </row>
    <row r="338" spans="1:10" x14ac:dyDescent="0.25">
      <c r="A338" s="1249">
        <v>7215</v>
      </c>
      <c r="B338" s="1249" t="s">
        <v>847</v>
      </c>
      <c r="C338" s="1249"/>
      <c r="D338" s="1249" t="s">
        <v>537</v>
      </c>
      <c r="E338" s="1249">
        <v>7567</v>
      </c>
      <c r="F338" s="1250">
        <v>0</v>
      </c>
      <c r="G338" s="1249">
        <v>7567</v>
      </c>
      <c r="H338" s="1250">
        <v>0</v>
      </c>
      <c r="I338" s="1249">
        <v>7567</v>
      </c>
      <c r="J338" s="1249" t="s">
        <v>928</v>
      </c>
    </row>
    <row r="339" spans="1:10" x14ac:dyDescent="0.25">
      <c r="A339" s="1249">
        <v>7217</v>
      </c>
      <c r="B339" s="1249" t="s">
        <v>848</v>
      </c>
      <c r="C339" s="1249"/>
      <c r="D339" s="1249" t="s">
        <v>537</v>
      </c>
      <c r="E339" s="1249">
        <v>10851</v>
      </c>
      <c r="F339" s="1250">
        <v>0</v>
      </c>
      <c r="G339" s="1249">
        <v>10851</v>
      </c>
      <c r="H339" s="1250">
        <v>0</v>
      </c>
      <c r="I339" s="1249">
        <v>10851</v>
      </c>
      <c r="J339" s="1249"/>
    </row>
    <row r="340" spans="1:10" x14ac:dyDescent="0.25">
      <c r="A340" s="1249">
        <v>7224</v>
      </c>
      <c r="B340" s="1249" t="s">
        <v>851</v>
      </c>
      <c r="C340" s="1249" t="s">
        <v>562</v>
      </c>
      <c r="D340" s="1249" t="s">
        <v>537</v>
      </c>
      <c r="E340" s="1249">
        <v>17548</v>
      </c>
      <c r="F340" s="1250">
        <v>0</v>
      </c>
      <c r="G340" s="1249">
        <v>17548</v>
      </c>
      <c r="H340" s="1250">
        <v>0</v>
      </c>
      <c r="I340" s="1249">
        <v>17548</v>
      </c>
      <c r="J340" s="1249" t="s">
        <v>928</v>
      </c>
    </row>
    <row r="341" spans="1:10" x14ac:dyDescent="0.25">
      <c r="A341" s="1249">
        <v>7225</v>
      </c>
      <c r="B341" s="1249" t="s">
        <v>852</v>
      </c>
      <c r="C341" s="1249"/>
      <c r="D341" s="1249" t="s">
        <v>537</v>
      </c>
      <c r="E341" s="1249">
        <v>13023</v>
      </c>
      <c r="F341" s="1250">
        <v>0</v>
      </c>
      <c r="G341" s="1249">
        <v>13023</v>
      </c>
      <c r="H341" s="1250">
        <v>0</v>
      </c>
      <c r="I341" s="1249">
        <v>13023</v>
      </c>
      <c r="J341" s="1249"/>
    </row>
    <row r="342" spans="1:10" x14ac:dyDescent="0.25">
      <c r="A342" s="1249">
        <v>7229</v>
      </c>
      <c r="B342" s="1249" t="s">
        <v>853</v>
      </c>
      <c r="C342" s="1249"/>
      <c r="D342" s="1249" t="s">
        <v>537</v>
      </c>
      <c r="E342" s="1249">
        <v>2489</v>
      </c>
      <c r="F342" s="1250">
        <v>0</v>
      </c>
      <c r="G342" s="1249">
        <v>2489</v>
      </c>
      <c r="H342" s="1250">
        <v>0</v>
      </c>
      <c r="I342" s="1249">
        <v>2489</v>
      </c>
      <c r="J342" s="1249" t="s">
        <v>928</v>
      </c>
    </row>
    <row r="343" spans="1:10" x14ac:dyDescent="0.25">
      <c r="A343" s="1249">
        <v>8072</v>
      </c>
      <c r="B343" s="1249" t="s">
        <v>854</v>
      </c>
      <c r="C343" s="1249"/>
      <c r="D343" s="1249" t="s">
        <v>537</v>
      </c>
      <c r="E343" s="1249">
        <v>3439</v>
      </c>
      <c r="F343" s="1250">
        <v>0</v>
      </c>
      <c r="G343" s="1249">
        <v>3439</v>
      </c>
      <c r="H343" s="1250">
        <v>0</v>
      </c>
      <c r="I343" s="1249">
        <v>3439</v>
      </c>
      <c r="J343" s="1249" t="s">
        <v>928</v>
      </c>
    </row>
    <row r="344" spans="1:10" x14ac:dyDescent="0.25">
      <c r="A344" s="1249">
        <v>9721</v>
      </c>
      <c r="B344" s="1249" t="s">
        <v>855</v>
      </c>
      <c r="C344" s="1249"/>
      <c r="D344" s="1249" t="s">
        <v>537</v>
      </c>
      <c r="E344" s="1249">
        <v>1258</v>
      </c>
      <c r="F344" s="1250">
        <v>0</v>
      </c>
      <c r="G344" s="1249">
        <v>1258</v>
      </c>
      <c r="H344" s="1250">
        <v>0</v>
      </c>
      <c r="I344" s="1249">
        <v>1258</v>
      </c>
      <c r="J344" s="1249" t="s">
        <v>928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2578125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63" bestFit="1" customWidth="1"/>
    <col min="7" max="7" width="12.7109375" bestFit="1" customWidth="1"/>
    <col min="8" max="8" width="11.28515625" bestFit="1" customWidth="1"/>
    <col min="9" max="9" width="5" style="63" bestFit="1" customWidth="1"/>
    <col min="10" max="10" width="12.7109375" bestFit="1" customWidth="1"/>
    <col min="11" max="11" width="11.28515625" bestFit="1" customWidth="1"/>
    <col min="12" max="12" width="5.5703125" style="63" bestFit="1" customWidth="1"/>
    <col min="13" max="13" width="12.7109375" bestFit="1" customWidth="1"/>
    <col min="14" max="14" width="11.28515625" bestFit="1" customWidth="1"/>
    <col min="15" max="15" width="5.5703125" style="63" bestFit="1" customWidth="1"/>
    <col min="16" max="16" width="12.7109375" bestFit="1" customWidth="1"/>
    <col min="17" max="17" width="11.28515625" bestFit="1" customWidth="1"/>
    <col min="18" max="18" width="5.5703125" style="63" bestFit="1" customWidth="1"/>
    <col min="19" max="19" width="12.7109375" bestFit="1" customWidth="1"/>
    <col min="20" max="20" width="11.28515625" bestFit="1" customWidth="1"/>
    <col min="21" max="21" width="5.5703125" style="63" bestFit="1" customWidth="1"/>
    <col min="22" max="22" width="12.7109375" bestFit="1" customWidth="1"/>
    <col min="23" max="23" width="11.28515625" bestFit="1" customWidth="1"/>
    <col min="24" max="24" width="5.5703125" style="63" bestFit="1" customWidth="1"/>
    <col min="25" max="25" width="10" bestFit="1" customWidth="1"/>
    <col min="26" max="26" width="11.28515625" bestFit="1" customWidth="1"/>
    <col min="27" max="27" width="5.5703125" style="63" bestFit="1" customWidth="1"/>
    <col min="28" max="28" width="10" style="82" bestFit="1" customWidth="1"/>
    <col min="29" max="29" width="11.28515625" bestFit="1" customWidth="1"/>
    <col min="30" max="30" width="5.5703125" style="63" bestFit="1" customWidth="1"/>
    <col min="31" max="31" width="12.7109375" bestFit="1" customWidth="1"/>
    <col min="32" max="32" width="11.28515625" bestFit="1" customWidth="1"/>
    <col min="33" max="33" width="5.5703125" style="63" bestFit="1" customWidth="1"/>
    <col min="34" max="34" width="10.7109375" bestFit="1" customWidth="1"/>
    <col min="35" max="35" width="11.28515625" bestFit="1" customWidth="1"/>
    <col min="36" max="36" width="5" style="63" bestFit="1" customWidth="1"/>
    <col min="37" max="37" width="10.28515625" bestFit="1" customWidth="1"/>
    <col min="38" max="38" width="11.28515625" bestFit="1" customWidth="1"/>
    <col min="39" max="39" width="5" style="63" bestFit="1" customWidth="1"/>
    <col min="40" max="40" width="10.28515625" bestFit="1" customWidth="1"/>
    <col min="41" max="41" width="11.28515625" bestFit="1" customWidth="1"/>
    <col min="42" max="42" width="5" style="63" bestFit="1" customWidth="1"/>
    <col min="43" max="43" width="9.85546875" bestFit="1" customWidth="1"/>
    <col min="44" max="44" width="11.28515625" bestFit="1" customWidth="1"/>
    <col min="45" max="45" width="5.5703125" style="63" bestFit="1" customWidth="1"/>
    <col min="46" max="46" width="10.140625" style="10" bestFit="1" customWidth="1"/>
    <col min="47" max="47" width="11.28515625" bestFit="1" customWidth="1"/>
    <col min="48" max="48" width="5" style="63" bestFit="1" customWidth="1"/>
    <col min="49" max="49" width="9.85546875" style="10" bestFit="1" customWidth="1"/>
    <col min="50" max="50" width="11.28515625" bestFit="1" customWidth="1"/>
    <col min="51" max="51" width="5" style="63" bestFit="1" customWidth="1"/>
    <col min="52" max="52" width="9.42578125" bestFit="1" customWidth="1"/>
    <col min="53" max="53" width="11.28515625" bestFit="1" customWidth="1"/>
    <col min="54" max="54" width="5" style="63" bestFit="1" customWidth="1"/>
    <col min="55" max="55" width="9.42578125" bestFit="1" customWidth="1"/>
    <col min="56" max="56" width="11.28515625" bestFit="1" customWidth="1"/>
    <col min="57" max="57" width="5.5703125" style="63" bestFit="1" customWidth="1"/>
    <col min="58" max="58" width="9.42578125" bestFit="1" customWidth="1"/>
    <col min="59" max="59" width="11.28515625" bestFit="1" customWidth="1"/>
    <col min="60" max="60" width="5.5703125" style="63" bestFit="1" customWidth="1"/>
    <col min="61" max="61" width="9.42578125" bestFit="1" customWidth="1"/>
    <col min="62" max="62" width="11.28515625" bestFit="1" customWidth="1"/>
    <col min="63" max="63" width="5" style="63" bestFit="1" customWidth="1"/>
    <col min="64" max="64" width="9.42578125" bestFit="1" customWidth="1"/>
    <col min="65" max="65" width="11.28515625" bestFit="1" customWidth="1"/>
    <col min="66" max="66" width="5.5703125" style="63" bestFit="1" customWidth="1"/>
    <col min="67" max="67" width="9.42578125" bestFit="1" customWidth="1"/>
    <col min="68" max="68" width="11.28515625" bestFit="1" customWidth="1"/>
    <col min="69" max="69" width="5" style="63" bestFit="1" customWidth="1"/>
    <col min="70" max="70" width="9.42578125" bestFit="1" customWidth="1"/>
    <col min="71" max="71" width="11.28515625" bestFit="1" customWidth="1"/>
    <col min="72" max="72" width="5" style="63" bestFit="1" customWidth="1"/>
    <col min="73" max="73" width="10" bestFit="1" customWidth="1"/>
    <col min="74" max="74" width="11.28515625" bestFit="1" customWidth="1"/>
    <col min="75" max="75" width="5.5703125" style="63" bestFit="1" customWidth="1"/>
    <col min="76" max="76" width="9.42578125" bestFit="1" customWidth="1"/>
    <col min="77" max="77" width="11.28515625" bestFit="1" customWidth="1"/>
    <col min="78" max="78" width="5.5703125" style="63" bestFit="1" customWidth="1"/>
    <col min="79" max="79" width="10.28515625" style="10" bestFit="1" customWidth="1"/>
    <col min="80" max="80" width="12.7109375" bestFit="1" customWidth="1"/>
    <col min="81" max="81" width="6.140625" style="63" bestFit="1" customWidth="1"/>
    <col min="82" max="82" width="10.28515625" style="10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25" thickBot="1" x14ac:dyDescent="0.35">
      <c r="B2" s="16"/>
      <c r="C2" s="17" t="s">
        <v>1337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480</v>
      </c>
      <c r="BA2" s="40">
        <v>45594</v>
      </c>
      <c r="BB2" s="58"/>
      <c r="BC2" s="18" t="s">
        <v>480</v>
      </c>
      <c r="BD2" s="40">
        <v>45580</v>
      </c>
      <c r="BE2" s="58"/>
      <c r="BF2" s="18" t="s">
        <v>480</v>
      </c>
      <c r="BG2" s="12">
        <v>45567</v>
      </c>
      <c r="BH2" s="58"/>
      <c r="BI2" s="18" t="s">
        <v>480</v>
      </c>
      <c r="BJ2" s="12">
        <v>45552</v>
      </c>
      <c r="BK2" s="58"/>
      <c r="BL2" s="18" t="s">
        <v>480</v>
      </c>
      <c r="BM2" s="12">
        <v>45538</v>
      </c>
      <c r="BN2" s="58"/>
      <c r="BO2" s="18" t="s">
        <v>480</v>
      </c>
      <c r="BP2" s="12">
        <v>45530</v>
      </c>
      <c r="BQ2" s="58"/>
      <c r="BR2" s="18" t="s">
        <v>480</v>
      </c>
      <c r="BS2" s="12">
        <v>45524</v>
      </c>
      <c r="BT2" s="58"/>
      <c r="BU2" s="18" t="s">
        <v>480</v>
      </c>
      <c r="BV2" s="12">
        <v>45505</v>
      </c>
      <c r="BW2" s="58"/>
      <c r="BX2" s="18" t="s">
        <v>480</v>
      </c>
      <c r="BY2" s="12">
        <v>45498</v>
      </c>
      <c r="BZ2" s="58"/>
      <c r="CA2" s="18" t="s">
        <v>480</v>
      </c>
      <c r="CB2" s="12">
        <v>45457</v>
      </c>
      <c r="CC2" s="58"/>
      <c r="CD2" s="18" t="s">
        <v>480</v>
      </c>
      <c r="CE2" s="12">
        <v>45436</v>
      </c>
    </row>
    <row r="3" spans="1:88" s="1" customFormat="1" ht="15.75" thickBot="1" x14ac:dyDescent="0.3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.75" thickBot="1" x14ac:dyDescent="0.3">
      <c r="A4" s="40" t="s">
        <v>1324</v>
      </c>
      <c r="B4" s="40" t="s">
        <v>1241</v>
      </c>
      <c r="C4" s="40" t="s">
        <v>1259</v>
      </c>
      <c r="D4" s="40">
        <v>45995</v>
      </c>
      <c r="E4" s="559" t="s">
        <v>47</v>
      </c>
      <c r="F4" s="560" t="s">
        <v>427</v>
      </c>
      <c r="G4" s="40">
        <v>45981</v>
      </c>
      <c r="H4" s="559" t="s">
        <v>47</v>
      </c>
      <c r="I4" s="560" t="s">
        <v>427</v>
      </c>
      <c r="J4" s="40">
        <v>45962</v>
      </c>
      <c r="K4" s="559" t="s">
        <v>47</v>
      </c>
      <c r="L4" s="560" t="s">
        <v>427</v>
      </c>
      <c r="M4" s="40">
        <v>45901</v>
      </c>
      <c r="N4" s="559" t="s">
        <v>47</v>
      </c>
      <c r="O4" s="560" t="s">
        <v>427</v>
      </c>
      <c r="P4" s="40">
        <v>45870</v>
      </c>
      <c r="Q4" s="559" t="s">
        <v>47</v>
      </c>
      <c r="R4" s="560" t="s">
        <v>427</v>
      </c>
      <c r="S4" s="40">
        <v>45810</v>
      </c>
      <c r="T4" s="559" t="s">
        <v>47</v>
      </c>
      <c r="U4" s="560" t="s">
        <v>427</v>
      </c>
      <c r="V4" s="40">
        <v>45796</v>
      </c>
      <c r="W4" s="559" t="s">
        <v>47</v>
      </c>
      <c r="X4" s="560" t="s">
        <v>427</v>
      </c>
      <c r="Y4" s="40">
        <v>45775</v>
      </c>
      <c r="Z4" s="559" t="s">
        <v>47</v>
      </c>
      <c r="AA4" s="560" t="s">
        <v>427</v>
      </c>
      <c r="AB4" s="40">
        <v>45740</v>
      </c>
      <c r="AC4" s="559" t="s">
        <v>47</v>
      </c>
      <c r="AD4" s="560" t="s">
        <v>427</v>
      </c>
      <c r="AE4" s="40">
        <v>45726</v>
      </c>
      <c r="AF4" s="559" t="s">
        <v>47</v>
      </c>
      <c r="AG4" s="560" t="s">
        <v>427</v>
      </c>
      <c r="AH4" s="40">
        <v>45701</v>
      </c>
      <c r="AI4" s="559" t="s">
        <v>47</v>
      </c>
      <c r="AJ4" s="560" t="s">
        <v>427</v>
      </c>
      <c r="AK4" s="40">
        <v>45680</v>
      </c>
      <c r="AL4" s="559" t="s">
        <v>47</v>
      </c>
      <c r="AM4" s="560" t="s">
        <v>427</v>
      </c>
      <c r="AN4" s="40">
        <v>45670</v>
      </c>
      <c r="AO4" s="559" t="s">
        <v>47</v>
      </c>
      <c r="AP4" s="560" t="s">
        <v>427</v>
      </c>
      <c r="AQ4" s="40">
        <v>45638</v>
      </c>
      <c r="AR4" s="559" t="s">
        <v>47</v>
      </c>
      <c r="AS4" s="560" t="s">
        <v>427</v>
      </c>
      <c r="AT4" s="40">
        <v>45628</v>
      </c>
      <c r="AU4" s="559" t="s">
        <v>47</v>
      </c>
      <c r="AV4" s="560" t="s">
        <v>427</v>
      </c>
      <c r="AW4" s="40">
        <v>45615</v>
      </c>
      <c r="AX4" s="559" t="s">
        <v>47</v>
      </c>
      <c r="AY4" s="560" t="s">
        <v>427</v>
      </c>
      <c r="AZ4" s="40">
        <v>45594</v>
      </c>
      <c r="BA4" s="559" t="s">
        <v>47</v>
      </c>
      <c r="BB4" s="560" t="s">
        <v>427</v>
      </c>
      <c r="BC4" s="40">
        <v>45580</v>
      </c>
      <c r="BD4" s="559" t="s">
        <v>47</v>
      </c>
      <c r="BE4" s="560" t="s">
        <v>427</v>
      </c>
      <c r="BF4" s="12">
        <v>45567</v>
      </c>
      <c r="BG4" s="559" t="s">
        <v>47</v>
      </c>
      <c r="BH4" s="560" t="s">
        <v>427</v>
      </c>
      <c r="BI4" s="12">
        <v>45552</v>
      </c>
      <c r="BJ4" s="559" t="s">
        <v>47</v>
      </c>
      <c r="BK4" s="560" t="s">
        <v>427</v>
      </c>
      <c r="BL4" s="12">
        <v>45538</v>
      </c>
      <c r="BM4" s="559" t="s">
        <v>47</v>
      </c>
      <c r="BN4" s="560" t="s">
        <v>427</v>
      </c>
      <c r="BO4" s="12">
        <v>45530</v>
      </c>
      <c r="BP4" s="559" t="s">
        <v>47</v>
      </c>
      <c r="BQ4" s="560" t="s">
        <v>427</v>
      </c>
      <c r="BR4" s="12">
        <v>45524</v>
      </c>
      <c r="BS4" s="559" t="s">
        <v>47</v>
      </c>
      <c r="BT4" s="560" t="s">
        <v>427</v>
      </c>
      <c r="BU4" s="12">
        <v>45505</v>
      </c>
      <c r="BV4" s="559" t="s">
        <v>47</v>
      </c>
      <c r="BW4" s="560" t="s">
        <v>427</v>
      </c>
      <c r="BX4" s="12">
        <v>45498</v>
      </c>
      <c r="BY4" s="559" t="s">
        <v>47</v>
      </c>
      <c r="BZ4" s="560" t="s">
        <v>427</v>
      </c>
      <c r="CA4" s="12">
        <v>45457</v>
      </c>
      <c r="CB4" s="19" t="s">
        <v>47</v>
      </c>
      <c r="CC4" s="560" t="s">
        <v>427</v>
      </c>
      <c r="CD4" s="12">
        <v>45436</v>
      </c>
      <c r="CE4" s="19" t="s">
        <v>47</v>
      </c>
    </row>
    <row r="5" spans="1:88" s="479" customFormat="1" x14ac:dyDescent="0.25">
      <c r="A5" s="278" t="s">
        <v>51</v>
      </c>
      <c r="B5" s="261">
        <v>88</v>
      </c>
      <c r="C5" s="452" t="s">
        <v>52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25">
      <c r="A6" s="279" t="s">
        <v>51</v>
      </c>
      <c r="B6" s="262">
        <v>1017</v>
      </c>
      <c r="C6" s="453" t="s">
        <v>53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25">
      <c r="A7" s="279" t="s">
        <v>51</v>
      </c>
      <c r="B7" s="262">
        <v>89</v>
      </c>
      <c r="C7" s="454" t="s">
        <v>54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25">
      <c r="A8" s="279" t="s">
        <v>51</v>
      </c>
      <c r="B8" s="262">
        <v>90</v>
      </c>
      <c r="C8" s="454" t="s">
        <v>55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.75" thickBot="1" x14ac:dyDescent="0.3">
      <c r="A9" s="280" t="s">
        <v>51</v>
      </c>
      <c r="B9" s="263">
        <v>91</v>
      </c>
      <c r="C9" s="456" t="s">
        <v>56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25">
      <c r="A10" s="286" t="s">
        <v>57</v>
      </c>
      <c r="B10" s="262">
        <v>154</v>
      </c>
      <c r="C10" s="453" t="s">
        <v>58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25">
      <c r="A11" s="279" t="s">
        <v>57</v>
      </c>
      <c r="B11" s="262">
        <v>159</v>
      </c>
      <c r="C11" s="454" t="s">
        <v>59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25">
      <c r="A12" s="279" t="s">
        <v>57</v>
      </c>
      <c r="B12" s="262">
        <v>193</v>
      </c>
      <c r="C12" s="454" t="s">
        <v>60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25">
      <c r="A13" s="279" t="s">
        <v>57</v>
      </c>
      <c r="B13" s="262">
        <v>195</v>
      </c>
      <c r="C13" s="454" t="s">
        <v>61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25">
      <c r="A14" s="279" t="s">
        <v>57</v>
      </c>
      <c r="B14" s="262">
        <v>196</v>
      </c>
      <c r="C14" s="454" t="s">
        <v>62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25">
      <c r="A15" s="279" t="s">
        <v>57</v>
      </c>
      <c r="B15" s="262">
        <v>197</v>
      </c>
      <c r="C15" s="454" t="s">
        <v>63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25">
      <c r="A16" s="279" t="s">
        <v>57</v>
      </c>
      <c r="B16" s="262">
        <v>198</v>
      </c>
      <c r="C16" s="454" t="s">
        <v>64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25">
      <c r="A17" s="279" t="s">
        <v>57</v>
      </c>
      <c r="B17" s="262">
        <v>199</v>
      </c>
      <c r="C17" s="454" t="s">
        <v>65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25">
      <c r="A18" s="279" t="s">
        <v>57</v>
      </c>
      <c r="B18" s="262">
        <v>200</v>
      </c>
      <c r="C18" s="454" t="s">
        <v>66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25">
      <c r="A19" s="279" t="s">
        <v>57</v>
      </c>
      <c r="B19" s="262">
        <v>201</v>
      </c>
      <c r="C19" s="454" t="s">
        <v>67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25">
      <c r="A20" s="279" t="s">
        <v>57</v>
      </c>
      <c r="B20" s="262">
        <v>202</v>
      </c>
      <c r="C20" s="454" t="s">
        <v>68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25">
      <c r="A21" s="279" t="s">
        <v>57</v>
      </c>
      <c r="B21" s="262">
        <v>208</v>
      </c>
      <c r="C21" s="454" t="s">
        <v>69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25">
      <c r="A22" s="279" t="s">
        <v>57</v>
      </c>
      <c r="B22" s="262">
        <v>215</v>
      </c>
      <c r="C22" s="454" t="s">
        <v>70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25">
      <c r="A23" s="279" t="s">
        <v>57</v>
      </c>
      <c r="B23" s="262">
        <v>221</v>
      </c>
      <c r="C23" s="454" t="s">
        <v>71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25">
      <c r="A24" s="279" t="s">
        <v>57</v>
      </c>
      <c r="B24" s="262">
        <v>243</v>
      </c>
      <c r="C24" s="454" t="s">
        <v>72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25">
      <c r="A25" s="279" t="s">
        <v>57</v>
      </c>
      <c r="B25" s="262">
        <v>266</v>
      </c>
      <c r="C25" s="454" t="s">
        <v>73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25">
      <c r="A26" s="279" t="s">
        <v>57</v>
      </c>
      <c r="B26" s="262">
        <v>416</v>
      </c>
      <c r="C26" s="454" t="s">
        <v>74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25">
      <c r="A27" s="279" t="s">
        <v>57</v>
      </c>
      <c r="B27" s="262">
        <v>468</v>
      </c>
      <c r="C27" s="454" t="s">
        <v>75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.75" thickBot="1" x14ac:dyDescent="0.3">
      <c r="A28" s="279" t="s">
        <v>57</v>
      </c>
      <c r="B28" s="262">
        <v>665</v>
      </c>
      <c r="C28" s="455" t="s">
        <v>76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25">
      <c r="A29" s="279" t="s">
        <v>57</v>
      </c>
      <c r="B29" s="262">
        <v>6071</v>
      </c>
      <c r="C29" s="454" t="s">
        <v>77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25">
      <c r="A30" s="279" t="s">
        <v>57</v>
      </c>
      <c r="B30" s="262">
        <v>6072</v>
      </c>
      <c r="C30" s="454" t="s">
        <v>78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25">
      <c r="A31" s="279" t="s">
        <v>57</v>
      </c>
      <c r="B31" s="262">
        <v>6073</v>
      </c>
      <c r="C31" s="454" t="s">
        <v>79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25">
      <c r="A32" s="279" t="s">
        <v>57</v>
      </c>
      <c r="B32" s="262">
        <v>6074</v>
      </c>
      <c r="C32" s="454" t="s">
        <v>80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25">
      <c r="A33" s="279" t="s">
        <v>57</v>
      </c>
      <c r="B33" s="262">
        <v>6075</v>
      </c>
      <c r="C33" s="454" t="s">
        <v>81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25">
      <c r="A34" s="279" t="s">
        <v>57</v>
      </c>
      <c r="B34" s="262">
        <v>6076</v>
      </c>
      <c r="C34" s="454" t="s">
        <v>82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25">
      <c r="A35" s="279" t="s">
        <v>57</v>
      </c>
      <c r="B35" s="262">
        <v>6077</v>
      </c>
      <c r="C35" s="454" t="s">
        <v>83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25">
      <c r="A36" s="279" t="s">
        <v>57</v>
      </c>
      <c r="B36" s="262">
        <v>6078</v>
      </c>
      <c r="C36" s="454" t="s">
        <v>84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25">
      <c r="A37" s="279" t="s">
        <v>57</v>
      </c>
      <c r="B37" s="262">
        <v>6079</v>
      </c>
      <c r="C37" s="454" t="s">
        <v>85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25">
      <c r="A38" s="279" t="s">
        <v>57</v>
      </c>
      <c r="B38" s="262">
        <v>6080</v>
      </c>
      <c r="C38" s="454" t="s">
        <v>86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.75" thickBot="1" x14ac:dyDescent="0.3">
      <c r="A39" s="297" t="s">
        <v>57</v>
      </c>
      <c r="B39" s="262">
        <v>6081</v>
      </c>
      <c r="C39" s="455" t="s">
        <v>87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25">
      <c r="A40" s="278" t="s">
        <v>88</v>
      </c>
      <c r="B40" s="261">
        <v>637</v>
      </c>
      <c r="C40" s="452" t="s">
        <v>89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25">
      <c r="A41" s="279" t="s">
        <v>88</v>
      </c>
      <c r="B41" s="262">
        <v>224</v>
      </c>
      <c r="C41" s="454" t="s">
        <v>90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25">
      <c r="A42" s="279" t="s">
        <v>88</v>
      </c>
      <c r="B42" s="262">
        <v>227</v>
      </c>
      <c r="C42" s="454" t="s">
        <v>91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25">
      <c r="A43" s="279" t="s">
        <v>88</v>
      </c>
      <c r="B43" s="262">
        <v>228</v>
      </c>
      <c r="C43" s="454" t="s">
        <v>92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25">
      <c r="A44" s="279" t="s">
        <v>88</v>
      </c>
      <c r="B44" s="262">
        <v>216</v>
      </c>
      <c r="C44" s="454" t="s">
        <v>93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25">
      <c r="A45" s="279" t="s">
        <v>88</v>
      </c>
      <c r="B45" s="262">
        <v>223</v>
      </c>
      <c r="C45" s="454" t="s">
        <v>94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25">
      <c r="A46" s="279" t="s">
        <v>88</v>
      </c>
      <c r="B46" s="262">
        <v>241</v>
      </c>
      <c r="C46" s="454" t="s">
        <v>95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25">
      <c r="A47" s="279" t="s">
        <v>88</v>
      </c>
      <c r="B47" s="262">
        <v>245</v>
      </c>
      <c r="C47" s="454" t="s">
        <v>96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25">
      <c r="A48" s="279" t="s">
        <v>88</v>
      </c>
      <c r="B48" s="262">
        <v>246</v>
      </c>
      <c r="C48" s="454" t="s">
        <v>97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25">
      <c r="A49" s="279" t="s">
        <v>88</v>
      </c>
      <c r="B49" s="262">
        <v>251</v>
      </c>
      <c r="C49" s="454" t="s">
        <v>98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25">
      <c r="A50" s="279" t="s">
        <v>88</v>
      </c>
      <c r="B50" s="262">
        <v>632</v>
      </c>
      <c r="C50" s="454" t="s">
        <v>99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25">
      <c r="A51" s="279" t="s">
        <v>88</v>
      </c>
      <c r="B51" s="262">
        <v>286</v>
      </c>
      <c r="C51" s="454" t="s">
        <v>100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25">
      <c r="A52" s="279" t="s">
        <v>88</v>
      </c>
      <c r="B52" s="262">
        <v>240</v>
      </c>
      <c r="C52" s="454" t="s">
        <v>101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25">
      <c r="A53" s="279" t="s">
        <v>88</v>
      </c>
      <c r="B53" s="262">
        <v>7217</v>
      </c>
      <c r="C53" s="454" t="s">
        <v>102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25">
      <c r="A54" s="279" t="s">
        <v>88</v>
      </c>
      <c r="B54" s="262">
        <v>260</v>
      </c>
      <c r="C54" s="454" t="s">
        <v>103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25">
      <c r="A55" s="279" t="s">
        <v>88</v>
      </c>
      <c r="B55" s="262">
        <v>234</v>
      </c>
      <c r="C55" s="454" t="s">
        <v>104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25">
      <c r="A56" s="736" t="s">
        <v>88</v>
      </c>
      <c r="B56" s="262">
        <v>753</v>
      </c>
      <c r="C56" s="924" t="s">
        <v>105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25">
      <c r="A57" s="279" t="s">
        <v>88</v>
      </c>
      <c r="B57" s="262">
        <v>7224</v>
      </c>
      <c r="C57" s="454" t="s">
        <v>106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25">
      <c r="A58" s="279" t="s">
        <v>88</v>
      </c>
      <c r="B58" s="262">
        <v>7225</v>
      </c>
      <c r="C58" s="454" t="s">
        <v>107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25">
      <c r="A59" s="279" t="s">
        <v>88</v>
      </c>
      <c r="B59" s="262">
        <v>736</v>
      </c>
      <c r="C59" s="457" t="s">
        <v>108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25">
      <c r="A60" s="279" t="s">
        <v>88</v>
      </c>
      <c r="B60" s="262">
        <v>755</v>
      </c>
      <c r="C60" s="457" t="s">
        <v>109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25">
      <c r="A61" s="279" t="s">
        <v>88</v>
      </c>
      <c r="B61" s="262">
        <v>2014</v>
      </c>
      <c r="C61" s="737" t="s">
        <v>110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.75" thickBot="1" x14ac:dyDescent="0.3">
      <c r="A62" s="297" t="s">
        <v>88</v>
      </c>
      <c r="B62" s="265">
        <v>1095</v>
      </c>
      <c r="C62" s="503" t="s">
        <v>492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.75" thickBot="1" x14ac:dyDescent="0.3">
      <c r="A63" s="280" t="s">
        <v>88</v>
      </c>
      <c r="B63" s="266">
        <v>181</v>
      </c>
      <c r="C63" s="39" t="s">
        <v>492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25">
      <c r="A64" s="278" t="s">
        <v>113</v>
      </c>
      <c r="B64" s="269">
        <v>324</v>
      </c>
      <c r="C64" s="459" t="s">
        <v>114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25">
      <c r="A65" s="279" t="s">
        <v>113</v>
      </c>
      <c r="B65" s="268">
        <v>157</v>
      </c>
      <c r="C65" s="457" t="s">
        <v>115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25">
      <c r="A66" s="279" t="s">
        <v>113</v>
      </c>
      <c r="B66" s="268">
        <v>639</v>
      </c>
      <c r="C66" s="457" t="s">
        <v>116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25">
      <c r="A67" s="279" t="s">
        <v>113</v>
      </c>
      <c r="B67" s="268">
        <v>638</v>
      </c>
      <c r="C67" s="457" t="s">
        <v>117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25">
      <c r="A68" s="279" t="s">
        <v>113</v>
      </c>
      <c r="B68" s="268">
        <v>352</v>
      </c>
      <c r="C68" s="457" t="s">
        <v>118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25">
      <c r="A69" s="279" t="s">
        <v>113</v>
      </c>
      <c r="B69" s="268">
        <v>182</v>
      </c>
      <c r="C69" s="458" t="s">
        <v>119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25">
      <c r="A70" s="279" t="s">
        <v>113</v>
      </c>
      <c r="B70" s="268">
        <v>1503</v>
      </c>
      <c r="C70" s="457" t="s">
        <v>120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25">
      <c r="A71" s="279" t="s">
        <v>113</v>
      </c>
      <c r="B71" s="265">
        <v>180</v>
      </c>
      <c r="C71" s="505" t="s">
        <v>121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25">
      <c r="A72" s="279" t="s">
        <v>113</v>
      </c>
      <c r="B72" s="265">
        <v>740</v>
      </c>
      <c r="C72" s="505" t="s">
        <v>122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.75" thickBot="1" x14ac:dyDescent="0.3">
      <c r="A73" s="280" t="s">
        <v>113</v>
      </c>
      <c r="B73" s="266">
        <v>342</v>
      </c>
      <c r="C73" s="506" t="s">
        <v>123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25">
      <c r="A74" s="286" t="s">
        <v>124</v>
      </c>
      <c r="B74" s="268">
        <v>280</v>
      </c>
      <c r="C74" s="460" t="s">
        <v>125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25">
      <c r="A75" s="279" t="s">
        <v>124</v>
      </c>
      <c r="B75" s="268">
        <v>282</v>
      </c>
      <c r="C75" s="457" t="s">
        <v>126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25">
      <c r="A76" s="279" t="s">
        <v>124</v>
      </c>
      <c r="B76" s="268">
        <v>283</v>
      </c>
      <c r="C76" s="457" t="s">
        <v>127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25">
      <c r="A77" s="279" t="s">
        <v>124</v>
      </c>
      <c r="B77" s="268">
        <v>275</v>
      </c>
      <c r="C77" s="457" t="s">
        <v>128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25">
      <c r="A78" s="279" t="s">
        <v>124</v>
      </c>
      <c r="B78" s="268">
        <v>276</v>
      </c>
      <c r="C78" s="457" t="s">
        <v>129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25">
      <c r="A79" s="279" t="s">
        <v>124</v>
      </c>
      <c r="B79" s="268">
        <v>277</v>
      </c>
      <c r="C79" s="457" t="s">
        <v>130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25">
      <c r="A80" s="279" t="s">
        <v>124</v>
      </c>
      <c r="B80" s="265">
        <v>291</v>
      </c>
      <c r="C80" s="457" t="s">
        <v>131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25">
      <c r="A81" s="279" t="s">
        <v>124</v>
      </c>
      <c r="B81" s="268">
        <v>281</v>
      </c>
      <c r="C81" s="460" t="s">
        <v>132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25">
      <c r="A82" s="279" t="s">
        <v>124</v>
      </c>
      <c r="B82" s="268">
        <v>185</v>
      </c>
      <c r="C82" s="457" t="s">
        <v>133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25">
      <c r="A83" s="279" t="s">
        <v>124</v>
      </c>
      <c r="B83" s="268">
        <v>279</v>
      </c>
      <c r="C83" s="457" t="s">
        <v>134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25">
      <c r="A84" s="286" t="s">
        <v>124</v>
      </c>
      <c r="B84" s="268">
        <v>1091</v>
      </c>
      <c r="C84" s="460" t="s">
        <v>494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25">
      <c r="A85" s="286" t="s">
        <v>124</v>
      </c>
      <c r="B85" s="268">
        <v>280</v>
      </c>
      <c r="C85" s="460" t="s">
        <v>125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25">
      <c r="A86" s="279" t="s">
        <v>124</v>
      </c>
      <c r="B86" s="268">
        <v>282</v>
      </c>
      <c r="C86" s="457" t="s">
        <v>126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25">
      <c r="A87" s="279" t="s">
        <v>124</v>
      </c>
      <c r="B87" s="268">
        <v>283</v>
      </c>
      <c r="C87" s="457" t="s">
        <v>127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25">
      <c r="A88" s="279" t="s">
        <v>124</v>
      </c>
      <c r="B88" s="268">
        <v>275</v>
      </c>
      <c r="C88" s="457" t="s">
        <v>128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25">
      <c r="A89" s="279" t="s">
        <v>124</v>
      </c>
      <c r="B89" s="268">
        <v>276</v>
      </c>
      <c r="C89" s="457" t="s">
        <v>129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25">
      <c r="A90" s="279" t="s">
        <v>124</v>
      </c>
      <c r="B90" s="268">
        <v>277</v>
      </c>
      <c r="C90" s="457" t="s">
        <v>130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25">
      <c r="A91" s="279" t="s">
        <v>124</v>
      </c>
      <c r="B91" s="265">
        <v>291</v>
      </c>
      <c r="C91" s="457" t="s">
        <v>131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25">
      <c r="A92" s="279" t="s">
        <v>124</v>
      </c>
      <c r="B92" s="268">
        <v>281</v>
      </c>
      <c r="C92" s="460" t="s">
        <v>132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25">
      <c r="A93" s="279" t="s">
        <v>124</v>
      </c>
      <c r="B93" s="268">
        <v>185</v>
      </c>
      <c r="C93" s="457" t="s">
        <v>133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.75" thickBot="1" x14ac:dyDescent="0.3">
      <c r="A94" s="297" t="s">
        <v>124</v>
      </c>
      <c r="B94" s="268">
        <v>279</v>
      </c>
      <c r="C94" s="507" t="s">
        <v>134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25">
      <c r="A95" s="278" t="s">
        <v>146</v>
      </c>
      <c r="B95" s="271">
        <v>184</v>
      </c>
      <c r="C95" s="504" t="s">
        <v>147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25">
      <c r="A96" s="279" t="s">
        <v>146</v>
      </c>
      <c r="B96" s="265">
        <v>186</v>
      </c>
      <c r="C96" s="505" t="s">
        <v>148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.75" thickBot="1" x14ac:dyDescent="0.3">
      <c r="A97" s="280" t="s">
        <v>146</v>
      </c>
      <c r="B97" s="264">
        <v>9721</v>
      </c>
      <c r="C97" s="508" t="s">
        <v>151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25">
      <c r="A98" s="286" t="s">
        <v>152</v>
      </c>
      <c r="B98" s="265">
        <v>787</v>
      </c>
      <c r="C98" s="525" t="s">
        <v>153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25">
      <c r="A99" s="279" t="s">
        <v>152</v>
      </c>
      <c r="B99" s="265">
        <v>788</v>
      </c>
      <c r="C99" s="505" t="s">
        <v>154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25">
      <c r="A100" s="279" t="s">
        <v>152</v>
      </c>
      <c r="B100" s="265">
        <v>789</v>
      </c>
      <c r="C100" s="505" t="s">
        <v>155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25">
      <c r="A101" s="279" t="s">
        <v>152</v>
      </c>
      <c r="B101" s="265">
        <v>790</v>
      </c>
      <c r="C101" s="505" t="s">
        <v>156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.75" thickBot="1" x14ac:dyDescent="0.3">
      <c r="A102" s="297" t="s">
        <v>152</v>
      </c>
      <c r="B102" s="265">
        <v>511</v>
      </c>
      <c r="C102" s="503" t="s">
        <v>613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25">
      <c r="A103" s="278" t="s">
        <v>158</v>
      </c>
      <c r="B103" s="273">
        <v>911</v>
      </c>
      <c r="C103" s="645" t="s">
        <v>159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25">
      <c r="A104" s="279" t="s">
        <v>158</v>
      </c>
      <c r="B104" s="270">
        <v>912</v>
      </c>
      <c r="C104" s="509" t="s">
        <v>160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25">
      <c r="A105" s="279" t="s">
        <v>158</v>
      </c>
      <c r="B105" s="73">
        <v>913</v>
      </c>
      <c r="C105" s="461" t="s">
        <v>161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25">
      <c r="A106" s="279" t="s">
        <v>158</v>
      </c>
      <c r="B106" s="73">
        <v>914</v>
      </c>
      <c r="C106" s="461" t="s">
        <v>162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25">
      <c r="A107" s="279" t="s">
        <v>158</v>
      </c>
      <c r="B107" s="73">
        <v>915</v>
      </c>
      <c r="C107" s="461" t="s">
        <v>163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25">
      <c r="A108" s="279" t="s">
        <v>158</v>
      </c>
      <c r="B108" s="73">
        <v>916</v>
      </c>
      <c r="C108" s="461" t="s">
        <v>164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25">
      <c r="A109" s="279" t="s">
        <v>158</v>
      </c>
      <c r="B109" s="73">
        <v>917</v>
      </c>
      <c r="C109" s="461" t="s">
        <v>165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25">
      <c r="A110" s="279" t="s">
        <v>158</v>
      </c>
      <c r="B110" s="73">
        <v>918</v>
      </c>
      <c r="C110" s="461" t="s">
        <v>166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25">
      <c r="A111" s="279" t="s">
        <v>158</v>
      </c>
      <c r="B111" s="73">
        <v>919</v>
      </c>
      <c r="C111" s="461" t="s">
        <v>167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25">
      <c r="A112" s="279" t="s">
        <v>158</v>
      </c>
      <c r="B112" s="73">
        <v>920</v>
      </c>
      <c r="C112" s="461" t="s">
        <v>168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25">
      <c r="A113" s="279" t="s">
        <v>158</v>
      </c>
      <c r="B113" s="73">
        <v>921</v>
      </c>
      <c r="C113" s="461" t="s">
        <v>169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25">
      <c r="A114" s="279" t="s">
        <v>158</v>
      </c>
      <c r="B114" s="73">
        <v>922</v>
      </c>
      <c r="C114" s="461" t="s">
        <v>170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25">
      <c r="A115" s="279" t="s">
        <v>158</v>
      </c>
      <c r="B115" s="73">
        <v>923</v>
      </c>
      <c r="C115" s="461" t="s">
        <v>171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25">
      <c r="A116" s="279" t="s">
        <v>158</v>
      </c>
      <c r="B116" s="73">
        <v>924</v>
      </c>
      <c r="C116" s="461" t="s">
        <v>172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25">
      <c r="A117" s="734" t="s">
        <v>158</v>
      </c>
      <c r="B117" s="14">
        <v>2070</v>
      </c>
      <c r="C117" s="178" t="s">
        <v>173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25">
      <c r="A118" s="279" t="s">
        <v>158</v>
      </c>
      <c r="B118" s="274">
        <v>1065</v>
      </c>
      <c r="C118" s="427" t="s">
        <v>174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25">
      <c r="A119" s="279" t="s">
        <v>158</v>
      </c>
      <c r="B119" s="73">
        <v>1066</v>
      </c>
      <c r="C119" s="427" t="s">
        <v>175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25">
      <c r="A120" s="279" t="s">
        <v>158</v>
      </c>
      <c r="B120" s="73">
        <v>1068</v>
      </c>
      <c r="C120" s="427" t="s">
        <v>177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25">
      <c r="A121" s="279" t="s">
        <v>158</v>
      </c>
      <c r="B121" s="73">
        <v>1069</v>
      </c>
      <c r="C121" s="427" t="s">
        <v>178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25">
      <c r="A122" s="279" t="s">
        <v>158</v>
      </c>
      <c r="B122" s="73">
        <v>1070</v>
      </c>
      <c r="C122" s="427" t="s">
        <v>179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25">
      <c r="A123" s="279" t="s">
        <v>158</v>
      </c>
      <c r="B123" s="73">
        <v>1071</v>
      </c>
      <c r="C123" s="427" t="s">
        <v>180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25">
      <c r="A124" s="279" t="s">
        <v>158</v>
      </c>
      <c r="B124" s="73">
        <v>1072</v>
      </c>
      <c r="C124" s="427" t="s">
        <v>181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25">
      <c r="A125" s="279" t="s">
        <v>158</v>
      </c>
      <c r="B125" s="73">
        <v>1073</v>
      </c>
      <c r="C125" s="427" t="s">
        <v>182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25">
      <c r="A126" s="279" t="s">
        <v>158</v>
      </c>
      <c r="B126" s="73">
        <v>1074</v>
      </c>
      <c r="C126" s="510" t="s">
        <v>183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25">
      <c r="A127" s="734" t="s">
        <v>158</v>
      </c>
      <c r="B127" s="16">
        <v>1408</v>
      </c>
      <c r="C127" s="178" t="s">
        <v>184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25">
      <c r="A128" s="734" t="s">
        <v>158</v>
      </c>
      <c r="B128" s="16">
        <v>1409</v>
      </c>
      <c r="C128" s="178" t="s">
        <v>185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25">
      <c r="A129" s="734" t="s">
        <v>158</v>
      </c>
      <c r="B129" s="16">
        <v>1410</v>
      </c>
      <c r="C129" s="178" t="s">
        <v>186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25">
      <c r="A130" s="734" t="s">
        <v>158</v>
      </c>
      <c r="B130" s="16">
        <v>1412</v>
      </c>
      <c r="C130" s="178" t="s">
        <v>187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25">
      <c r="A131" s="734" t="s">
        <v>158</v>
      </c>
      <c r="B131" s="16">
        <v>1413</v>
      </c>
      <c r="C131" s="178" t="s">
        <v>188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25">
      <c r="A132" s="734" t="s">
        <v>158</v>
      </c>
      <c r="B132" s="16">
        <v>1414</v>
      </c>
      <c r="C132" s="178" t="s">
        <v>189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25">
      <c r="A133" s="734" t="s">
        <v>158</v>
      </c>
      <c r="B133" s="16">
        <v>1415</v>
      </c>
      <c r="C133" s="178" t="s">
        <v>190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25">
      <c r="A134" s="734" t="s">
        <v>158</v>
      </c>
      <c r="B134" s="16">
        <v>1416</v>
      </c>
      <c r="C134" s="178" t="s">
        <v>191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25">
      <c r="A135" s="734" t="s">
        <v>158</v>
      </c>
      <c r="B135" s="16">
        <v>1417</v>
      </c>
      <c r="C135" s="178" t="s">
        <v>192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25">
      <c r="A136" s="734" t="s">
        <v>158</v>
      </c>
      <c r="B136" s="16">
        <v>1418</v>
      </c>
      <c r="C136" s="178" t="s">
        <v>193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25">
      <c r="A137" s="279" t="s">
        <v>158</v>
      </c>
      <c r="B137" s="274">
        <v>925</v>
      </c>
      <c r="C137" s="462" t="s">
        <v>194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25">
      <c r="A138" s="279" t="s">
        <v>158</v>
      </c>
      <c r="B138" s="73">
        <v>926</v>
      </c>
      <c r="C138" s="462" t="s">
        <v>195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25">
      <c r="A139" s="279" t="s">
        <v>158</v>
      </c>
      <c r="B139" s="73">
        <v>927</v>
      </c>
      <c r="C139" s="462" t="s">
        <v>196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25">
      <c r="A140" s="279" t="s">
        <v>158</v>
      </c>
      <c r="B140" s="73">
        <v>928</v>
      </c>
      <c r="C140" s="462" t="s">
        <v>197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.75" thickBot="1" x14ac:dyDescent="0.3">
      <c r="A141" s="280" t="s">
        <v>158</v>
      </c>
      <c r="B141" s="287">
        <v>929</v>
      </c>
      <c r="C141" s="652" t="s">
        <v>198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25">
      <c r="A142" s="279" t="s">
        <v>158</v>
      </c>
      <c r="B142" s="268">
        <v>1393</v>
      </c>
      <c r="C142" s="419" t="s">
        <v>199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25">
      <c r="A143" s="279" t="s">
        <v>158</v>
      </c>
      <c r="B143" s="268">
        <v>1394</v>
      </c>
      <c r="C143" s="419" t="s">
        <v>200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25">
      <c r="A144" s="279" t="s">
        <v>158</v>
      </c>
      <c r="B144" s="268">
        <v>1395</v>
      </c>
      <c r="C144" s="419" t="s">
        <v>1338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25">
      <c r="A145" s="279" t="s">
        <v>158</v>
      </c>
      <c r="B145" s="73">
        <v>1047</v>
      </c>
      <c r="C145" s="718" t="s">
        <v>202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25">
      <c r="A146" s="279" t="s">
        <v>158</v>
      </c>
      <c r="B146" s="73">
        <v>1048</v>
      </c>
      <c r="C146" s="802" t="s">
        <v>203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.75" thickBot="1" x14ac:dyDescent="0.3">
      <c r="A147" s="279" t="s">
        <v>158</v>
      </c>
      <c r="B147" s="287">
        <v>1046</v>
      </c>
      <c r="C147" s="720" t="s">
        <v>204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25">
      <c r="A148" s="717" t="s">
        <v>158</v>
      </c>
      <c r="B148" s="73">
        <v>1376</v>
      </c>
      <c r="C148" s="718" t="s">
        <v>482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.75" thickBot="1" x14ac:dyDescent="0.3">
      <c r="A149" s="1063" t="s">
        <v>158</v>
      </c>
      <c r="B149" s="73">
        <v>1377</v>
      </c>
      <c r="C149" s="718" t="s">
        <v>206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25">
      <c r="A150" s="278" t="s">
        <v>207</v>
      </c>
      <c r="B150" s="269">
        <v>936</v>
      </c>
      <c r="C150" s="452" t="s">
        <v>208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25">
      <c r="A151" s="286" t="s">
        <v>207</v>
      </c>
      <c r="B151" s="268">
        <v>1341</v>
      </c>
      <c r="C151" s="453" t="s">
        <v>209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25">
      <c r="A152" s="279" t="s">
        <v>207</v>
      </c>
      <c r="B152" s="268">
        <v>938</v>
      </c>
      <c r="C152" s="454" t="s">
        <v>210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25">
      <c r="A153" s="279" t="s">
        <v>207</v>
      </c>
      <c r="B153" s="268">
        <v>939</v>
      </c>
      <c r="C153" s="454" t="s">
        <v>211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25">
      <c r="A154" s="279" t="s">
        <v>207</v>
      </c>
      <c r="B154" s="268">
        <v>940</v>
      </c>
      <c r="C154" s="454" t="s">
        <v>212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25">
      <c r="A155" s="279" t="s">
        <v>207</v>
      </c>
      <c r="B155" s="268">
        <v>941</v>
      </c>
      <c r="C155" s="454" t="s">
        <v>213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25">
      <c r="A156" s="279" t="s">
        <v>207</v>
      </c>
      <c r="B156" s="268">
        <v>944</v>
      </c>
      <c r="C156" s="454" t="s">
        <v>214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25">
      <c r="A157" s="279" t="s">
        <v>207</v>
      </c>
      <c r="B157" s="268">
        <v>946</v>
      </c>
      <c r="C157" s="454" t="s">
        <v>215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25">
      <c r="A158" s="279" t="s">
        <v>207</v>
      </c>
      <c r="B158" s="268">
        <v>947</v>
      </c>
      <c r="C158" s="454" t="s">
        <v>216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25">
      <c r="A159" s="279" t="s">
        <v>207</v>
      </c>
      <c r="B159" s="268">
        <v>983</v>
      </c>
      <c r="C159" s="454" t="s">
        <v>217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.75" thickBot="1" x14ac:dyDescent="0.3">
      <c r="A160" s="297" t="s">
        <v>207</v>
      </c>
      <c r="B160" s="268">
        <v>945</v>
      </c>
      <c r="C160" s="455" t="s">
        <v>218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25">
      <c r="A161" s="297" t="s">
        <v>207</v>
      </c>
      <c r="B161" s="268">
        <v>1509</v>
      </c>
      <c r="C161" s="718" t="s">
        <v>219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25">
      <c r="A162" s="297" t="s">
        <v>207</v>
      </c>
      <c r="B162" s="268">
        <v>1510</v>
      </c>
      <c r="C162" s="718" t="s">
        <v>220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.75" thickBot="1" x14ac:dyDescent="0.3">
      <c r="A163" s="297" t="s">
        <v>207</v>
      </c>
      <c r="B163" s="268">
        <v>1511</v>
      </c>
      <c r="C163" s="720" t="s">
        <v>221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25">
      <c r="A164" s="286" t="s">
        <v>222</v>
      </c>
      <c r="B164" s="391">
        <v>4663</v>
      </c>
      <c r="C164" s="4" t="s">
        <v>223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25">
      <c r="A165" s="279" t="s">
        <v>222</v>
      </c>
      <c r="B165" s="247">
        <v>3181</v>
      </c>
      <c r="C165" s="2" t="s">
        <v>1326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25">
      <c r="A166" s="279" t="s">
        <v>222</v>
      </c>
      <c r="B166" s="247">
        <v>1672</v>
      </c>
      <c r="C166" s="2" t="s">
        <v>225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25">
      <c r="A167" s="279" t="s">
        <v>222</v>
      </c>
      <c r="B167" s="247">
        <v>4713</v>
      </c>
      <c r="C167" s="2" t="s">
        <v>226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25">
      <c r="A168" s="279" t="s">
        <v>222</v>
      </c>
      <c r="B168" s="247">
        <v>4687</v>
      </c>
      <c r="C168" s="2" t="s">
        <v>1327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25">
      <c r="A169" s="279" t="s">
        <v>222</v>
      </c>
      <c r="B169" s="543">
        <v>4704</v>
      </c>
      <c r="C169" s="2" t="s">
        <v>1328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25">
      <c r="A170" s="279" t="s">
        <v>222</v>
      </c>
      <c r="B170" s="247">
        <v>2230</v>
      </c>
      <c r="C170" s="2" t="s">
        <v>1329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25">
      <c r="A171" s="279" t="s">
        <v>222</v>
      </c>
      <c r="B171" s="247">
        <v>3720</v>
      </c>
      <c r="C171" s="2" t="s">
        <v>230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.75" thickBot="1" x14ac:dyDescent="0.3">
      <c r="A172" s="280" t="s">
        <v>222</v>
      </c>
      <c r="B172" s="689">
        <v>2499</v>
      </c>
      <c r="C172" s="32" t="s">
        <v>1330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25">
      <c r="A173" s="278" t="s">
        <v>232</v>
      </c>
      <c r="B173" s="275">
        <v>612</v>
      </c>
      <c r="C173" s="504" t="s">
        <v>233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25">
      <c r="A174" s="279" t="s">
        <v>232</v>
      </c>
      <c r="B174" s="267">
        <v>618</v>
      </c>
      <c r="C174" s="505" t="s">
        <v>234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.75" thickBot="1" x14ac:dyDescent="0.3">
      <c r="A175" s="280" t="s">
        <v>232</v>
      </c>
      <c r="B175" s="272">
        <v>617</v>
      </c>
      <c r="C175" s="39" t="s">
        <v>235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.75" thickBot="1" x14ac:dyDescent="0.3">
      <c r="A176" s="286" t="s">
        <v>238</v>
      </c>
      <c r="B176" s="267">
        <v>552</v>
      </c>
      <c r="C176" s="525" t="s">
        <v>239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.75" thickBot="1" x14ac:dyDescent="0.3">
      <c r="A177" s="279" t="s">
        <v>238</v>
      </c>
      <c r="B177" s="267">
        <v>553</v>
      </c>
      <c r="C177" s="505" t="s">
        <v>240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.75" thickBot="1" x14ac:dyDescent="0.3">
      <c r="A178" s="280" t="s">
        <v>238</v>
      </c>
      <c r="B178" s="272">
        <v>554</v>
      </c>
      <c r="C178" s="39" t="s">
        <v>241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.75" thickBot="1" x14ac:dyDescent="0.3">
      <c r="A179" s="278" t="s">
        <v>242</v>
      </c>
      <c r="B179" s="275">
        <v>1147</v>
      </c>
      <c r="C179" s="504" t="s">
        <v>252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.75" thickBot="1" x14ac:dyDescent="0.3">
      <c r="A180" s="279" t="s">
        <v>242</v>
      </c>
      <c r="B180" s="267">
        <v>1154</v>
      </c>
      <c r="C180" s="525" t="s">
        <v>254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.75" thickBot="1" x14ac:dyDescent="0.3">
      <c r="A181" s="280" t="s">
        <v>242</v>
      </c>
      <c r="B181" s="272">
        <v>1121</v>
      </c>
      <c r="C181" s="628" t="s">
        <v>256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2" priority="170" operator="between">
      <formula>0.01</formula>
      <formula>0.99</formula>
    </cfRule>
  </conditionalFormatting>
  <conditionalFormatting sqref="F1:F136">
    <cfRule type="cellIs" dxfId="231" priority="62" operator="between">
      <formula>-0.01</formula>
      <formula>-0.99</formula>
    </cfRule>
    <cfRule type="cellIs" dxfId="230" priority="63" operator="between">
      <formula>0.01</formula>
      <formula>0.99</formula>
    </cfRule>
  </conditionalFormatting>
  <conditionalFormatting sqref="F29:F39">
    <cfRule type="cellIs" dxfId="229" priority="71" operator="lessThan">
      <formula>-0.3</formula>
    </cfRule>
    <cfRule type="cellIs" dxfId="228" priority="72" operator="lessThan">
      <formula>0</formula>
    </cfRule>
    <cfRule type="beginsWith" priority="73" operator="beginsWith" text="#">
      <formula>LEFT(F29,LEN("#"))="#"</formula>
    </cfRule>
    <cfRule type="cellIs" dxfId="227" priority="74" operator="equal">
      <formula>1</formula>
    </cfRule>
  </conditionalFormatting>
  <conditionalFormatting sqref="F142:F147">
    <cfRule type="cellIs" dxfId="226" priority="64" operator="equal">
      <formula>1</formula>
    </cfRule>
    <cfRule type="cellIs" dxfId="225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4" priority="67" operator="greaterThan">
      <formula>0.7</formula>
    </cfRule>
    <cfRule type="cellIs" dxfId="223" priority="68" operator="lessThan">
      <formula>-0.3</formula>
    </cfRule>
    <cfRule type="cellIs" dxfId="222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21" priority="75" operator="between">
      <formula>-0.01</formula>
      <formula>-0.99</formula>
    </cfRule>
  </conditionalFormatting>
  <conditionalFormatting sqref="I29:I39">
    <cfRule type="cellIs" dxfId="220" priority="58" operator="lessThan">
      <formula>-0.3</formula>
    </cfRule>
    <cfRule type="cellIs" dxfId="219" priority="59" operator="lessThan">
      <formula>0</formula>
    </cfRule>
    <cfRule type="beginsWith" priority="60" operator="beginsWith" text="#">
      <formula>LEFT(I29,LEN("#"))="#"</formula>
    </cfRule>
    <cfRule type="cellIs" dxfId="218" priority="61" operator="equal">
      <formula>1</formula>
    </cfRule>
  </conditionalFormatting>
  <conditionalFormatting sqref="I142:I147">
    <cfRule type="cellIs" dxfId="217" priority="51" operator="equal">
      <formula>1</formula>
    </cfRule>
    <cfRule type="cellIs" dxfId="216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5" priority="54" operator="greaterThan">
      <formula>0.7</formula>
    </cfRule>
    <cfRule type="cellIs" dxfId="214" priority="55" operator="lessThan">
      <formula>-0.3</formula>
    </cfRule>
    <cfRule type="cellIs" dxfId="213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2" priority="76" operator="between">
      <formula>0.01</formula>
      <formula>0.99</formula>
    </cfRule>
  </conditionalFormatting>
  <conditionalFormatting sqref="L29:L39">
    <cfRule type="cellIs" dxfId="211" priority="84" operator="lessThan">
      <formula>-0.3</formula>
    </cfRule>
    <cfRule type="cellIs" dxfId="210" priority="85" operator="lessThan">
      <formula>0</formula>
    </cfRule>
    <cfRule type="beginsWith" priority="86" operator="beginsWith" text="#">
      <formula>LEFT(L29,LEN("#"))="#"</formula>
    </cfRule>
    <cfRule type="cellIs" dxfId="209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8" priority="169" operator="between">
      <formula>-0.01</formula>
      <formula>-0.99</formula>
    </cfRule>
  </conditionalFormatting>
  <conditionalFormatting sqref="L142:L147">
    <cfRule type="cellIs" dxfId="207" priority="77" operator="equal">
      <formula>1</formula>
    </cfRule>
    <cfRule type="cellIs" dxfId="206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5" priority="80" operator="greaterThan">
      <formula>0.7</formula>
    </cfRule>
    <cfRule type="cellIs" dxfId="204" priority="81" operator="lessThan">
      <formula>-0.3</formula>
    </cfRule>
    <cfRule type="cellIs" dxfId="203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2" priority="96" operator="lessThan">
      <formula>-0.3</formula>
    </cfRule>
    <cfRule type="cellIs" dxfId="201" priority="97" operator="lessThan">
      <formula>0</formula>
    </cfRule>
    <cfRule type="beginsWith" priority="98" operator="beginsWith" text="#">
      <formula>LEFT(O29,LEN("#"))="#"</formula>
    </cfRule>
    <cfRule type="cellIs" dxfId="200" priority="99" operator="equal">
      <formula>1</formula>
    </cfRule>
  </conditionalFormatting>
  <conditionalFormatting sqref="O142:O147">
    <cfRule type="cellIs" dxfId="199" priority="89" operator="equal">
      <formula>1</formula>
    </cfRule>
    <cfRule type="cellIs" dxfId="198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7" priority="92" operator="greaterThan">
      <formula>0.7</formula>
    </cfRule>
    <cfRule type="cellIs" dxfId="196" priority="93" operator="lessThan">
      <formula>-0.3</formula>
    </cfRule>
    <cfRule type="cellIs" dxfId="195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4" priority="154" operator="between">
      <formula>0.01</formula>
      <formula>0.99</formula>
    </cfRule>
  </conditionalFormatting>
  <conditionalFormatting sqref="R29:R39">
    <cfRule type="cellIs" dxfId="193" priority="114" operator="lessThan">
      <formula>-0.3</formula>
    </cfRule>
    <cfRule type="cellIs" dxfId="192" priority="115" operator="lessThan">
      <formula>0</formula>
    </cfRule>
    <cfRule type="beginsWith" priority="116" operator="beginsWith" text="#">
      <formula>LEFT(R29,LEN("#"))="#"</formula>
    </cfRule>
    <cfRule type="cellIs" dxfId="191" priority="117" operator="equal">
      <formula>1</formula>
    </cfRule>
  </conditionalFormatting>
  <conditionalFormatting sqref="R127:R136">
    <cfRule type="cellIs" dxfId="190" priority="100" operator="between">
      <formula>-0.01</formula>
      <formula>-0.99</formula>
    </cfRule>
    <cfRule type="cellIs" dxfId="189" priority="101" operator="between">
      <formula>0.01</formula>
      <formula>0.99</formula>
    </cfRule>
  </conditionalFormatting>
  <conditionalFormatting sqref="R142:R147">
    <cfRule type="cellIs" dxfId="188" priority="107" operator="equal">
      <formula>1</formula>
    </cfRule>
    <cfRule type="cellIs" dxfId="187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6" priority="110" operator="greaterThan">
      <formula>0.7</formula>
    </cfRule>
    <cfRule type="cellIs" dxfId="185" priority="111" operator="lessThan">
      <formula>-0.3</formula>
    </cfRule>
    <cfRule type="cellIs" dxfId="184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3" priority="125" operator="lessThan">
      <formula>-0.3</formula>
    </cfRule>
    <cfRule type="cellIs" dxfId="182" priority="126" operator="lessThan">
      <formula>0</formula>
    </cfRule>
    <cfRule type="beginsWith" priority="127" operator="beginsWith" text="#">
      <formula>LEFT(U29,LEN("#"))="#"</formula>
    </cfRule>
    <cfRule type="cellIs" dxfId="181" priority="128" operator="equal">
      <formula>1</formula>
    </cfRule>
  </conditionalFormatting>
  <conditionalFormatting sqref="U127:U136 AA127:AB136">
    <cfRule type="cellIs" dxfId="180" priority="103" operator="between">
      <formula>-0.01</formula>
      <formula>-0.99</formula>
    </cfRule>
    <cfRule type="cellIs" dxfId="179" priority="104" operator="between">
      <formula>0.01</formula>
      <formula>0.99</formula>
    </cfRule>
  </conditionalFormatting>
  <conditionalFormatting sqref="U142:U147">
    <cfRule type="cellIs" dxfId="178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7" priority="121" operator="greaterThan">
      <formula>0.7</formula>
    </cfRule>
    <cfRule type="cellIs" dxfId="176" priority="122" operator="lessThan">
      <formula>-0.3</formula>
    </cfRule>
  </conditionalFormatting>
  <conditionalFormatting sqref="U142:AC147">
    <cfRule type="cellIs" dxfId="175" priority="118" operator="equal">
      <formula>1</formula>
    </cfRule>
    <cfRule type="cellIs" dxfId="174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3" priority="159" operator="between">
      <formula>-0.01</formula>
      <formula>-0.99</formula>
    </cfRule>
    <cfRule type="cellIs" dxfId="172" priority="160" operator="between">
      <formula>0.01</formula>
      <formula>0.99</formula>
    </cfRule>
  </conditionalFormatting>
  <conditionalFormatting sqref="V142:AC147 AJ142:AU147">
    <cfRule type="cellIs" dxfId="171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0" priority="146" operator="greaterThan">
      <formula>0.7</formula>
    </cfRule>
  </conditionalFormatting>
  <conditionalFormatting sqref="W142:AC147">
    <cfRule type="cellIs" dxfId="169" priority="144" operator="equal">
      <formula>1</formula>
    </cfRule>
  </conditionalFormatting>
  <conditionalFormatting sqref="X29:X39">
    <cfRule type="cellIs" dxfId="168" priority="155" operator="lessThan">
      <formula>-0.3</formula>
    </cfRule>
    <cfRule type="cellIs" dxfId="167" priority="156" operator="lessThan">
      <formula>0</formula>
    </cfRule>
    <cfRule type="beginsWith" priority="157" operator="beginsWith" text="#">
      <formula>LEFT(X29,LEN("#"))="#"</formula>
    </cfRule>
    <cfRule type="cellIs" dxfId="166" priority="158" operator="equal">
      <formula>1</formula>
    </cfRule>
  </conditionalFormatting>
  <conditionalFormatting sqref="Y1:Y3">
    <cfRule type="cellIs" dxfId="165" priority="167" operator="between">
      <formula>-0.01</formula>
      <formula>-0.99</formula>
    </cfRule>
    <cfRule type="cellIs" dxfId="164" priority="168" operator="between">
      <formula>0.01</formula>
      <formula>0.99</formula>
    </cfRule>
  </conditionalFormatting>
  <conditionalFormatting sqref="Y142:AC147 AK142:AU147">
    <cfRule type="cellIs" dxfId="163" priority="147" operator="greaterThanOrEqual">
      <formula>0</formula>
    </cfRule>
  </conditionalFormatting>
  <conditionalFormatting sqref="Z1 Z3">
    <cfRule type="cellIs" dxfId="162" priority="165" operator="between">
      <formula>-0.01</formula>
      <formula>-0.99</formula>
    </cfRule>
    <cfRule type="cellIs" dxfId="161" priority="166" operator="between">
      <formula>0.01</formula>
      <formula>0.99</formula>
    </cfRule>
  </conditionalFormatting>
  <conditionalFormatting sqref="AA29:AA39">
    <cfRule type="cellIs" dxfId="160" priority="161" operator="lessThan">
      <formula>-0.3</formula>
    </cfRule>
    <cfRule type="cellIs" dxfId="159" priority="162" operator="lessThan">
      <formula>0</formula>
    </cfRule>
    <cfRule type="beginsWith" priority="163" operator="beginsWith" text="#">
      <formula>LEFT(AA29,LEN("#"))="#"</formula>
    </cfRule>
    <cfRule type="cellIs" dxfId="158" priority="164" operator="equal">
      <formula>1</formula>
    </cfRule>
  </conditionalFormatting>
  <conditionalFormatting sqref="AC5:AC178 E5:E181 H5:H181 K5:K181 N5:N181 Q5:Q181 T5:T181 W5:W181 Z5:Z181">
    <cfRule type="expression" dxfId="157" priority="88">
      <formula>IF(RIGHT(INT(E5),1)*1=9,TRUE,FALSE)</formula>
    </cfRule>
  </conditionalFormatting>
  <conditionalFormatting sqref="AD29:AD39">
    <cfRule type="cellIs" dxfId="156" priority="171" operator="lessThan">
      <formula>-0.3</formula>
    </cfRule>
    <cfRule type="cellIs" dxfId="155" priority="172" operator="lessThan">
      <formula>0</formula>
    </cfRule>
    <cfRule type="beginsWith" priority="173" operator="beginsWith" text="#">
      <formula>LEFT(AD29,LEN("#"))="#"</formula>
    </cfRule>
    <cfRule type="cellIs" dxfId="154" priority="174" operator="equal">
      <formula>1</formula>
    </cfRule>
  </conditionalFormatting>
  <conditionalFormatting sqref="AF127:AF136">
    <cfRule type="expression" dxfId="153" priority="102">
      <formula>IF(RIGHT(INT(AF127),1)*1=9,TRUE,FALSE)</formula>
    </cfRule>
  </conditionalFormatting>
  <conditionalFormatting sqref="AG29:AG39">
    <cfRule type="cellIs" dxfId="152" priority="239" operator="lessThan">
      <formula>-0.3</formula>
    </cfRule>
    <cfRule type="cellIs" dxfId="151" priority="240" operator="lessThan">
      <formula>0</formula>
    </cfRule>
    <cfRule type="beginsWith" priority="241" operator="beginsWith" text="#">
      <formula>LEFT(AG29,LEN("#"))="#"</formula>
    </cfRule>
    <cfRule type="cellIs" dxfId="150" priority="242" operator="equal">
      <formula>1</formula>
    </cfRule>
  </conditionalFormatting>
  <conditionalFormatting sqref="AH142:AH147">
    <cfRule type="expression" dxfId="149" priority="129">
      <formula>IF(RIGHT(INT(AH142),1)*1=9,TRUE,FALSE)</formula>
    </cfRule>
  </conditionalFormatting>
  <conditionalFormatting sqref="AI137:AI149">
    <cfRule type="cellIs" dxfId="148" priority="243" operator="between">
      <formula>-0.01</formula>
      <formula>-0.99</formula>
    </cfRule>
    <cfRule type="cellIs" dxfId="147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6" priority="153" operator="between">
      <formula>-0.01</formula>
      <formula>-0.99</formula>
    </cfRule>
  </conditionalFormatting>
  <conditionalFormatting sqref="AJ29:AJ39">
    <cfRule type="cellIs" dxfId="145" priority="235" operator="lessThan">
      <formula>-0.3</formula>
    </cfRule>
    <cfRule type="cellIs" dxfId="144" priority="236" operator="lessThan">
      <formula>0</formula>
    </cfRule>
    <cfRule type="beginsWith" priority="237" operator="beginsWith" text="#">
      <formula>LEFT(AJ29,LEN("#"))="#"</formula>
    </cfRule>
    <cfRule type="cellIs" dxfId="143" priority="238" operator="equal">
      <formula>1</formula>
    </cfRule>
  </conditionalFormatting>
  <conditionalFormatting sqref="AJ142:AJ147 V142:V147">
    <cfRule type="cellIs" dxfId="142" priority="149" operator="greaterThan">
      <formula>0</formula>
    </cfRule>
  </conditionalFormatting>
  <conditionalFormatting sqref="AJ142:AU147">
    <cfRule type="cellIs" dxfId="141" priority="140" operator="lessThan">
      <formula>0</formula>
    </cfRule>
    <cfRule type="beginsWith" priority="141" operator="beginsWith" text="#">
      <formula>LEFT(AJ142,LEN("#"))="#"</formula>
    </cfRule>
    <cfRule type="cellIs" dxfId="140" priority="150" operator="equal">
      <formula>1</formula>
    </cfRule>
  </conditionalFormatting>
  <conditionalFormatting sqref="AM29:AM39">
    <cfRule type="cellIs" dxfId="139" priority="231" operator="lessThan">
      <formula>-0.3</formula>
    </cfRule>
    <cfRule type="cellIs" dxfId="138" priority="232" operator="lessThan">
      <formula>0</formula>
    </cfRule>
    <cfRule type="beginsWith" priority="233" operator="beginsWith" text="#">
      <formula>LEFT(AM29,LEN("#"))="#"</formula>
    </cfRule>
    <cfRule type="cellIs" dxfId="137" priority="234" operator="equal">
      <formula>1</formula>
    </cfRule>
  </conditionalFormatting>
  <conditionalFormatting sqref="AM127:AV136 BB127:BE136 BK127:BL136 BN127:BO136 BQ127:XFD136">
    <cfRule type="cellIs" dxfId="136" priority="105" operator="between">
      <formula>-0.01</formula>
      <formula>-0.99</formula>
    </cfRule>
    <cfRule type="cellIs" dxfId="135" priority="106" operator="between">
      <formula>0.01</formula>
      <formula>0.99</formula>
    </cfRule>
  </conditionalFormatting>
  <conditionalFormatting sqref="AP29:AP39">
    <cfRule type="cellIs" dxfId="134" priority="227" operator="lessThan">
      <formula>-0.3</formula>
    </cfRule>
    <cfRule type="cellIs" dxfId="133" priority="228" operator="lessThan">
      <formula>0</formula>
    </cfRule>
    <cfRule type="beginsWith" priority="229" operator="beginsWith" text="#">
      <formula>LEFT(AP29,LEN("#"))="#"</formula>
    </cfRule>
    <cfRule type="cellIs" dxfId="132" priority="230" operator="equal">
      <formula>1</formula>
    </cfRule>
  </conditionalFormatting>
  <conditionalFormatting sqref="AS29:AS39">
    <cfRule type="cellIs" dxfId="131" priority="223" operator="lessThan">
      <formula>-0.3</formula>
    </cfRule>
    <cfRule type="cellIs" dxfId="130" priority="224" operator="lessThan">
      <formula>0</formula>
    </cfRule>
    <cfRule type="beginsWith" priority="225" operator="beginsWith" text="#">
      <formula>LEFT(AS29,LEN("#"))="#"</formula>
    </cfRule>
    <cfRule type="cellIs" dxfId="129" priority="226" operator="equal">
      <formula>1</formula>
    </cfRule>
  </conditionalFormatting>
  <conditionalFormatting sqref="AV29:AV39">
    <cfRule type="cellIs" dxfId="128" priority="219" operator="lessThan">
      <formula>-0.3</formula>
    </cfRule>
    <cfRule type="cellIs" dxfId="127" priority="220" operator="lessThan">
      <formula>0</formula>
    </cfRule>
    <cfRule type="beginsWith" priority="221" operator="beginsWith" text="#">
      <formula>LEFT(AV29,LEN("#"))="#"</formula>
    </cfRule>
    <cfRule type="cellIs" dxfId="126" priority="222" operator="equal">
      <formula>1</formula>
    </cfRule>
  </conditionalFormatting>
  <conditionalFormatting sqref="AY29:AY39">
    <cfRule type="cellIs" dxfId="125" priority="215" operator="lessThan">
      <formula>-0.3</formula>
    </cfRule>
    <cfRule type="cellIs" dxfId="124" priority="216" operator="lessThan">
      <formula>0</formula>
    </cfRule>
    <cfRule type="beginsWith" priority="217" operator="beginsWith" text="#">
      <formula>LEFT(AY29,LEN("#"))="#"</formula>
    </cfRule>
    <cfRule type="cellIs" dxfId="123" priority="218" operator="equal">
      <formula>1</formula>
    </cfRule>
  </conditionalFormatting>
  <conditionalFormatting sqref="AZ142:AZ147">
    <cfRule type="cellIs" dxfId="122" priority="132" operator="greaterThan">
      <formula>0</formula>
    </cfRule>
    <cfRule type="cellIs" dxfId="121" priority="133" operator="equal">
      <formula>1</formula>
    </cfRule>
  </conditionalFormatting>
  <conditionalFormatting sqref="AZ142:BB147">
    <cfRule type="cellIs" dxfId="120" priority="130" operator="lessThan">
      <formula>0</formula>
    </cfRule>
    <cfRule type="beginsWith" priority="131" operator="beginsWith" text="#">
      <formula>LEFT(AZ142,LEN("#"))="#"</formula>
    </cfRule>
    <cfRule type="cellIs" dxfId="119" priority="136" operator="lessThan">
      <formula>-0.3</formula>
    </cfRule>
  </conditionalFormatting>
  <conditionalFormatting sqref="BA142:BB147 AJ142:AJ147">
    <cfRule type="cellIs" dxfId="118" priority="142" operator="equal">
      <formula>1</formula>
    </cfRule>
  </conditionalFormatting>
  <conditionalFormatting sqref="BA142:BB147 AK142:AU147">
    <cfRule type="cellIs" dxfId="117" priority="143" operator="equal">
      <formula>1</formula>
    </cfRule>
  </conditionalFormatting>
  <conditionalFormatting sqref="BA142:BB147">
    <cfRule type="cellIs" dxfId="116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5" priority="211" operator="lessThan">
      <formula>-0.3</formula>
    </cfRule>
    <cfRule type="cellIs" dxfId="114" priority="212" operator="lessThan">
      <formula>0</formula>
    </cfRule>
    <cfRule type="beginsWith" priority="213" operator="beginsWith" text="#">
      <formula>LEFT(BB29,LEN("#"))="#"</formula>
    </cfRule>
    <cfRule type="cellIs" dxfId="113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2" priority="134" operator="equal">
      <formula>1</formula>
    </cfRule>
    <cfRule type="cellIs" dxfId="111" priority="135" operator="greaterThanOrEqual">
      <formula>0</formula>
    </cfRule>
    <cfRule type="cellIs" dxfId="110" priority="137" operator="equal">
      <formula>1</formula>
    </cfRule>
    <cfRule type="cellIs" dxfId="109" priority="138" operator="lessThan">
      <formula>-0.3</formula>
    </cfRule>
    <cfRule type="cellIs" dxfId="108" priority="247" operator="lessThan">
      <formula>0</formula>
    </cfRule>
  </conditionalFormatting>
  <conditionalFormatting sqref="BE29:BE39">
    <cfRule type="cellIs" dxfId="107" priority="207" operator="lessThan">
      <formula>-0.3</formula>
    </cfRule>
    <cfRule type="cellIs" dxfId="106" priority="208" operator="lessThan">
      <formula>0</formula>
    </cfRule>
    <cfRule type="beginsWith" priority="209" operator="beginsWith" text="#">
      <formula>LEFT(BE29,LEN("#"))="#"</formula>
    </cfRule>
    <cfRule type="cellIs" dxfId="105" priority="210" operator="equal">
      <formula>1</formula>
    </cfRule>
  </conditionalFormatting>
  <conditionalFormatting sqref="BH29:BH39">
    <cfRule type="cellIs" dxfId="104" priority="203" operator="lessThan">
      <formula>-0.3</formula>
    </cfRule>
    <cfRule type="cellIs" dxfId="103" priority="204" operator="lessThan">
      <formula>0</formula>
    </cfRule>
    <cfRule type="beginsWith" priority="205" operator="beginsWith" text="#">
      <formula>LEFT(BH29,LEN("#"))="#"</formula>
    </cfRule>
    <cfRule type="cellIs" dxfId="102" priority="206" operator="equal">
      <formula>1</formula>
    </cfRule>
  </conditionalFormatting>
  <conditionalFormatting sqref="BK29:BK39">
    <cfRule type="cellIs" dxfId="101" priority="199" operator="lessThan">
      <formula>-0.3</formula>
    </cfRule>
    <cfRule type="cellIs" dxfId="100" priority="200" operator="lessThan">
      <formula>0</formula>
    </cfRule>
    <cfRule type="beginsWith" priority="201" operator="beginsWith" text="#">
      <formula>LEFT(BK29,LEN("#"))="#"</formula>
    </cfRule>
    <cfRule type="cellIs" dxfId="99" priority="202" operator="equal">
      <formula>1</formula>
    </cfRule>
  </conditionalFormatting>
  <conditionalFormatting sqref="BN29:BN39">
    <cfRule type="cellIs" dxfId="98" priority="195" operator="lessThan">
      <formula>-0.3</formula>
    </cfRule>
    <cfRule type="cellIs" dxfId="97" priority="196" operator="lessThan">
      <formula>0</formula>
    </cfRule>
    <cfRule type="beginsWith" priority="197" operator="beginsWith" text="#">
      <formula>LEFT(BN29,LEN("#"))="#"</formula>
    </cfRule>
    <cfRule type="cellIs" dxfId="96" priority="198" operator="equal">
      <formula>1</formula>
    </cfRule>
  </conditionalFormatting>
  <conditionalFormatting sqref="BQ29:BQ39">
    <cfRule type="cellIs" dxfId="95" priority="191" operator="lessThan">
      <formula>-0.3</formula>
    </cfRule>
    <cfRule type="cellIs" dxfId="94" priority="192" operator="lessThan">
      <formula>0</formula>
    </cfRule>
    <cfRule type="beginsWith" priority="193" operator="beginsWith" text="#">
      <formula>LEFT(BQ29,LEN("#"))="#"</formula>
    </cfRule>
    <cfRule type="cellIs" dxfId="93" priority="194" operator="equal">
      <formula>1</formula>
    </cfRule>
  </conditionalFormatting>
  <conditionalFormatting sqref="BT29:BT39">
    <cfRule type="cellIs" dxfId="92" priority="187" operator="lessThan">
      <formula>-0.3</formula>
    </cfRule>
    <cfRule type="cellIs" dxfId="91" priority="188" operator="lessThan">
      <formula>0</formula>
    </cfRule>
    <cfRule type="beginsWith" priority="189" operator="beginsWith" text="#">
      <formula>LEFT(BT29,LEN("#"))="#"</formula>
    </cfRule>
    <cfRule type="cellIs" dxfId="90" priority="190" operator="equal">
      <formula>1</formula>
    </cfRule>
  </conditionalFormatting>
  <conditionalFormatting sqref="BW29:BW39">
    <cfRule type="cellIs" dxfId="89" priority="183" operator="lessThan">
      <formula>-0.3</formula>
    </cfRule>
    <cfRule type="cellIs" dxfId="88" priority="184" operator="lessThan">
      <formula>0</formula>
    </cfRule>
    <cfRule type="beginsWith" priority="185" operator="beginsWith" text="#">
      <formula>LEFT(BW29,LEN("#"))="#"</formula>
    </cfRule>
    <cfRule type="cellIs" dxfId="87" priority="186" operator="equal">
      <formula>1</formula>
    </cfRule>
  </conditionalFormatting>
  <conditionalFormatting sqref="BZ29:BZ39">
    <cfRule type="cellIs" dxfId="86" priority="179" operator="lessThan">
      <formula>-0.3</formula>
    </cfRule>
    <cfRule type="cellIs" dxfId="85" priority="180" operator="lessThan">
      <formula>0</formula>
    </cfRule>
    <cfRule type="beginsWith" priority="181" operator="beginsWith" text="#">
      <formula>LEFT(BZ29,LEN("#"))="#"</formula>
    </cfRule>
    <cfRule type="cellIs" dxfId="84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3" priority="178" operator="equal">
      <formula>1</formula>
    </cfRule>
  </conditionalFormatting>
  <conditionalFormatting sqref="CC29:CE39">
    <cfRule type="cellIs" dxfId="82" priority="175" operator="lessThan">
      <formula>-0.3</formula>
    </cfRule>
    <cfRule type="cellIs" dxfId="81" priority="176" operator="lessThan">
      <formula>0</formula>
    </cfRule>
  </conditionalFormatting>
  <conditionalFormatting sqref="CD29:CE39">
    <cfRule type="cellIs" dxfId="80" priority="245" operator="greaterThanOrEqual">
      <formula>0</formula>
    </cfRule>
    <cfRule type="cellIs" dxfId="79" priority="246" operator="equal">
      <formula>1</formula>
    </cfRule>
  </conditionalFormatting>
  <conditionalFormatting sqref="C161:C163">
    <cfRule type="cellIs" dxfId="78" priority="50" operator="between">
      <formula>0.01</formula>
      <formula>0.99</formula>
    </cfRule>
  </conditionalFormatting>
  <conditionalFormatting sqref="C161:C163">
    <cfRule type="cellIs" dxfId="77" priority="49" operator="between">
      <formula>-0.01</formula>
      <formula>-0.99</formula>
    </cfRule>
  </conditionalFormatting>
  <conditionalFormatting sqref="I4">
    <cfRule type="cellIs" dxfId="76" priority="47" operator="between">
      <formula>-0.01</formula>
      <formula>-0.99</formula>
    </cfRule>
    <cfRule type="cellIs" dxfId="75" priority="48" operator="between">
      <formula>0.01</formula>
      <formula>0.99</formula>
    </cfRule>
  </conditionalFormatting>
  <conditionalFormatting sqref="L4">
    <cfRule type="cellIs" dxfId="74" priority="45" operator="between">
      <formula>-0.01</formula>
      <formula>-0.99</formula>
    </cfRule>
    <cfRule type="cellIs" dxfId="73" priority="46" operator="between">
      <formula>0.01</formula>
      <formula>0.99</formula>
    </cfRule>
  </conditionalFormatting>
  <conditionalFormatting sqref="O4">
    <cfRule type="cellIs" dxfId="72" priority="43" operator="between">
      <formula>-0.01</formula>
      <formula>-0.99</formula>
    </cfRule>
    <cfRule type="cellIs" dxfId="71" priority="44" operator="between">
      <formula>0.01</formula>
      <formula>0.99</formula>
    </cfRule>
  </conditionalFormatting>
  <conditionalFormatting sqref="R4">
    <cfRule type="cellIs" dxfId="70" priority="41" operator="between">
      <formula>-0.01</formula>
      <formula>-0.99</formula>
    </cfRule>
    <cfRule type="cellIs" dxfId="69" priority="42" operator="between">
      <formula>0.01</formula>
      <formula>0.99</formula>
    </cfRule>
  </conditionalFormatting>
  <conditionalFormatting sqref="U4">
    <cfRule type="cellIs" dxfId="68" priority="39" operator="between">
      <formula>-0.01</formula>
      <formula>-0.99</formula>
    </cfRule>
    <cfRule type="cellIs" dxfId="67" priority="40" operator="between">
      <formula>0.01</formula>
      <formula>0.99</formula>
    </cfRule>
  </conditionalFormatting>
  <conditionalFormatting sqref="X4">
    <cfRule type="cellIs" dxfId="66" priority="37" operator="between">
      <formula>-0.01</formula>
      <formula>-0.99</formula>
    </cfRule>
    <cfRule type="cellIs" dxfId="65" priority="38" operator="between">
      <formula>0.01</formula>
      <formula>0.99</formula>
    </cfRule>
  </conditionalFormatting>
  <conditionalFormatting sqref="AA4">
    <cfRule type="cellIs" dxfId="64" priority="35" operator="between">
      <formula>-0.01</formula>
      <formula>-0.99</formula>
    </cfRule>
    <cfRule type="cellIs" dxfId="63" priority="36" operator="between">
      <formula>0.01</formula>
      <formula>0.99</formula>
    </cfRule>
  </conditionalFormatting>
  <conditionalFormatting sqref="AD4">
    <cfRule type="cellIs" dxfId="62" priority="33" operator="between">
      <formula>-0.01</formula>
      <formula>-0.99</formula>
    </cfRule>
    <cfRule type="cellIs" dxfId="61" priority="34" operator="between">
      <formula>0.01</formula>
      <formula>0.99</formula>
    </cfRule>
  </conditionalFormatting>
  <conditionalFormatting sqref="AG4">
    <cfRule type="cellIs" dxfId="60" priority="31" operator="between">
      <formula>-0.01</formula>
      <formula>-0.99</formula>
    </cfRule>
    <cfRule type="cellIs" dxfId="59" priority="32" operator="between">
      <formula>0.01</formula>
      <formula>0.99</formula>
    </cfRule>
  </conditionalFormatting>
  <conditionalFormatting sqref="AJ4">
    <cfRule type="cellIs" dxfId="58" priority="29" operator="between">
      <formula>-0.01</formula>
      <formula>-0.99</formula>
    </cfRule>
    <cfRule type="cellIs" dxfId="57" priority="30" operator="between">
      <formula>0.01</formula>
      <formula>0.99</formula>
    </cfRule>
  </conditionalFormatting>
  <conditionalFormatting sqref="AM4">
    <cfRule type="cellIs" dxfId="56" priority="27" operator="between">
      <formula>-0.01</formula>
      <formula>-0.99</formula>
    </cfRule>
    <cfRule type="cellIs" dxfId="55" priority="28" operator="between">
      <formula>0.01</formula>
      <formula>0.99</formula>
    </cfRule>
  </conditionalFormatting>
  <conditionalFormatting sqref="AP4">
    <cfRule type="cellIs" dxfId="54" priority="25" operator="between">
      <formula>-0.01</formula>
      <formula>-0.99</formula>
    </cfRule>
    <cfRule type="cellIs" dxfId="53" priority="26" operator="between">
      <formula>0.01</formula>
      <formula>0.99</formula>
    </cfRule>
  </conditionalFormatting>
  <conditionalFormatting sqref="AS4">
    <cfRule type="cellIs" dxfId="52" priority="23" operator="between">
      <formula>-0.01</formula>
      <formula>-0.99</formula>
    </cfRule>
    <cfRule type="cellIs" dxfId="51" priority="24" operator="between">
      <formula>0.01</formula>
      <formula>0.99</formula>
    </cfRule>
  </conditionalFormatting>
  <conditionalFormatting sqref="AV4">
    <cfRule type="cellIs" dxfId="50" priority="21" operator="between">
      <formula>-0.01</formula>
      <formula>-0.99</formula>
    </cfRule>
    <cfRule type="cellIs" dxfId="49" priority="22" operator="between">
      <formula>0.01</formula>
      <formula>0.99</formula>
    </cfRule>
  </conditionalFormatting>
  <conditionalFormatting sqref="AY4">
    <cfRule type="cellIs" dxfId="48" priority="19" operator="between">
      <formula>-0.01</formula>
      <formula>-0.99</formula>
    </cfRule>
    <cfRule type="cellIs" dxfId="47" priority="20" operator="between">
      <formula>0.01</formula>
      <formula>0.99</formula>
    </cfRule>
  </conditionalFormatting>
  <conditionalFormatting sqref="BB4">
    <cfRule type="cellIs" dxfId="46" priority="17" operator="between">
      <formula>-0.01</formula>
      <formula>-0.99</formula>
    </cfRule>
    <cfRule type="cellIs" dxfId="45" priority="18" operator="between">
      <formula>0.01</formula>
      <formula>0.99</formula>
    </cfRule>
  </conditionalFormatting>
  <conditionalFormatting sqref="BE4">
    <cfRule type="cellIs" dxfId="44" priority="15" operator="between">
      <formula>-0.01</formula>
      <formula>-0.99</formula>
    </cfRule>
    <cfRule type="cellIs" dxfId="43" priority="16" operator="between">
      <formula>0.01</formula>
      <formula>0.99</formula>
    </cfRule>
  </conditionalFormatting>
  <conditionalFormatting sqref="BH4">
    <cfRule type="cellIs" dxfId="42" priority="13" operator="between">
      <formula>-0.01</formula>
      <formula>-0.99</formula>
    </cfRule>
    <cfRule type="cellIs" dxfId="41" priority="14" operator="between">
      <formula>0.01</formula>
      <formula>0.99</formula>
    </cfRule>
  </conditionalFormatting>
  <conditionalFormatting sqref="BK4">
    <cfRule type="cellIs" dxfId="40" priority="11" operator="between">
      <formula>-0.01</formula>
      <formula>-0.99</formula>
    </cfRule>
    <cfRule type="cellIs" dxfId="39" priority="12" operator="between">
      <formula>0.01</formula>
      <formula>0.99</formula>
    </cfRule>
  </conditionalFormatting>
  <conditionalFormatting sqref="BN4">
    <cfRule type="cellIs" dxfId="38" priority="9" operator="between">
      <formula>-0.01</formula>
      <formula>-0.99</formula>
    </cfRule>
    <cfRule type="cellIs" dxfId="37" priority="10" operator="between">
      <formula>0.01</formula>
      <formula>0.99</formula>
    </cfRule>
  </conditionalFormatting>
  <conditionalFormatting sqref="BQ4">
    <cfRule type="cellIs" dxfId="36" priority="7" operator="between">
      <formula>-0.01</formula>
      <formula>-0.99</formula>
    </cfRule>
    <cfRule type="cellIs" dxfId="35" priority="8" operator="between">
      <formula>0.01</formula>
      <formula>0.99</formula>
    </cfRule>
  </conditionalFormatting>
  <conditionalFormatting sqref="BT4">
    <cfRule type="cellIs" dxfId="34" priority="5" operator="between">
      <formula>-0.01</formula>
      <formula>-0.99</formula>
    </cfRule>
    <cfRule type="cellIs" dxfId="33" priority="6" operator="between">
      <formula>0.01</formula>
      <formula>0.99</formula>
    </cfRule>
  </conditionalFormatting>
  <conditionalFormatting sqref="BW4">
    <cfRule type="cellIs" dxfId="32" priority="3" operator="between">
      <formula>-0.01</formula>
      <formula>-0.99</formula>
    </cfRule>
    <cfRule type="cellIs" dxfId="31" priority="4" operator="between">
      <formula>0.01</formula>
      <formula>0.99</formula>
    </cfRule>
  </conditionalFormatting>
  <conditionalFormatting sqref="BZ4">
    <cfRule type="cellIs" dxfId="30" priority="1" operator="between">
      <formula>-0.01</formula>
      <formula>-0.99</formula>
    </cfRule>
    <cfRule type="cellIs" dxfId="29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5"/>
  <sheetViews>
    <sheetView zoomScale="77" zoomScaleNormal="85" workbookViewId="0">
      <selection activeCell="G8" sqref="G8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8" bestFit="1" customWidth="1"/>
    <col min="7" max="7" width="6.7109375" bestFit="1" customWidth="1"/>
    <col min="8" max="8" width="6.42578125" bestFit="1" customWidth="1"/>
    <col min="9" max="9" width="6.7109375" bestFit="1" customWidth="1"/>
    <col min="10" max="10" width="13.5703125" hidden="1" customWidth="1"/>
    <col min="11" max="11" width="6.7109375" bestFit="1" customWidth="1"/>
    <col min="12" max="12" width="7.42578125" bestFit="1" customWidth="1"/>
    <col min="13" max="13" width="7.140625" bestFit="1" customWidth="1"/>
    <col min="14" max="14" width="8" bestFit="1" customWidth="1"/>
    <col min="15" max="15" width="7.140625" bestFit="1" customWidth="1"/>
    <col min="16" max="16" width="7.42578125" bestFit="1" customWidth="1"/>
    <col min="17" max="17" width="7.140625" bestFit="1" customWidth="1"/>
    <col min="18" max="18" width="8" bestFit="1" customWidth="1"/>
    <col min="19" max="19" width="7.140625" bestFit="1" customWidth="1"/>
    <col min="20" max="20" width="8.42578125" bestFit="1" customWidth="1"/>
    <col min="21" max="21" width="6.42578125" bestFit="1" customWidth="1"/>
    <col min="22" max="22" width="7" bestFit="1" customWidth="1"/>
    <col min="23" max="23" width="6.42578125" bestFit="1" customWidth="1"/>
    <col min="24" max="24" width="13.5703125" hidden="1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0" x14ac:dyDescent="0.25">
      <c r="A1" s="1098" t="s">
        <v>1339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9840</v>
      </c>
      <c r="F4" s="1250">
        <v>0</v>
      </c>
      <c r="G4" s="1249">
        <v>9840</v>
      </c>
      <c r="H4" s="1250">
        <v>0</v>
      </c>
      <c r="I4" s="1249">
        <v>9840</v>
      </c>
      <c r="J4" s="1249" t="s">
        <v>928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9840</v>
      </c>
      <c r="F5" s="1250">
        <v>0</v>
      </c>
      <c r="G5" s="1249">
        <v>9840</v>
      </c>
      <c r="H5" s="1250">
        <v>0</v>
      </c>
      <c r="I5" s="1249">
        <v>9840</v>
      </c>
      <c r="J5" s="1249" t="s">
        <v>928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9840</v>
      </c>
      <c r="F6" s="1250">
        <v>0</v>
      </c>
      <c r="G6" s="1249">
        <v>9840</v>
      </c>
      <c r="H6" s="1250">
        <v>0</v>
      </c>
      <c r="I6" s="1249">
        <v>9840</v>
      </c>
      <c r="J6" s="1249" t="s">
        <v>928</v>
      </c>
    </row>
    <row r="7" spans="1:10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9">
        <v>1591</v>
      </c>
      <c r="F7" s="1250">
        <v>0</v>
      </c>
      <c r="G7" s="1249">
        <v>1591</v>
      </c>
      <c r="H7" s="1250">
        <v>0</v>
      </c>
      <c r="I7" s="1249">
        <v>1591</v>
      </c>
      <c r="J7" s="1249" t="s">
        <v>933</v>
      </c>
    </row>
    <row r="8" spans="1:10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9">
        <v>1569</v>
      </c>
      <c r="F8" s="1250">
        <v>0</v>
      </c>
      <c r="G8" s="1249">
        <v>1569</v>
      </c>
      <c r="H8" s="1250">
        <v>0</v>
      </c>
      <c r="I8" s="1249">
        <v>1569</v>
      </c>
      <c r="J8" s="1249" t="s">
        <v>933</v>
      </c>
    </row>
    <row r="9" spans="1:10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9">
        <v>3241</v>
      </c>
      <c r="F9" s="1250">
        <v>0</v>
      </c>
      <c r="G9" s="1249">
        <v>3241</v>
      </c>
      <c r="H9" s="1250">
        <v>0</v>
      </c>
      <c r="I9" s="1249">
        <v>3241</v>
      </c>
      <c r="J9" s="1249" t="s">
        <v>933</v>
      </c>
    </row>
    <row r="10" spans="1:10" x14ac:dyDescent="0.25">
      <c r="A10" s="1249">
        <v>18</v>
      </c>
      <c r="B10" s="1249" t="s">
        <v>511</v>
      </c>
      <c r="C10" s="1249" t="s">
        <v>432</v>
      </c>
      <c r="D10" s="1249" t="s">
        <v>503</v>
      </c>
      <c r="E10" s="1249">
        <v>6208</v>
      </c>
      <c r="F10" s="1250">
        <v>0</v>
      </c>
      <c r="G10" s="1249">
        <v>6208</v>
      </c>
      <c r="H10" s="1250">
        <v>0</v>
      </c>
      <c r="I10" s="1249">
        <v>6208</v>
      </c>
      <c r="J10" s="1249" t="s">
        <v>928</v>
      </c>
    </row>
    <row r="11" spans="1:10" x14ac:dyDescent="0.25">
      <c r="A11" s="1249">
        <v>20</v>
      </c>
      <c r="B11" s="1249" t="s">
        <v>512</v>
      </c>
      <c r="C11" s="1249" t="s">
        <v>432</v>
      </c>
      <c r="D11" s="1249" t="s">
        <v>503</v>
      </c>
      <c r="E11" s="1249">
        <v>6206</v>
      </c>
      <c r="F11" s="1163">
        <v>-1.6000000000000001E-4</v>
      </c>
      <c r="G11" s="1249">
        <v>6207</v>
      </c>
      <c r="H11" s="1250">
        <v>0</v>
      </c>
      <c r="I11" s="1249">
        <v>6207</v>
      </c>
      <c r="J11" s="1249" t="s">
        <v>928</v>
      </c>
    </row>
    <row r="12" spans="1:10" x14ac:dyDescent="0.25">
      <c r="A12" s="1249">
        <v>27</v>
      </c>
      <c r="B12" s="1249" t="s">
        <v>513</v>
      </c>
      <c r="C12" s="1249" t="s">
        <v>514</v>
      </c>
      <c r="D12" s="1249" t="s">
        <v>503</v>
      </c>
      <c r="E12" s="1249">
        <v>21583</v>
      </c>
      <c r="F12" s="1250">
        <v>0</v>
      </c>
      <c r="G12" s="1249">
        <v>21583</v>
      </c>
      <c r="H12" s="1250">
        <v>0</v>
      </c>
      <c r="I12" s="1249">
        <v>21583</v>
      </c>
      <c r="J12" s="1249" t="s">
        <v>928</v>
      </c>
    </row>
    <row r="13" spans="1:10" x14ac:dyDescent="0.25">
      <c r="A13" s="1097">
        <v>30</v>
      </c>
      <c r="B13" s="1097" t="s">
        <v>515</v>
      </c>
      <c r="C13" s="1097" t="s">
        <v>514</v>
      </c>
      <c r="D13" s="1097" t="s">
        <v>503</v>
      </c>
      <c r="E13" s="1249">
        <v>4075</v>
      </c>
      <c r="F13" s="1250">
        <v>0</v>
      </c>
      <c r="G13" s="1249">
        <v>4075</v>
      </c>
      <c r="H13" s="1250">
        <v>0</v>
      </c>
      <c r="I13" s="1249">
        <v>4075</v>
      </c>
      <c r="J13" s="1249" t="s">
        <v>933</v>
      </c>
    </row>
    <row r="14" spans="1:10" x14ac:dyDescent="0.25">
      <c r="A14" s="1249">
        <v>33</v>
      </c>
      <c r="B14" s="1249" t="s">
        <v>320</v>
      </c>
      <c r="C14" s="1249" t="s">
        <v>514</v>
      </c>
      <c r="D14" s="1249" t="s">
        <v>503</v>
      </c>
      <c r="E14" s="1249">
        <v>26731</v>
      </c>
      <c r="F14" s="1250">
        <v>0</v>
      </c>
      <c r="G14" s="1249">
        <v>26731</v>
      </c>
      <c r="H14" s="1250">
        <v>0</v>
      </c>
      <c r="I14" s="1249">
        <v>26731</v>
      </c>
      <c r="J14" s="1249" t="s">
        <v>928</v>
      </c>
    </row>
    <row r="15" spans="1:10" x14ac:dyDescent="0.25">
      <c r="A15" s="1249">
        <v>34</v>
      </c>
      <c r="B15" s="1249" t="s">
        <v>321</v>
      </c>
      <c r="C15" s="1249" t="s">
        <v>514</v>
      </c>
      <c r="D15" s="1249" t="s">
        <v>503</v>
      </c>
      <c r="E15" s="1249">
        <v>23747</v>
      </c>
      <c r="F15" s="1250">
        <v>0</v>
      </c>
      <c r="G15" s="1249">
        <v>23747</v>
      </c>
      <c r="H15" s="1250">
        <v>0</v>
      </c>
      <c r="I15" s="1249">
        <v>23747</v>
      </c>
      <c r="J15" s="1249" t="s">
        <v>928</v>
      </c>
    </row>
    <row r="16" spans="1:10" x14ac:dyDescent="0.25">
      <c r="A16" s="1249">
        <v>35</v>
      </c>
      <c r="B16" s="1249" t="s">
        <v>322</v>
      </c>
      <c r="C16" s="1249" t="s">
        <v>514</v>
      </c>
      <c r="D16" s="1249" t="s">
        <v>503</v>
      </c>
      <c r="E16" s="1249">
        <v>23747</v>
      </c>
      <c r="F16" s="1250">
        <v>0</v>
      </c>
      <c r="G16" s="1249">
        <v>23747</v>
      </c>
      <c r="H16" s="1250">
        <v>0</v>
      </c>
      <c r="I16" s="1249">
        <v>23747</v>
      </c>
      <c r="J16" s="1249" t="s">
        <v>928</v>
      </c>
    </row>
    <row r="17" spans="1:10" x14ac:dyDescent="0.25">
      <c r="A17" s="1249">
        <v>38</v>
      </c>
      <c r="B17" s="1249" t="s">
        <v>517</v>
      </c>
      <c r="C17" s="1249" t="s">
        <v>514</v>
      </c>
      <c r="D17" s="1249" t="s">
        <v>503</v>
      </c>
      <c r="E17" s="1249">
        <v>23917</v>
      </c>
      <c r="F17" s="1250">
        <v>0</v>
      </c>
      <c r="G17" s="1249">
        <v>23917</v>
      </c>
      <c r="H17" s="1250">
        <v>0</v>
      </c>
      <c r="I17" s="1249">
        <v>23917</v>
      </c>
      <c r="J17" s="1249" t="s">
        <v>928</v>
      </c>
    </row>
    <row r="18" spans="1:10" x14ac:dyDescent="0.25">
      <c r="A18" s="1249">
        <v>39</v>
      </c>
      <c r="B18" s="1249" t="s">
        <v>518</v>
      </c>
      <c r="C18" s="1249" t="s">
        <v>514</v>
      </c>
      <c r="D18" s="1249" t="s">
        <v>503</v>
      </c>
      <c r="E18" s="1249">
        <v>23917</v>
      </c>
      <c r="F18" s="1250">
        <v>0</v>
      </c>
      <c r="G18" s="1249">
        <v>23917</v>
      </c>
      <c r="H18" s="1250">
        <v>0</v>
      </c>
      <c r="I18" s="1249">
        <v>23917</v>
      </c>
      <c r="J18" s="1249" t="s">
        <v>928</v>
      </c>
    </row>
    <row r="19" spans="1:10" x14ac:dyDescent="0.25">
      <c r="A19" s="1249">
        <v>40</v>
      </c>
      <c r="B19" s="1249" t="s">
        <v>519</v>
      </c>
      <c r="C19" s="1249" t="s">
        <v>514</v>
      </c>
      <c r="D19" s="1249" t="s">
        <v>503</v>
      </c>
      <c r="E19" s="1249">
        <v>23917</v>
      </c>
      <c r="F19" s="1250">
        <v>0</v>
      </c>
      <c r="G19" s="1249">
        <v>23917</v>
      </c>
      <c r="H19" s="1250">
        <v>0</v>
      </c>
      <c r="I19" s="1249">
        <v>23917</v>
      </c>
      <c r="J19" s="1249" t="s">
        <v>928</v>
      </c>
    </row>
    <row r="20" spans="1:10" x14ac:dyDescent="0.25">
      <c r="A20" s="1249">
        <v>41</v>
      </c>
      <c r="B20" s="1249" t="s">
        <v>520</v>
      </c>
      <c r="C20" s="1249" t="s">
        <v>514</v>
      </c>
      <c r="D20" s="1249" t="s">
        <v>503</v>
      </c>
      <c r="E20" s="1249">
        <v>23917</v>
      </c>
      <c r="F20" s="1250">
        <v>0</v>
      </c>
      <c r="G20" s="1249">
        <v>23917</v>
      </c>
      <c r="H20" s="1250">
        <v>0</v>
      </c>
      <c r="I20" s="1249">
        <v>23917</v>
      </c>
      <c r="J20" s="1249" t="s">
        <v>928</v>
      </c>
    </row>
    <row r="21" spans="1:10" x14ac:dyDescent="0.25">
      <c r="A21" s="1249">
        <v>42</v>
      </c>
      <c r="B21" s="1249" t="s">
        <v>1277</v>
      </c>
      <c r="C21" s="1249" t="s">
        <v>514</v>
      </c>
      <c r="D21" s="1249" t="s">
        <v>503</v>
      </c>
      <c r="E21" s="1249">
        <v>11128</v>
      </c>
      <c r="F21" s="1250">
        <v>0</v>
      </c>
      <c r="G21" s="1249">
        <v>11128</v>
      </c>
      <c r="H21" s="1250">
        <v>0</v>
      </c>
      <c r="I21" s="1249">
        <v>11128</v>
      </c>
      <c r="J21" s="1249" t="s">
        <v>928</v>
      </c>
    </row>
    <row r="22" spans="1:10" x14ac:dyDescent="0.25">
      <c r="A22" s="1249">
        <v>43</v>
      </c>
      <c r="B22" s="1249" t="s">
        <v>1278</v>
      </c>
      <c r="C22" s="1249" t="s">
        <v>514</v>
      </c>
      <c r="D22" s="1249" t="s">
        <v>503</v>
      </c>
      <c r="E22" s="1249">
        <v>11128</v>
      </c>
      <c r="F22" s="1250">
        <v>0</v>
      </c>
      <c r="G22" s="1249">
        <v>11128</v>
      </c>
      <c r="H22" s="1250">
        <v>0</v>
      </c>
      <c r="I22" s="1249">
        <v>11128</v>
      </c>
      <c r="J22" s="1249" t="s">
        <v>928</v>
      </c>
    </row>
    <row r="23" spans="1:10" x14ac:dyDescent="0.25">
      <c r="A23" s="1249">
        <v>44</v>
      </c>
      <c r="B23" s="1249" t="s">
        <v>1279</v>
      </c>
      <c r="C23" s="1249" t="s">
        <v>514</v>
      </c>
      <c r="D23" s="1249" t="s">
        <v>503</v>
      </c>
      <c r="E23" s="1249">
        <v>11128</v>
      </c>
      <c r="F23" s="1250">
        <v>0</v>
      </c>
      <c r="G23" s="1249">
        <v>11128</v>
      </c>
      <c r="H23" s="1250">
        <v>0</v>
      </c>
      <c r="I23" s="1249">
        <v>11128</v>
      </c>
      <c r="J23" s="1249" t="s">
        <v>928</v>
      </c>
    </row>
    <row r="24" spans="1:10" x14ac:dyDescent="0.25">
      <c r="A24" s="1249">
        <v>48</v>
      </c>
      <c r="B24" s="1249" t="s">
        <v>521</v>
      </c>
      <c r="C24" s="1249" t="s">
        <v>514</v>
      </c>
      <c r="D24" s="1249" t="s">
        <v>503</v>
      </c>
      <c r="E24" s="1249">
        <v>14057</v>
      </c>
      <c r="F24" s="1250">
        <v>0</v>
      </c>
      <c r="G24" s="1249">
        <v>14057</v>
      </c>
      <c r="H24" s="1250">
        <v>0</v>
      </c>
      <c r="I24" s="1249">
        <v>14057</v>
      </c>
      <c r="J24" s="1249" t="s">
        <v>928</v>
      </c>
    </row>
    <row r="25" spans="1:10" x14ac:dyDescent="0.25">
      <c r="A25" s="1249">
        <v>49</v>
      </c>
      <c r="B25" s="1249" t="s">
        <v>522</v>
      </c>
      <c r="C25" s="1249" t="s">
        <v>514</v>
      </c>
      <c r="D25" s="1249" t="s">
        <v>503</v>
      </c>
      <c r="E25" s="1249">
        <v>14057</v>
      </c>
      <c r="F25" s="1250">
        <v>0</v>
      </c>
      <c r="G25" s="1249">
        <v>14057</v>
      </c>
      <c r="H25" s="1250">
        <v>0</v>
      </c>
      <c r="I25" s="1249">
        <v>14057</v>
      </c>
      <c r="J25" s="1249" t="s">
        <v>928</v>
      </c>
    </row>
    <row r="26" spans="1:10" x14ac:dyDescent="0.25">
      <c r="A26" s="1249">
        <v>50</v>
      </c>
      <c r="B26" s="1249" t="s">
        <v>323</v>
      </c>
      <c r="C26" s="1249" t="s">
        <v>514</v>
      </c>
      <c r="D26" s="1249" t="s">
        <v>503</v>
      </c>
      <c r="E26" s="1249">
        <v>26731</v>
      </c>
      <c r="F26" s="1250">
        <v>0</v>
      </c>
      <c r="G26" s="1249">
        <v>26731</v>
      </c>
      <c r="H26" s="1250">
        <v>0</v>
      </c>
      <c r="I26" s="1249">
        <v>26731</v>
      </c>
      <c r="J26" s="1249" t="s">
        <v>928</v>
      </c>
    </row>
    <row r="27" spans="1:10" x14ac:dyDescent="0.25">
      <c r="A27" s="1249">
        <v>58</v>
      </c>
      <c r="B27" s="1249" t="s">
        <v>523</v>
      </c>
      <c r="C27" s="1249" t="s">
        <v>514</v>
      </c>
      <c r="D27" s="1249" t="s">
        <v>503</v>
      </c>
      <c r="E27" s="1249">
        <v>26735</v>
      </c>
      <c r="F27" s="1250">
        <v>0</v>
      </c>
      <c r="G27" s="1249">
        <v>26735</v>
      </c>
      <c r="H27" s="1250">
        <v>0</v>
      </c>
      <c r="I27" s="1249">
        <v>26735</v>
      </c>
      <c r="J27" s="1249" t="s">
        <v>928</v>
      </c>
    </row>
    <row r="28" spans="1:10" x14ac:dyDescent="0.25">
      <c r="A28" s="1249">
        <v>59</v>
      </c>
      <c r="B28" s="1249" t="s">
        <v>524</v>
      </c>
      <c r="C28" s="1249" t="s">
        <v>514</v>
      </c>
      <c r="D28" s="1249" t="s">
        <v>503</v>
      </c>
      <c r="E28" s="1249">
        <v>26731</v>
      </c>
      <c r="F28" s="1250">
        <v>0</v>
      </c>
      <c r="G28" s="1249">
        <v>26731</v>
      </c>
      <c r="H28" s="1250">
        <v>0</v>
      </c>
      <c r="I28" s="1249">
        <v>26731</v>
      </c>
      <c r="J28" s="1249" t="s">
        <v>928</v>
      </c>
    </row>
    <row r="29" spans="1:10" x14ac:dyDescent="0.25">
      <c r="A29" s="1249">
        <v>61</v>
      </c>
      <c r="B29" s="1249" t="s">
        <v>525</v>
      </c>
      <c r="C29" s="1249" t="s">
        <v>514</v>
      </c>
      <c r="D29" s="1249" t="s">
        <v>503</v>
      </c>
      <c r="E29" s="1249">
        <v>26731</v>
      </c>
      <c r="F29" s="1250">
        <v>0</v>
      </c>
      <c r="G29" s="1249">
        <v>26731</v>
      </c>
      <c r="H29" s="1250">
        <v>0</v>
      </c>
      <c r="I29" s="1249">
        <v>26731</v>
      </c>
      <c r="J29" s="1249" t="s">
        <v>928</v>
      </c>
    </row>
    <row r="30" spans="1:10" x14ac:dyDescent="0.25">
      <c r="A30" s="1097">
        <v>64</v>
      </c>
      <c r="B30" s="1097" t="s">
        <v>526</v>
      </c>
      <c r="C30" s="1097" t="s">
        <v>445</v>
      </c>
      <c r="D30" s="1097" t="s">
        <v>503</v>
      </c>
      <c r="E30" s="1249">
        <v>1633</v>
      </c>
      <c r="F30" s="1250">
        <v>0</v>
      </c>
      <c r="G30" s="1249">
        <v>1633</v>
      </c>
      <c r="H30" s="1250">
        <v>0</v>
      </c>
      <c r="I30" s="1249">
        <v>1633</v>
      </c>
      <c r="J30" s="1249" t="s">
        <v>933</v>
      </c>
    </row>
    <row r="31" spans="1:10" x14ac:dyDescent="0.25">
      <c r="A31" s="1249">
        <v>66</v>
      </c>
      <c r="B31" s="1249" t="s">
        <v>527</v>
      </c>
      <c r="C31" s="1249" t="s">
        <v>445</v>
      </c>
      <c r="D31" s="1249" t="s">
        <v>503</v>
      </c>
      <c r="E31" s="1249">
        <v>7661</v>
      </c>
      <c r="F31" s="1250">
        <v>0</v>
      </c>
      <c r="G31" s="1249">
        <v>7661</v>
      </c>
      <c r="H31" s="1250">
        <v>0</v>
      </c>
      <c r="I31" s="1249">
        <v>7661</v>
      </c>
      <c r="J31" s="1249" t="s">
        <v>928</v>
      </c>
    </row>
    <row r="32" spans="1:10" x14ac:dyDescent="0.25">
      <c r="A32" s="1249">
        <v>68</v>
      </c>
      <c r="B32" s="1249" t="s">
        <v>528</v>
      </c>
      <c r="C32" s="1249" t="s">
        <v>514</v>
      </c>
      <c r="D32" s="1249" t="s">
        <v>503</v>
      </c>
      <c r="E32" s="1249">
        <v>17571</v>
      </c>
      <c r="F32" s="1250">
        <v>0</v>
      </c>
      <c r="G32" s="1249">
        <v>17571</v>
      </c>
      <c r="H32" s="1250">
        <v>0</v>
      </c>
      <c r="I32" s="1249">
        <v>17571</v>
      </c>
      <c r="J32" s="1249" t="s">
        <v>928</v>
      </c>
    </row>
    <row r="33" spans="1:10" x14ac:dyDescent="0.25">
      <c r="A33" s="1249">
        <v>69</v>
      </c>
      <c r="B33" s="1249" t="s">
        <v>1281</v>
      </c>
      <c r="C33" s="1249" t="s">
        <v>514</v>
      </c>
      <c r="D33" s="1249" t="s">
        <v>503</v>
      </c>
      <c r="E33" s="1249">
        <v>16693</v>
      </c>
      <c r="F33" s="1250">
        <v>0</v>
      </c>
      <c r="G33" s="1249">
        <v>16693</v>
      </c>
      <c r="H33" s="1250">
        <v>0</v>
      </c>
      <c r="I33" s="1249">
        <v>16693</v>
      </c>
      <c r="J33" s="1249" t="s">
        <v>928</v>
      </c>
    </row>
    <row r="34" spans="1:10" x14ac:dyDescent="0.25">
      <c r="A34" s="1249">
        <v>73</v>
      </c>
      <c r="B34" s="1249" t="s">
        <v>529</v>
      </c>
      <c r="C34" s="1249" t="s">
        <v>445</v>
      </c>
      <c r="D34" s="1249" t="s">
        <v>503</v>
      </c>
      <c r="E34" s="1249">
        <v>8561</v>
      </c>
      <c r="F34" s="1250">
        <v>0</v>
      </c>
      <c r="G34" s="1249">
        <v>8561</v>
      </c>
      <c r="H34" s="1250">
        <v>0</v>
      </c>
      <c r="I34" s="1249">
        <v>8561</v>
      </c>
      <c r="J34" s="1249" t="s">
        <v>928</v>
      </c>
    </row>
    <row r="35" spans="1:10" x14ac:dyDescent="0.25">
      <c r="A35" s="1097">
        <v>77</v>
      </c>
      <c r="B35" s="1097" t="s">
        <v>530</v>
      </c>
      <c r="C35" s="1097" t="s">
        <v>445</v>
      </c>
      <c r="D35" s="1097" t="s">
        <v>503</v>
      </c>
      <c r="E35" s="1249">
        <v>1153</v>
      </c>
      <c r="F35" s="1250">
        <v>0</v>
      </c>
      <c r="G35" s="1249">
        <v>1153</v>
      </c>
      <c r="H35" s="1250">
        <v>0</v>
      </c>
      <c r="I35" s="1249">
        <v>1153</v>
      </c>
      <c r="J35" s="1249" t="s">
        <v>933</v>
      </c>
    </row>
    <row r="36" spans="1:10" x14ac:dyDescent="0.25">
      <c r="A36" s="1249">
        <v>78</v>
      </c>
      <c r="B36" s="1249" t="s">
        <v>531</v>
      </c>
      <c r="C36" s="1249" t="s">
        <v>445</v>
      </c>
      <c r="D36" s="1249" t="s">
        <v>503</v>
      </c>
      <c r="E36" s="1249">
        <v>9543</v>
      </c>
      <c r="F36" s="1250">
        <v>0</v>
      </c>
      <c r="G36" s="1249">
        <v>9543</v>
      </c>
      <c r="H36" s="1250">
        <v>0</v>
      </c>
      <c r="I36" s="1249">
        <v>9543</v>
      </c>
      <c r="J36" s="1249" t="s">
        <v>928</v>
      </c>
    </row>
    <row r="37" spans="1:10" x14ac:dyDescent="0.25">
      <c r="A37" s="1249">
        <v>81</v>
      </c>
      <c r="B37" s="1249" t="s">
        <v>532</v>
      </c>
      <c r="C37" s="1249" t="s">
        <v>510</v>
      </c>
      <c r="D37" s="1249" t="s">
        <v>503</v>
      </c>
      <c r="E37" s="1249">
        <v>11074</v>
      </c>
      <c r="F37" s="1250">
        <v>0</v>
      </c>
      <c r="G37" s="1249">
        <v>11074</v>
      </c>
      <c r="H37" s="1250">
        <v>0</v>
      </c>
      <c r="I37" s="1249">
        <v>11074</v>
      </c>
      <c r="J37" s="1249" t="s">
        <v>928</v>
      </c>
    </row>
    <row r="38" spans="1:10" x14ac:dyDescent="0.25">
      <c r="A38" s="1249">
        <v>84</v>
      </c>
      <c r="B38" s="1249" t="s">
        <v>533</v>
      </c>
      <c r="C38" s="1249" t="s">
        <v>445</v>
      </c>
      <c r="D38" s="1249" t="s">
        <v>503</v>
      </c>
      <c r="E38" s="1249">
        <v>9543</v>
      </c>
      <c r="F38" s="1250">
        <v>0</v>
      </c>
      <c r="G38" s="1249">
        <v>9543</v>
      </c>
      <c r="H38" s="1250">
        <v>0</v>
      </c>
      <c r="I38" s="1249">
        <v>9543</v>
      </c>
      <c r="J38" s="1249" t="s">
        <v>928</v>
      </c>
    </row>
    <row r="39" spans="1:10" x14ac:dyDescent="0.25">
      <c r="A39" s="1097">
        <v>85</v>
      </c>
      <c r="B39" s="1097" t="s">
        <v>534</v>
      </c>
      <c r="C39" s="1097" t="s">
        <v>445</v>
      </c>
      <c r="D39" s="1097" t="s">
        <v>503</v>
      </c>
      <c r="E39" s="1249">
        <v>1153</v>
      </c>
      <c r="F39" s="1250">
        <v>0</v>
      </c>
      <c r="G39" s="1249">
        <v>1153</v>
      </c>
      <c r="H39" s="1250">
        <v>0</v>
      </c>
      <c r="I39" s="1249">
        <v>1153</v>
      </c>
      <c r="J39" s="1249" t="s">
        <v>933</v>
      </c>
    </row>
    <row r="40" spans="1:10" x14ac:dyDescent="0.25">
      <c r="A40" s="1249">
        <v>87</v>
      </c>
      <c r="B40" s="1249" t="s">
        <v>535</v>
      </c>
      <c r="C40" s="1249" t="s">
        <v>510</v>
      </c>
      <c r="D40" s="1249" t="s">
        <v>503</v>
      </c>
      <c r="E40" s="1249">
        <v>6300</v>
      </c>
      <c r="F40" s="1250">
        <v>0</v>
      </c>
      <c r="G40" s="1249">
        <v>6300</v>
      </c>
      <c r="H40" s="1250">
        <v>0</v>
      </c>
      <c r="I40" s="1249">
        <v>6300</v>
      </c>
      <c r="J40" s="1249" t="s">
        <v>928</v>
      </c>
    </row>
    <row r="41" spans="1:10" x14ac:dyDescent="0.25">
      <c r="A41" s="1249">
        <v>88</v>
      </c>
      <c r="B41" s="1249" t="s">
        <v>52</v>
      </c>
      <c r="C41" s="1249" t="s">
        <v>536</v>
      </c>
      <c r="D41" s="1249" t="s">
        <v>537</v>
      </c>
      <c r="E41" s="1249">
        <v>9083</v>
      </c>
      <c r="F41" s="1250">
        <v>0</v>
      </c>
      <c r="G41" s="1249">
        <v>9083</v>
      </c>
      <c r="H41" s="1250">
        <v>0</v>
      </c>
      <c r="I41" s="1249">
        <v>9083</v>
      </c>
      <c r="J41" s="1249" t="s">
        <v>928</v>
      </c>
    </row>
    <row r="42" spans="1:10" x14ac:dyDescent="0.25">
      <c r="A42" s="1249">
        <v>89</v>
      </c>
      <c r="B42" s="1249" t="s">
        <v>54</v>
      </c>
      <c r="C42" s="1249" t="s">
        <v>536</v>
      </c>
      <c r="D42" s="1249" t="s">
        <v>537</v>
      </c>
      <c r="E42" s="1249">
        <v>5364</v>
      </c>
      <c r="F42" s="1250">
        <v>0</v>
      </c>
      <c r="G42" s="1249">
        <v>5364</v>
      </c>
      <c r="H42" s="1250">
        <v>0</v>
      </c>
      <c r="I42" s="1249">
        <v>5364</v>
      </c>
      <c r="J42" s="1249" t="s">
        <v>928</v>
      </c>
    </row>
    <row r="43" spans="1:10" x14ac:dyDescent="0.25">
      <c r="A43" s="1249">
        <v>90</v>
      </c>
      <c r="B43" s="1249" t="s">
        <v>55</v>
      </c>
      <c r="C43" s="1249" t="s">
        <v>536</v>
      </c>
      <c r="D43" s="1249" t="s">
        <v>537</v>
      </c>
      <c r="E43" s="1249">
        <v>8264</v>
      </c>
      <c r="F43" s="1250">
        <v>0</v>
      </c>
      <c r="G43" s="1249">
        <v>8264</v>
      </c>
      <c r="H43" s="1250">
        <v>0</v>
      </c>
      <c r="I43" s="1249">
        <v>8264</v>
      </c>
      <c r="J43" s="1249" t="s">
        <v>928</v>
      </c>
    </row>
    <row r="44" spans="1:10" x14ac:dyDescent="0.25">
      <c r="A44" s="1249">
        <v>91</v>
      </c>
      <c r="B44" s="1249" t="s">
        <v>56</v>
      </c>
      <c r="C44" s="1249" t="s">
        <v>536</v>
      </c>
      <c r="D44" s="1249" t="s">
        <v>537</v>
      </c>
      <c r="E44" s="1249">
        <v>5364</v>
      </c>
      <c r="F44" s="1250">
        <v>0</v>
      </c>
      <c r="G44" s="1249">
        <v>5364</v>
      </c>
      <c r="H44" s="1250">
        <v>0</v>
      </c>
      <c r="I44" s="1249">
        <v>5364</v>
      </c>
      <c r="J44" s="1249" t="s">
        <v>928</v>
      </c>
    </row>
    <row r="45" spans="1:10" x14ac:dyDescent="0.25">
      <c r="A45" s="1249">
        <v>92</v>
      </c>
      <c r="B45" s="1249" t="s">
        <v>538</v>
      </c>
      <c r="C45" s="1249" t="s">
        <v>510</v>
      </c>
      <c r="D45" s="1249" t="s">
        <v>503</v>
      </c>
      <c r="E45" s="1249">
        <v>4793</v>
      </c>
      <c r="F45" s="1250">
        <v>0</v>
      </c>
      <c r="G45" s="1249">
        <v>4793</v>
      </c>
      <c r="H45" s="1250">
        <v>0</v>
      </c>
      <c r="I45" s="1249">
        <v>4793</v>
      </c>
      <c r="J45" s="1249" t="s">
        <v>928</v>
      </c>
    </row>
    <row r="46" spans="1:10" x14ac:dyDescent="0.25">
      <c r="A46" s="1249">
        <v>93</v>
      </c>
      <c r="B46" s="1249" t="s">
        <v>539</v>
      </c>
      <c r="C46" s="1249" t="s">
        <v>510</v>
      </c>
      <c r="D46" s="1249" t="s">
        <v>503</v>
      </c>
      <c r="E46" s="1249">
        <v>10579</v>
      </c>
      <c r="F46" s="1250">
        <v>0</v>
      </c>
      <c r="G46" s="1249">
        <v>10579</v>
      </c>
      <c r="H46" s="1250">
        <v>0</v>
      </c>
      <c r="I46" s="1249">
        <v>10579</v>
      </c>
      <c r="J46" s="1249" t="s">
        <v>928</v>
      </c>
    </row>
    <row r="47" spans="1:10" x14ac:dyDescent="0.25">
      <c r="A47" s="1249">
        <v>94</v>
      </c>
      <c r="B47" s="1249" t="s">
        <v>540</v>
      </c>
      <c r="C47" s="1249" t="s">
        <v>510</v>
      </c>
      <c r="D47" s="1249" t="s">
        <v>503</v>
      </c>
      <c r="E47" s="1249">
        <v>6300</v>
      </c>
      <c r="F47" s="1250">
        <v>0</v>
      </c>
      <c r="G47" s="1249">
        <v>6300</v>
      </c>
      <c r="H47" s="1250">
        <v>0</v>
      </c>
      <c r="I47" s="1249">
        <v>6300</v>
      </c>
      <c r="J47" s="1249" t="s">
        <v>928</v>
      </c>
    </row>
    <row r="48" spans="1:10" x14ac:dyDescent="0.25">
      <c r="A48" s="1249">
        <v>98</v>
      </c>
      <c r="B48" s="1249" t="s">
        <v>541</v>
      </c>
      <c r="C48" s="1249" t="s">
        <v>446</v>
      </c>
      <c r="D48" s="1249" t="s">
        <v>503</v>
      </c>
      <c r="E48" s="1249">
        <v>48906</v>
      </c>
      <c r="F48" s="1250">
        <v>0</v>
      </c>
      <c r="G48" s="1249">
        <v>48906</v>
      </c>
      <c r="H48" s="1250">
        <v>0</v>
      </c>
      <c r="I48" s="1249">
        <v>48906</v>
      </c>
      <c r="J48" s="1249" t="s">
        <v>928</v>
      </c>
    </row>
    <row r="49" spans="1:10" x14ac:dyDescent="0.25">
      <c r="A49" s="1249">
        <v>99</v>
      </c>
      <c r="B49" s="1249" t="s">
        <v>1282</v>
      </c>
      <c r="C49" s="1249" t="s">
        <v>446</v>
      </c>
      <c r="D49" s="1249" t="s">
        <v>503</v>
      </c>
      <c r="E49" s="1249">
        <v>48906</v>
      </c>
      <c r="F49" s="1250">
        <v>0</v>
      </c>
      <c r="G49" s="1249">
        <v>48906</v>
      </c>
      <c r="H49" s="1250">
        <v>0</v>
      </c>
      <c r="I49" s="1249">
        <v>48906</v>
      </c>
      <c r="J49" s="1249" t="s">
        <v>928</v>
      </c>
    </row>
    <row r="50" spans="1:10" x14ac:dyDescent="0.25">
      <c r="A50" s="1249">
        <v>100</v>
      </c>
      <c r="B50" s="1249" t="s">
        <v>542</v>
      </c>
      <c r="C50" s="1249" t="s">
        <v>446</v>
      </c>
      <c r="D50" s="1249" t="s">
        <v>503</v>
      </c>
      <c r="E50" s="1249">
        <v>48906</v>
      </c>
      <c r="F50" s="1250">
        <v>0</v>
      </c>
      <c r="G50" s="1249">
        <v>48906</v>
      </c>
      <c r="H50" s="1250">
        <v>0</v>
      </c>
      <c r="I50" s="1249">
        <v>48906</v>
      </c>
      <c r="J50" s="1249" t="s">
        <v>928</v>
      </c>
    </row>
    <row r="51" spans="1:10" x14ac:dyDescent="0.25">
      <c r="A51" s="1097">
        <v>102</v>
      </c>
      <c r="B51" s="1097" t="s">
        <v>543</v>
      </c>
      <c r="C51" s="1097" t="s">
        <v>446</v>
      </c>
      <c r="D51" s="1097" t="s">
        <v>503</v>
      </c>
      <c r="E51" s="1249">
        <v>6118</v>
      </c>
      <c r="F51" s="1250">
        <v>0</v>
      </c>
      <c r="G51" s="1249">
        <v>6118</v>
      </c>
      <c r="H51" s="1250">
        <v>0</v>
      </c>
      <c r="I51" s="1249">
        <v>6118</v>
      </c>
      <c r="J51" s="1249" t="s">
        <v>933</v>
      </c>
    </row>
    <row r="52" spans="1:10" x14ac:dyDescent="0.25">
      <c r="A52" s="1249">
        <v>106</v>
      </c>
      <c r="B52" s="1249" t="s">
        <v>544</v>
      </c>
      <c r="C52" s="1249" t="s">
        <v>545</v>
      </c>
      <c r="D52" s="1249" t="s">
        <v>503</v>
      </c>
      <c r="E52" s="1249">
        <v>11597</v>
      </c>
      <c r="F52" s="1250">
        <v>0</v>
      </c>
      <c r="G52" s="1249">
        <v>11597</v>
      </c>
      <c r="H52" s="1250">
        <v>0</v>
      </c>
      <c r="I52" s="1249">
        <v>11597</v>
      </c>
      <c r="J52" s="1249" t="s">
        <v>928</v>
      </c>
    </row>
    <row r="53" spans="1:10" x14ac:dyDescent="0.25">
      <c r="A53" s="1249">
        <v>107</v>
      </c>
      <c r="B53" s="1249" t="s">
        <v>546</v>
      </c>
      <c r="C53" s="1249" t="s">
        <v>545</v>
      </c>
      <c r="D53" s="1249" t="s">
        <v>503</v>
      </c>
      <c r="E53" s="1249">
        <v>11597</v>
      </c>
      <c r="F53" s="1250">
        <v>0</v>
      </c>
      <c r="G53" s="1249">
        <v>11597</v>
      </c>
      <c r="H53" s="1250">
        <v>0</v>
      </c>
      <c r="I53" s="1249">
        <v>11597</v>
      </c>
      <c r="J53" s="1249" t="s">
        <v>928</v>
      </c>
    </row>
    <row r="54" spans="1:10" x14ac:dyDescent="0.25">
      <c r="A54" s="1249">
        <v>108</v>
      </c>
      <c r="B54" s="1249" t="s">
        <v>546</v>
      </c>
      <c r="C54" s="1249" t="s">
        <v>545</v>
      </c>
      <c r="D54" s="1249" t="s">
        <v>503</v>
      </c>
      <c r="E54" s="1249">
        <v>11597</v>
      </c>
      <c r="F54" s="1250">
        <v>0</v>
      </c>
      <c r="G54" s="1249">
        <v>11597</v>
      </c>
      <c r="H54" s="1250">
        <v>0</v>
      </c>
      <c r="I54" s="1249">
        <v>11597</v>
      </c>
      <c r="J54" s="1249" t="s">
        <v>928</v>
      </c>
    </row>
    <row r="55" spans="1:10" x14ac:dyDescent="0.25">
      <c r="A55" s="1249">
        <v>109</v>
      </c>
      <c r="B55" s="1249" t="s">
        <v>547</v>
      </c>
      <c r="C55" s="1249" t="s">
        <v>545</v>
      </c>
      <c r="D55" s="1249" t="s">
        <v>503</v>
      </c>
      <c r="E55" s="1249">
        <v>7175</v>
      </c>
      <c r="F55" s="1250">
        <v>0</v>
      </c>
      <c r="G55" s="1249">
        <v>7175</v>
      </c>
      <c r="H55" s="1250">
        <v>0</v>
      </c>
      <c r="I55" s="1249">
        <v>7175</v>
      </c>
      <c r="J55" s="1249" t="s">
        <v>928</v>
      </c>
    </row>
    <row r="56" spans="1:10" x14ac:dyDescent="0.25">
      <c r="A56" s="1249">
        <v>110</v>
      </c>
      <c r="B56" s="1249" t="s">
        <v>546</v>
      </c>
      <c r="C56" s="1249" t="s">
        <v>545</v>
      </c>
      <c r="D56" s="1249" t="s">
        <v>503</v>
      </c>
      <c r="E56" s="1249">
        <v>11597</v>
      </c>
      <c r="F56" s="1250">
        <v>0</v>
      </c>
      <c r="G56" s="1249">
        <v>11597</v>
      </c>
      <c r="H56" s="1250">
        <v>0</v>
      </c>
      <c r="I56" s="1249">
        <v>11597</v>
      </c>
      <c r="J56" s="1249" t="s">
        <v>928</v>
      </c>
    </row>
    <row r="57" spans="1:10" x14ac:dyDescent="0.25">
      <c r="A57" s="1249">
        <v>111</v>
      </c>
      <c r="B57" s="1249" t="s">
        <v>548</v>
      </c>
      <c r="C57" s="1249" t="s">
        <v>545</v>
      </c>
      <c r="D57" s="1249" t="s">
        <v>503</v>
      </c>
      <c r="E57" s="1249">
        <v>7175</v>
      </c>
      <c r="F57" s="1250">
        <v>0</v>
      </c>
      <c r="G57" s="1249">
        <v>7175</v>
      </c>
      <c r="H57" s="1250">
        <v>0</v>
      </c>
      <c r="I57" s="1249">
        <v>7175</v>
      </c>
      <c r="J57" s="1249" t="s">
        <v>928</v>
      </c>
    </row>
    <row r="58" spans="1:10" x14ac:dyDescent="0.25">
      <c r="A58" s="1249">
        <v>112</v>
      </c>
      <c r="B58" s="1249" t="s">
        <v>549</v>
      </c>
      <c r="C58" s="1249" t="s">
        <v>545</v>
      </c>
      <c r="D58" s="1249" t="s">
        <v>503</v>
      </c>
      <c r="E58" s="1249">
        <v>7570</v>
      </c>
      <c r="F58" s="1250">
        <v>0</v>
      </c>
      <c r="G58" s="1249">
        <v>7570</v>
      </c>
      <c r="H58" s="1250">
        <v>0</v>
      </c>
      <c r="I58" s="1249">
        <v>7570</v>
      </c>
      <c r="J58" s="1249" t="s">
        <v>928</v>
      </c>
    </row>
    <row r="59" spans="1:10" x14ac:dyDescent="0.25">
      <c r="A59" s="1249">
        <v>115</v>
      </c>
      <c r="B59" s="1249" t="s">
        <v>550</v>
      </c>
      <c r="C59" s="1249" t="s">
        <v>551</v>
      </c>
      <c r="D59" s="1249" t="s">
        <v>503</v>
      </c>
      <c r="E59" s="1249">
        <v>26538</v>
      </c>
      <c r="F59" s="1250">
        <v>0</v>
      </c>
      <c r="G59" s="1249">
        <v>26538</v>
      </c>
      <c r="H59" s="1250">
        <v>0</v>
      </c>
      <c r="I59" s="1249">
        <v>26538</v>
      </c>
      <c r="J59" s="1249" t="s">
        <v>928</v>
      </c>
    </row>
    <row r="60" spans="1:10" x14ac:dyDescent="0.25">
      <c r="A60" s="1249">
        <v>116</v>
      </c>
      <c r="B60" s="1249" t="s">
        <v>1283</v>
      </c>
      <c r="C60" s="1249" t="s">
        <v>545</v>
      </c>
      <c r="D60" s="1249" t="s">
        <v>503</v>
      </c>
      <c r="E60" s="1249">
        <v>14299</v>
      </c>
      <c r="F60" s="1250">
        <v>0</v>
      </c>
      <c r="G60" s="1249">
        <v>14299</v>
      </c>
      <c r="H60" s="1250">
        <v>0</v>
      </c>
      <c r="I60" s="1249">
        <v>14299</v>
      </c>
      <c r="J60" s="1249" t="s">
        <v>928</v>
      </c>
    </row>
    <row r="61" spans="1:10" x14ac:dyDescent="0.25">
      <c r="A61" s="1097">
        <v>117</v>
      </c>
      <c r="B61" s="1097" t="s">
        <v>552</v>
      </c>
      <c r="C61" s="1097" t="s">
        <v>545</v>
      </c>
      <c r="D61" s="1097" t="s">
        <v>503</v>
      </c>
      <c r="E61" s="1249">
        <v>3462</v>
      </c>
      <c r="F61" s="1163">
        <v>-2.9E-4</v>
      </c>
      <c r="G61" s="1249">
        <v>3463</v>
      </c>
      <c r="H61" s="1250">
        <v>0</v>
      </c>
      <c r="I61" s="1249">
        <v>3463</v>
      </c>
      <c r="J61" s="1249" t="s">
        <v>933</v>
      </c>
    </row>
    <row r="62" spans="1:10" x14ac:dyDescent="0.25">
      <c r="A62" s="1249">
        <v>118</v>
      </c>
      <c r="B62" s="1249" t="s">
        <v>1284</v>
      </c>
      <c r="C62" s="1249" t="s">
        <v>545</v>
      </c>
      <c r="D62" s="1249" t="s">
        <v>503</v>
      </c>
      <c r="E62" s="1249">
        <v>14299</v>
      </c>
      <c r="F62" s="1250">
        <v>0</v>
      </c>
      <c r="G62" s="1249">
        <v>14299</v>
      </c>
      <c r="H62" s="1250">
        <v>0</v>
      </c>
      <c r="I62" s="1249">
        <v>14299</v>
      </c>
      <c r="J62" s="1249" t="s">
        <v>928</v>
      </c>
    </row>
    <row r="63" spans="1:10" x14ac:dyDescent="0.25">
      <c r="A63" s="1249">
        <v>119</v>
      </c>
      <c r="B63" s="1249" t="s">
        <v>553</v>
      </c>
      <c r="C63" s="1249" t="s">
        <v>545</v>
      </c>
      <c r="D63" s="1249" t="s">
        <v>503</v>
      </c>
      <c r="E63" s="1249">
        <v>14299</v>
      </c>
      <c r="F63" s="1250">
        <v>0</v>
      </c>
      <c r="G63" s="1249">
        <v>14299</v>
      </c>
      <c r="H63" s="1250">
        <v>0</v>
      </c>
      <c r="I63" s="1249">
        <v>14299</v>
      </c>
      <c r="J63" s="1249" t="s">
        <v>928</v>
      </c>
    </row>
    <row r="64" spans="1:10" x14ac:dyDescent="0.25">
      <c r="A64" s="1249">
        <v>121</v>
      </c>
      <c r="B64" s="1249" t="s">
        <v>554</v>
      </c>
      <c r="C64" s="1249" t="s">
        <v>545</v>
      </c>
      <c r="D64" s="1249" t="s">
        <v>503</v>
      </c>
      <c r="E64" s="1249">
        <v>21085</v>
      </c>
      <c r="F64" s="1250">
        <v>0</v>
      </c>
      <c r="G64" s="1249">
        <v>21085</v>
      </c>
      <c r="H64" s="1250">
        <v>0</v>
      </c>
      <c r="I64" s="1249">
        <v>21085</v>
      </c>
      <c r="J64" s="1249" t="s">
        <v>928</v>
      </c>
    </row>
    <row r="65" spans="1:10" x14ac:dyDescent="0.25">
      <c r="A65" s="1249">
        <v>122</v>
      </c>
      <c r="B65" s="1249" t="s">
        <v>555</v>
      </c>
      <c r="C65" s="1249" t="s">
        <v>556</v>
      </c>
      <c r="D65" s="1249" t="s">
        <v>503</v>
      </c>
      <c r="E65" s="1249">
        <v>25771</v>
      </c>
      <c r="F65" s="1250">
        <v>0</v>
      </c>
      <c r="G65" s="1249">
        <v>25771</v>
      </c>
      <c r="H65" s="1250">
        <v>0</v>
      </c>
      <c r="I65" s="1249">
        <v>25771</v>
      </c>
      <c r="J65" s="1249" t="s">
        <v>928</v>
      </c>
    </row>
    <row r="66" spans="1:10" x14ac:dyDescent="0.25">
      <c r="A66" s="1249">
        <v>124</v>
      </c>
      <c r="B66" s="1249" t="s">
        <v>557</v>
      </c>
      <c r="C66" s="1249" t="s">
        <v>556</v>
      </c>
      <c r="D66" s="1249" t="s">
        <v>503</v>
      </c>
      <c r="E66" s="1249">
        <v>25771</v>
      </c>
      <c r="F66" s="1250">
        <v>0</v>
      </c>
      <c r="G66" s="1249">
        <v>25771</v>
      </c>
      <c r="H66" s="1250">
        <v>0</v>
      </c>
      <c r="I66" s="1249">
        <v>25771</v>
      </c>
      <c r="J66" s="1249" t="s">
        <v>928</v>
      </c>
    </row>
    <row r="67" spans="1:10" x14ac:dyDescent="0.25">
      <c r="A67" s="1097">
        <v>140</v>
      </c>
      <c r="B67" s="1097" t="s">
        <v>558</v>
      </c>
      <c r="C67" s="1097" t="s">
        <v>449</v>
      </c>
      <c r="D67" s="1097" t="s">
        <v>503</v>
      </c>
      <c r="E67" s="1249">
        <v>1150</v>
      </c>
      <c r="F67" s="1250">
        <v>0</v>
      </c>
      <c r="G67" s="1249">
        <v>1150</v>
      </c>
      <c r="H67" s="1250">
        <v>0</v>
      </c>
      <c r="I67" s="1249">
        <v>1150</v>
      </c>
      <c r="J67" s="1249" t="s">
        <v>933</v>
      </c>
    </row>
    <row r="68" spans="1:10" x14ac:dyDescent="0.25">
      <c r="A68" s="1249">
        <v>154</v>
      </c>
      <c r="B68" s="1249" t="s">
        <v>58</v>
      </c>
      <c r="C68" s="1249" t="s">
        <v>57</v>
      </c>
      <c r="D68" s="1249" t="s">
        <v>537</v>
      </c>
      <c r="E68" s="1249">
        <v>15828</v>
      </c>
      <c r="F68" s="1164">
        <v>8.0259999999999998E-2</v>
      </c>
      <c r="G68" s="1249">
        <v>14652</v>
      </c>
      <c r="H68" s="1250">
        <v>0</v>
      </c>
      <c r="I68" s="1249">
        <v>14652</v>
      </c>
      <c r="J68" s="1249" t="s">
        <v>928</v>
      </c>
    </row>
    <row r="69" spans="1:10" x14ac:dyDescent="0.25">
      <c r="A69" s="1249">
        <v>157</v>
      </c>
      <c r="B69" s="1249" t="s">
        <v>561</v>
      </c>
      <c r="C69" s="1249" t="s">
        <v>562</v>
      </c>
      <c r="D69" s="1249" t="s">
        <v>537</v>
      </c>
      <c r="E69" s="1249">
        <v>11764</v>
      </c>
      <c r="F69" s="1250">
        <v>0</v>
      </c>
      <c r="G69" s="1249">
        <v>11764</v>
      </c>
      <c r="H69" s="1250">
        <v>0</v>
      </c>
      <c r="I69" s="1249">
        <v>11764</v>
      </c>
      <c r="J69" s="1249" t="s">
        <v>928</v>
      </c>
    </row>
    <row r="70" spans="1:10" x14ac:dyDescent="0.25">
      <c r="A70" s="1249">
        <v>159</v>
      </c>
      <c r="B70" s="1249" t="s">
        <v>59</v>
      </c>
      <c r="C70" s="1249" t="s">
        <v>57</v>
      </c>
      <c r="D70" s="1249" t="s">
        <v>537</v>
      </c>
      <c r="E70" s="1249">
        <v>11122</v>
      </c>
      <c r="F70" s="1164">
        <v>5.1330000000000001E-2</v>
      </c>
      <c r="G70" s="1249">
        <v>10579</v>
      </c>
      <c r="H70" s="1250">
        <v>0</v>
      </c>
      <c r="I70" s="1249">
        <v>10579</v>
      </c>
      <c r="J70" s="1249" t="s">
        <v>928</v>
      </c>
    </row>
    <row r="71" spans="1:10" x14ac:dyDescent="0.25">
      <c r="A71" s="1249">
        <v>162</v>
      </c>
      <c r="B71" s="1249" t="s">
        <v>563</v>
      </c>
      <c r="C71" s="1249" t="s">
        <v>562</v>
      </c>
      <c r="D71" s="1249" t="s">
        <v>537</v>
      </c>
      <c r="E71" s="1249">
        <v>5747</v>
      </c>
      <c r="F71" s="1250">
        <v>0</v>
      </c>
      <c r="G71" s="1249">
        <v>5747</v>
      </c>
      <c r="H71" s="1250">
        <v>0</v>
      </c>
      <c r="I71" s="1249">
        <v>5747</v>
      </c>
      <c r="J71" s="1249" t="s">
        <v>928</v>
      </c>
    </row>
    <row r="72" spans="1:10" x14ac:dyDescent="0.25">
      <c r="A72" s="1249">
        <v>163</v>
      </c>
      <c r="B72" s="1249" t="s">
        <v>564</v>
      </c>
      <c r="C72" s="1249" t="s">
        <v>562</v>
      </c>
      <c r="D72" s="1249" t="s">
        <v>537</v>
      </c>
      <c r="E72" s="1249">
        <v>5249</v>
      </c>
      <c r="F72" s="1250">
        <v>0</v>
      </c>
      <c r="G72" s="1249">
        <v>5249</v>
      </c>
      <c r="H72" s="1250">
        <v>0</v>
      </c>
      <c r="I72" s="1249">
        <v>5249</v>
      </c>
      <c r="J72" s="1249" t="s">
        <v>928</v>
      </c>
    </row>
    <row r="73" spans="1:10" x14ac:dyDescent="0.25">
      <c r="A73" s="1249">
        <v>170</v>
      </c>
      <c r="B73" s="1249" t="s">
        <v>565</v>
      </c>
      <c r="C73" s="1249" t="s">
        <v>562</v>
      </c>
      <c r="D73" s="1249" t="s">
        <v>537</v>
      </c>
      <c r="E73" s="1249">
        <v>4434</v>
      </c>
      <c r="F73" s="1250">
        <v>0</v>
      </c>
      <c r="G73" s="1249">
        <v>4434</v>
      </c>
      <c r="H73" s="1250">
        <v>0</v>
      </c>
      <c r="I73" s="1249">
        <v>4434</v>
      </c>
      <c r="J73" s="1249" t="s">
        <v>928</v>
      </c>
    </row>
    <row r="74" spans="1:10" x14ac:dyDescent="0.25">
      <c r="A74" s="1249">
        <v>171</v>
      </c>
      <c r="B74" s="1249" t="s">
        <v>566</v>
      </c>
      <c r="C74" s="1249" t="s">
        <v>562</v>
      </c>
      <c r="D74" s="1249" t="s">
        <v>537</v>
      </c>
      <c r="E74" s="1249">
        <v>5339</v>
      </c>
      <c r="F74" s="1250">
        <v>0</v>
      </c>
      <c r="G74" s="1249">
        <v>5339</v>
      </c>
      <c r="H74" s="1250">
        <v>0</v>
      </c>
      <c r="I74" s="1249">
        <v>5339</v>
      </c>
      <c r="J74" s="1249" t="s">
        <v>928</v>
      </c>
    </row>
    <row r="75" spans="1:10" x14ac:dyDescent="0.25">
      <c r="A75" s="1249">
        <v>172</v>
      </c>
      <c r="B75" s="1249" t="s">
        <v>567</v>
      </c>
      <c r="C75" s="1249" t="s">
        <v>562</v>
      </c>
      <c r="D75" s="1249" t="s">
        <v>537</v>
      </c>
      <c r="E75" s="1249">
        <v>4977</v>
      </c>
      <c r="F75" s="1250">
        <v>0</v>
      </c>
      <c r="G75" s="1249">
        <v>4977</v>
      </c>
      <c r="H75" s="1250">
        <v>0</v>
      </c>
      <c r="I75" s="1249">
        <v>4977</v>
      </c>
      <c r="J75" s="1249" t="s">
        <v>928</v>
      </c>
    </row>
    <row r="76" spans="1:10" x14ac:dyDescent="0.25">
      <c r="A76" s="1249">
        <v>180</v>
      </c>
      <c r="B76" s="1249" t="s">
        <v>568</v>
      </c>
      <c r="C76" s="1249" t="s">
        <v>562</v>
      </c>
      <c r="D76" s="1249" t="s">
        <v>537</v>
      </c>
      <c r="E76" s="1249">
        <v>9049</v>
      </c>
      <c r="F76" s="1250">
        <v>0</v>
      </c>
      <c r="G76" s="1249">
        <v>9049</v>
      </c>
      <c r="H76" s="1250">
        <v>0</v>
      </c>
      <c r="I76" s="1249">
        <v>9049</v>
      </c>
      <c r="J76" s="1249" t="s">
        <v>928</v>
      </c>
    </row>
    <row r="77" spans="1:10" x14ac:dyDescent="0.25">
      <c r="A77" s="1249">
        <v>181</v>
      </c>
      <c r="B77" s="1249" t="s">
        <v>492</v>
      </c>
      <c r="C77" s="1249" t="s">
        <v>562</v>
      </c>
      <c r="D77" s="1249" t="s">
        <v>537</v>
      </c>
      <c r="E77" s="1249">
        <v>9946</v>
      </c>
      <c r="F77" s="1250">
        <v>0</v>
      </c>
      <c r="G77" s="1249">
        <v>9946</v>
      </c>
      <c r="H77" s="1250">
        <v>0</v>
      </c>
      <c r="I77" s="1249">
        <v>9946</v>
      </c>
      <c r="J77" s="1249" t="s">
        <v>928</v>
      </c>
    </row>
    <row r="78" spans="1:10" x14ac:dyDescent="0.25">
      <c r="A78" s="1249">
        <v>182</v>
      </c>
      <c r="B78" s="1249" t="s">
        <v>569</v>
      </c>
      <c r="C78" s="1249" t="s">
        <v>562</v>
      </c>
      <c r="D78" s="1249" t="s">
        <v>537</v>
      </c>
      <c r="E78" s="1249">
        <v>15828</v>
      </c>
      <c r="F78" s="1250">
        <v>0</v>
      </c>
      <c r="G78" s="1249">
        <v>15828</v>
      </c>
      <c r="H78" s="1250">
        <v>0</v>
      </c>
      <c r="I78" s="1249">
        <v>15828</v>
      </c>
      <c r="J78" s="1249" t="s">
        <v>928</v>
      </c>
    </row>
    <row r="79" spans="1:10" x14ac:dyDescent="0.25">
      <c r="A79" s="1249">
        <v>184</v>
      </c>
      <c r="B79" s="1249" t="s">
        <v>147</v>
      </c>
      <c r="C79" s="1249" t="s">
        <v>562</v>
      </c>
      <c r="D79" s="1249" t="s">
        <v>537</v>
      </c>
      <c r="E79" s="1249">
        <v>2706</v>
      </c>
      <c r="F79" s="1164">
        <v>7.1679999999999994E-2</v>
      </c>
      <c r="G79" s="1249">
        <v>2525</v>
      </c>
      <c r="H79" s="1250">
        <v>0</v>
      </c>
      <c r="I79" s="1249">
        <v>2525</v>
      </c>
      <c r="J79" s="1249" t="s">
        <v>928</v>
      </c>
    </row>
    <row r="80" spans="1:10" x14ac:dyDescent="0.25">
      <c r="A80" s="1249">
        <v>185</v>
      </c>
      <c r="B80" s="1249" t="s">
        <v>570</v>
      </c>
      <c r="C80" s="1249" t="s">
        <v>571</v>
      </c>
      <c r="D80" s="1249" t="s">
        <v>537</v>
      </c>
      <c r="E80" s="1249">
        <v>7593</v>
      </c>
      <c r="F80" s="1250">
        <v>0</v>
      </c>
      <c r="G80" s="1249">
        <v>7593</v>
      </c>
      <c r="H80" s="1250">
        <v>0</v>
      </c>
      <c r="I80" s="1249">
        <v>7593</v>
      </c>
      <c r="J80" s="1249" t="s">
        <v>928</v>
      </c>
    </row>
    <row r="81" spans="1:10" x14ac:dyDescent="0.25">
      <c r="A81" s="1249">
        <v>186</v>
      </c>
      <c r="B81" s="1249" t="s">
        <v>486</v>
      </c>
      <c r="C81" s="1249" t="s">
        <v>562</v>
      </c>
      <c r="D81" s="1249" t="s">
        <v>537</v>
      </c>
      <c r="E81" s="1249">
        <v>10398</v>
      </c>
      <c r="F81" s="1250">
        <v>0</v>
      </c>
      <c r="G81" s="1249">
        <v>10398</v>
      </c>
      <c r="H81" s="1250">
        <v>0</v>
      </c>
      <c r="I81" s="1249">
        <v>10398</v>
      </c>
      <c r="J81" s="1249" t="s">
        <v>928</v>
      </c>
    </row>
    <row r="82" spans="1:10" x14ac:dyDescent="0.25">
      <c r="A82" s="1249">
        <v>193</v>
      </c>
      <c r="B82" s="1249" t="s">
        <v>60</v>
      </c>
      <c r="C82" s="1249" t="s">
        <v>57</v>
      </c>
      <c r="D82" s="1249" t="s">
        <v>537</v>
      </c>
      <c r="E82" s="1249">
        <v>10127</v>
      </c>
      <c r="F82" s="1164">
        <v>5.6660000000000002E-2</v>
      </c>
      <c r="G82" s="1249">
        <v>9584</v>
      </c>
      <c r="H82" s="1250">
        <v>0</v>
      </c>
      <c r="I82" s="1249">
        <v>9584</v>
      </c>
      <c r="J82" s="1249" t="s">
        <v>928</v>
      </c>
    </row>
    <row r="83" spans="1:10" x14ac:dyDescent="0.25">
      <c r="A83" s="1249">
        <v>195</v>
      </c>
      <c r="B83" s="1249" t="s">
        <v>572</v>
      </c>
      <c r="C83" s="1249" t="s">
        <v>57</v>
      </c>
      <c r="D83" s="1249" t="s">
        <v>537</v>
      </c>
      <c r="E83" s="1249">
        <v>11756</v>
      </c>
      <c r="F83" s="1164">
        <v>5.7000000000000002E-2</v>
      </c>
      <c r="G83" s="1249">
        <v>11122</v>
      </c>
      <c r="H83" s="1250">
        <v>0</v>
      </c>
      <c r="I83" s="1249">
        <v>11122</v>
      </c>
      <c r="J83" s="1249" t="s">
        <v>928</v>
      </c>
    </row>
    <row r="84" spans="1:10" x14ac:dyDescent="0.25">
      <c r="A84" s="1249">
        <v>196</v>
      </c>
      <c r="B84" s="1249" t="s">
        <v>62</v>
      </c>
      <c r="C84" s="1249" t="s">
        <v>57</v>
      </c>
      <c r="D84" s="1249" t="s">
        <v>537</v>
      </c>
      <c r="E84" s="1249">
        <v>7239</v>
      </c>
      <c r="F84" s="1250">
        <v>0</v>
      </c>
      <c r="G84" s="1249">
        <v>7239</v>
      </c>
      <c r="H84" s="1250">
        <v>0</v>
      </c>
      <c r="I84" s="1249">
        <v>7239</v>
      </c>
      <c r="J84" s="1249" t="s">
        <v>928</v>
      </c>
    </row>
    <row r="85" spans="1:10" x14ac:dyDescent="0.25">
      <c r="A85" s="1249">
        <v>197</v>
      </c>
      <c r="B85" s="1249" t="s">
        <v>63</v>
      </c>
      <c r="C85" s="1249" t="s">
        <v>57</v>
      </c>
      <c r="D85" s="1249" t="s">
        <v>537</v>
      </c>
      <c r="E85" s="1249">
        <v>7864</v>
      </c>
      <c r="F85" s="1164">
        <v>4.8250000000000001E-2</v>
      </c>
      <c r="G85" s="1249">
        <v>7502</v>
      </c>
      <c r="H85" s="1250">
        <v>0</v>
      </c>
      <c r="I85" s="1249">
        <v>7502</v>
      </c>
      <c r="J85" s="1249" t="s">
        <v>928</v>
      </c>
    </row>
    <row r="86" spans="1:10" x14ac:dyDescent="0.25">
      <c r="A86" s="1249">
        <v>198</v>
      </c>
      <c r="B86" s="1249" t="s">
        <v>64</v>
      </c>
      <c r="C86" s="1249" t="s">
        <v>571</v>
      </c>
      <c r="D86" s="1249" t="s">
        <v>537</v>
      </c>
      <c r="E86" s="1249">
        <v>1620</v>
      </c>
      <c r="F86" s="1164">
        <v>5.9520000000000003E-2</v>
      </c>
      <c r="G86" s="1249">
        <v>1529</v>
      </c>
      <c r="H86" s="1250">
        <v>0</v>
      </c>
      <c r="I86" s="1249">
        <v>1529</v>
      </c>
      <c r="J86" s="1249" t="s">
        <v>928</v>
      </c>
    </row>
    <row r="87" spans="1:10" x14ac:dyDescent="0.25">
      <c r="A87" s="1249">
        <v>199</v>
      </c>
      <c r="B87" s="1249" t="s">
        <v>65</v>
      </c>
      <c r="C87" s="1249" t="s">
        <v>571</v>
      </c>
      <c r="D87" s="1249" t="s">
        <v>537</v>
      </c>
      <c r="E87" s="1249">
        <v>1710</v>
      </c>
      <c r="F87" s="1164">
        <v>5.5559999999999998E-2</v>
      </c>
      <c r="G87" s="1249">
        <v>1620</v>
      </c>
      <c r="H87" s="1250">
        <v>0</v>
      </c>
      <c r="I87" s="1249">
        <v>1620</v>
      </c>
      <c r="J87" s="1249" t="s">
        <v>928</v>
      </c>
    </row>
    <row r="88" spans="1:10" x14ac:dyDescent="0.25">
      <c r="A88" s="1249">
        <v>200</v>
      </c>
      <c r="B88" s="1249" t="s">
        <v>66</v>
      </c>
      <c r="C88" s="1249"/>
      <c r="D88" s="1249" t="s">
        <v>537</v>
      </c>
      <c r="E88" s="1249">
        <v>2072</v>
      </c>
      <c r="F88" s="1164">
        <v>4.5409999999999999E-2</v>
      </c>
      <c r="G88" s="1249">
        <v>1982</v>
      </c>
      <c r="H88" s="1250">
        <v>0</v>
      </c>
      <c r="I88" s="1249">
        <v>1982</v>
      </c>
      <c r="J88" s="1249" t="s">
        <v>928</v>
      </c>
    </row>
    <row r="89" spans="1:10" x14ac:dyDescent="0.25">
      <c r="A89" s="1249">
        <v>201</v>
      </c>
      <c r="B89" s="1249" t="s">
        <v>67</v>
      </c>
      <c r="C89" s="1249" t="s">
        <v>571</v>
      </c>
      <c r="D89" s="1249" t="s">
        <v>537</v>
      </c>
      <c r="E89" s="1249">
        <v>2434</v>
      </c>
      <c r="F89" s="1164">
        <v>3.8399999999999997E-2</v>
      </c>
      <c r="G89" s="1249">
        <v>2344</v>
      </c>
      <c r="H89" s="1250">
        <v>0</v>
      </c>
      <c r="I89" s="1249">
        <v>2344</v>
      </c>
      <c r="J89" s="1249" t="s">
        <v>928</v>
      </c>
    </row>
    <row r="90" spans="1:10" x14ac:dyDescent="0.25">
      <c r="A90" s="1249">
        <v>202</v>
      </c>
      <c r="B90" s="1249" t="s">
        <v>68</v>
      </c>
      <c r="C90" s="1249" t="s">
        <v>57</v>
      </c>
      <c r="D90" s="1249" t="s">
        <v>537</v>
      </c>
      <c r="E90" s="1249">
        <v>12661</v>
      </c>
      <c r="F90" s="1164">
        <v>5.271E-2</v>
      </c>
      <c r="G90" s="1249">
        <v>12027</v>
      </c>
      <c r="H90" s="1250">
        <v>0</v>
      </c>
      <c r="I90" s="1249">
        <v>12027</v>
      </c>
      <c r="J90" s="1249" t="s">
        <v>928</v>
      </c>
    </row>
    <row r="91" spans="1:10" x14ac:dyDescent="0.25">
      <c r="A91" s="1249">
        <v>208</v>
      </c>
      <c r="B91" s="1249" t="s">
        <v>69</v>
      </c>
      <c r="C91" s="1249" t="s">
        <v>57</v>
      </c>
      <c r="D91" s="1249" t="s">
        <v>537</v>
      </c>
      <c r="E91" s="1249">
        <v>9041</v>
      </c>
      <c r="F91" s="1164">
        <v>4.1709999999999997E-2</v>
      </c>
      <c r="G91" s="1249">
        <v>8679</v>
      </c>
      <c r="H91" s="1250">
        <v>0</v>
      </c>
      <c r="I91" s="1249">
        <v>8679</v>
      </c>
      <c r="J91" s="1249" t="s">
        <v>928</v>
      </c>
    </row>
    <row r="92" spans="1:10" x14ac:dyDescent="0.25">
      <c r="A92" s="1249">
        <v>215</v>
      </c>
      <c r="B92" s="1249" t="s">
        <v>70</v>
      </c>
      <c r="C92" s="1249" t="s">
        <v>57</v>
      </c>
      <c r="D92" s="1249" t="s">
        <v>537</v>
      </c>
      <c r="E92" s="1249">
        <v>10308</v>
      </c>
      <c r="F92" s="1164">
        <v>4.5969999999999997E-2</v>
      </c>
      <c r="G92" s="1249">
        <v>9855</v>
      </c>
      <c r="H92" s="1250">
        <v>0</v>
      </c>
      <c r="I92" s="1249">
        <v>9855</v>
      </c>
      <c r="J92" s="1249" t="s">
        <v>928</v>
      </c>
    </row>
    <row r="93" spans="1:10" x14ac:dyDescent="0.25">
      <c r="A93" s="1249">
        <v>216</v>
      </c>
      <c r="B93" s="1249" t="s">
        <v>573</v>
      </c>
      <c r="C93" s="1249"/>
      <c r="D93" s="1249" t="s">
        <v>537</v>
      </c>
      <c r="E93" s="1249">
        <v>15647</v>
      </c>
      <c r="F93" s="1250">
        <v>0</v>
      </c>
      <c r="G93" s="1249">
        <v>15647</v>
      </c>
      <c r="H93" s="1250">
        <v>0</v>
      </c>
      <c r="I93" s="1249">
        <v>15647</v>
      </c>
      <c r="J93" s="1249" t="s">
        <v>928</v>
      </c>
    </row>
    <row r="94" spans="1:10" x14ac:dyDescent="0.25">
      <c r="A94" s="1249">
        <v>221</v>
      </c>
      <c r="B94" s="1249" t="s">
        <v>574</v>
      </c>
      <c r="C94" s="1249" t="s">
        <v>57</v>
      </c>
      <c r="D94" s="1249" t="s">
        <v>537</v>
      </c>
      <c r="E94" s="1249">
        <v>7774</v>
      </c>
      <c r="F94" s="1164">
        <v>4.8840000000000001E-2</v>
      </c>
      <c r="G94" s="1249">
        <v>7412</v>
      </c>
      <c r="H94" s="1250">
        <v>0</v>
      </c>
      <c r="I94" s="1249">
        <v>7412</v>
      </c>
      <c r="J94" s="1249" t="s">
        <v>928</v>
      </c>
    </row>
    <row r="95" spans="1:10" x14ac:dyDescent="0.25">
      <c r="A95" s="1249">
        <v>223</v>
      </c>
      <c r="B95" s="1249" t="s">
        <v>575</v>
      </c>
      <c r="C95" s="1249"/>
      <c r="D95" s="1249" t="s">
        <v>537</v>
      </c>
      <c r="E95" s="1249">
        <v>16462</v>
      </c>
      <c r="F95" s="1250">
        <v>0</v>
      </c>
      <c r="G95" s="1249">
        <v>16462</v>
      </c>
      <c r="H95" s="1250">
        <v>0</v>
      </c>
      <c r="I95" s="1249">
        <v>16462</v>
      </c>
      <c r="J95" s="1249" t="s">
        <v>928</v>
      </c>
    </row>
    <row r="96" spans="1:10" x14ac:dyDescent="0.25">
      <c r="A96" s="1249">
        <v>224</v>
      </c>
      <c r="B96" s="1249" t="s">
        <v>576</v>
      </c>
      <c r="C96" s="1249"/>
      <c r="D96" s="1249" t="s">
        <v>537</v>
      </c>
      <c r="E96" s="1249">
        <v>22977</v>
      </c>
      <c r="F96" s="1250">
        <v>0</v>
      </c>
      <c r="G96" s="1249">
        <v>22977</v>
      </c>
      <c r="H96" s="1250">
        <v>0</v>
      </c>
      <c r="I96" s="1249">
        <v>22977</v>
      </c>
      <c r="J96" s="1249" t="s">
        <v>928</v>
      </c>
    </row>
    <row r="97" spans="1:10" x14ac:dyDescent="0.25">
      <c r="A97" s="1249">
        <v>227</v>
      </c>
      <c r="B97" s="1249" t="s">
        <v>577</v>
      </c>
      <c r="C97" s="1249"/>
      <c r="D97" s="1249" t="s">
        <v>537</v>
      </c>
      <c r="E97" s="1249">
        <v>18905</v>
      </c>
      <c r="F97" s="1250">
        <v>0</v>
      </c>
      <c r="G97" s="1249">
        <v>18905</v>
      </c>
      <c r="H97" s="1250">
        <v>0</v>
      </c>
      <c r="I97" s="1249">
        <v>18905</v>
      </c>
      <c r="J97" s="1249" t="s">
        <v>928</v>
      </c>
    </row>
    <row r="98" spans="1:10" x14ac:dyDescent="0.25">
      <c r="A98" s="1249">
        <v>228</v>
      </c>
      <c r="B98" s="1249" t="s">
        <v>578</v>
      </c>
      <c r="C98" s="1249"/>
      <c r="D98" s="1249" t="s">
        <v>537</v>
      </c>
      <c r="E98" s="1249">
        <v>20805</v>
      </c>
      <c r="F98" s="1250">
        <v>0</v>
      </c>
      <c r="G98" s="1249">
        <v>20805</v>
      </c>
      <c r="H98" s="1250">
        <v>0</v>
      </c>
      <c r="I98" s="1249">
        <v>20805</v>
      </c>
      <c r="J98" s="1249" t="s">
        <v>928</v>
      </c>
    </row>
    <row r="99" spans="1:10" x14ac:dyDescent="0.25">
      <c r="A99" s="1249">
        <v>234</v>
      </c>
      <c r="B99" s="1249" t="s">
        <v>579</v>
      </c>
      <c r="C99" s="1249"/>
      <c r="D99" s="1249" t="s">
        <v>537</v>
      </c>
      <c r="E99" s="1249">
        <v>17457</v>
      </c>
      <c r="F99" s="1250">
        <v>0</v>
      </c>
      <c r="G99" s="1249">
        <v>17457</v>
      </c>
      <c r="H99" s="1250">
        <v>0</v>
      </c>
      <c r="I99" s="1249">
        <v>17457</v>
      </c>
      <c r="J99" s="1249" t="s">
        <v>928</v>
      </c>
    </row>
    <row r="100" spans="1:10" x14ac:dyDescent="0.25">
      <c r="A100" s="1249">
        <v>240</v>
      </c>
      <c r="B100" s="1249" t="s">
        <v>580</v>
      </c>
      <c r="C100" s="1249"/>
      <c r="D100" s="1249" t="s">
        <v>537</v>
      </c>
      <c r="E100" s="1249">
        <v>13928</v>
      </c>
      <c r="F100" s="1250">
        <v>0</v>
      </c>
      <c r="G100" s="1249">
        <v>13928</v>
      </c>
      <c r="H100" s="1250">
        <v>0</v>
      </c>
      <c r="I100" s="1249">
        <v>13928</v>
      </c>
      <c r="J100" s="1249" t="s">
        <v>928</v>
      </c>
    </row>
    <row r="101" spans="1:10" x14ac:dyDescent="0.25">
      <c r="A101" s="1249">
        <v>241</v>
      </c>
      <c r="B101" s="1249" t="s">
        <v>581</v>
      </c>
      <c r="C101" s="1249"/>
      <c r="D101" s="1249" t="s">
        <v>537</v>
      </c>
      <c r="E101" s="1249">
        <v>18271</v>
      </c>
      <c r="F101" s="1250">
        <v>0</v>
      </c>
      <c r="G101" s="1249">
        <v>18271</v>
      </c>
      <c r="H101" s="1250">
        <v>0</v>
      </c>
      <c r="I101" s="1249">
        <v>18271</v>
      </c>
      <c r="J101" s="1249" t="s">
        <v>928</v>
      </c>
    </row>
    <row r="102" spans="1:10" x14ac:dyDescent="0.25">
      <c r="A102" s="1249">
        <v>243</v>
      </c>
      <c r="B102" s="1249" t="s">
        <v>72</v>
      </c>
      <c r="C102" s="1249" t="s">
        <v>57</v>
      </c>
      <c r="D102" s="1249" t="s">
        <v>537</v>
      </c>
      <c r="E102" s="1249">
        <v>11665</v>
      </c>
      <c r="F102" s="1164">
        <v>4.8820000000000002E-2</v>
      </c>
      <c r="G102" s="1249">
        <v>11122</v>
      </c>
      <c r="H102" s="1250">
        <v>0</v>
      </c>
      <c r="I102" s="1249">
        <v>11122</v>
      </c>
      <c r="J102" s="1249" t="s">
        <v>928</v>
      </c>
    </row>
    <row r="103" spans="1:10" x14ac:dyDescent="0.25">
      <c r="A103" s="1249">
        <v>245</v>
      </c>
      <c r="B103" s="1249" t="s">
        <v>582</v>
      </c>
      <c r="C103" s="1249"/>
      <c r="D103" s="1249" t="s">
        <v>537</v>
      </c>
      <c r="E103" s="1249">
        <v>15195</v>
      </c>
      <c r="F103" s="1250">
        <v>0</v>
      </c>
      <c r="G103" s="1249">
        <v>15195</v>
      </c>
      <c r="H103" s="1250">
        <v>0</v>
      </c>
      <c r="I103" s="1249">
        <v>15195</v>
      </c>
      <c r="J103" s="1249" t="s">
        <v>928</v>
      </c>
    </row>
    <row r="104" spans="1:10" x14ac:dyDescent="0.25">
      <c r="A104" s="1249">
        <v>246</v>
      </c>
      <c r="B104" s="1249" t="s">
        <v>583</v>
      </c>
      <c r="C104" s="1249" t="s">
        <v>562</v>
      </c>
      <c r="D104" s="1249" t="s">
        <v>537</v>
      </c>
      <c r="E104" s="1249">
        <v>16643</v>
      </c>
      <c r="F104" s="1250">
        <v>0</v>
      </c>
      <c r="G104" s="1249">
        <v>16643</v>
      </c>
      <c r="H104" s="1250">
        <v>0</v>
      </c>
      <c r="I104" s="1249">
        <v>16643</v>
      </c>
      <c r="J104" s="1249" t="s">
        <v>928</v>
      </c>
    </row>
    <row r="105" spans="1:10" x14ac:dyDescent="0.25">
      <c r="A105" s="1249">
        <v>251</v>
      </c>
      <c r="B105" s="1249" t="s">
        <v>584</v>
      </c>
      <c r="C105" s="1249"/>
      <c r="D105" s="1249" t="s">
        <v>537</v>
      </c>
      <c r="E105" s="1249">
        <v>14479</v>
      </c>
      <c r="F105" s="1250">
        <v>0</v>
      </c>
      <c r="G105" s="1249">
        <v>14479</v>
      </c>
      <c r="H105" s="1250">
        <v>0</v>
      </c>
      <c r="I105" s="1249">
        <v>14479</v>
      </c>
      <c r="J105" s="1249" t="s">
        <v>928</v>
      </c>
    </row>
    <row r="106" spans="1:10" x14ac:dyDescent="0.25">
      <c r="A106" s="1249">
        <v>260</v>
      </c>
      <c r="B106" s="1249" t="s">
        <v>585</v>
      </c>
      <c r="C106" s="1249"/>
      <c r="D106" s="1249" t="s">
        <v>537</v>
      </c>
      <c r="E106" s="1249">
        <v>14833</v>
      </c>
      <c r="F106" s="1250">
        <v>0</v>
      </c>
      <c r="G106" s="1249">
        <v>14833</v>
      </c>
      <c r="H106" s="1250">
        <v>0</v>
      </c>
      <c r="I106" s="1249">
        <v>14833</v>
      </c>
      <c r="J106" s="1249" t="s">
        <v>928</v>
      </c>
    </row>
    <row r="107" spans="1:10" x14ac:dyDescent="0.25">
      <c r="A107" s="1249">
        <v>265</v>
      </c>
      <c r="B107" s="1249" t="s">
        <v>586</v>
      </c>
      <c r="C107" s="1249" t="s">
        <v>551</v>
      </c>
      <c r="D107" s="1249" t="s">
        <v>503</v>
      </c>
      <c r="E107" s="1249">
        <v>24495</v>
      </c>
      <c r="F107" s="1250">
        <v>-4.0000000000000003E-5</v>
      </c>
      <c r="G107" s="1249">
        <v>24496</v>
      </c>
      <c r="H107" s="1250">
        <v>0</v>
      </c>
      <c r="I107" s="1249">
        <v>24496</v>
      </c>
      <c r="J107" s="1249" t="s">
        <v>928</v>
      </c>
    </row>
    <row r="108" spans="1:10" x14ac:dyDescent="0.25">
      <c r="A108" s="1249">
        <v>266</v>
      </c>
      <c r="B108" s="1249" t="s">
        <v>73</v>
      </c>
      <c r="C108" s="1249" t="s">
        <v>57</v>
      </c>
      <c r="D108" s="1249" t="s">
        <v>537</v>
      </c>
      <c r="E108" s="1249">
        <v>9493</v>
      </c>
      <c r="F108" s="1164">
        <v>4.999E-2</v>
      </c>
      <c r="G108" s="1249">
        <v>9041</v>
      </c>
      <c r="H108" s="1250">
        <v>0</v>
      </c>
      <c r="I108" s="1249">
        <v>9041</v>
      </c>
      <c r="J108" s="1249" t="s">
        <v>928</v>
      </c>
    </row>
    <row r="109" spans="1:10" x14ac:dyDescent="0.25">
      <c r="A109" s="1249">
        <v>275</v>
      </c>
      <c r="B109" s="1249" t="s">
        <v>587</v>
      </c>
      <c r="C109" s="1249" t="s">
        <v>571</v>
      </c>
      <c r="D109" s="1249" t="s">
        <v>537</v>
      </c>
      <c r="E109" s="1249">
        <v>4063</v>
      </c>
      <c r="F109" s="1250">
        <v>0</v>
      </c>
      <c r="G109" s="1249">
        <v>4063</v>
      </c>
      <c r="H109" s="1250">
        <v>0</v>
      </c>
      <c r="I109" s="1249">
        <v>4063</v>
      </c>
      <c r="J109" s="1249" t="s">
        <v>928</v>
      </c>
    </row>
    <row r="110" spans="1:10" x14ac:dyDescent="0.25">
      <c r="A110" s="1249">
        <v>276</v>
      </c>
      <c r="B110" s="1249" t="s">
        <v>588</v>
      </c>
      <c r="C110" s="1249" t="s">
        <v>571</v>
      </c>
      <c r="D110" s="1249" t="s">
        <v>537</v>
      </c>
      <c r="E110" s="1249">
        <v>9946</v>
      </c>
      <c r="F110" s="1250">
        <v>0</v>
      </c>
      <c r="G110" s="1249">
        <v>9946</v>
      </c>
      <c r="H110" s="1250">
        <v>0</v>
      </c>
      <c r="I110" s="1249">
        <v>9946</v>
      </c>
      <c r="J110" s="1249" t="s">
        <v>928</v>
      </c>
    </row>
    <row r="111" spans="1:10" x14ac:dyDescent="0.25">
      <c r="A111" s="1249">
        <v>277</v>
      </c>
      <c r="B111" s="1249" t="s">
        <v>589</v>
      </c>
      <c r="C111" s="1249" t="s">
        <v>571</v>
      </c>
      <c r="D111" s="1249" t="s">
        <v>537</v>
      </c>
      <c r="E111" s="1249">
        <v>6326</v>
      </c>
      <c r="F111" s="1250">
        <v>0</v>
      </c>
      <c r="G111" s="1249">
        <v>6326</v>
      </c>
      <c r="H111" s="1250">
        <v>0</v>
      </c>
      <c r="I111" s="1249">
        <v>6326</v>
      </c>
      <c r="J111" s="1249" t="s">
        <v>928</v>
      </c>
    </row>
    <row r="112" spans="1:10" x14ac:dyDescent="0.25">
      <c r="A112" s="1249">
        <v>279</v>
      </c>
      <c r="B112" s="1249" t="s">
        <v>590</v>
      </c>
      <c r="C112" s="1249" t="s">
        <v>571</v>
      </c>
      <c r="D112" s="1249" t="s">
        <v>537</v>
      </c>
      <c r="E112" s="1249">
        <v>4063</v>
      </c>
      <c r="F112" s="1250">
        <v>0</v>
      </c>
      <c r="G112" s="1249">
        <v>4063</v>
      </c>
      <c r="H112" s="1250">
        <v>0</v>
      </c>
      <c r="I112" s="1249">
        <v>4063</v>
      </c>
      <c r="J112" s="1249" t="s">
        <v>928</v>
      </c>
    </row>
    <row r="113" spans="1:10" x14ac:dyDescent="0.25">
      <c r="A113" s="1249">
        <v>280</v>
      </c>
      <c r="B113" s="1249" t="s">
        <v>591</v>
      </c>
      <c r="C113" s="1249" t="s">
        <v>571</v>
      </c>
      <c r="D113" s="1249" t="s">
        <v>537</v>
      </c>
      <c r="E113" s="1249">
        <v>18090</v>
      </c>
      <c r="F113" s="1250">
        <v>0</v>
      </c>
      <c r="G113" s="1249">
        <v>18090</v>
      </c>
      <c r="H113" s="1250">
        <v>0</v>
      </c>
      <c r="I113" s="1249">
        <v>18090</v>
      </c>
      <c r="J113" s="1249" t="s">
        <v>928</v>
      </c>
    </row>
    <row r="114" spans="1:10" x14ac:dyDescent="0.25">
      <c r="A114" s="1249">
        <v>281</v>
      </c>
      <c r="B114" s="1249" t="s">
        <v>592</v>
      </c>
      <c r="C114" s="1249" t="s">
        <v>571</v>
      </c>
      <c r="D114" s="1249" t="s">
        <v>537</v>
      </c>
      <c r="E114" s="1249">
        <v>3068</v>
      </c>
      <c r="F114" s="1250">
        <v>0</v>
      </c>
      <c r="G114" s="1249">
        <v>3068</v>
      </c>
      <c r="H114" s="1250">
        <v>0</v>
      </c>
      <c r="I114" s="1249">
        <v>3068</v>
      </c>
      <c r="J114" s="1249" t="s">
        <v>928</v>
      </c>
    </row>
    <row r="115" spans="1:10" x14ac:dyDescent="0.25">
      <c r="A115" s="1249">
        <v>282</v>
      </c>
      <c r="B115" s="1249" t="s">
        <v>126</v>
      </c>
      <c r="C115" s="1249" t="s">
        <v>571</v>
      </c>
      <c r="D115" s="1249" t="s">
        <v>537</v>
      </c>
      <c r="E115" s="1249">
        <v>5421</v>
      </c>
      <c r="F115" s="1250">
        <v>0</v>
      </c>
      <c r="G115" s="1249">
        <v>5421</v>
      </c>
      <c r="H115" s="1250">
        <v>0</v>
      </c>
      <c r="I115" s="1249">
        <v>5421</v>
      </c>
      <c r="J115" s="1249" t="s">
        <v>928</v>
      </c>
    </row>
    <row r="116" spans="1:10" x14ac:dyDescent="0.25">
      <c r="A116" s="1249">
        <v>283</v>
      </c>
      <c r="B116" s="1249" t="s">
        <v>127</v>
      </c>
      <c r="C116" s="1249" t="s">
        <v>571</v>
      </c>
      <c r="D116" s="1249" t="s">
        <v>537</v>
      </c>
      <c r="E116" s="1249">
        <v>3611</v>
      </c>
      <c r="F116" s="1250">
        <v>0</v>
      </c>
      <c r="G116" s="1249">
        <v>3611</v>
      </c>
      <c r="H116" s="1250">
        <v>0</v>
      </c>
      <c r="I116" s="1249">
        <v>3611</v>
      </c>
      <c r="J116" s="1249" t="s">
        <v>928</v>
      </c>
    </row>
    <row r="117" spans="1:10" x14ac:dyDescent="0.25">
      <c r="A117" s="1249">
        <v>286</v>
      </c>
      <c r="B117" s="1249" t="s">
        <v>593</v>
      </c>
      <c r="C117" s="1249"/>
      <c r="D117" s="1249" t="s">
        <v>537</v>
      </c>
      <c r="E117" s="1249">
        <v>12661</v>
      </c>
      <c r="F117" s="1250">
        <v>0</v>
      </c>
      <c r="G117" s="1249">
        <v>12661</v>
      </c>
      <c r="H117" s="1250">
        <v>0</v>
      </c>
      <c r="I117" s="1249">
        <v>12661</v>
      </c>
      <c r="J117" s="1249" t="s">
        <v>928</v>
      </c>
    </row>
    <row r="118" spans="1:10" x14ac:dyDescent="0.25">
      <c r="A118" s="1249">
        <v>290</v>
      </c>
      <c r="B118" s="1249" t="s">
        <v>120</v>
      </c>
      <c r="C118" s="1249" t="s">
        <v>562</v>
      </c>
      <c r="D118" s="1249" t="s">
        <v>537</v>
      </c>
      <c r="E118" s="1249">
        <v>14923</v>
      </c>
      <c r="F118" s="1250">
        <v>0</v>
      </c>
      <c r="G118" s="1249">
        <v>14923</v>
      </c>
      <c r="H118" s="1250">
        <v>0</v>
      </c>
      <c r="I118" s="1249">
        <v>14923</v>
      </c>
      <c r="J118" s="1249" t="s">
        <v>928</v>
      </c>
    </row>
    <row r="119" spans="1:10" x14ac:dyDescent="0.25">
      <c r="A119" s="1249">
        <v>291</v>
      </c>
      <c r="B119" s="1249" t="s">
        <v>594</v>
      </c>
      <c r="C119" s="1249" t="s">
        <v>571</v>
      </c>
      <c r="D119" s="1249" t="s">
        <v>537</v>
      </c>
      <c r="E119" s="1249">
        <v>4787</v>
      </c>
      <c r="F119" s="1250">
        <v>0</v>
      </c>
      <c r="G119" s="1249">
        <v>4787</v>
      </c>
      <c r="H119" s="1250">
        <v>0</v>
      </c>
      <c r="I119" s="1249">
        <v>4787</v>
      </c>
      <c r="J119" s="1249" t="s">
        <v>928</v>
      </c>
    </row>
    <row r="120" spans="1:10" x14ac:dyDescent="0.25">
      <c r="A120" s="1097">
        <v>298</v>
      </c>
      <c r="B120" s="1097" t="s">
        <v>595</v>
      </c>
      <c r="C120" s="1097" t="s">
        <v>451</v>
      </c>
      <c r="D120" s="1097" t="s">
        <v>503</v>
      </c>
      <c r="E120" s="1249">
        <v>5517</v>
      </c>
      <c r="F120" s="1250">
        <v>0</v>
      </c>
      <c r="G120" s="1249">
        <v>5517</v>
      </c>
      <c r="H120" s="1250">
        <v>0</v>
      </c>
      <c r="I120" s="1249">
        <v>5517</v>
      </c>
      <c r="J120" s="1249" t="s">
        <v>933</v>
      </c>
    </row>
    <row r="121" spans="1:10" x14ac:dyDescent="0.25">
      <c r="A121" s="1097">
        <v>301</v>
      </c>
      <c r="B121" s="1097" t="s">
        <v>596</v>
      </c>
      <c r="C121" s="1097" t="s">
        <v>451</v>
      </c>
      <c r="D121" s="1097" t="s">
        <v>503</v>
      </c>
      <c r="E121" s="1249">
        <v>2803</v>
      </c>
      <c r="F121" s="1250">
        <v>0</v>
      </c>
      <c r="G121" s="1249">
        <v>2803</v>
      </c>
      <c r="H121" s="1250">
        <v>0</v>
      </c>
      <c r="I121" s="1249">
        <v>2803</v>
      </c>
      <c r="J121" s="1249" t="s">
        <v>933</v>
      </c>
    </row>
    <row r="122" spans="1:10" x14ac:dyDescent="0.25">
      <c r="A122" s="1249">
        <v>324</v>
      </c>
      <c r="B122" s="1249" t="s">
        <v>598</v>
      </c>
      <c r="C122" s="1249" t="s">
        <v>562</v>
      </c>
      <c r="D122" s="1249" t="s">
        <v>537</v>
      </c>
      <c r="E122" s="1249">
        <v>11764</v>
      </c>
      <c r="F122" s="1250">
        <v>0</v>
      </c>
      <c r="G122" s="1249">
        <v>11764</v>
      </c>
      <c r="H122" s="1250">
        <v>0</v>
      </c>
      <c r="I122" s="1249">
        <v>11764</v>
      </c>
      <c r="J122" s="1249" t="s">
        <v>928</v>
      </c>
    </row>
    <row r="123" spans="1:10" x14ac:dyDescent="0.25">
      <c r="A123" s="1249">
        <v>342</v>
      </c>
      <c r="B123" s="1249" t="s">
        <v>601</v>
      </c>
      <c r="C123" s="1249" t="s">
        <v>562</v>
      </c>
      <c r="D123" s="1249" t="s">
        <v>537</v>
      </c>
      <c r="E123" s="1249">
        <v>10667</v>
      </c>
      <c r="F123" s="1164">
        <v>3.2320000000000002E-2</v>
      </c>
      <c r="G123" s="1249">
        <v>10333</v>
      </c>
      <c r="H123" s="1250">
        <v>0</v>
      </c>
      <c r="I123" s="1249">
        <v>10333</v>
      </c>
      <c r="J123" s="1249" t="s">
        <v>928</v>
      </c>
    </row>
    <row r="124" spans="1:10" x14ac:dyDescent="0.25">
      <c r="A124" s="1249">
        <v>352</v>
      </c>
      <c r="B124" s="1249" t="s">
        <v>602</v>
      </c>
      <c r="C124" s="1249" t="s">
        <v>562</v>
      </c>
      <c r="D124" s="1249" t="s">
        <v>537</v>
      </c>
      <c r="E124" s="1249">
        <v>15828</v>
      </c>
      <c r="F124" s="1250">
        <v>0</v>
      </c>
      <c r="G124" s="1249">
        <v>15828</v>
      </c>
      <c r="H124" s="1250">
        <v>0</v>
      </c>
      <c r="I124" s="1249">
        <v>15828</v>
      </c>
      <c r="J124" s="1249" t="s">
        <v>928</v>
      </c>
    </row>
    <row r="125" spans="1:10" x14ac:dyDescent="0.25">
      <c r="A125" s="1249">
        <v>416</v>
      </c>
      <c r="B125" s="1249" t="s">
        <v>74</v>
      </c>
      <c r="C125" s="1249" t="s">
        <v>57</v>
      </c>
      <c r="D125" s="1249" t="s">
        <v>537</v>
      </c>
      <c r="E125" s="1249">
        <v>10670</v>
      </c>
      <c r="F125" s="1164">
        <v>5.3620000000000001E-2</v>
      </c>
      <c r="G125" s="1249">
        <v>10127</v>
      </c>
      <c r="H125" s="1250">
        <v>0</v>
      </c>
      <c r="I125" s="1249">
        <v>10127</v>
      </c>
      <c r="J125" s="1249" t="s">
        <v>928</v>
      </c>
    </row>
    <row r="126" spans="1:10" x14ac:dyDescent="0.25">
      <c r="A126" s="1249">
        <v>418</v>
      </c>
      <c r="B126" s="1249" t="s">
        <v>1286</v>
      </c>
      <c r="C126" s="1249" t="s">
        <v>545</v>
      </c>
      <c r="D126" s="1249" t="s">
        <v>503</v>
      </c>
      <c r="E126" s="1249">
        <v>6465</v>
      </c>
      <c r="F126" s="1250">
        <v>0</v>
      </c>
      <c r="G126" s="1249">
        <v>6465</v>
      </c>
      <c r="H126" s="1250">
        <v>0</v>
      </c>
      <c r="I126" s="1249">
        <v>6465</v>
      </c>
      <c r="J126" s="1249" t="s">
        <v>928</v>
      </c>
    </row>
    <row r="127" spans="1:10" x14ac:dyDescent="0.25">
      <c r="A127" s="1249">
        <v>441</v>
      </c>
      <c r="B127" s="1249" t="s">
        <v>547</v>
      </c>
      <c r="C127" s="1249" t="s">
        <v>545</v>
      </c>
      <c r="D127" s="1249" t="s">
        <v>503</v>
      </c>
      <c r="E127" s="1249">
        <v>7175</v>
      </c>
      <c r="F127" s="1250">
        <v>0</v>
      </c>
      <c r="G127" s="1249">
        <v>7175</v>
      </c>
      <c r="H127" s="1250">
        <v>0</v>
      </c>
      <c r="I127" s="1249">
        <v>7175</v>
      </c>
      <c r="J127" s="1249" t="s">
        <v>928</v>
      </c>
    </row>
    <row r="128" spans="1:10" x14ac:dyDescent="0.25">
      <c r="A128" s="1249">
        <v>448</v>
      </c>
      <c r="B128" s="1249" t="s">
        <v>603</v>
      </c>
      <c r="C128" s="1249" t="s">
        <v>545</v>
      </c>
      <c r="D128" s="1249" t="s">
        <v>503</v>
      </c>
      <c r="E128" s="1249">
        <v>11597</v>
      </c>
      <c r="F128" s="1250">
        <v>0</v>
      </c>
      <c r="G128" s="1249">
        <v>11597</v>
      </c>
      <c r="H128" s="1250">
        <v>0</v>
      </c>
      <c r="I128" s="1249">
        <v>11597</v>
      </c>
      <c r="J128" s="1249" t="s">
        <v>928</v>
      </c>
    </row>
    <row r="129" spans="1:10" x14ac:dyDescent="0.25">
      <c r="A129" s="1249">
        <v>450</v>
      </c>
      <c r="B129" s="1249" t="s">
        <v>1287</v>
      </c>
      <c r="C129" s="1249" t="s">
        <v>551</v>
      </c>
      <c r="D129" s="1249" t="s">
        <v>503</v>
      </c>
      <c r="E129" s="1249">
        <v>26538</v>
      </c>
      <c r="F129" s="1250">
        <v>0</v>
      </c>
      <c r="G129" s="1249">
        <v>26538</v>
      </c>
      <c r="H129" s="1250">
        <v>0</v>
      </c>
      <c r="I129" s="1249">
        <v>26538</v>
      </c>
      <c r="J129" s="1249" t="s">
        <v>928</v>
      </c>
    </row>
    <row r="130" spans="1:10" x14ac:dyDescent="0.25">
      <c r="A130" s="1249">
        <v>468</v>
      </c>
      <c r="B130" s="1249" t="s">
        <v>75</v>
      </c>
      <c r="C130" s="1249" t="s">
        <v>571</v>
      </c>
      <c r="D130" s="1249" t="s">
        <v>537</v>
      </c>
      <c r="E130" s="1249">
        <v>1357</v>
      </c>
      <c r="F130" s="1250">
        <v>0</v>
      </c>
      <c r="G130" s="1249">
        <v>1357</v>
      </c>
      <c r="H130" s="1250">
        <v>0</v>
      </c>
      <c r="I130" s="1249">
        <v>1357</v>
      </c>
      <c r="J130" s="1249" t="s">
        <v>928</v>
      </c>
    </row>
    <row r="131" spans="1:10" x14ac:dyDescent="0.25">
      <c r="A131" s="1249">
        <v>481</v>
      </c>
      <c r="B131" s="1249" t="s">
        <v>604</v>
      </c>
      <c r="C131" s="1249" t="s">
        <v>432</v>
      </c>
      <c r="D131" s="1249" t="s">
        <v>503</v>
      </c>
      <c r="E131" s="1249">
        <v>5904</v>
      </c>
      <c r="F131" s="1250">
        <v>0</v>
      </c>
      <c r="G131" s="1249">
        <v>5904</v>
      </c>
      <c r="H131" s="1250">
        <v>0</v>
      </c>
      <c r="I131" s="1249">
        <v>5904</v>
      </c>
      <c r="J131" s="1249" t="s">
        <v>928</v>
      </c>
    </row>
    <row r="132" spans="1:10" x14ac:dyDescent="0.25">
      <c r="A132" s="1249">
        <v>483</v>
      </c>
      <c r="B132" s="1249" t="s">
        <v>605</v>
      </c>
      <c r="C132" s="1249" t="s">
        <v>545</v>
      </c>
      <c r="D132" s="1249" t="s">
        <v>503</v>
      </c>
      <c r="E132" s="1249">
        <v>14689</v>
      </c>
      <c r="F132" s="1250">
        <v>0</v>
      </c>
      <c r="G132" s="1249">
        <v>14689</v>
      </c>
      <c r="H132" s="1250">
        <v>0</v>
      </c>
      <c r="I132" s="1249">
        <v>14689</v>
      </c>
      <c r="J132" s="1249" t="s">
        <v>928</v>
      </c>
    </row>
    <row r="133" spans="1:10" x14ac:dyDescent="0.25">
      <c r="A133" s="1249">
        <v>485</v>
      </c>
      <c r="B133" s="1249" t="s">
        <v>606</v>
      </c>
      <c r="C133" s="1249" t="s">
        <v>545</v>
      </c>
      <c r="D133" s="1249" t="s">
        <v>503</v>
      </c>
      <c r="E133" s="1249">
        <v>6958</v>
      </c>
      <c r="F133" s="1163">
        <v>-1.3999999999999999E-4</v>
      </c>
      <c r="G133" s="1249">
        <v>6959</v>
      </c>
      <c r="H133" s="1250">
        <v>0</v>
      </c>
      <c r="I133" s="1249">
        <v>6959</v>
      </c>
      <c r="J133" s="1249" t="s">
        <v>928</v>
      </c>
    </row>
    <row r="134" spans="1:10" x14ac:dyDescent="0.25">
      <c r="A134" s="1249">
        <v>486</v>
      </c>
      <c r="B134" s="1249" t="s">
        <v>607</v>
      </c>
      <c r="C134" s="1249" t="s">
        <v>514</v>
      </c>
      <c r="D134" s="1249" t="s">
        <v>503</v>
      </c>
      <c r="E134" s="1249">
        <v>12103</v>
      </c>
      <c r="F134" s="1250">
        <v>0</v>
      </c>
      <c r="G134" s="1249">
        <v>12103</v>
      </c>
      <c r="H134" s="1250">
        <v>0</v>
      </c>
      <c r="I134" s="1249">
        <v>12103</v>
      </c>
      <c r="J134" s="1249" t="s">
        <v>928</v>
      </c>
    </row>
    <row r="135" spans="1:10" x14ac:dyDescent="0.25">
      <c r="A135" s="1249">
        <v>487</v>
      </c>
      <c r="B135" s="1249" t="s">
        <v>608</v>
      </c>
      <c r="C135" s="1249" t="s">
        <v>545</v>
      </c>
      <c r="D135" s="1249" t="s">
        <v>503</v>
      </c>
      <c r="E135" s="1249">
        <v>8867</v>
      </c>
      <c r="F135" s="1163">
        <v>-1.1E-4</v>
      </c>
      <c r="G135" s="1249">
        <v>8868</v>
      </c>
      <c r="H135" s="1250">
        <v>0</v>
      </c>
      <c r="I135" s="1249">
        <v>8868</v>
      </c>
      <c r="J135" s="1249" t="s">
        <v>928</v>
      </c>
    </row>
    <row r="136" spans="1:10" x14ac:dyDescent="0.25">
      <c r="A136" s="1249">
        <v>494</v>
      </c>
      <c r="B136" s="1249" t="s">
        <v>609</v>
      </c>
      <c r="C136" s="1249" t="s">
        <v>556</v>
      </c>
      <c r="D136" s="1249" t="s">
        <v>503</v>
      </c>
      <c r="E136" s="1249">
        <v>15463</v>
      </c>
      <c r="F136" s="1250">
        <v>0</v>
      </c>
      <c r="G136" s="1249">
        <v>15463</v>
      </c>
      <c r="H136" s="1250">
        <v>0</v>
      </c>
      <c r="I136" s="1249">
        <v>15463</v>
      </c>
      <c r="J136" s="1249" t="s">
        <v>928</v>
      </c>
    </row>
    <row r="137" spans="1:10" x14ac:dyDescent="0.25">
      <c r="A137" s="1249">
        <v>495</v>
      </c>
      <c r="B137" s="1249" t="s">
        <v>610</v>
      </c>
      <c r="C137" s="1249" t="s">
        <v>446</v>
      </c>
      <c r="D137" s="1249" t="s">
        <v>503</v>
      </c>
      <c r="E137" s="1249">
        <v>29344</v>
      </c>
      <c r="F137" s="1250">
        <v>0</v>
      </c>
      <c r="G137" s="1249">
        <v>29344</v>
      </c>
      <c r="H137" s="1250">
        <v>0</v>
      </c>
      <c r="I137" s="1249">
        <v>29344</v>
      </c>
      <c r="J137" s="1249" t="s">
        <v>928</v>
      </c>
    </row>
    <row r="138" spans="1:10" x14ac:dyDescent="0.25">
      <c r="A138" s="1249">
        <v>502</v>
      </c>
      <c r="B138" s="1249" t="s">
        <v>611</v>
      </c>
      <c r="C138" s="1249" t="s">
        <v>551</v>
      </c>
      <c r="D138" s="1249" t="s">
        <v>503</v>
      </c>
      <c r="E138" s="1249">
        <v>15923</v>
      </c>
      <c r="F138" s="1250">
        <v>0</v>
      </c>
      <c r="G138" s="1249">
        <v>15923</v>
      </c>
      <c r="H138" s="1250">
        <v>0</v>
      </c>
      <c r="I138" s="1249">
        <v>15923</v>
      </c>
      <c r="J138" s="1249" t="s">
        <v>928</v>
      </c>
    </row>
    <row r="139" spans="1:10" x14ac:dyDescent="0.25">
      <c r="A139" s="1249">
        <v>505</v>
      </c>
      <c r="B139" s="1249" t="s">
        <v>612</v>
      </c>
      <c r="C139" s="1249" t="s">
        <v>432</v>
      </c>
      <c r="D139" s="1249" t="s">
        <v>503</v>
      </c>
      <c r="E139" s="1249">
        <v>7811</v>
      </c>
      <c r="F139" s="1250">
        <v>0</v>
      </c>
      <c r="G139" s="1249">
        <v>7811</v>
      </c>
      <c r="H139" s="1250">
        <v>0</v>
      </c>
      <c r="I139" s="1249">
        <v>7811</v>
      </c>
      <c r="J139" s="1249" t="s">
        <v>928</v>
      </c>
    </row>
    <row r="140" spans="1:10" x14ac:dyDescent="0.25">
      <c r="A140" s="1249">
        <v>507</v>
      </c>
      <c r="B140" s="1249" t="s">
        <v>1290</v>
      </c>
      <c r="C140" s="1249" t="s">
        <v>432</v>
      </c>
      <c r="D140" s="1249" t="s">
        <v>503</v>
      </c>
      <c r="E140" s="1249">
        <v>7811</v>
      </c>
      <c r="F140" s="1250">
        <v>0</v>
      </c>
      <c r="G140" s="1249">
        <v>7811</v>
      </c>
      <c r="H140" s="1250">
        <v>0</v>
      </c>
      <c r="I140" s="1249">
        <v>7811</v>
      </c>
      <c r="J140" s="1249" t="s">
        <v>928</v>
      </c>
    </row>
    <row r="141" spans="1:10" x14ac:dyDescent="0.25">
      <c r="A141" s="1249">
        <v>511</v>
      </c>
      <c r="B141" s="1249" t="s">
        <v>613</v>
      </c>
      <c r="C141" s="1249" t="s">
        <v>562</v>
      </c>
      <c r="D141" s="1249" t="s">
        <v>537</v>
      </c>
      <c r="E141" s="1249">
        <v>5198</v>
      </c>
      <c r="F141" s="1163">
        <v>-8.6790000000000006E-2</v>
      </c>
      <c r="G141" s="1249">
        <v>5692</v>
      </c>
      <c r="H141" s="1250">
        <v>0</v>
      </c>
      <c r="I141" s="1249">
        <v>5692</v>
      </c>
      <c r="J141" s="1249" t="s">
        <v>928</v>
      </c>
    </row>
    <row r="142" spans="1:10" x14ac:dyDescent="0.25">
      <c r="A142" s="1249">
        <v>513</v>
      </c>
      <c r="B142" s="1249" t="s">
        <v>614</v>
      </c>
      <c r="C142" s="1249"/>
      <c r="D142" s="1249" t="s">
        <v>537</v>
      </c>
      <c r="E142" s="1249">
        <v>10851</v>
      </c>
      <c r="F142" s="1250">
        <v>0</v>
      </c>
      <c r="G142" s="1249">
        <v>10851</v>
      </c>
      <c r="H142" s="1250">
        <v>0</v>
      </c>
      <c r="I142" s="1249">
        <v>10851</v>
      </c>
      <c r="J142" s="1249" t="s">
        <v>928</v>
      </c>
    </row>
    <row r="143" spans="1:10" x14ac:dyDescent="0.25">
      <c r="A143" s="1249">
        <v>514</v>
      </c>
      <c r="B143" s="1249" t="s">
        <v>615</v>
      </c>
      <c r="C143" s="1249"/>
      <c r="D143" s="1249" t="s">
        <v>537</v>
      </c>
      <c r="E143" s="1249">
        <v>13023</v>
      </c>
      <c r="F143" s="1250">
        <v>0</v>
      </c>
      <c r="G143" s="1249">
        <v>13023</v>
      </c>
      <c r="H143" s="1250">
        <v>0</v>
      </c>
      <c r="I143" s="1249">
        <v>13023</v>
      </c>
      <c r="J143" s="1249" t="s">
        <v>928</v>
      </c>
    </row>
    <row r="144" spans="1:10" x14ac:dyDescent="0.25">
      <c r="A144" s="1249">
        <v>521</v>
      </c>
      <c r="B144" s="1249" t="s">
        <v>617</v>
      </c>
      <c r="C144" s="1249" t="s">
        <v>514</v>
      </c>
      <c r="D144" s="1249" t="s">
        <v>503</v>
      </c>
      <c r="E144" s="1249">
        <v>28656</v>
      </c>
      <c r="F144" s="1250">
        <v>0</v>
      </c>
      <c r="G144" s="1249">
        <v>28656</v>
      </c>
      <c r="H144" s="1250">
        <v>0</v>
      </c>
      <c r="I144" s="1249">
        <v>28656</v>
      </c>
      <c r="J144" s="1249" t="s">
        <v>928</v>
      </c>
    </row>
    <row r="145" spans="1:10" x14ac:dyDescent="0.25">
      <c r="A145" s="1249">
        <v>522</v>
      </c>
      <c r="B145" s="1249" t="s">
        <v>618</v>
      </c>
      <c r="C145" s="1249" t="s">
        <v>514</v>
      </c>
      <c r="D145" s="1249" t="s">
        <v>503</v>
      </c>
      <c r="E145" s="1249">
        <v>32954</v>
      </c>
      <c r="F145" s="1250">
        <v>0</v>
      </c>
      <c r="G145" s="1249">
        <v>32954</v>
      </c>
      <c r="H145" s="1250">
        <v>0</v>
      </c>
      <c r="I145" s="1249">
        <v>32954</v>
      </c>
      <c r="J145" s="1249" t="s">
        <v>928</v>
      </c>
    </row>
    <row r="146" spans="1:10" x14ac:dyDescent="0.25">
      <c r="A146" s="1097">
        <v>528</v>
      </c>
      <c r="B146" s="1097" t="s">
        <v>619</v>
      </c>
      <c r="C146" s="1097" t="s">
        <v>514</v>
      </c>
      <c r="D146" s="1097" t="s">
        <v>503</v>
      </c>
      <c r="E146" s="1249">
        <v>4790</v>
      </c>
      <c r="F146" s="1250">
        <v>0</v>
      </c>
      <c r="G146" s="1249">
        <v>4790</v>
      </c>
      <c r="H146" s="1250">
        <v>0</v>
      </c>
      <c r="I146" s="1249">
        <v>4790</v>
      </c>
      <c r="J146" s="1249" t="s">
        <v>933</v>
      </c>
    </row>
    <row r="147" spans="1:10" x14ac:dyDescent="0.25">
      <c r="A147" s="1097">
        <v>529</v>
      </c>
      <c r="B147" s="1097" t="s">
        <v>620</v>
      </c>
      <c r="C147" s="1097" t="s">
        <v>514</v>
      </c>
      <c r="D147" s="1097" t="s">
        <v>503</v>
      </c>
      <c r="E147" s="1249">
        <v>5914</v>
      </c>
      <c r="F147" s="1250">
        <v>0</v>
      </c>
      <c r="G147" s="1249">
        <v>5914</v>
      </c>
      <c r="H147" s="1250">
        <v>0</v>
      </c>
      <c r="I147" s="1249">
        <v>5914</v>
      </c>
      <c r="J147" s="1249" t="s">
        <v>933</v>
      </c>
    </row>
    <row r="148" spans="1:10" x14ac:dyDescent="0.25">
      <c r="A148" s="1097">
        <v>530</v>
      </c>
      <c r="B148" s="1097" t="s">
        <v>621</v>
      </c>
      <c r="C148" s="1097" t="s">
        <v>545</v>
      </c>
      <c r="D148" s="1097" t="s">
        <v>503</v>
      </c>
      <c r="E148" s="1249">
        <v>1591</v>
      </c>
      <c r="F148" s="1250">
        <v>0</v>
      </c>
      <c r="G148" s="1249">
        <v>1591</v>
      </c>
      <c r="H148" s="1250">
        <v>0</v>
      </c>
      <c r="I148" s="1249">
        <v>1591</v>
      </c>
      <c r="J148" s="1249" t="s">
        <v>933</v>
      </c>
    </row>
    <row r="149" spans="1:10" x14ac:dyDescent="0.25">
      <c r="A149" s="1097">
        <v>531</v>
      </c>
      <c r="B149" s="1097" t="s">
        <v>622</v>
      </c>
      <c r="C149" s="1097" t="s">
        <v>432</v>
      </c>
      <c r="D149" s="1097" t="s">
        <v>503</v>
      </c>
      <c r="E149" s="1249">
        <v>2543</v>
      </c>
      <c r="F149" s="1250">
        <v>0</v>
      </c>
      <c r="G149" s="1249">
        <v>2543</v>
      </c>
      <c r="H149" s="1250">
        <v>0</v>
      </c>
      <c r="I149" s="1249">
        <v>2543</v>
      </c>
      <c r="J149" s="1249" t="s">
        <v>933</v>
      </c>
    </row>
    <row r="150" spans="1:10" x14ac:dyDescent="0.25">
      <c r="A150" s="1097">
        <v>533</v>
      </c>
      <c r="B150" s="1097" t="s">
        <v>623</v>
      </c>
      <c r="C150" s="1097" t="s">
        <v>556</v>
      </c>
      <c r="D150" s="1097" t="s">
        <v>503</v>
      </c>
      <c r="E150" s="1249">
        <v>4075</v>
      </c>
      <c r="F150" s="1250">
        <v>0</v>
      </c>
      <c r="G150" s="1249">
        <v>4075</v>
      </c>
      <c r="H150" s="1250">
        <v>0</v>
      </c>
      <c r="I150" s="1249">
        <v>4075</v>
      </c>
      <c r="J150" s="1249" t="s">
        <v>933</v>
      </c>
    </row>
    <row r="151" spans="1:10" x14ac:dyDescent="0.25">
      <c r="A151" s="1097">
        <v>534</v>
      </c>
      <c r="B151" s="1097" t="s">
        <v>624</v>
      </c>
      <c r="C151" s="1097" t="s">
        <v>545</v>
      </c>
      <c r="D151" s="1097" t="s">
        <v>503</v>
      </c>
      <c r="E151" s="1249">
        <v>4075</v>
      </c>
      <c r="F151" s="1250">
        <v>0</v>
      </c>
      <c r="G151" s="1249">
        <v>4075</v>
      </c>
      <c r="H151" s="1250">
        <v>0</v>
      </c>
      <c r="I151" s="1249">
        <v>4075</v>
      </c>
      <c r="J151" s="1249" t="s">
        <v>933</v>
      </c>
    </row>
    <row r="152" spans="1:10" x14ac:dyDescent="0.25">
      <c r="A152" s="1097">
        <v>535</v>
      </c>
      <c r="B152" s="1097" t="s">
        <v>625</v>
      </c>
      <c r="C152" s="1097" t="s">
        <v>551</v>
      </c>
      <c r="D152" s="1097" t="s">
        <v>503</v>
      </c>
      <c r="E152" s="1249">
        <v>5607</v>
      </c>
      <c r="F152" s="1250">
        <v>0</v>
      </c>
      <c r="G152" s="1249">
        <v>5607</v>
      </c>
      <c r="H152" s="1250">
        <v>0</v>
      </c>
      <c r="I152" s="1249">
        <v>5607</v>
      </c>
      <c r="J152" s="1249" t="s">
        <v>933</v>
      </c>
    </row>
    <row r="153" spans="1:10" x14ac:dyDescent="0.25">
      <c r="A153" s="1249">
        <v>541</v>
      </c>
      <c r="B153" s="1249" t="s">
        <v>626</v>
      </c>
      <c r="C153" s="1249" t="s">
        <v>545</v>
      </c>
      <c r="D153" s="1249" t="s">
        <v>503</v>
      </c>
      <c r="E153" s="1249">
        <v>26902</v>
      </c>
      <c r="F153" s="1250">
        <v>0</v>
      </c>
      <c r="G153" s="1249">
        <v>26902</v>
      </c>
      <c r="H153" s="1250">
        <v>0</v>
      </c>
      <c r="I153" s="1249">
        <v>26902</v>
      </c>
      <c r="J153" s="1249" t="s">
        <v>928</v>
      </c>
    </row>
    <row r="154" spans="1:10" x14ac:dyDescent="0.25">
      <c r="A154" s="1249">
        <v>545</v>
      </c>
      <c r="B154" s="1249" t="s">
        <v>627</v>
      </c>
      <c r="C154" s="1249" t="s">
        <v>545</v>
      </c>
      <c r="D154" s="1249" t="s">
        <v>503</v>
      </c>
      <c r="E154" s="1249">
        <v>24482</v>
      </c>
      <c r="F154" s="1250">
        <v>0</v>
      </c>
      <c r="G154" s="1249">
        <v>24482</v>
      </c>
      <c r="H154" s="1250">
        <v>0</v>
      </c>
      <c r="I154" s="1249">
        <v>24482</v>
      </c>
      <c r="J154" s="1249" t="s">
        <v>928</v>
      </c>
    </row>
    <row r="155" spans="1:10" x14ac:dyDescent="0.25">
      <c r="A155" s="1249">
        <v>547</v>
      </c>
      <c r="B155" s="1249" t="s">
        <v>628</v>
      </c>
      <c r="C155" s="1249" t="s">
        <v>545</v>
      </c>
      <c r="D155" s="1249" t="s">
        <v>503</v>
      </c>
      <c r="E155" s="1249">
        <v>24482</v>
      </c>
      <c r="F155" s="1250">
        <v>0</v>
      </c>
      <c r="G155" s="1249">
        <v>24482</v>
      </c>
      <c r="H155" s="1250">
        <v>0</v>
      </c>
      <c r="I155" s="1249">
        <v>24482</v>
      </c>
      <c r="J155" s="1249" t="s">
        <v>928</v>
      </c>
    </row>
    <row r="156" spans="1:10" x14ac:dyDescent="0.25">
      <c r="A156" s="1249">
        <v>552</v>
      </c>
      <c r="B156" s="1249" t="s">
        <v>629</v>
      </c>
      <c r="C156" s="1249"/>
      <c r="D156" s="1249" t="s">
        <v>630</v>
      </c>
      <c r="E156" s="1249">
        <v>0</v>
      </c>
      <c r="F156" s="1249"/>
      <c r="G156" s="1249">
        <v>0</v>
      </c>
      <c r="H156" s="1249"/>
      <c r="I156" s="1249">
        <v>0</v>
      </c>
      <c r="J156" s="1249" t="s">
        <v>1349</v>
      </c>
    </row>
    <row r="157" spans="1:10" x14ac:dyDescent="0.25">
      <c r="A157" s="1249">
        <v>553</v>
      </c>
      <c r="B157" s="1249" t="s">
        <v>631</v>
      </c>
      <c r="C157" s="1249"/>
      <c r="D157" s="1249" t="s">
        <v>630</v>
      </c>
      <c r="E157" s="1249">
        <v>4132</v>
      </c>
      <c r="F157" s="1250">
        <v>0</v>
      </c>
      <c r="G157" s="1249">
        <v>4132</v>
      </c>
      <c r="H157" s="1250">
        <v>0</v>
      </c>
      <c r="I157" s="1249">
        <v>4132</v>
      </c>
      <c r="J157" s="1249" t="s">
        <v>1349</v>
      </c>
    </row>
    <row r="158" spans="1:10" x14ac:dyDescent="0.25">
      <c r="A158" s="1249">
        <v>554</v>
      </c>
      <c r="B158" s="1249" t="s">
        <v>632</v>
      </c>
      <c r="C158" s="1249"/>
      <c r="D158" s="1249" t="s">
        <v>630</v>
      </c>
      <c r="E158" s="1249">
        <v>4132</v>
      </c>
      <c r="F158" s="1250">
        <v>0</v>
      </c>
      <c r="G158" s="1249">
        <v>4132</v>
      </c>
      <c r="H158" s="1250">
        <v>0</v>
      </c>
      <c r="I158" s="1249">
        <v>4132</v>
      </c>
      <c r="J158" s="1249" t="s">
        <v>1349</v>
      </c>
    </row>
    <row r="159" spans="1:10" x14ac:dyDescent="0.25">
      <c r="A159" s="1249">
        <v>566</v>
      </c>
      <c r="B159" s="1249" t="s">
        <v>633</v>
      </c>
      <c r="C159" s="1249" t="s">
        <v>446</v>
      </c>
      <c r="D159" s="1249" t="s">
        <v>503</v>
      </c>
      <c r="E159" s="1249">
        <v>55642</v>
      </c>
      <c r="F159" s="1250">
        <v>0</v>
      </c>
      <c r="G159" s="1249">
        <v>55642</v>
      </c>
      <c r="H159" s="1250">
        <v>0</v>
      </c>
      <c r="I159" s="1249">
        <v>55642</v>
      </c>
      <c r="J159" s="1249" t="s">
        <v>928</v>
      </c>
    </row>
    <row r="160" spans="1:10" x14ac:dyDescent="0.25">
      <c r="A160" s="1097">
        <v>567</v>
      </c>
      <c r="B160" s="1097" t="s">
        <v>634</v>
      </c>
      <c r="C160" s="1097" t="s">
        <v>446</v>
      </c>
      <c r="D160" s="1097" t="s">
        <v>503</v>
      </c>
      <c r="E160" s="1249">
        <v>8264</v>
      </c>
      <c r="F160" s="1250">
        <v>0</v>
      </c>
      <c r="G160" s="1249">
        <v>8264</v>
      </c>
      <c r="H160" s="1250">
        <v>0</v>
      </c>
      <c r="I160" s="1249">
        <v>8264</v>
      </c>
      <c r="J160" s="1249" t="s">
        <v>933</v>
      </c>
    </row>
    <row r="161" spans="1:10" x14ac:dyDescent="0.25">
      <c r="A161" s="1249">
        <v>568</v>
      </c>
      <c r="B161" s="1249" t="s">
        <v>635</v>
      </c>
      <c r="C161" s="1249" t="s">
        <v>446</v>
      </c>
      <c r="D161" s="1249" t="s">
        <v>503</v>
      </c>
      <c r="E161" s="1249">
        <v>55642</v>
      </c>
      <c r="F161" s="1250">
        <v>0</v>
      </c>
      <c r="G161" s="1249">
        <v>55642</v>
      </c>
      <c r="H161" s="1250">
        <v>0</v>
      </c>
      <c r="I161" s="1249">
        <v>55642</v>
      </c>
      <c r="J161" s="1249" t="s">
        <v>928</v>
      </c>
    </row>
    <row r="162" spans="1:10" x14ac:dyDescent="0.25">
      <c r="A162" s="1097">
        <v>571</v>
      </c>
      <c r="B162" s="1097" t="s">
        <v>636</v>
      </c>
      <c r="C162" s="1097" t="s">
        <v>146</v>
      </c>
      <c r="D162" s="1097" t="s">
        <v>503</v>
      </c>
      <c r="E162" s="1249">
        <v>28221</v>
      </c>
      <c r="F162" s="1250">
        <v>0</v>
      </c>
      <c r="G162" s="1249">
        <v>28221</v>
      </c>
      <c r="H162" s="1250">
        <v>0</v>
      </c>
      <c r="I162" s="1249">
        <v>28221</v>
      </c>
      <c r="J162" s="1249" t="s">
        <v>933</v>
      </c>
    </row>
    <row r="163" spans="1:10" x14ac:dyDescent="0.25">
      <c r="A163" s="1249">
        <v>587</v>
      </c>
      <c r="B163" s="1249" t="s">
        <v>639</v>
      </c>
      <c r="C163" s="1249" t="s">
        <v>514</v>
      </c>
      <c r="D163" s="1249" t="s">
        <v>503</v>
      </c>
      <c r="E163" s="1249">
        <v>23747</v>
      </c>
      <c r="F163" s="1250">
        <v>0</v>
      </c>
      <c r="G163" s="1249">
        <v>23747</v>
      </c>
      <c r="H163" s="1250">
        <v>0</v>
      </c>
      <c r="I163" s="1249">
        <v>23747</v>
      </c>
      <c r="J163" s="1249" t="s">
        <v>928</v>
      </c>
    </row>
    <row r="164" spans="1:10" x14ac:dyDescent="0.25">
      <c r="A164" s="1097">
        <v>612</v>
      </c>
      <c r="B164" s="1097" t="s">
        <v>640</v>
      </c>
      <c r="C164" s="1097"/>
      <c r="D164" s="1097" t="s">
        <v>630</v>
      </c>
      <c r="E164" s="1249">
        <v>124</v>
      </c>
      <c r="F164" s="1250">
        <v>0</v>
      </c>
      <c r="G164" s="1249">
        <v>124</v>
      </c>
      <c r="H164" s="1250">
        <v>0</v>
      </c>
      <c r="I164" s="1249">
        <v>124</v>
      </c>
      <c r="J164" s="1249" t="s">
        <v>933</v>
      </c>
    </row>
    <row r="165" spans="1:10" x14ac:dyDescent="0.25">
      <c r="A165" s="1097">
        <v>617</v>
      </c>
      <c r="B165" s="1097" t="s">
        <v>641</v>
      </c>
      <c r="C165" s="1097"/>
      <c r="D165" s="1097" t="s">
        <v>630</v>
      </c>
      <c r="E165" s="1249">
        <v>570</v>
      </c>
      <c r="F165" s="1250">
        <v>0</v>
      </c>
      <c r="G165" s="1249">
        <v>570</v>
      </c>
      <c r="H165" s="1250">
        <v>0</v>
      </c>
      <c r="I165" s="1249">
        <v>570</v>
      </c>
      <c r="J165" s="1249" t="s">
        <v>933</v>
      </c>
    </row>
    <row r="166" spans="1:10" x14ac:dyDescent="0.25">
      <c r="A166" s="1097">
        <v>618</v>
      </c>
      <c r="B166" s="1097" t="s">
        <v>642</v>
      </c>
      <c r="C166" s="1097"/>
      <c r="D166" s="1097" t="s">
        <v>630</v>
      </c>
      <c r="E166" s="1249">
        <v>405</v>
      </c>
      <c r="F166" s="1250">
        <v>0</v>
      </c>
      <c r="G166" s="1249">
        <v>405</v>
      </c>
      <c r="H166" s="1250">
        <v>0</v>
      </c>
      <c r="I166" s="1249">
        <v>405</v>
      </c>
      <c r="J166" s="1249" t="s">
        <v>933</v>
      </c>
    </row>
    <row r="167" spans="1:10" x14ac:dyDescent="0.25">
      <c r="A167" s="1249">
        <v>632</v>
      </c>
      <c r="B167" s="1249" t="s">
        <v>643</v>
      </c>
      <c r="C167" s="1249"/>
      <c r="D167" s="1249" t="s">
        <v>537</v>
      </c>
      <c r="E167" s="1249">
        <v>13928</v>
      </c>
      <c r="F167" s="1250">
        <v>0</v>
      </c>
      <c r="G167" s="1249">
        <v>13928</v>
      </c>
      <c r="H167" s="1250">
        <v>0</v>
      </c>
      <c r="I167" s="1249">
        <v>13928</v>
      </c>
      <c r="J167" s="1249" t="s">
        <v>928</v>
      </c>
    </row>
    <row r="168" spans="1:10" x14ac:dyDescent="0.25">
      <c r="A168" s="1249">
        <v>637</v>
      </c>
      <c r="B168" s="1249" t="s">
        <v>644</v>
      </c>
      <c r="C168" s="1249" t="s">
        <v>562</v>
      </c>
      <c r="D168" s="1249" t="s">
        <v>537</v>
      </c>
      <c r="E168" s="1249">
        <v>12661</v>
      </c>
      <c r="F168" s="1250">
        <v>0</v>
      </c>
      <c r="G168" s="1249">
        <v>12661</v>
      </c>
      <c r="H168" s="1250">
        <v>0</v>
      </c>
      <c r="I168" s="1249">
        <v>12661</v>
      </c>
      <c r="J168" s="1249" t="s">
        <v>928</v>
      </c>
    </row>
    <row r="169" spans="1:10" x14ac:dyDescent="0.25">
      <c r="A169" s="1249">
        <v>638</v>
      </c>
      <c r="B169" s="1249" t="s">
        <v>645</v>
      </c>
      <c r="C169" s="1249" t="s">
        <v>562</v>
      </c>
      <c r="D169" s="1249" t="s">
        <v>537</v>
      </c>
      <c r="E169" s="1249">
        <v>15384</v>
      </c>
      <c r="F169" s="1250">
        <v>0</v>
      </c>
      <c r="G169" s="1249">
        <v>15384</v>
      </c>
      <c r="H169" s="1250">
        <v>0</v>
      </c>
      <c r="I169" s="1249">
        <v>15384</v>
      </c>
      <c r="J169" s="1249" t="s">
        <v>928</v>
      </c>
    </row>
    <row r="170" spans="1:10" x14ac:dyDescent="0.25">
      <c r="A170" s="1249">
        <v>639</v>
      </c>
      <c r="B170" s="1249" t="s">
        <v>646</v>
      </c>
      <c r="C170" s="1249" t="s">
        <v>562</v>
      </c>
      <c r="D170" s="1249" t="s">
        <v>537</v>
      </c>
      <c r="E170" s="1249">
        <v>12669</v>
      </c>
      <c r="F170" s="1250">
        <v>0</v>
      </c>
      <c r="G170" s="1249">
        <v>12669</v>
      </c>
      <c r="H170" s="1250">
        <v>0</v>
      </c>
      <c r="I170" s="1249">
        <v>12669</v>
      </c>
      <c r="J170" s="1249" t="s">
        <v>928</v>
      </c>
    </row>
    <row r="171" spans="1:10" x14ac:dyDescent="0.25">
      <c r="A171" s="1249">
        <v>665</v>
      </c>
      <c r="B171" s="1249" t="s">
        <v>647</v>
      </c>
      <c r="C171" s="1249" t="s">
        <v>57</v>
      </c>
      <c r="D171" s="1249" t="s">
        <v>537</v>
      </c>
      <c r="E171" s="1249">
        <v>12389</v>
      </c>
      <c r="F171" s="1164">
        <v>5.3839999999999999E-2</v>
      </c>
      <c r="G171" s="1249">
        <v>11756</v>
      </c>
      <c r="H171" s="1250">
        <v>0</v>
      </c>
      <c r="I171" s="1249">
        <v>11756</v>
      </c>
      <c r="J171" s="1249" t="s">
        <v>928</v>
      </c>
    </row>
    <row r="172" spans="1:10" x14ac:dyDescent="0.25">
      <c r="A172" s="1249">
        <v>684</v>
      </c>
      <c r="B172" s="1249" t="s">
        <v>648</v>
      </c>
      <c r="C172" s="1249" t="s">
        <v>432</v>
      </c>
      <c r="D172" s="1249" t="s">
        <v>503</v>
      </c>
      <c r="E172" s="1249">
        <v>19037</v>
      </c>
      <c r="F172" s="1250">
        <v>0</v>
      </c>
      <c r="G172" s="1249">
        <v>19037</v>
      </c>
      <c r="H172" s="1250">
        <v>0</v>
      </c>
      <c r="I172" s="1249">
        <v>19037</v>
      </c>
      <c r="J172" s="1249" t="s">
        <v>928</v>
      </c>
    </row>
    <row r="173" spans="1:10" x14ac:dyDescent="0.25">
      <c r="A173" s="1097">
        <v>686</v>
      </c>
      <c r="B173" s="1097" t="s">
        <v>649</v>
      </c>
      <c r="C173" s="1097" t="s">
        <v>514</v>
      </c>
      <c r="D173" s="1097" t="s">
        <v>503</v>
      </c>
      <c r="E173" s="1249">
        <v>5914</v>
      </c>
      <c r="F173" s="1250">
        <v>0</v>
      </c>
      <c r="G173" s="1249">
        <v>5914</v>
      </c>
      <c r="H173" s="1250">
        <v>0</v>
      </c>
      <c r="I173" s="1249">
        <v>5914</v>
      </c>
      <c r="J173" s="1249" t="s">
        <v>933</v>
      </c>
    </row>
    <row r="174" spans="1:10" x14ac:dyDescent="0.25">
      <c r="A174" s="1097">
        <v>687</v>
      </c>
      <c r="B174" s="1097" t="s">
        <v>650</v>
      </c>
      <c r="C174" s="1097" t="s">
        <v>432</v>
      </c>
      <c r="D174" s="1097" t="s">
        <v>503</v>
      </c>
      <c r="E174" s="1249">
        <v>3461</v>
      </c>
      <c r="F174" s="1250">
        <v>0</v>
      </c>
      <c r="G174" s="1249">
        <v>3461</v>
      </c>
      <c r="H174" s="1250">
        <v>0</v>
      </c>
      <c r="I174" s="1249">
        <v>3461</v>
      </c>
      <c r="J174" s="1249" t="s">
        <v>933</v>
      </c>
    </row>
    <row r="175" spans="1:10" x14ac:dyDescent="0.25">
      <c r="A175" s="1097">
        <v>688</v>
      </c>
      <c r="B175" s="1097" t="s">
        <v>651</v>
      </c>
      <c r="C175" s="1097" t="s">
        <v>445</v>
      </c>
      <c r="D175" s="1097" t="s">
        <v>503</v>
      </c>
      <c r="E175" s="1249">
        <v>3053</v>
      </c>
      <c r="F175" s="1250">
        <v>0</v>
      </c>
      <c r="G175" s="1249">
        <v>3053</v>
      </c>
      <c r="H175" s="1250">
        <v>0</v>
      </c>
      <c r="I175" s="1249">
        <v>3053</v>
      </c>
      <c r="J175" s="1249" t="s">
        <v>933</v>
      </c>
    </row>
    <row r="176" spans="1:10" x14ac:dyDescent="0.25">
      <c r="A176" s="1097">
        <v>689</v>
      </c>
      <c r="B176" s="1097" t="s">
        <v>652</v>
      </c>
      <c r="C176" s="1097" t="s">
        <v>445</v>
      </c>
      <c r="D176" s="1097" t="s">
        <v>503</v>
      </c>
      <c r="E176" s="1249">
        <v>3053</v>
      </c>
      <c r="F176" s="1250">
        <v>0</v>
      </c>
      <c r="G176" s="1249">
        <v>3053</v>
      </c>
      <c r="H176" s="1250">
        <v>0</v>
      </c>
      <c r="I176" s="1249">
        <v>3053</v>
      </c>
      <c r="J176" s="1249" t="s">
        <v>933</v>
      </c>
    </row>
    <row r="177" spans="1:10" x14ac:dyDescent="0.25">
      <c r="A177" s="1097">
        <v>699</v>
      </c>
      <c r="B177" s="1097" t="s">
        <v>654</v>
      </c>
      <c r="C177" s="1097" t="s">
        <v>545</v>
      </c>
      <c r="D177" s="1097" t="s">
        <v>503</v>
      </c>
      <c r="E177" s="1249">
        <v>4882</v>
      </c>
      <c r="F177" s="1250">
        <v>0</v>
      </c>
      <c r="G177" s="1249">
        <v>4882</v>
      </c>
      <c r="H177" s="1250">
        <v>0</v>
      </c>
      <c r="I177" s="1249">
        <v>4882</v>
      </c>
      <c r="J177" s="1249" t="s">
        <v>933</v>
      </c>
    </row>
    <row r="178" spans="1:10" x14ac:dyDescent="0.25">
      <c r="A178" s="1249">
        <v>736</v>
      </c>
      <c r="B178" s="1249" t="s">
        <v>108</v>
      </c>
      <c r="C178" s="1249" t="s">
        <v>562</v>
      </c>
      <c r="D178" s="1249" t="s">
        <v>537</v>
      </c>
      <c r="E178" s="1249">
        <v>11032</v>
      </c>
      <c r="F178" s="1250">
        <v>0</v>
      </c>
      <c r="G178" s="1249">
        <v>11032</v>
      </c>
      <c r="H178" s="1250">
        <v>0</v>
      </c>
      <c r="I178" s="1249">
        <v>11032</v>
      </c>
      <c r="J178" s="1249" t="s">
        <v>928</v>
      </c>
    </row>
    <row r="179" spans="1:10" x14ac:dyDescent="0.25">
      <c r="A179" s="1249">
        <v>738</v>
      </c>
      <c r="B179" s="1249" t="s">
        <v>659</v>
      </c>
      <c r="C179" s="1249" t="s">
        <v>562</v>
      </c>
      <c r="D179" s="1249" t="s">
        <v>537</v>
      </c>
      <c r="E179" s="1249">
        <v>9955</v>
      </c>
      <c r="F179" s="1250">
        <v>0</v>
      </c>
      <c r="G179" s="1249">
        <v>9955</v>
      </c>
      <c r="H179" s="1250">
        <v>0</v>
      </c>
      <c r="I179" s="1249">
        <v>9955</v>
      </c>
      <c r="J179" s="1249" t="s">
        <v>928</v>
      </c>
    </row>
    <row r="180" spans="1:10" x14ac:dyDescent="0.25">
      <c r="A180" s="1249">
        <v>740</v>
      </c>
      <c r="B180" s="1249" t="s">
        <v>1010</v>
      </c>
      <c r="C180" s="1249" t="s">
        <v>562</v>
      </c>
      <c r="D180" s="1249" t="s">
        <v>537</v>
      </c>
      <c r="E180" s="1249">
        <v>14471</v>
      </c>
      <c r="F180" s="1250">
        <v>0</v>
      </c>
      <c r="G180" s="1249">
        <v>14471</v>
      </c>
      <c r="H180" s="1250">
        <v>0</v>
      </c>
      <c r="I180" s="1249">
        <v>14471</v>
      </c>
      <c r="J180" s="1249" t="s">
        <v>928</v>
      </c>
    </row>
    <row r="181" spans="1:10" x14ac:dyDescent="0.25">
      <c r="A181" s="1249">
        <v>747</v>
      </c>
      <c r="B181" s="1249" t="s">
        <v>116</v>
      </c>
      <c r="C181" s="1249" t="s">
        <v>562</v>
      </c>
      <c r="D181" s="1249" t="s">
        <v>537</v>
      </c>
      <c r="E181" s="1249">
        <v>9041</v>
      </c>
      <c r="F181" s="1250">
        <v>0</v>
      </c>
      <c r="G181" s="1249">
        <v>9041</v>
      </c>
      <c r="H181" s="1250">
        <v>0</v>
      </c>
      <c r="I181" s="1249">
        <v>9041</v>
      </c>
      <c r="J181" s="1249" t="s">
        <v>928</v>
      </c>
    </row>
    <row r="182" spans="1:10" x14ac:dyDescent="0.25">
      <c r="A182" s="1249">
        <v>748</v>
      </c>
      <c r="B182" s="1249" t="s">
        <v>117</v>
      </c>
      <c r="C182" s="1249" t="s">
        <v>562</v>
      </c>
      <c r="D182" s="1249" t="s">
        <v>537</v>
      </c>
      <c r="E182" s="1249">
        <v>10851</v>
      </c>
      <c r="F182" s="1250">
        <v>0</v>
      </c>
      <c r="G182" s="1249">
        <v>10851</v>
      </c>
      <c r="H182" s="1250">
        <v>0</v>
      </c>
      <c r="I182" s="1249">
        <v>10851</v>
      </c>
      <c r="J182" s="1249" t="s">
        <v>928</v>
      </c>
    </row>
    <row r="183" spans="1:10" x14ac:dyDescent="0.25">
      <c r="A183" s="1249">
        <v>753</v>
      </c>
      <c r="B183" s="1249" t="s">
        <v>661</v>
      </c>
      <c r="C183" s="1249" t="s">
        <v>562</v>
      </c>
      <c r="D183" s="1249" t="s">
        <v>537</v>
      </c>
      <c r="E183" s="1249">
        <v>17548</v>
      </c>
      <c r="F183" s="1250">
        <v>0</v>
      </c>
      <c r="G183" s="1249">
        <v>17548</v>
      </c>
      <c r="H183" s="1250">
        <v>0</v>
      </c>
      <c r="I183" s="1249">
        <v>17548</v>
      </c>
      <c r="J183" s="1249" t="s">
        <v>928</v>
      </c>
    </row>
    <row r="184" spans="1:10" x14ac:dyDescent="0.25">
      <c r="A184" s="1249">
        <v>754</v>
      </c>
      <c r="B184" s="1249" t="s">
        <v>662</v>
      </c>
      <c r="C184" s="1249" t="s">
        <v>562</v>
      </c>
      <c r="D184" s="1249" t="s">
        <v>537</v>
      </c>
      <c r="E184" s="1249">
        <v>7466</v>
      </c>
      <c r="F184" s="1250">
        <v>0</v>
      </c>
      <c r="G184" s="1249">
        <v>7466</v>
      </c>
      <c r="H184" s="1250">
        <v>0</v>
      </c>
      <c r="I184" s="1249">
        <v>7466</v>
      </c>
      <c r="J184" s="1249" t="s">
        <v>928</v>
      </c>
    </row>
    <row r="185" spans="1:10" x14ac:dyDescent="0.25">
      <c r="A185" s="1249">
        <v>755</v>
      </c>
      <c r="B185" s="1249" t="s">
        <v>1016</v>
      </c>
      <c r="C185" s="1249" t="s">
        <v>562</v>
      </c>
      <c r="D185" s="1249" t="s">
        <v>537</v>
      </c>
      <c r="E185" s="1249">
        <v>14742</v>
      </c>
      <c r="F185" s="1250">
        <v>0</v>
      </c>
      <c r="G185" s="1249">
        <v>14742</v>
      </c>
      <c r="H185" s="1250">
        <v>0</v>
      </c>
      <c r="I185" s="1249">
        <v>14742</v>
      </c>
      <c r="J185" s="1249" t="s">
        <v>928</v>
      </c>
    </row>
    <row r="186" spans="1:10" x14ac:dyDescent="0.25">
      <c r="A186" s="1249">
        <v>787</v>
      </c>
      <c r="B186" s="1249" t="s">
        <v>153</v>
      </c>
      <c r="C186" s="1249" t="s">
        <v>562</v>
      </c>
      <c r="D186" s="1249" t="s">
        <v>537</v>
      </c>
      <c r="E186" s="1249">
        <v>9744</v>
      </c>
      <c r="F186" s="1163">
        <v>-8.6790000000000006E-2</v>
      </c>
      <c r="G186" s="1249">
        <v>10670</v>
      </c>
      <c r="H186" s="1250">
        <v>0</v>
      </c>
      <c r="I186" s="1249">
        <v>10670</v>
      </c>
      <c r="J186" s="1249" t="s">
        <v>928</v>
      </c>
    </row>
    <row r="187" spans="1:10" x14ac:dyDescent="0.25">
      <c r="A187" s="1249">
        <v>788</v>
      </c>
      <c r="B187" s="1249" t="s">
        <v>154</v>
      </c>
      <c r="C187" s="1249" t="s">
        <v>562</v>
      </c>
      <c r="D187" s="1249" t="s">
        <v>537</v>
      </c>
      <c r="E187" s="1249">
        <v>10405</v>
      </c>
      <c r="F187" s="1163">
        <v>-8.6800000000000002E-2</v>
      </c>
      <c r="G187" s="1249">
        <v>11394</v>
      </c>
      <c r="H187" s="1250">
        <v>0</v>
      </c>
      <c r="I187" s="1249">
        <v>11394</v>
      </c>
      <c r="J187" s="1249" t="s">
        <v>928</v>
      </c>
    </row>
    <row r="188" spans="1:10" x14ac:dyDescent="0.25">
      <c r="A188" s="1249">
        <v>789</v>
      </c>
      <c r="B188" s="1249" t="s">
        <v>155</v>
      </c>
      <c r="C188" s="1249" t="s">
        <v>562</v>
      </c>
      <c r="D188" s="1249" t="s">
        <v>537</v>
      </c>
      <c r="E188" s="1249">
        <v>9331</v>
      </c>
      <c r="F188" s="1163">
        <v>-8.6720000000000005E-2</v>
      </c>
      <c r="G188" s="1249">
        <v>10217</v>
      </c>
      <c r="H188" s="1250">
        <v>0</v>
      </c>
      <c r="I188" s="1249">
        <v>10217</v>
      </c>
      <c r="J188" s="1249" t="s">
        <v>928</v>
      </c>
    </row>
    <row r="189" spans="1:10" x14ac:dyDescent="0.25">
      <c r="A189" s="1249">
        <v>790</v>
      </c>
      <c r="B189" s="1249" t="s">
        <v>663</v>
      </c>
      <c r="C189" s="1249" t="s">
        <v>562</v>
      </c>
      <c r="D189" s="1249" t="s">
        <v>537</v>
      </c>
      <c r="E189" s="1249">
        <v>8587</v>
      </c>
      <c r="F189" s="1163">
        <v>-8.6779999999999996E-2</v>
      </c>
      <c r="G189" s="1249">
        <v>9403</v>
      </c>
      <c r="H189" s="1250">
        <v>0</v>
      </c>
      <c r="I189" s="1249">
        <v>9403</v>
      </c>
      <c r="J189" s="1249" t="s">
        <v>928</v>
      </c>
    </row>
    <row r="190" spans="1:10" x14ac:dyDescent="0.25">
      <c r="A190" s="1249">
        <v>815</v>
      </c>
      <c r="B190" s="1249" t="s">
        <v>664</v>
      </c>
      <c r="C190" s="1249" t="s">
        <v>57</v>
      </c>
      <c r="D190" s="1249" t="s">
        <v>537</v>
      </c>
      <c r="E190" s="1249">
        <v>4434</v>
      </c>
      <c r="F190" s="1250">
        <v>0</v>
      </c>
      <c r="G190" s="1249">
        <v>4434</v>
      </c>
      <c r="H190" s="1250">
        <v>0</v>
      </c>
      <c r="I190" s="1249">
        <v>4434</v>
      </c>
      <c r="J190" s="1249" t="s">
        <v>928</v>
      </c>
    </row>
    <row r="191" spans="1:10" x14ac:dyDescent="0.25">
      <c r="A191" s="1249">
        <v>911</v>
      </c>
      <c r="B191" s="1249" t="s">
        <v>665</v>
      </c>
      <c r="C191" s="1249"/>
      <c r="D191" s="1249" t="s">
        <v>537</v>
      </c>
      <c r="E191" s="1249">
        <v>28660</v>
      </c>
      <c r="F191" s="1164">
        <v>0.10002</v>
      </c>
      <c r="G191" s="1249">
        <v>26054</v>
      </c>
      <c r="H191" s="1250">
        <v>0</v>
      </c>
      <c r="I191" s="1249">
        <v>26054</v>
      </c>
      <c r="J191" s="1249" t="s">
        <v>928</v>
      </c>
    </row>
    <row r="192" spans="1:10" x14ac:dyDescent="0.25">
      <c r="A192" s="1249">
        <v>912</v>
      </c>
      <c r="B192" s="1249" t="s">
        <v>666</v>
      </c>
      <c r="C192" s="1249"/>
      <c r="D192" s="1249" t="s">
        <v>537</v>
      </c>
      <c r="E192" s="1249">
        <v>31845</v>
      </c>
      <c r="F192" s="1164">
        <v>0.1</v>
      </c>
      <c r="G192" s="1249">
        <v>28950</v>
      </c>
      <c r="H192" s="1250">
        <v>0</v>
      </c>
      <c r="I192" s="1249">
        <v>28950</v>
      </c>
      <c r="J192" s="1249" t="s">
        <v>928</v>
      </c>
    </row>
    <row r="193" spans="1:10" x14ac:dyDescent="0.25">
      <c r="A193" s="1249">
        <v>913</v>
      </c>
      <c r="B193" s="1249" t="s">
        <v>667</v>
      </c>
      <c r="C193" s="1249"/>
      <c r="D193" s="1249" t="s">
        <v>537</v>
      </c>
      <c r="E193" s="1249">
        <v>28660</v>
      </c>
      <c r="F193" s="1164">
        <v>0.10002</v>
      </c>
      <c r="G193" s="1249">
        <v>26054</v>
      </c>
      <c r="H193" s="1250">
        <v>0</v>
      </c>
      <c r="I193" s="1249">
        <v>26054</v>
      </c>
      <c r="J193" s="1249" t="s">
        <v>928</v>
      </c>
    </row>
    <row r="194" spans="1:10" x14ac:dyDescent="0.25">
      <c r="A194" s="1249">
        <v>914</v>
      </c>
      <c r="B194" s="1249" t="s">
        <v>668</v>
      </c>
      <c r="C194" s="1249"/>
      <c r="D194" s="1249" t="s">
        <v>537</v>
      </c>
      <c r="E194" s="1249">
        <v>27863</v>
      </c>
      <c r="F194" s="1164">
        <v>0.1</v>
      </c>
      <c r="G194" s="1249">
        <v>25330</v>
      </c>
      <c r="H194" s="1250">
        <v>0</v>
      </c>
      <c r="I194" s="1249">
        <v>25330</v>
      </c>
      <c r="J194" s="1249" t="s">
        <v>928</v>
      </c>
    </row>
    <row r="195" spans="1:10" x14ac:dyDescent="0.25">
      <c r="A195" s="1249">
        <v>915</v>
      </c>
      <c r="B195" s="1249" t="s">
        <v>669</v>
      </c>
      <c r="C195" s="1249"/>
      <c r="D195" s="1249" t="s">
        <v>537</v>
      </c>
      <c r="E195" s="1249">
        <v>36823</v>
      </c>
      <c r="F195" s="1164">
        <v>0.10001</v>
      </c>
      <c r="G195" s="1249">
        <v>33475</v>
      </c>
      <c r="H195" s="1250">
        <v>0</v>
      </c>
      <c r="I195" s="1249">
        <v>33475</v>
      </c>
      <c r="J195" s="1249" t="s">
        <v>928</v>
      </c>
    </row>
    <row r="196" spans="1:10" x14ac:dyDescent="0.25">
      <c r="A196" s="1249">
        <v>916</v>
      </c>
      <c r="B196" s="1249" t="s">
        <v>670</v>
      </c>
      <c r="C196" s="1249"/>
      <c r="D196" s="1249" t="s">
        <v>537</v>
      </c>
      <c r="E196" s="1249">
        <v>32841</v>
      </c>
      <c r="F196" s="1164">
        <v>0.10002</v>
      </c>
      <c r="G196" s="1249">
        <v>29855</v>
      </c>
      <c r="H196" s="1250">
        <v>0</v>
      </c>
      <c r="I196" s="1249">
        <v>29855</v>
      </c>
      <c r="J196" s="1249" t="s">
        <v>928</v>
      </c>
    </row>
    <row r="197" spans="1:10" x14ac:dyDescent="0.25">
      <c r="A197" s="1249">
        <v>917</v>
      </c>
      <c r="B197" s="1249" t="s">
        <v>671</v>
      </c>
      <c r="C197" s="1249"/>
      <c r="D197" s="1249" t="s">
        <v>537</v>
      </c>
      <c r="E197" s="1249">
        <v>32841</v>
      </c>
      <c r="F197" s="1164">
        <v>0.10002</v>
      </c>
      <c r="G197" s="1249">
        <v>29855</v>
      </c>
      <c r="H197" s="1250">
        <v>0</v>
      </c>
      <c r="I197" s="1249">
        <v>29855</v>
      </c>
      <c r="J197" s="1249" t="s">
        <v>928</v>
      </c>
    </row>
    <row r="198" spans="1:10" x14ac:dyDescent="0.25">
      <c r="A198" s="1249">
        <v>918</v>
      </c>
      <c r="B198" s="1249" t="s">
        <v>672</v>
      </c>
      <c r="C198" s="1249"/>
      <c r="D198" s="1249" t="s">
        <v>537</v>
      </c>
      <c r="E198" s="1249">
        <v>16913</v>
      </c>
      <c r="F198" s="1164">
        <v>9.9959999999999993E-2</v>
      </c>
      <c r="G198" s="1249">
        <v>15376</v>
      </c>
      <c r="H198" s="1250">
        <v>0</v>
      </c>
      <c r="I198" s="1249">
        <v>15376</v>
      </c>
      <c r="J198" s="1249" t="s">
        <v>928</v>
      </c>
    </row>
    <row r="199" spans="1:10" x14ac:dyDescent="0.25">
      <c r="A199" s="1249">
        <v>919</v>
      </c>
      <c r="B199" s="1249" t="s">
        <v>673</v>
      </c>
      <c r="C199" s="1249"/>
      <c r="D199" s="1249" t="s">
        <v>537</v>
      </c>
      <c r="E199" s="1249">
        <v>29456</v>
      </c>
      <c r="F199" s="1164">
        <v>0.10001</v>
      </c>
      <c r="G199" s="1249">
        <v>26778</v>
      </c>
      <c r="H199" s="1250">
        <v>0</v>
      </c>
      <c r="I199" s="1249">
        <v>26778</v>
      </c>
      <c r="J199" s="1249" t="s">
        <v>928</v>
      </c>
    </row>
    <row r="200" spans="1:10" x14ac:dyDescent="0.25">
      <c r="A200" s="1249">
        <v>920</v>
      </c>
      <c r="B200" s="1249" t="s">
        <v>674</v>
      </c>
      <c r="C200" s="1249"/>
      <c r="D200" s="1249" t="s">
        <v>537</v>
      </c>
      <c r="E200" s="1249">
        <v>32841</v>
      </c>
      <c r="F200" s="1164">
        <v>0.10002</v>
      </c>
      <c r="G200" s="1249">
        <v>29855</v>
      </c>
      <c r="H200" s="1250">
        <v>0</v>
      </c>
      <c r="I200" s="1249">
        <v>29855</v>
      </c>
      <c r="J200" s="1249" t="s">
        <v>928</v>
      </c>
    </row>
    <row r="201" spans="1:10" x14ac:dyDescent="0.25">
      <c r="A201" s="1249">
        <v>921</v>
      </c>
      <c r="B201" s="1249" t="s">
        <v>675</v>
      </c>
      <c r="C201" s="1249"/>
      <c r="D201" s="1249" t="s">
        <v>537</v>
      </c>
      <c r="E201" s="1249">
        <v>29456</v>
      </c>
      <c r="F201" s="1164">
        <v>0.10001</v>
      </c>
      <c r="G201" s="1249">
        <v>26778</v>
      </c>
      <c r="H201" s="1250">
        <v>0</v>
      </c>
      <c r="I201" s="1249">
        <v>26778</v>
      </c>
      <c r="J201" s="1249" t="s">
        <v>928</v>
      </c>
    </row>
    <row r="202" spans="1:10" x14ac:dyDescent="0.25">
      <c r="A202" s="1249">
        <v>922</v>
      </c>
      <c r="B202" s="1249" t="s">
        <v>676</v>
      </c>
      <c r="C202" s="1249"/>
      <c r="D202" s="1249" t="s">
        <v>537</v>
      </c>
      <c r="E202" s="1249">
        <v>26868</v>
      </c>
      <c r="F202" s="1164">
        <v>0.10002</v>
      </c>
      <c r="G202" s="1249">
        <v>24425</v>
      </c>
      <c r="H202" s="1250">
        <v>0</v>
      </c>
      <c r="I202" s="1249">
        <v>24425</v>
      </c>
      <c r="J202" s="1249" t="s">
        <v>928</v>
      </c>
    </row>
    <row r="203" spans="1:10" x14ac:dyDescent="0.25">
      <c r="A203" s="1249">
        <v>923</v>
      </c>
      <c r="B203" s="1249" t="s">
        <v>677</v>
      </c>
      <c r="C203" s="1249"/>
      <c r="D203" s="1249" t="s">
        <v>537</v>
      </c>
      <c r="E203" s="1249">
        <v>27863</v>
      </c>
      <c r="F203" s="1164">
        <v>0.1</v>
      </c>
      <c r="G203" s="1249">
        <v>25330</v>
      </c>
      <c r="H203" s="1250">
        <v>0</v>
      </c>
      <c r="I203" s="1249">
        <v>25330</v>
      </c>
      <c r="J203" s="1249" t="s">
        <v>928</v>
      </c>
    </row>
    <row r="204" spans="1:10" x14ac:dyDescent="0.25">
      <c r="A204" s="1249">
        <v>924</v>
      </c>
      <c r="B204" s="1249" t="s">
        <v>678</v>
      </c>
      <c r="C204" s="1249"/>
      <c r="D204" s="1249" t="s">
        <v>537</v>
      </c>
      <c r="E204" s="1249">
        <v>25872</v>
      </c>
      <c r="F204" s="1164">
        <v>0.1</v>
      </c>
      <c r="G204" s="1249">
        <v>23520</v>
      </c>
      <c r="H204" s="1250">
        <v>0</v>
      </c>
      <c r="I204" s="1249">
        <v>23520</v>
      </c>
      <c r="J204" s="1249" t="s">
        <v>928</v>
      </c>
    </row>
    <row r="205" spans="1:10" x14ac:dyDescent="0.25">
      <c r="A205" s="1249">
        <v>925</v>
      </c>
      <c r="B205" s="1249" t="s">
        <v>679</v>
      </c>
      <c r="C205" s="1249"/>
      <c r="D205" s="1249" t="s">
        <v>537</v>
      </c>
      <c r="E205" s="1249">
        <v>12732</v>
      </c>
      <c r="F205" s="1164">
        <v>9.9959999999999993E-2</v>
      </c>
      <c r="G205" s="1249">
        <v>11575</v>
      </c>
      <c r="H205" s="1250">
        <v>0</v>
      </c>
      <c r="I205" s="1249">
        <v>11575</v>
      </c>
      <c r="J205" s="1249" t="s">
        <v>928</v>
      </c>
    </row>
    <row r="206" spans="1:10" x14ac:dyDescent="0.25">
      <c r="A206" s="1249">
        <v>926</v>
      </c>
      <c r="B206" s="1249" t="s">
        <v>680</v>
      </c>
      <c r="C206" s="1249"/>
      <c r="D206" s="1249" t="s">
        <v>537</v>
      </c>
      <c r="E206" s="1249">
        <v>13728</v>
      </c>
      <c r="F206" s="1164">
        <v>0.1</v>
      </c>
      <c r="G206" s="1249">
        <v>12480</v>
      </c>
      <c r="H206" s="1250">
        <v>0</v>
      </c>
      <c r="I206" s="1249">
        <v>12480</v>
      </c>
      <c r="J206" s="1249" t="s">
        <v>928</v>
      </c>
    </row>
    <row r="207" spans="1:10" x14ac:dyDescent="0.25">
      <c r="A207" s="1249">
        <v>927</v>
      </c>
      <c r="B207" s="1249" t="s">
        <v>681</v>
      </c>
      <c r="C207" s="1249"/>
      <c r="D207" s="1249" t="s">
        <v>537</v>
      </c>
      <c r="E207" s="1249">
        <v>13728</v>
      </c>
      <c r="F207" s="1164">
        <v>0.1</v>
      </c>
      <c r="G207" s="1249">
        <v>12480</v>
      </c>
      <c r="H207" s="1250">
        <v>0</v>
      </c>
      <c r="I207" s="1249">
        <v>12480</v>
      </c>
      <c r="J207" s="1249" t="s">
        <v>928</v>
      </c>
    </row>
    <row r="208" spans="1:10" x14ac:dyDescent="0.25">
      <c r="A208" s="1249">
        <v>928</v>
      </c>
      <c r="B208" s="1249" t="s">
        <v>682</v>
      </c>
      <c r="C208" s="1249"/>
      <c r="D208" s="1249" t="s">
        <v>537</v>
      </c>
      <c r="E208" s="1249">
        <v>19900</v>
      </c>
      <c r="F208" s="1164">
        <v>0.10006</v>
      </c>
      <c r="G208" s="1249">
        <v>18090</v>
      </c>
      <c r="H208" s="1250">
        <v>0</v>
      </c>
      <c r="I208" s="1249">
        <v>18090</v>
      </c>
      <c r="J208" s="1249" t="s">
        <v>928</v>
      </c>
    </row>
    <row r="209" spans="1:10" x14ac:dyDescent="0.25">
      <c r="A209" s="1249">
        <v>929</v>
      </c>
      <c r="B209" s="1249" t="s">
        <v>683</v>
      </c>
      <c r="C209" s="1249"/>
      <c r="D209" s="1249" t="s">
        <v>537</v>
      </c>
      <c r="E209" s="1249">
        <v>11936</v>
      </c>
      <c r="F209" s="1164">
        <v>9.9989999999999996E-2</v>
      </c>
      <c r="G209" s="1249">
        <v>10851</v>
      </c>
      <c r="H209" s="1250">
        <v>0</v>
      </c>
      <c r="I209" s="1249">
        <v>10851</v>
      </c>
      <c r="J209" s="1249" t="s">
        <v>928</v>
      </c>
    </row>
    <row r="210" spans="1:10" x14ac:dyDescent="0.25">
      <c r="A210" s="1249">
        <v>936</v>
      </c>
      <c r="B210" s="1249" t="s">
        <v>684</v>
      </c>
      <c r="C210" s="1249"/>
      <c r="D210" s="1249" t="s">
        <v>630</v>
      </c>
      <c r="E210" s="1249">
        <v>12719</v>
      </c>
      <c r="F210" s="1250">
        <v>0</v>
      </c>
      <c r="G210" s="1249">
        <v>12719</v>
      </c>
      <c r="H210" s="1250">
        <v>0</v>
      </c>
      <c r="I210" s="1249">
        <v>12719</v>
      </c>
      <c r="J210" s="1249" t="s">
        <v>928</v>
      </c>
    </row>
    <row r="211" spans="1:10" x14ac:dyDescent="0.25">
      <c r="A211" s="1249">
        <v>938</v>
      </c>
      <c r="B211" s="1249" t="s">
        <v>210</v>
      </c>
      <c r="C211" s="1249"/>
      <c r="D211" s="1249" t="s">
        <v>630</v>
      </c>
      <c r="E211" s="1249">
        <v>14785</v>
      </c>
      <c r="F211" s="1250">
        <v>0</v>
      </c>
      <c r="G211" s="1249">
        <v>14785</v>
      </c>
      <c r="H211" s="1250">
        <v>0</v>
      </c>
      <c r="I211" s="1249">
        <v>14785</v>
      </c>
      <c r="J211" s="1249" t="s">
        <v>928</v>
      </c>
    </row>
    <row r="212" spans="1:10" x14ac:dyDescent="0.25">
      <c r="A212" s="1249">
        <v>939</v>
      </c>
      <c r="B212" s="1249" t="s">
        <v>211</v>
      </c>
      <c r="C212" s="1249"/>
      <c r="D212" s="1249" t="s">
        <v>630</v>
      </c>
      <c r="E212" s="1249">
        <v>10405</v>
      </c>
      <c r="F212" s="1250">
        <v>0</v>
      </c>
      <c r="G212" s="1249">
        <v>10405</v>
      </c>
      <c r="H212" s="1250">
        <v>0</v>
      </c>
      <c r="I212" s="1249">
        <v>10405</v>
      </c>
      <c r="J212" s="1249" t="s">
        <v>928</v>
      </c>
    </row>
    <row r="213" spans="1:10" x14ac:dyDescent="0.25">
      <c r="A213" s="1249">
        <v>940</v>
      </c>
      <c r="B213" s="1249" t="s">
        <v>685</v>
      </c>
      <c r="C213" s="1249"/>
      <c r="D213" s="1249" t="s">
        <v>630</v>
      </c>
      <c r="E213" s="1249">
        <v>13545</v>
      </c>
      <c r="F213" s="1250">
        <v>0</v>
      </c>
      <c r="G213" s="1249">
        <v>13545</v>
      </c>
      <c r="H213" s="1250">
        <v>0</v>
      </c>
      <c r="I213" s="1249">
        <v>13545</v>
      </c>
      <c r="J213" s="1249" t="s">
        <v>928</v>
      </c>
    </row>
    <row r="214" spans="1:10" x14ac:dyDescent="0.25">
      <c r="A214" s="1249">
        <v>941</v>
      </c>
      <c r="B214" s="1249" t="s">
        <v>213</v>
      </c>
      <c r="C214" s="1249"/>
      <c r="D214" s="1249" t="s">
        <v>630</v>
      </c>
      <c r="E214" s="1249">
        <v>20653</v>
      </c>
      <c r="F214" s="1250">
        <v>0</v>
      </c>
      <c r="G214" s="1249">
        <v>20653</v>
      </c>
      <c r="H214" s="1250">
        <v>0</v>
      </c>
      <c r="I214" s="1249">
        <v>20653</v>
      </c>
      <c r="J214" s="1249" t="s">
        <v>928</v>
      </c>
    </row>
    <row r="215" spans="1:10" x14ac:dyDescent="0.25">
      <c r="A215" s="1249">
        <v>944</v>
      </c>
      <c r="B215" s="1249" t="s">
        <v>214</v>
      </c>
      <c r="C215" s="1249"/>
      <c r="D215" s="1249" t="s">
        <v>630</v>
      </c>
      <c r="E215" s="1249">
        <v>16934</v>
      </c>
      <c r="F215" s="1250">
        <v>0</v>
      </c>
      <c r="G215" s="1249">
        <v>16934</v>
      </c>
      <c r="H215" s="1250">
        <v>0</v>
      </c>
      <c r="I215" s="1249">
        <v>16934</v>
      </c>
      <c r="J215" s="1249" t="s">
        <v>928</v>
      </c>
    </row>
    <row r="216" spans="1:10" x14ac:dyDescent="0.25">
      <c r="A216" s="1249">
        <v>945</v>
      </c>
      <c r="B216" s="1249" t="s">
        <v>218</v>
      </c>
      <c r="C216" s="1249"/>
      <c r="D216" s="1249" t="s">
        <v>630</v>
      </c>
      <c r="E216" s="1249">
        <v>19992</v>
      </c>
      <c r="F216" s="1250">
        <v>0</v>
      </c>
      <c r="G216" s="1249">
        <v>19992</v>
      </c>
      <c r="H216" s="1250">
        <v>0</v>
      </c>
      <c r="I216" s="1249">
        <v>19992</v>
      </c>
      <c r="J216" s="1249" t="s">
        <v>928</v>
      </c>
    </row>
    <row r="217" spans="1:10" x14ac:dyDescent="0.25">
      <c r="A217" s="1249">
        <v>946</v>
      </c>
      <c r="B217" s="1249" t="s">
        <v>686</v>
      </c>
      <c r="C217" s="1249"/>
      <c r="D217" s="1249" t="s">
        <v>630</v>
      </c>
      <c r="E217" s="1249">
        <v>9579</v>
      </c>
      <c r="F217" s="1250">
        <v>0</v>
      </c>
      <c r="G217" s="1249">
        <v>9579</v>
      </c>
      <c r="H217" s="1250">
        <v>0</v>
      </c>
      <c r="I217" s="1249">
        <v>9579</v>
      </c>
      <c r="J217" s="1249" t="s">
        <v>928</v>
      </c>
    </row>
    <row r="218" spans="1:10" x14ac:dyDescent="0.25">
      <c r="A218" s="1249">
        <v>947</v>
      </c>
      <c r="B218" s="1249" t="s">
        <v>216</v>
      </c>
      <c r="C218" s="1249"/>
      <c r="D218" s="1249" t="s">
        <v>630</v>
      </c>
      <c r="E218" s="1249">
        <v>10818</v>
      </c>
      <c r="F218" s="1250">
        <v>0</v>
      </c>
      <c r="G218" s="1249">
        <v>10818</v>
      </c>
      <c r="H218" s="1250">
        <v>0</v>
      </c>
      <c r="I218" s="1249">
        <v>10818</v>
      </c>
      <c r="J218" s="1249" t="s">
        <v>928</v>
      </c>
    </row>
    <row r="219" spans="1:10" x14ac:dyDescent="0.25">
      <c r="A219" s="1249">
        <v>983</v>
      </c>
      <c r="B219" s="1249" t="s">
        <v>217</v>
      </c>
      <c r="C219" s="1249"/>
      <c r="D219" s="1249" t="s">
        <v>630</v>
      </c>
      <c r="E219" s="1249">
        <v>13876</v>
      </c>
      <c r="F219" s="1250">
        <v>0</v>
      </c>
      <c r="G219" s="1249">
        <v>13876</v>
      </c>
      <c r="H219" s="1250">
        <v>0</v>
      </c>
      <c r="I219" s="1249">
        <v>13876</v>
      </c>
      <c r="J219" s="1249" t="s">
        <v>928</v>
      </c>
    </row>
    <row r="220" spans="1:10" x14ac:dyDescent="0.25">
      <c r="A220" s="1097">
        <v>995</v>
      </c>
      <c r="B220" s="1097" t="s">
        <v>687</v>
      </c>
      <c r="C220" s="1097" t="s">
        <v>514</v>
      </c>
      <c r="D220" s="1097" t="s">
        <v>503</v>
      </c>
      <c r="E220" s="1249">
        <v>5097</v>
      </c>
      <c r="F220" s="1250">
        <v>0</v>
      </c>
      <c r="G220" s="1249">
        <v>5097</v>
      </c>
      <c r="H220" s="1250">
        <v>0</v>
      </c>
      <c r="I220" s="1249">
        <v>5097</v>
      </c>
      <c r="J220" s="1249" t="s">
        <v>933</v>
      </c>
    </row>
    <row r="221" spans="1:10" x14ac:dyDescent="0.25">
      <c r="A221" s="1097">
        <v>996</v>
      </c>
      <c r="B221" s="1097" t="s">
        <v>688</v>
      </c>
      <c r="C221" s="1097" t="s">
        <v>514</v>
      </c>
      <c r="D221" s="1097" t="s">
        <v>503</v>
      </c>
      <c r="E221" s="1249">
        <v>5097</v>
      </c>
      <c r="F221" s="1250">
        <v>0</v>
      </c>
      <c r="G221" s="1249">
        <v>5097</v>
      </c>
      <c r="H221" s="1250">
        <v>0</v>
      </c>
      <c r="I221" s="1249">
        <v>5097</v>
      </c>
      <c r="J221" s="1249" t="s">
        <v>933</v>
      </c>
    </row>
    <row r="222" spans="1:10" x14ac:dyDescent="0.25">
      <c r="A222" s="1249">
        <v>998</v>
      </c>
      <c r="B222" s="1249" t="s">
        <v>689</v>
      </c>
      <c r="C222" s="1249" t="s">
        <v>545</v>
      </c>
      <c r="D222" s="1249" t="s">
        <v>503</v>
      </c>
      <c r="E222" s="1249">
        <v>26196</v>
      </c>
      <c r="F222" s="1250">
        <v>0</v>
      </c>
      <c r="G222" s="1249">
        <v>26196</v>
      </c>
      <c r="H222" s="1250">
        <v>0</v>
      </c>
      <c r="I222" s="1249">
        <v>26196</v>
      </c>
      <c r="J222" s="1249" t="s">
        <v>928</v>
      </c>
    </row>
    <row r="223" spans="1:10" x14ac:dyDescent="0.25">
      <c r="A223" s="1249">
        <v>1017</v>
      </c>
      <c r="B223" s="1249" t="s">
        <v>690</v>
      </c>
      <c r="C223" s="1249" t="s">
        <v>510</v>
      </c>
      <c r="D223" s="1249" t="s">
        <v>503</v>
      </c>
      <c r="E223" s="1249">
        <v>9083</v>
      </c>
      <c r="F223" s="1250">
        <v>0</v>
      </c>
      <c r="G223" s="1249">
        <v>9083</v>
      </c>
      <c r="H223" s="1250">
        <v>0</v>
      </c>
      <c r="I223" s="1249">
        <v>9083</v>
      </c>
      <c r="J223" s="1249" t="s">
        <v>928</v>
      </c>
    </row>
    <row r="224" spans="1:10" x14ac:dyDescent="0.25">
      <c r="A224" s="1249">
        <v>1026</v>
      </c>
      <c r="B224" s="1249" t="s">
        <v>693</v>
      </c>
      <c r="C224" s="1249" t="s">
        <v>514</v>
      </c>
      <c r="D224" s="1249" t="s">
        <v>503</v>
      </c>
      <c r="E224" s="1249">
        <v>21583</v>
      </c>
      <c r="F224" s="1250">
        <v>0</v>
      </c>
      <c r="G224" s="1249">
        <v>21583</v>
      </c>
      <c r="H224" s="1250">
        <v>0</v>
      </c>
      <c r="I224" s="1249">
        <v>21583</v>
      </c>
      <c r="J224" s="1249" t="s">
        <v>928</v>
      </c>
    </row>
    <row r="225" spans="1:10" x14ac:dyDescent="0.25">
      <c r="A225" s="1097">
        <v>1027</v>
      </c>
      <c r="B225" s="1097" t="s">
        <v>694</v>
      </c>
      <c r="C225" s="1097" t="s">
        <v>432</v>
      </c>
      <c r="D225" s="1097" t="s">
        <v>503</v>
      </c>
      <c r="E225" s="1249">
        <v>2543</v>
      </c>
      <c r="F225" s="1250">
        <v>0</v>
      </c>
      <c r="G225" s="1249">
        <v>2543</v>
      </c>
      <c r="H225" s="1250">
        <v>0</v>
      </c>
      <c r="I225" s="1249">
        <v>2543</v>
      </c>
      <c r="J225" s="1249" t="s">
        <v>933</v>
      </c>
    </row>
    <row r="226" spans="1:10" x14ac:dyDescent="0.25">
      <c r="A226" s="1097">
        <v>1028</v>
      </c>
      <c r="B226" s="1097" t="s">
        <v>695</v>
      </c>
      <c r="C226" s="1097" t="s">
        <v>545</v>
      </c>
      <c r="D226" s="1097" t="s">
        <v>503</v>
      </c>
      <c r="E226" s="1249">
        <v>4075</v>
      </c>
      <c r="F226" s="1250">
        <v>0</v>
      </c>
      <c r="G226" s="1249">
        <v>4075</v>
      </c>
      <c r="H226" s="1250">
        <v>0</v>
      </c>
      <c r="I226" s="1249">
        <v>4075</v>
      </c>
      <c r="J226" s="1249" t="s">
        <v>933</v>
      </c>
    </row>
    <row r="227" spans="1:10" x14ac:dyDescent="0.25">
      <c r="A227" s="1097">
        <v>1029</v>
      </c>
      <c r="B227" s="1097" t="s">
        <v>696</v>
      </c>
      <c r="C227" s="1097" t="s">
        <v>545</v>
      </c>
      <c r="D227" s="1097" t="s">
        <v>503</v>
      </c>
      <c r="E227" s="1249">
        <v>4075</v>
      </c>
      <c r="F227" s="1250">
        <v>0</v>
      </c>
      <c r="G227" s="1249">
        <v>4075</v>
      </c>
      <c r="H227" s="1250">
        <v>0</v>
      </c>
      <c r="I227" s="1249">
        <v>4075</v>
      </c>
      <c r="J227" s="1249" t="s">
        <v>933</v>
      </c>
    </row>
    <row r="228" spans="1:10" x14ac:dyDescent="0.25">
      <c r="A228" s="1097">
        <v>1030</v>
      </c>
      <c r="B228" s="1097" t="s">
        <v>697</v>
      </c>
      <c r="C228" s="1097" t="s">
        <v>545</v>
      </c>
      <c r="D228" s="1097" t="s">
        <v>503</v>
      </c>
      <c r="E228" s="1249">
        <v>4075</v>
      </c>
      <c r="F228" s="1250">
        <v>0</v>
      </c>
      <c r="G228" s="1249">
        <v>4075</v>
      </c>
      <c r="H228" s="1250">
        <v>0</v>
      </c>
      <c r="I228" s="1249">
        <v>4075</v>
      </c>
      <c r="J228" s="1249" t="s">
        <v>933</v>
      </c>
    </row>
    <row r="229" spans="1:10" x14ac:dyDescent="0.25">
      <c r="A229" s="1097">
        <v>1040</v>
      </c>
      <c r="B229" s="1097" t="s">
        <v>704</v>
      </c>
      <c r="C229" s="1097" t="s">
        <v>449</v>
      </c>
      <c r="D229" s="1097" t="s">
        <v>503</v>
      </c>
      <c r="E229" s="1249">
        <v>1150</v>
      </c>
      <c r="F229" s="1250">
        <v>0</v>
      </c>
      <c r="G229" s="1249">
        <v>1150</v>
      </c>
      <c r="H229" s="1250">
        <v>0</v>
      </c>
      <c r="I229" s="1249">
        <v>1150</v>
      </c>
      <c r="J229" s="1249" t="s">
        <v>933</v>
      </c>
    </row>
    <row r="230" spans="1:10" x14ac:dyDescent="0.25">
      <c r="A230" s="1249">
        <v>1046</v>
      </c>
      <c r="B230" s="1249" t="s">
        <v>705</v>
      </c>
      <c r="C230" s="1249" t="s">
        <v>510</v>
      </c>
      <c r="D230" s="1249" t="s">
        <v>503</v>
      </c>
      <c r="E230" s="1249">
        <v>9991</v>
      </c>
      <c r="F230" s="1164">
        <v>9.9970000000000003E-2</v>
      </c>
      <c r="G230" s="1249">
        <v>9083</v>
      </c>
      <c r="H230" s="1250">
        <v>0</v>
      </c>
      <c r="I230" s="1249">
        <v>9083</v>
      </c>
      <c r="J230" s="1249" t="s">
        <v>928</v>
      </c>
    </row>
    <row r="231" spans="1:10" x14ac:dyDescent="0.25">
      <c r="A231" s="1249">
        <v>1047</v>
      </c>
      <c r="B231" s="1249" t="s">
        <v>706</v>
      </c>
      <c r="C231" s="1249" t="s">
        <v>510</v>
      </c>
      <c r="D231" s="1249" t="s">
        <v>503</v>
      </c>
      <c r="E231" s="1249">
        <v>15445</v>
      </c>
      <c r="F231" s="1164">
        <v>9.9989999999999996E-2</v>
      </c>
      <c r="G231" s="1249">
        <v>14041</v>
      </c>
      <c r="H231" s="1250">
        <v>0</v>
      </c>
      <c r="I231" s="1249">
        <v>14041</v>
      </c>
      <c r="J231" s="1249" t="s">
        <v>928</v>
      </c>
    </row>
    <row r="232" spans="1:10" x14ac:dyDescent="0.25">
      <c r="A232" s="1249">
        <v>1048</v>
      </c>
      <c r="B232" s="1249" t="s">
        <v>707</v>
      </c>
      <c r="C232" s="1249" t="s">
        <v>510</v>
      </c>
      <c r="D232" s="1249" t="s">
        <v>503</v>
      </c>
      <c r="E232" s="1249">
        <v>14536</v>
      </c>
      <c r="F232" s="1164">
        <v>9.9959999999999993E-2</v>
      </c>
      <c r="G232" s="1249">
        <v>13215</v>
      </c>
      <c r="H232" s="1250">
        <v>0</v>
      </c>
      <c r="I232" s="1249">
        <v>13215</v>
      </c>
      <c r="J232" s="1249" t="s">
        <v>928</v>
      </c>
    </row>
    <row r="233" spans="1:10" x14ac:dyDescent="0.25">
      <c r="A233" s="1249">
        <v>1065</v>
      </c>
      <c r="B233" s="1249" t="s">
        <v>708</v>
      </c>
      <c r="C233" s="1249"/>
      <c r="D233" s="1249" t="s">
        <v>537</v>
      </c>
      <c r="E233" s="1249">
        <v>24877</v>
      </c>
      <c r="F233" s="1164">
        <v>0.10002</v>
      </c>
      <c r="G233" s="1249">
        <v>22615</v>
      </c>
      <c r="H233" s="1250">
        <v>0</v>
      </c>
      <c r="I233" s="1249">
        <v>22615</v>
      </c>
      <c r="J233" s="1249" t="s">
        <v>928</v>
      </c>
    </row>
    <row r="234" spans="1:10" x14ac:dyDescent="0.25">
      <c r="A234" s="1249">
        <v>1066</v>
      </c>
      <c r="B234" s="1249" t="s">
        <v>709</v>
      </c>
      <c r="C234" s="1249"/>
      <c r="D234" s="1249" t="s">
        <v>537</v>
      </c>
      <c r="E234" s="1249">
        <v>24877</v>
      </c>
      <c r="F234" s="1164">
        <v>0.10002</v>
      </c>
      <c r="G234" s="1249">
        <v>22615</v>
      </c>
      <c r="H234" s="1250">
        <v>0</v>
      </c>
      <c r="I234" s="1249">
        <v>22615</v>
      </c>
      <c r="J234" s="1249" t="s">
        <v>928</v>
      </c>
    </row>
    <row r="235" spans="1:10" x14ac:dyDescent="0.25">
      <c r="A235" s="1249">
        <v>1067</v>
      </c>
      <c r="B235" s="1249" t="s">
        <v>710</v>
      </c>
      <c r="C235" s="1249"/>
      <c r="D235" s="1249" t="s">
        <v>537</v>
      </c>
      <c r="E235" s="1249">
        <v>19137</v>
      </c>
      <c r="F235" s="1250">
        <v>0</v>
      </c>
      <c r="G235" s="1249">
        <v>19137</v>
      </c>
      <c r="H235" s="1250">
        <v>0</v>
      </c>
      <c r="I235" s="1249">
        <v>19137</v>
      </c>
      <c r="J235" s="1249" t="s">
        <v>928</v>
      </c>
    </row>
    <row r="236" spans="1:10" x14ac:dyDescent="0.25">
      <c r="A236" s="1249">
        <v>1068</v>
      </c>
      <c r="B236" s="1249" t="s">
        <v>711</v>
      </c>
      <c r="C236" s="1249"/>
      <c r="D236" s="1249" t="s">
        <v>537</v>
      </c>
      <c r="E236" s="1249">
        <v>24877</v>
      </c>
      <c r="F236" s="1164">
        <v>0.10002</v>
      </c>
      <c r="G236" s="1249">
        <v>22615</v>
      </c>
      <c r="H236" s="1250">
        <v>0</v>
      </c>
      <c r="I236" s="1249">
        <v>22615</v>
      </c>
      <c r="J236" s="1249" t="s">
        <v>928</v>
      </c>
    </row>
    <row r="237" spans="1:10" x14ac:dyDescent="0.25">
      <c r="A237" s="1249">
        <v>1069</v>
      </c>
      <c r="B237" s="1249" t="s">
        <v>712</v>
      </c>
      <c r="C237" s="1249"/>
      <c r="D237" s="1249" t="s">
        <v>537</v>
      </c>
      <c r="E237" s="1249">
        <v>24877</v>
      </c>
      <c r="F237" s="1164">
        <v>0.10002</v>
      </c>
      <c r="G237" s="1249">
        <v>22615</v>
      </c>
      <c r="H237" s="1250">
        <v>0</v>
      </c>
      <c r="I237" s="1249">
        <v>22615</v>
      </c>
      <c r="J237" s="1249" t="s">
        <v>928</v>
      </c>
    </row>
    <row r="238" spans="1:10" x14ac:dyDescent="0.25">
      <c r="A238" s="1249">
        <v>1070</v>
      </c>
      <c r="B238" s="1249" t="s">
        <v>713</v>
      </c>
      <c r="C238" s="1249"/>
      <c r="D238" s="1249" t="s">
        <v>537</v>
      </c>
      <c r="E238" s="1249">
        <v>24877</v>
      </c>
      <c r="F238" s="1164">
        <v>0.10002</v>
      </c>
      <c r="G238" s="1249">
        <v>22615</v>
      </c>
      <c r="H238" s="1250">
        <v>0</v>
      </c>
      <c r="I238" s="1249">
        <v>22615</v>
      </c>
      <c r="J238" s="1249" t="s">
        <v>928</v>
      </c>
    </row>
    <row r="239" spans="1:10" x14ac:dyDescent="0.25">
      <c r="A239" s="1249">
        <v>1071</v>
      </c>
      <c r="B239" s="1249" t="s">
        <v>714</v>
      </c>
      <c r="C239" s="1249"/>
      <c r="D239" s="1249" t="s">
        <v>537</v>
      </c>
      <c r="E239" s="1249">
        <v>24877</v>
      </c>
      <c r="F239" s="1164">
        <v>0.10002</v>
      </c>
      <c r="G239" s="1249">
        <v>22615</v>
      </c>
      <c r="H239" s="1250">
        <v>0</v>
      </c>
      <c r="I239" s="1249">
        <v>22615</v>
      </c>
      <c r="J239" s="1249" t="s">
        <v>928</v>
      </c>
    </row>
    <row r="240" spans="1:10" x14ac:dyDescent="0.25">
      <c r="A240" s="1249">
        <v>1072</v>
      </c>
      <c r="B240" s="1249" t="s">
        <v>715</v>
      </c>
      <c r="C240" s="1249"/>
      <c r="D240" s="1249" t="s">
        <v>537</v>
      </c>
      <c r="E240" s="1249">
        <v>24877</v>
      </c>
      <c r="F240" s="1164">
        <v>0.10002</v>
      </c>
      <c r="G240" s="1249">
        <v>22615</v>
      </c>
      <c r="H240" s="1250">
        <v>0</v>
      </c>
      <c r="I240" s="1249">
        <v>22615</v>
      </c>
      <c r="J240" s="1249" t="s">
        <v>928</v>
      </c>
    </row>
    <row r="241" spans="1:10" x14ac:dyDescent="0.25">
      <c r="A241" s="1249">
        <v>1073</v>
      </c>
      <c r="B241" s="1249" t="s">
        <v>716</v>
      </c>
      <c r="C241" s="1249"/>
      <c r="D241" s="1249" t="s">
        <v>537</v>
      </c>
      <c r="E241" s="1249">
        <v>24877</v>
      </c>
      <c r="F241" s="1164">
        <v>0.10002</v>
      </c>
      <c r="G241" s="1249">
        <v>22615</v>
      </c>
      <c r="H241" s="1250">
        <v>0</v>
      </c>
      <c r="I241" s="1249">
        <v>22615</v>
      </c>
      <c r="J241" s="1249" t="s">
        <v>928</v>
      </c>
    </row>
    <row r="242" spans="1:10" x14ac:dyDescent="0.25">
      <c r="A242" s="1249">
        <v>1074</v>
      </c>
      <c r="B242" s="1249" t="s">
        <v>717</v>
      </c>
      <c r="C242" s="1249"/>
      <c r="D242" s="1249" t="s">
        <v>537</v>
      </c>
      <c r="E242" s="1249">
        <v>25872</v>
      </c>
      <c r="F242" s="1164">
        <v>0.1</v>
      </c>
      <c r="G242" s="1249">
        <v>23520</v>
      </c>
      <c r="H242" s="1250">
        <v>0</v>
      </c>
      <c r="I242" s="1249">
        <v>23520</v>
      </c>
      <c r="J242" s="1249" t="s">
        <v>928</v>
      </c>
    </row>
    <row r="243" spans="1:10" x14ac:dyDescent="0.25">
      <c r="A243" s="1249">
        <v>1082</v>
      </c>
      <c r="B243" s="1249" t="s">
        <v>718</v>
      </c>
      <c r="C243" s="1249"/>
      <c r="D243" s="1249" t="s">
        <v>537</v>
      </c>
      <c r="E243" s="1249">
        <v>5421</v>
      </c>
      <c r="F243" s="1250">
        <v>0</v>
      </c>
      <c r="G243" s="1249">
        <v>5421</v>
      </c>
      <c r="H243" s="1250">
        <v>0</v>
      </c>
      <c r="I243" s="1249">
        <v>5421</v>
      </c>
      <c r="J243" s="1249" t="s">
        <v>928</v>
      </c>
    </row>
    <row r="244" spans="1:10" x14ac:dyDescent="0.25">
      <c r="A244" s="1249">
        <v>1083</v>
      </c>
      <c r="B244" s="1249" t="s">
        <v>719</v>
      </c>
      <c r="C244" s="1249"/>
      <c r="D244" s="1249" t="s">
        <v>537</v>
      </c>
      <c r="E244" s="1249">
        <v>4063</v>
      </c>
      <c r="F244" s="1250">
        <v>0</v>
      </c>
      <c r="G244" s="1249">
        <v>4063</v>
      </c>
      <c r="H244" s="1250">
        <v>0</v>
      </c>
      <c r="I244" s="1249">
        <v>4063</v>
      </c>
      <c r="J244" s="1249" t="s">
        <v>928</v>
      </c>
    </row>
    <row r="245" spans="1:10" x14ac:dyDescent="0.25">
      <c r="A245" s="1249">
        <v>1084</v>
      </c>
      <c r="B245" s="1249" t="s">
        <v>720</v>
      </c>
      <c r="C245" s="1249"/>
      <c r="D245" s="1249" t="s">
        <v>537</v>
      </c>
      <c r="E245" s="1249">
        <v>4063</v>
      </c>
      <c r="F245" s="1250">
        <v>0</v>
      </c>
      <c r="G245" s="1249">
        <v>4063</v>
      </c>
      <c r="H245" s="1250">
        <v>0</v>
      </c>
      <c r="I245" s="1249">
        <v>4063</v>
      </c>
      <c r="J245" s="1249" t="s">
        <v>928</v>
      </c>
    </row>
    <row r="246" spans="1:10" x14ac:dyDescent="0.25">
      <c r="A246" s="1249">
        <v>1085</v>
      </c>
      <c r="B246" s="1249" t="s">
        <v>721</v>
      </c>
      <c r="C246" s="1249"/>
      <c r="D246" s="1249" t="s">
        <v>537</v>
      </c>
      <c r="E246" s="1249">
        <v>9946</v>
      </c>
      <c r="F246" s="1250">
        <v>0</v>
      </c>
      <c r="G246" s="1249">
        <v>9946</v>
      </c>
      <c r="H246" s="1250">
        <v>0</v>
      </c>
      <c r="I246" s="1249">
        <v>9946</v>
      </c>
      <c r="J246" s="1249" t="s">
        <v>928</v>
      </c>
    </row>
    <row r="247" spans="1:10" x14ac:dyDescent="0.25">
      <c r="A247" s="1249">
        <v>1086</v>
      </c>
      <c r="B247" s="1249" t="s">
        <v>722</v>
      </c>
      <c r="C247" s="1249"/>
      <c r="D247" s="1249" t="s">
        <v>537</v>
      </c>
      <c r="E247" s="1249">
        <v>18090</v>
      </c>
      <c r="F247" s="1250">
        <v>0</v>
      </c>
      <c r="G247" s="1249">
        <v>18090</v>
      </c>
      <c r="H247" s="1250">
        <v>0</v>
      </c>
      <c r="I247" s="1249">
        <v>18090</v>
      </c>
      <c r="J247" s="1249" t="s">
        <v>928</v>
      </c>
    </row>
    <row r="248" spans="1:10" x14ac:dyDescent="0.25">
      <c r="A248" s="1249">
        <v>1087</v>
      </c>
      <c r="B248" s="1249" t="s">
        <v>723</v>
      </c>
      <c r="C248" s="1249"/>
      <c r="D248" s="1249" t="s">
        <v>537</v>
      </c>
      <c r="E248" s="1249">
        <v>6326</v>
      </c>
      <c r="F248" s="1250">
        <v>0</v>
      </c>
      <c r="G248" s="1249">
        <v>6326</v>
      </c>
      <c r="H248" s="1250">
        <v>0</v>
      </c>
      <c r="I248" s="1249">
        <v>6326</v>
      </c>
      <c r="J248" s="1249" t="s">
        <v>928</v>
      </c>
    </row>
    <row r="249" spans="1:10" x14ac:dyDescent="0.25">
      <c r="A249" s="1249">
        <v>1088</v>
      </c>
      <c r="B249" s="1249" t="s">
        <v>724</v>
      </c>
      <c r="C249" s="1249"/>
      <c r="D249" s="1249" t="s">
        <v>537</v>
      </c>
      <c r="E249" s="1249">
        <v>7593</v>
      </c>
      <c r="F249" s="1250">
        <v>0</v>
      </c>
      <c r="G249" s="1249">
        <v>7593</v>
      </c>
      <c r="H249" s="1250">
        <v>0</v>
      </c>
      <c r="I249" s="1249">
        <v>7593</v>
      </c>
      <c r="J249" s="1249" t="s">
        <v>928</v>
      </c>
    </row>
    <row r="250" spans="1:10" x14ac:dyDescent="0.25">
      <c r="A250" s="1249">
        <v>1091</v>
      </c>
      <c r="B250" s="1249" t="s">
        <v>725</v>
      </c>
      <c r="C250" s="1249"/>
      <c r="D250" s="1249" t="s">
        <v>537</v>
      </c>
      <c r="E250" s="1249">
        <v>18995</v>
      </c>
      <c r="F250" s="1250">
        <v>0</v>
      </c>
      <c r="G250" s="1249">
        <v>18995</v>
      </c>
      <c r="H250" s="1250">
        <v>0</v>
      </c>
      <c r="I250" s="1249">
        <v>18995</v>
      </c>
      <c r="J250" s="1249" t="s">
        <v>928</v>
      </c>
    </row>
    <row r="251" spans="1:10" x14ac:dyDescent="0.25">
      <c r="A251" s="1249">
        <v>1092</v>
      </c>
      <c r="B251" s="1249" t="s">
        <v>726</v>
      </c>
      <c r="C251" s="1249"/>
      <c r="D251" s="1249" t="s">
        <v>537</v>
      </c>
      <c r="E251" s="1249">
        <v>4787</v>
      </c>
      <c r="F251" s="1250">
        <v>0</v>
      </c>
      <c r="G251" s="1249">
        <v>4787</v>
      </c>
      <c r="H251" s="1250">
        <v>0</v>
      </c>
      <c r="I251" s="1249">
        <v>4787</v>
      </c>
      <c r="J251" s="1249" t="s">
        <v>928</v>
      </c>
    </row>
    <row r="252" spans="1:10" x14ac:dyDescent="0.25">
      <c r="A252" s="1249">
        <v>1093</v>
      </c>
      <c r="B252" s="1249" t="s">
        <v>727</v>
      </c>
      <c r="C252" s="1249"/>
      <c r="D252" s="1249" t="s">
        <v>537</v>
      </c>
      <c r="E252" s="1249">
        <v>3068</v>
      </c>
      <c r="F252" s="1250">
        <v>0</v>
      </c>
      <c r="G252" s="1249">
        <v>3068</v>
      </c>
      <c r="H252" s="1250">
        <v>0</v>
      </c>
      <c r="I252" s="1249">
        <v>3068</v>
      </c>
      <c r="J252" s="1249" t="s">
        <v>928</v>
      </c>
    </row>
    <row r="253" spans="1:10" x14ac:dyDescent="0.25">
      <c r="A253" s="1249">
        <v>1094</v>
      </c>
      <c r="B253" s="1249" t="s">
        <v>728</v>
      </c>
      <c r="C253" s="1249"/>
      <c r="D253" s="1249" t="s">
        <v>537</v>
      </c>
      <c r="E253" s="1249">
        <v>3611</v>
      </c>
      <c r="F253" s="1250">
        <v>0</v>
      </c>
      <c r="G253" s="1249">
        <v>3611</v>
      </c>
      <c r="H253" s="1250">
        <v>0</v>
      </c>
      <c r="I253" s="1249">
        <v>3611</v>
      </c>
      <c r="J253" s="1249" t="s">
        <v>928</v>
      </c>
    </row>
    <row r="254" spans="1:10" x14ac:dyDescent="0.25">
      <c r="A254" s="1249">
        <v>1095</v>
      </c>
      <c r="B254" s="1249" t="s">
        <v>729</v>
      </c>
      <c r="C254" s="1249"/>
      <c r="D254" s="1249" t="s">
        <v>537</v>
      </c>
      <c r="E254" s="1249">
        <v>9946</v>
      </c>
      <c r="F254" s="1250">
        <v>0</v>
      </c>
      <c r="G254" s="1249">
        <v>9946</v>
      </c>
      <c r="H254" s="1250">
        <v>0</v>
      </c>
      <c r="I254" s="1249">
        <v>9946</v>
      </c>
      <c r="J254" s="1249" t="s">
        <v>928</v>
      </c>
    </row>
    <row r="255" spans="1:10" x14ac:dyDescent="0.25">
      <c r="A255" s="1097">
        <v>1103</v>
      </c>
      <c r="B255" s="1097" t="s">
        <v>731</v>
      </c>
      <c r="C255" s="1097" t="s">
        <v>514</v>
      </c>
      <c r="D255" s="1097" t="s">
        <v>503</v>
      </c>
      <c r="E255" s="1249">
        <v>1706</v>
      </c>
      <c r="F255" s="1250">
        <v>0</v>
      </c>
      <c r="G255" s="1249">
        <v>1706</v>
      </c>
      <c r="H255" s="1250">
        <v>0</v>
      </c>
      <c r="I255" s="1249">
        <v>1706</v>
      </c>
      <c r="J255" s="1249" t="s">
        <v>933</v>
      </c>
    </row>
    <row r="256" spans="1:10" x14ac:dyDescent="0.25">
      <c r="A256" s="1097">
        <v>1104</v>
      </c>
      <c r="B256" s="1097" t="s">
        <v>732</v>
      </c>
      <c r="C256" s="1097" t="s">
        <v>545</v>
      </c>
      <c r="D256" s="1097" t="s">
        <v>503</v>
      </c>
      <c r="E256" s="1249">
        <v>2604</v>
      </c>
      <c r="F256" s="1250">
        <v>0</v>
      </c>
      <c r="G256" s="1249">
        <v>2604</v>
      </c>
      <c r="H256" s="1250">
        <v>0</v>
      </c>
      <c r="I256" s="1249">
        <v>2604</v>
      </c>
      <c r="J256" s="1249" t="s">
        <v>933</v>
      </c>
    </row>
    <row r="257" spans="1:10" x14ac:dyDescent="0.25">
      <c r="A257" s="1249">
        <v>1121</v>
      </c>
      <c r="B257" s="1249" t="s">
        <v>736</v>
      </c>
      <c r="C257" s="1249"/>
      <c r="D257" s="1249" t="s">
        <v>630</v>
      </c>
      <c r="E257" s="1249">
        <v>6025</v>
      </c>
      <c r="F257" s="1250">
        <v>0</v>
      </c>
      <c r="G257" s="1249">
        <v>6025</v>
      </c>
      <c r="H257" s="1250">
        <v>0</v>
      </c>
      <c r="I257" s="1249">
        <v>6025</v>
      </c>
      <c r="J257" s="1249"/>
    </row>
    <row r="258" spans="1:10" x14ac:dyDescent="0.25">
      <c r="A258" s="1097">
        <v>1147</v>
      </c>
      <c r="B258" s="1097" t="s">
        <v>739</v>
      </c>
      <c r="C258" s="1097"/>
      <c r="D258" s="1097" t="s">
        <v>630</v>
      </c>
      <c r="E258" s="1249">
        <v>4124</v>
      </c>
      <c r="F258" s="1250">
        <v>0</v>
      </c>
      <c r="G258" s="1249">
        <v>4124</v>
      </c>
      <c r="H258" s="1250">
        <v>0</v>
      </c>
      <c r="I258" s="1249">
        <v>4124</v>
      </c>
      <c r="J258" s="1249" t="s">
        <v>933</v>
      </c>
    </row>
    <row r="259" spans="1:10" x14ac:dyDescent="0.25">
      <c r="A259" s="1249">
        <v>1154</v>
      </c>
      <c r="B259" s="1249" t="s">
        <v>740</v>
      </c>
      <c r="C259" s="1249"/>
      <c r="D259" s="1249" t="s">
        <v>630</v>
      </c>
      <c r="E259" s="1249">
        <v>4124</v>
      </c>
      <c r="F259" s="1250">
        <v>0</v>
      </c>
      <c r="G259" s="1249">
        <v>4124</v>
      </c>
      <c r="H259" s="1250">
        <v>0</v>
      </c>
      <c r="I259" s="1249">
        <v>4124</v>
      </c>
      <c r="J259" s="1249"/>
    </row>
    <row r="260" spans="1:10" x14ac:dyDescent="0.25">
      <c r="A260" s="1097">
        <v>1237</v>
      </c>
      <c r="B260" s="1097" t="s">
        <v>766</v>
      </c>
      <c r="C260" s="1097"/>
      <c r="D260" s="1097" t="s">
        <v>630</v>
      </c>
      <c r="E260" s="1249">
        <v>0</v>
      </c>
      <c r="F260" s="1249"/>
      <c r="G260" s="1249">
        <v>0</v>
      </c>
      <c r="H260" s="1249"/>
      <c r="I260" s="1249">
        <v>0</v>
      </c>
      <c r="J260" s="1249" t="s">
        <v>933</v>
      </c>
    </row>
    <row r="261" spans="1:10" x14ac:dyDescent="0.25">
      <c r="A261" s="1249">
        <v>1341</v>
      </c>
      <c r="B261" s="1249" t="s">
        <v>791</v>
      </c>
      <c r="C261" s="1249"/>
      <c r="D261" s="1249" t="s">
        <v>630</v>
      </c>
      <c r="E261" s="1249">
        <v>12471</v>
      </c>
      <c r="F261" s="1250">
        <v>0</v>
      </c>
      <c r="G261" s="1249">
        <v>12471</v>
      </c>
      <c r="H261" s="1250">
        <v>0</v>
      </c>
      <c r="I261" s="1249">
        <v>12471</v>
      </c>
      <c r="J261" s="1249" t="s">
        <v>928</v>
      </c>
    </row>
    <row r="262" spans="1:10" x14ac:dyDescent="0.25">
      <c r="A262" s="1097">
        <v>1376</v>
      </c>
      <c r="B262" s="1097" t="s">
        <v>793</v>
      </c>
      <c r="C262" s="1097"/>
      <c r="D262" s="1097" t="s">
        <v>630</v>
      </c>
      <c r="E262" s="1249">
        <v>7000</v>
      </c>
      <c r="F262" s="1250">
        <v>0</v>
      </c>
      <c r="G262" s="1249">
        <v>7000</v>
      </c>
      <c r="H262" s="1250">
        <v>0</v>
      </c>
      <c r="I262" s="1249">
        <v>7000</v>
      </c>
      <c r="J262" s="1249" t="s">
        <v>933</v>
      </c>
    </row>
    <row r="263" spans="1:10" x14ac:dyDescent="0.25">
      <c r="A263" s="1097">
        <v>1377</v>
      </c>
      <c r="B263" s="1097" t="s">
        <v>794</v>
      </c>
      <c r="C263" s="1097"/>
      <c r="D263" s="1097" t="s">
        <v>630</v>
      </c>
      <c r="E263" s="1249">
        <v>9868</v>
      </c>
      <c r="F263" s="1250">
        <v>0</v>
      </c>
      <c r="G263" s="1249">
        <v>9868</v>
      </c>
      <c r="H263" s="1250">
        <v>0</v>
      </c>
      <c r="I263" s="1249">
        <v>9868</v>
      </c>
      <c r="J263" s="1249" t="s">
        <v>933</v>
      </c>
    </row>
    <row r="264" spans="1:10" x14ac:dyDescent="0.25">
      <c r="A264" s="1249">
        <v>1393</v>
      </c>
      <c r="B264" s="1249" t="s">
        <v>795</v>
      </c>
      <c r="C264" s="1249"/>
      <c r="D264" s="1249" t="s">
        <v>537</v>
      </c>
      <c r="E264" s="1249">
        <v>9945</v>
      </c>
      <c r="F264" s="1164">
        <v>9.9989999999999996E-2</v>
      </c>
      <c r="G264" s="1249">
        <v>9041</v>
      </c>
      <c r="H264" s="1250">
        <v>0</v>
      </c>
      <c r="I264" s="1249">
        <v>9041</v>
      </c>
      <c r="J264" s="1249" t="s">
        <v>928</v>
      </c>
    </row>
    <row r="265" spans="1:10" x14ac:dyDescent="0.25">
      <c r="A265" s="1249">
        <v>1394</v>
      </c>
      <c r="B265" s="1249" t="s">
        <v>796</v>
      </c>
      <c r="C265" s="1249"/>
      <c r="D265" s="1249" t="s">
        <v>537</v>
      </c>
      <c r="E265" s="1249">
        <v>7954</v>
      </c>
      <c r="F265" s="1164">
        <v>9.9989999999999996E-2</v>
      </c>
      <c r="G265" s="1249">
        <v>7231</v>
      </c>
      <c r="H265" s="1250">
        <v>0</v>
      </c>
      <c r="I265" s="1249">
        <v>7231</v>
      </c>
      <c r="J265" s="1249" t="s">
        <v>928</v>
      </c>
    </row>
    <row r="266" spans="1:10" x14ac:dyDescent="0.25">
      <c r="A266" s="1249">
        <v>1395</v>
      </c>
      <c r="B266" s="1249" t="s">
        <v>797</v>
      </c>
      <c r="C266" s="1249"/>
      <c r="D266" s="1249" t="s">
        <v>537</v>
      </c>
      <c r="E266" s="1249">
        <v>23881</v>
      </c>
      <c r="F266" s="1164">
        <v>0.1</v>
      </c>
      <c r="G266" s="1249">
        <v>21710</v>
      </c>
      <c r="H266" s="1250">
        <v>0</v>
      </c>
      <c r="I266" s="1249">
        <v>21710</v>
      </c>
      <c r="J266" s="1249" t="s">
        <v>928</v>
      </c>
    </row>
    <row r="267" spans="1:10" x14ac:dyDescent="0.25">
      <c r="A267" s="1097">
        <v>1401</v>
      </c>
      <c r="B267" s="1097" t="s">
        <v>798</v>
      </c>
      <c r="C267" s="1097"/>
      <c r="D267" s="1097" t="s">
        <v>630</v>
      </c>
      <c r="E267" s="1249">
        <v>4950</v>
      </c>
      <c r="F267" s="1250">
        <v>0</v>
      </c>
      <c r="G267" s="1249">
        <v>4950</v>
      </c>
      <c r="H267" s="1250">
        <v>0</v>
      </c>
      <c r="I267" s="1249">
        <v>4950</v>
      </c>
      <c r="J267" s="1249" t="s">
        <v>933</v>
      </c>
    </row>
    <row r="268" spans="1:10" x14ac:dyDescent="0.25">
      <c r="A268" s="1097">
        <v>1403</v>
      </c>
      <c r="B268" s="1097" t="s">
        <v>800</v>
      </c>
      <c r="C268" s="1097"/>
      <c r="D268" s="1097" t="s">
        <v>630</v>
      </c>
      <c r="E268" s="1249">
        <v>4124</v>
      </c>
      <c r="F268" s="1250">
        <v>0</v>
      </c>
      <c r="G268" s="1249">
        <v>4124</v>
      </c>
      <c r="H268" s="1250">
        <v>0</v>
      </c>
      <c r="I268" s="1249">
        <v>4124</v>
      </c>
      <c r="J268" s="1249" t="s">
        <v>933</v>
      </c>
    </row>
    <row r="269" spans="1:10" x14ac:dyDescent="0.25">
      <c r="A269" s="1097">
        <v>1405</v>
      </c>
      <c r="B269" s="1097" t="s">
        <v>802</v>
      </c>
      <c r="C269" s="1097"/>
      <c r="D269" s="1097" t="s">
        <v>630</v>
      </c>
      <c r="E269" s="1249">
        <v>5777</v>
      </c>
      <c r="F269" s="1250">
        <v>0</v>
      </c>
      <c r="G269" s="1249">
        <v>5777</v>
      </c>
      <c r="H269" s="1250">
        <v>0</v>
      </c>
      <c r="I269" s="1249">
        <v>5777</v>
      </c>
      <c r="J269" s="1249" t="s">
        <v>933</v>
      </c>
    </row>
    <row r="270" spans="1:10" x14ac:dyDescent="0.25">
      <c r="A270" s="1249">
        <v>1408</v>
      </c>
      <c r="B270" s="1249" t="s">
        <v>1072</v>
      </c>
      <c r="C270" s="1249"/>
      <c r="D270" s="1249" t="s">
        <v>537</v>
      </c>
      <c r="E270" s="1249">
        <v>24877</v>
      </c>
      <c r="F270" s="1164">
        <v>0.10002</v>
      </c>
      <c r="G270" s="1249">
        <v>22615</v>
      </c>
      <c r="H270" s="1250">
        <v>0</v>
      </c>
      <c r="I270" s="1249">
        <v>22615</v>
      </c>
      <c r="J270" s="1249" t="s">
        <v>928</v>
      </c>
    </row>
    <row r="271" spans="1:10" x14ac:dyDescent="0.25">
      <c r="A271" s="1249">
        <v>1409</v>
      </c>
      <c r="B271" s="1249" t="s">
        <v>803</v>
      </c>
      <c r="C271" s="1249"/>
      <c r="D271" s="1249" t="s">
        <v>537</v>
      </c>
      <c r="E271" s="1249">
        <v>24877</v>
      </c>
      <c r="F271" s="1164">
        <v>0.10002</v>
      </c>
      <c r="G271" s="1249">
        <v>22615</v>
      </c>
      <c r="H271" s="1250">
        <v>0</v>
      </c>
      <c r="I271" s="1249">
        <v>22615</v>
      </c>
      <c r="J271" s="1249" t="s">
        <v>928</v>
      </c>
    </row>
    <row r="272" spans="1:10" x14ac:dyDescent="0.25">
      <c r="A272" s="1249">
        <v>1410</v>
      </c>
      <c r="B272" s="1249" t="s">
        <v>804</v>
      </c>
      <c r="C272" s="1249"/>
      <c r="D272" s="1249" t="s">
        <v>537</v>
      </c>
      <c r="E272" s="1249">
        <v>24877</v>
      </c>
      <c r="F272" s="1164">
        <v>0.10002</v>
      </c>
      <c r="G272" s="1249">
        <v>22615</v>
      </c>
      <c r="H272" s="1250">
        <v>0</v>
      </c>
      <c r="I272" s="1249">
        <v>22615</v>
      </c>
      <c r="J272" s="1249" t="s">
        <v>928</v>
      </c>
    </row>
    <row r="273" spans="1:10" x14ac:dyDescent="0.25">
      <c r="A273" s="1249">
        <v>1412</v>
      </c>
      <c r="B273" s="1249" t="s">
        <v>805</v>
      </c>
      <c r="C273" s="1249"/>
      <c r="D273" s="1249" t="s">
        <v>537</v>
      </c>
      <c r="E273" s="1249">
        <v>24877</v>
      </c>
      <c r="F273" s="1164">
        <v>0.10002</v>
      </c>
      <c r="G273" s="1249">
        <v>22615</v>
      </c>
      <c r="H273" s="1250">
        <v>0</v>
      </c>
      <c r="I273" s="1249">
        <v>22615</v>
      </c>
      <c r="J273" s="1249" t="s">
        <v>928</v>
      </c>
    </row>
    <row r="274" spans="1:10" x14ac:dyDescent="0.25">
      <c r="A274" s="1249">
        <v>1413</v>
      </c>
      <c r="B274" s="1249" t="s">
        <v>806</v>
      </c>
      <c r="C274" s="1249"/>
      <c r="D274" s="1249" t="s">
        <v>537</v>
      </c>
      <c r="E274" s="1249">
        <v>24877</v>
      </c>
      <c r="F274" s="1164">
        <v>0.10002</v>
      </c>
      <c r="G274" s="1249">
        <v>22615</v>
      </c>
      <c r="H274" s="1250">
        <v>0</v>
      </c>
      <c r="I274" s="1249">
        <v>22615</v>
      </c>
      <c r="J274" s="1249" t="s">
        <v>928</v>
      </c>
    </row>
    <row r="275" spans="1:10" x14ac:dyDescent="0.25">
      <c r="A275" s="1249">
        <v>1414</v>
      </c>
      <c r="B275" s="1249" t="s">
        <v>807</v>
      </c>
      <c r="C275" s="1249"/>
      <c r="D275" s="1249" t="s">
        <v>537</v>
      </c>
      <c r="E275" s="1249">
        <v>24877</v>
      </c>
      <c r="F275" s="1164">
        <v>0.10002</v>
      </c>
      <c r="G275" s="1249">
        <v>22615</v>
      </c>
      <c r="H275" s="1250">
        <v>0</v>
      </c>
      <c r="I275" s="1249">
        <v>22615</v>
      </c>
      <c r="J275" s="1249" t="s">
        <v>928</v>
      </c>
    </row>
    <row r="276" spans="1:10" x14ac:dyDescent="0.25">
      <c r="A276" s="1249">
        <v>1415</v>
      </c>
      <c r="B276" s="1249" t="s">
        <v>808</v>
      </c>
      <c r="C276" s="1249"/>
      <c r="D276" s="1249" t="s">
        <v>537</v>
      </c>
      <c r="E276" s="1249">
        <v>24877</v>
      </c>
      <c r="F276" s="1164">
        <v>0.10002</v>
      </c>
      <c r="G276" s="1249">
        <v>22615</v>
      </c>
      <c r="H276" s="1250">
        <v>0</v>
      </c>
      <c r="I276" s="1249">
        <v>22615</v>
      </c>
      <c r="J276" s="1249" t="s">
        <v>928</v>
      </c>
    </row>
    <row r="277" spans="1:10" x14ac:dyDescent="0.25">
      <c r="A277" s="1249">
        <v>1416</v>
      </c>
      <c r="B277" s="1249" t="s">
        <v>809</v>
      </c>
      <c r="C277" s="1249"/>
      <c r="D277" s="1249" t="s">
        <v>537</v>
      </c>
      <c r="E277" s="1249">
        <v>25872</v>
      </c>
      <c r="F277" s="1164">
        <v>0.1</v>
      </c>
      <c r="G277" s="1249">
        <v>23520</v>
      </c>
      <c r="H277" s="1250">
        <v>0</v>
      </c>
      <c r="I277" s="1249">
        <v>23520</v>
      </c>
      <c r="J277" s="1249" t="s">
        <v>928</v>
      </c>
    </row>
    <row r="278" spans="1:10" x14ac:dyDescent="0.25">
      <c r="A278" s="1249">
        <v>1417</v>
      </c>
      <c r="B278" s="1249" t="s">
        <v>810</v>
      </c>
      <c r="C278" s="1249"/>
      <c r="D278" s="1249" t="s">
        <v>537</v>
      </c>
      <c r="E278" s="1249">
        <v>24877</v>
      </c>
      <c r="F278" s="1164">
        <v>0.10002</v>
      </c>
      <c r="G278" s="1249">
        <v>22615</v>
      </c>
      <c r="H278" s="1250">
        <v>0</v>
      </c>
      <c r="I278" s="1249">
        <v>22615</v>
      </c>
      <c r="J278" s="1249" t="s">
        <v>928</v>
      </c>
    </row>
    <row r="279" spans="1:10" x14ac:dyDescent="0.25">
      <c r="A279" s="1249">
        <v>1418</v>
      </c>
      <c r="B279" s="1249" t="s">
        <v>1074</v>
      </c>
      <c r="C279" s="1249"/>
      <c r="D279" s="1249" t="s">
        <v>537</v>
      </c>
      <c r="E279" s="1249">
        <v>24877</v>
      </c>
      <c r="F279" s="1164">
        <v>0.10002</v>
      </c>
      <c r="G279" s="1249">
        <v>22615</v>
      </c>
      <c r="H279" s="1250">
        <v>0</v>
      </c>
      <c r="I279" s="1249">
        <v>22615</v>
      </c>
      <c r="J279" s="1249" t="s">
        <v>928</v>
      </c>
    </row>
    <row r="280" spans="1:10" x14ac:dyDescent="0.25">
      <c r="A280" s="1249">
        <v>1419</v>
      </c>
      <c r="B280" s="1249" t="s">
        <v>1075</v>
      </c>
      <c r="C280" s="1249"/>
      <c r="D280" s="1249" t="s">
        <v>537</v>
      </c>
      <c r="E280" s="1249">
        <v>25872</v>
      </c>
      <c r="F280" s="1164">
        <v>0.1</v>
      </c>
      <c r="G280" s="1249">
        <v>23520</v>
      </c>
      <c r="H280" s="1250">
        <v>0</v>
      </c>
      <c r="I280" s="1249">
        <v>23520</v>
      </c>
      <c r="J280" s="1249" t="s">
        <v>928</v>
      </c>
    </row>
    <row r="281" spans="1:10" x14ac:dyDescent="0.25">
      <c r="A281" s="1249">
        <v>1424</v>
      </c>
      <c r="B281" s="1249" t="s">
        <v>811</v>
      </c>
      <c r="C281" s="1249"/>
      <c r="D281" s="1249" t="s">
        <v>503</v>
      </c>
      <c r="E281" s="1249">
        <v>12950</v>
      </c>
      <c r="F281" s="1250">
        <v>0</v>
      </c>
      <c r="G281" s="1249">
        <v>12950</v>
      </c>
      <c r="H281" s="1250">
        <v>0</v>
      </c>
      <c r="I281" s="1249">
        <v>12950</v>
      </c>
      <c r="J281" s="1249" t="s">
        <v>928</v>
      </c>
    </row>
    <row r="282" spans="1:10" x14ac:dyDescent="0.25">
      <c r="A282" s="1097">
        <v>1428</v>
      </c>
      <c r="B282" s="1097" t="s">
        <v>812</v>
      </c>
      <c r="C282" s="1097"/>
      <c r="D282" s="1097" t="s">
        <v>503</v>
      </c>
      <c r="E282" s="1249">
        <v>15331</v>
      </c>
      <c r="F282" s="1164">
        <v>2.81E-3</v>
      </c>
      <c r="G282" s="1249">
        <v>15288</v>
      </c>
      <c r="H282" s="1250">
        <v>0</v>
      </c>
      <c r="I282" s="1249">
        <v>15288</v>
      </c>
      <c r="J282" s="1249" t="s">
        <v>933</v>
      </c>
    </row>
    <row r="283" spans="1:10" x14ac:dyDescent="0.25">
      <c r="A283" s="1097">
        <v>1429</v>
      </c>
      <c r="B283" s="1097" t="s">
        <v>813</v>
      </c>
      <c r="C283" s="1097"/>
      <c r="D283" s="1097" t="s">
        <v>503</v>
      </c>
      <c r="E283" s="1249">
        <v>29752</v>
      </c>
      <c r="F283" s="1164">
        <v>4.3499999999999997E-3</v>
      </c>
      <c r="G283" s="1249">
        <v>29623</v>
      </c>
      <c r="H283" s="1250">
        <v>0</v>
      </c>
      <c r="I283" s="1249">
        <v>29623</v>
      </c>
      <c r="J283" s="1249" t="s">
        <v>933</v>
      </c>
    </row>
    <row r="284" spans="1:10" x14ac:dyDescent="0.25">
      <c r="A284" s="1249">
        <v>1436</v>
      </c>
      <c r="B284" s="1249" t="s">
        <v>1081</v>
      </c>
      <c r="C284" s="1249"/>
      <c r="D284" s="1249" t="s">
        <v>537</v>
      </c>
      <c r="E284" s="1249">
        <v>44786</v>
      </c>
      <c r="F284" s="1164">
        <v>9.9989999999999996E-2</v>
      </c>
      <c r="G284" s="1249">
        <v>40715</v>
      </c>
      <c r="H284" s="1250">
        <v>0</v>
      </c>
      <c r="I284" s="1249">
        <v>40715</v>
      </c>
      <c r="J284" s="1249" t="s">
        <v>928</v>
      </c>
    </row>
    <row r="285" spans="1:10" x14ac:dyDescent="0.25">
      <c r="A285" s="1249">
        <v>1437</v>
      </c>
      <c r="B285" s="1249" t="s">
        <v>1082</v>
      </c>
      <c r="C285" s="1249"/>
      <c r="D285" s="1249" t="s">
        <v>537</v>
      </c>
      <c r="E285" s="1249">
        <v>21710</v>
      </c>
      <c r="F285" s="1250">
        <v>0</v>
      </c>
      <c r="G285" s="1249">
        <v>21710</v>
      </c>
      <c r="H285" s="1250">
        <v>0</v>
      </c>
      <c r="I285" s="1249">
        <v>21710</v>
      </c>
      <c r="J285" s="1249" t="s">
        <v>928</v>
      </c>
    </row>
    <row r="286" spans="1:10" x14ac:dyDescent="0.25">
      <c r="A286" s="1249">
        <v>1503</v>
      </c>
      <c r="B286" s="1249" t="s">
        <v>814</v>
      </c>
      <c r="C286" s="1249"/>
      <c r="D286" s="1249" t="s">
        <v>537</v>
      </c>
      <c r="E286" s="1249">
        <v>24425</v>
      </c>
      <c r="F286" s="1250">
        <v>0</v>
      </c>
      <c r="G286" s="1249">
        <v>24425</v>
      </c>
      <c r="H286" s="1250">
        <v>0</v>
      </c>
      <c r="I286" s="1249">
        <v>24425</v>
      </c>
      <c r="J286" s="1249" t="s">
        <v>928</v>
      </c>
    </row>
    <row r="287" spans="1:10" x14ac:dyDescent="0.25">
      <c r="A287" s="1097">
        <v>1509</v>
      </c>
      <c r="B287" s="1097" t="s">
        <v>816</v>
      </c>
      <c r="C287" s="1097"/>
      <c r="D287" s="1097" t="s">
        <v>630</v>
      </c>
      <c r="E287" s="1249">
        <v>2636</v>
      </c>
      <c r="F287" s="1250">
        <v>0</v>
      </c>
      <c r="G287" s="1249">
        <v>2636</v>
      </c>
      <c r="H287" s="1250">
        <v>0</v>
      </c>
      <c r="I287" s="1249">
        <v>2636</v>
      </c>
      <c r="J287" s="1249" t="s">
        <v>933</v>
      </c>
    </row>
    <row r="288" spans="1:10" x14ac:dyDescent="0.25">
      <c r="A288" s="1249">
        <v>1510</v>
      </c>
      <c r="B288" s="1249" t="s">
        <v>817</v>
      </c>
      <c r="C288" s="1249"/>
      <c r="D288" s="1249" t="s">
        <v>630</v>
      </c>
      <c r="E288" s="1249">
        <v>17264</v>
      </c>
      <c r="F288" s="1250">
        <v>0</v>
      </c>
      <c r="G288" s="1249">
        <v>17264</v>
      </c>
      <c r="H288" s="1250">
        <v>0</v>
      </c>
      <c r="I288" s="1249">
        <v>17264</v>
      </c>
      <c r="J288" s="1249" t="s">
        <v>928</v>
      </c>
    </row>
    <row r="289" spans="1:10" x14ac:dyDescent="0.25">
      <c r="A289" s="1097">
        <v>1511</v>
      </c>
      <c r="B289" s="1097" t="s">
        <v>1305</v>
      </c>
      <c r="C289" s="1097"/>
      <c r="D289" s="1097" t="s">
        <v>630</v>
      </c>
      <c r="E289" s="1249">
        <v>1893</v>
      </c>
      <c r="F289" s="1250">
        <v>0</v>
      </c>
      <c r="G289" s="1249">
        <v>1893</v>
      </c>
      <c r="H289" s="1250">
        <v>0</v>
      </c>
      <c r="I289" s="1249">
        <v>1893</v>
      </c>
      <c r="J289" s="1249" t="s">
        <v>933</v>
      </c>
    </row>
    <row r="290" spans="1:10" x14ac:dyDescent="0.25">
      <c r="A290" s="1249">
        <v>1519</v>
      </c>
      <c r="B290" s="1249" t="s">
        <v>819</v>
      </c>
      <c r="C290" s="1249" t="s">
        <v>146</v>
      </c>
      <c r="D290" s="1249" t="s">
        <v>503</v>
      </c>
      <c r="E290" s="1249">
        <v>14564</v>
      </c>
      <c r="F290" s="1250">
        <v>0</v>
      </c>
      <c r="G290" s="1249">
        <v>14564</v>
      </c>
      <c r="H290" s="1250">
        <v>0</v>
      </c>
      <c r="I290" s="1249">
        <v>14564</v>
      </c>
      <c r="J290" s="1249" t="s">
        <v>928</v>
      </c>
    </row>
    <row r="291" spans="1:10" x14ac:dyDescent="0.25">
      <c r="A291" s="1249">
        <v>1672</v>
      </c>
      <c r="B291" s="1249"/>
      <c r="C291" s="1249"/>
      <c r="D291" s="1249"/>
      <c r="E291" s="1249">
        <v>3132</v>
      </c>
      <c r="F291" s="1250">
        <v>0</v>
      </c>
      <c r="G291" s="1249">
        <v>3132</v>
      </c>
      <c r="H291" s="1250">
        <v>0</v>
      </c>
      <c r="I291" s="1249">
        <v>3132</v>
      </c>
      <c r="J291" s="1249"/>
    </row>
    <row r="292" spans="1:10" x14ac:dyDescent="0.25">
      <c r="A292" s="1249">
        <v>2014</v>
      </c>
      <c r="B292" s="1249" t="s">
        <v>110</v>
      </c>
      <c r="C292" s="1249"/>
      <c r="D292" s="1249" t="s">
        <v>537</v>
      </c>
      <c r="E292" s="1249">
        <v>17457</v>
      </c>
      <c r="F292" s="1250">
        <v>0</v>
      </c>
      <c r="G292" s="1249">
        <v>17457</v>
      </c>
      <c r="H292" s="1250">
        <v>0</v>
      </c>
      <c r="I292" s="1249">
        <v>17457</v>
      </c>
      <c r="J292" s="1249" t="s">
        <v>928</v>
      </c>
    </row>
    <row r="293" spans="1:10" x14ac:dyDescent="0.25">
      <c r="A293" s="1249">
        <v>2016</v>
      </c>
      <c r="B293" s="1249" t="s">
        <v>820</v>
      </c>
      <c r="C293" s="1249"/>
      <c r="D293" s="1249" t="s">
        <v>630</v>
      </c>
      <c r="E293" s="1249">
        <v>41322</v>
      </c>
      <c r="F293" s="1249"/>
      <c r="G293" s="1249"/>
      <c r="H293" s="1249"/>
      <c r="I293" s="1249"/>
      <c r="J293" s="1249" t="s">
        <v>1349</v>
      </c>
    </row>
    <row r="294" spans="1:10" x14ac:dyDescent="0.25">
      <c r="A294" s="1249">
        <v>2026</v>
      </c>
      <c r="B294" s="1249" t="s">
        <v>1602</v>
      </c>
      <c r="C294" s="1249"/>
      <c r="D294" s="1249" t="s">
        <v>537</v>
      </c>
      <c r="E294" s="1249">
        <v>23881</v>
      </c>
      <c r="F294" s="1164">
        <v>0.1</v>
      </c>
      <c r="G294" s="1249">
        <v>21710</v>
      </c>
      <c r="H294" s="1249"/>
      <c r="I294" s="1249"/>
      <c r="J294" s="1249" t="s">
        <v>928</v>
      </c>
    </row>
    <row r="295" spans="1:10" x14ac:dyDescent="0.25">
      <c r="A295" s="1249">
        <v>2044</v>
      </c>
      <c r="B295" s="1249" t="s">
        <v>1306</v>
      </c>
      <c r="C295" s="1249" t="s">
        <v>514</v>
      </c>
      <c r="D295" s="1249" t="s">
        <v>503</v>
      </c>
      <c r="E295" s="1249">
        <v>11128</v>
      </c>
      <c r="F295" s="1250">
        <v>0</v>
      </c>
      <c r="G295" s="1249">
        <v>11128</v>
      </c>
      <c r="H295" s="1250">
        <v>0</v>
      </c>
      <c r="I295" s="1249">
        <v>11128</v>
      </c>
      <c r="J295" s="1249" t="s">
        <v>928</v>
      </c>
    </row>
    <row r="296" spans="1:10" x14ac:dyDescent="0.25">
      <c r="A296" s="1249">
        <v>2070</v>
      </c>
      <c r="B296" s="1249" t="s">
        <v>821</v>
      </c>
      <c r="C296" s="1249"/>
      <c r="D296" s="1249" t="s">
        <v>537</v>
      </c>
      <c r="E296" s="1249">
        <v>24877</v>
      </c>
      <c r="F296" s="1164">
        <v>0.10002</v>
      </c>
      <c r="G296" s="1249">
        <v>22615</v>
      </c>
      <c r="H296" s="1250">
        <v>0</v>
      </c>
      <c r="I296" s="1249">
        <v>22615</v>
      </c>
      <c r="J296" s="1249" t="s">
        <v>928</v>
      </c>
    </row>
    <row r="297" spans="1:10" x14ac:dyDescent="0.25">
      <c r="A297" s="1097">
        <v>2146</v>
      </c>
      <c r="B297" s="1097" t="s">
        <v>822</v>
      </c>
      <c r="C297" s="1097" t="s">
        <v>146</v>
      </c>
      <c r="D297" s="1097" t="s">
        <v>503</v>
      </c>
      <c r="E297" s="1249">
        <v>49891</v>
      </c>
      <c r="F297" s="1250">
        <v>0</v>
      </c>
      <c r="G297" s="1249">
        <v>49891</v>
      </c>
      <c r="H297" s="1250">
        <v>0</v>
      </c>
      <c r="I297" s="1249">
        <v>49891</v>
      </c>
      <c r="J297" s="1249" t="s">
        <v>933</v>
      </c>
    </row>
    <row r="298" spans="1:10" x14ac:dyDescent="0.25">
      <c r="A298" s="1249">
        <v>2180</v>
      </c>
      <c r="B298" s="1249" t="s">
        <v>823</v>
      </c>
      <c r="C298" s="1249"/>
      <c r="D298" s="1249" t="s">
        <v>537</v>
      </c>
      <c r="E298" s="1249">
        <v>2900</v>
      </c>
      <c r="F298" s="1250">
        <v>0</v>
      </c>
      <c r="G298" s="1249">
        <v>2900</v>
      </c>
      <c r="H298" s="1250">
        <v>0</v>
      </c>
      <c r="I298" s="1249">
        <v>2900</v>
      </c>
      <c r="J298" s="1249" t="s">
        <v>928</v>
      </c>
    </row>
    <row r="299" spans="1:10" x14ac:dyDescent="0.25">
      <c r="A299" s="1249">
        <v>2209</v>
      </c>
      <c r="B299" s="1249" t="s">
        <v>826</v>
      </c>
      <c r="C299" s="1249"/>
      <c r="D299" s="1249" t="s">
        <v>537</v>
      </c>
      <c r="E299" s="1249">
        <v>8391</v>
      </c>
      <c r="F299" s="1250">
        <v>0</v>
      </c>
      <c r="G299" s="1249">
        <v>8391</v>
      </c>
      <c r="H299" s="1250">
        <v>0</v>
      </c>
      <c r="I299" s="1249">
        <v>8391</v>
      </c>
      <c r="J299" s="1249" t="s">
        <v>928</v>
      </c>
    </row>
    <row r="300" spans="1:10" x14ac:dyDescent="0.25">
      <c r="A300" s="1249">
        <v>2230</v>
      </c>
      <c r="B300" s="1249"/>
      <c r="C300" s="1249"/>
      <c r="D300" s="1249"/>
      <c r="E300" s="1249">
        <v>2140</v>
      </c>
      <c r="F300" s="1250">
        <v>0</v>
      </c>
      <c r="G300" s="1249">
        <v>2140</v>
      </c>
      <c r="H300" s="1250">
        <v>0</v>
      </c>
      <c r="I300" s="1249">
        <v>2140</v>
      </c>
      <c r="J300" s="1249"/>
    </row>
    <row r="301" spans="1:10" x14ac:dyDescent="0.25">
      <c r="A301" s="1249">
        <v>2499</v>
      </c>
      <c r="B301" s="1249"/>
      <c r="C301" s="1249"/>
      <c r="D301" s="1249"/>
      <c r="E301" s="1249">
        <v>7926</v>
      </c>
      <c r="F301" s="1250">
        <v>0</v>
      </c>
      <c r="G301" s="1249">
        <v>7926</v>
      </c>
      <c r="H301" s="1250">
        <v>0</v>
      </c>
      <c r="I301" s="1249">
        <v>7926</v>
      </c>
      <c r="J301" s="1249"/>
    </row>
    <row r="302" spans="1:10" x14ac:dyDescent="0.25">
      <c r="A302" s="1249">
        <v>3181</v>
      </c>
      <c r="B302" s="1249"/>
      <c r="C302" s="1249"/>
      <c r="D302" s="1249"/>
      <c r="E302" s="1249">
        <v>10653</v>
      </c>
      <c r="F302" s="1250">
        <v>0</v>
      </c>
      <c r="G302" s="1249">
        <v>10653</v>
      </c>
      <c r="H302" s="1250">
        <v>0</v>
      </c>
      <c r="I302" s="1249">
        <v>10653</v>
      </c>
      <c r="J302" s="1249"/>
    </row>
    <row r="303" spans="1:10" x14ac:dyDescent="0.25">
      <c r="A303" s="1249">
        <v>3720</v>
      </c>
      <c r="B303" s="1249"/>
      <c r="C303" s="1249"/>
      <c r="D303" s="1249"/>
      <c r="E303" s="1249">
        <v>3298</v>
      </c>
      <c r="F303" s="1250">
        <v>0</v>
      </c>
      <c r="G303" s="1249">
        <v>3298</v>
      </c>
      <c r="H303" s="1250">
        <v>0</v>
      </c>
      <c r="I303" s="1249">
        <v>3298</v>
      </c>
      <c r="J303" s="1249"/>
    </row>
    <row r="304" spans="1:10" x14ac:dyDescent="0.25">
      <c r="A304" s="1249">
        <v>4663</v>
      </c>
      <c r="B304" s="1249"/>
      <c r="C304" s="1249"/>
      <c r="D304" s="1249"/>
      <c r="E304" s="1249">
        <v>11397</v>
      </c>
      <c r="F304" s="1250">
        <v>0</v>
      </c>
      <c r="G304" s="1249">
        <v>11397</v>
      </c>
      <c r="H304" s="1250">
        <v>0</v>
      </c>
      <c r="I304" s="1249">
        <v>11397</v>
      </c>
      <c r="J304" s="1249"/>
    </row>
    <row r="305" spans="1:10" x14ac:dyDescent="0.25">
      <c r="A305" s="1249">
        <v>4687</v>
      </c>
      <c r="B305" s="1249"/>
      <c r="C305" s="1249"/>
      <c r="D305" s="1249"/>
      <c r="E305" s="1249">
        <v>19413</v>
      </c>
      <c r="F305" s="1250">
        <v>0</v>
      </c>
      <c r="G305" s="1249">
        <v>19413</v>
      </c>
      <c r="H305" s="1250">
        <v>0</v>
      </c>
      <c r="I305" s="1249">
        <v>19413</v>
      </c>
      <c r="J305" s="1249"/>
    </row>
    <row r="306" spans="1:10" x14ac:dyDescent="0.25">
      <c r="A306" s="1249">
        <v>4704</v>
      </c>
      <c r="B306" s="1249"/>
      <c r="C306" s="1249"/>
      <c r="D306" s="1249"/>
      <c r="E306" s="1249">
        <v>22727</v>
      </c>
      <c r="F306" s="1250">
        <v>0</v>
      </c>
      <c r="G306" s="1249">
        <v>22727</v>
      </c>
      <c r="H306" s="1250">
        <v>0</v>
      </c>
      <c r="I306" s="1249">
        <v>22727</v>
      </c>
      <c r="J306" s="1249"/>
    </row>
    <row r="307" spans="1:10" x14ac:dyDescent="0.25">
      <c r="A307" s="1249">
        <v>4713</v>
      </c>
      <c r="B307" s="1249"/>
      <c r="C307" s="1249"/>
      <c r="D307" s="1249"/>
      <c r="E307" s="1249">
        <v>4537</v>
      </c>
      <c r="F307" s="1250">
        <v>0</v>
      </c>
      <c r="G307" s="1249">
        <v>4537</v>
      </c>
      <c r="H307" s="1250">
        <v>0</v>
      </c>
      <c r="I307" s="1249">
        <v>4537</v>
      </c>
      <c r="J307" s="1249"/>
    </row>
    <row r="308" spans="1:10" x14ac:dyDescent="0.25">
      <c r="A308" s="1249">
        <v>6071</v>
      </c>
      <c r="B308" s="1249" t="s">
        <v>827</v>
      </c>
      <c r="C308" s="1249"/>
      <c r="D308" s="1249" t="s">
        <v>537</v>
      </c>
      <c r="E308" s="1249">
        <v>11665</v>
      </c>
      <c r="F308" s="1164">
        <v>4.8820000000000002E-2</v>
      </c>
      <c r="G308" s="1249">
        <v>11122</v>
      </c>
      <c r="H308" s="1250">
        <v>0</v>
      </c>
      <c r="I308" s="1249">
        <v>11122</v>
      </c>
      <c r="J308" s="1249" t="s">
        <v>928</v>
      </c>
    </row>
    <row r="309" spans="1:10" x14ac:dyDescent="0.25">
      <c r="A309" s="1249">
        <v>6072</v>
      </c>
      <c r="B309" s="1249" t="s">
        <v>828</v>
      </c>
      <c r="C309" s="1249"/>
      <c r="D309" s="1249" t="s">
        <v>537</v>
      </c>
      <c r="E309" s="1249">
        <v>15828</v>
      </c>
      <c r="F309" s="1164">
        <v>8.0259999999999998E-2</v>
      </c>
      <c r="G309" s="1249">
        <v>14652</v>
      </c>
      <c r="H309" s="1250">
        <v>0</v>
      </c>
      <c r="I309" s="1249">
        <v>14652</v>
      </c>
      <c r="J309" s="1249" t="s">
        <v>928</v>
      </c>
    </row>
    <row r="310" spans="1:10" x14ac:dyDescent="0.25">
      <c r="A310" s="1249">
        <v>6073</v>
      </c>
      <c r="B310" s="1249" t="s">
        <v>829</v>
      </c>
      <c r="C310" s="1249"/>
      <c r="D310" s="1249" t="s">
        <v>537</v>
      </c>
      <c r="E310" s="1249">
        <v>7239</v>
      </c>
      <c r="F310" s="1250">
        <v>0</v>
      </c>
      <c r="G310" s="1249">
        <v>7239</v>
      </c>
      <c r="H310" s="1250">
        <v>0</v>
      </c>
      <c r="I310" s="1249">
        <v>7239</v>
      </c>
      <c r="J310" s="1249" t="s">
        <v>928</v>
      </c>
    </row>
    <row r="311" spans="1:10" x14ac:dyDescent="0.25">
      <c r="A311" s="1249">
        <v>6074</v>
      </c>
      <c r="B311" s="1249" t="s">
        <v>830</v>
      </c>
      <c r="C311" s="1249"/>
      <c r="D311" s="1249" t="s">
        <v>537</v>
      </c>
      <c r="E311" s="1249">
        <v>7864</v>
      </c>
      <c r="F311" s="1164">
        <v>4.8250000000000001E-2</v>
      </c>
      <c r="G311" s="1249">
        <v>7502</v>
      </c>
      <c r="H311" s="1250">
        <v>0</v>
      </c>
      <c r="I311" s="1249">
        <v>7502</v>
      </c>
      <c r="J311" s="1249" t="s">
        <v>928</v>
      </c>
    </row>
    <row r="312" spans="1:10" x14ac:dyDescent="0.25">
      <c r="A312" s="1249">
        <v>6075</v>
      </c>
      <c r="B312" s="1249" t="s">
        <v>831</v>
      </c>
      <c r="C312" s="1249"/>
      <c r="D312" s="1249" t="s">
        <v>537</v>
      </c>
      <c r="E312" s="1249">
        <v>10670</v>
      </c>
      <c r="F312" s="1164">
        <v>5.3620000000000001E-2</v>
      </c>
      <c r="G312" s="1249">
        <v>10127</v>
      </c>
      <c r="H312" s="1250">
        <v>0</v>
      </c>
      <c r="I312" s="1249">
        <v>10127</v>
      </c>
      <c r="J312" s="1249" t="s">
        <v>928</v>
      </c>
    </row>
    <row r="313" spans="1:10" x14ac:dyDescent="0.25">
      <c r="A313" s="1249">
        <v>6076</v>
      </c>
      <c r="B313" s="1249" t="s">
        <v>82</v>
      </c>
      <c r="C313" s="1249"/>
      <c r="D313" s="1249" t="s">
        <v>537</v>
      </c>
      <c r="E313" s="1249">
        <v>9493</v>
      </c>
      <c r="F313" s="1164">
        <v>4.999E-2</v>
      </c>
      <c r="G313" s="1249">
        <v>9041</v>
      </c>
      <c r="H313" s="1250">
        <v>0</v>
      </c>
      <c r="I313" s="1249">
        <v>9041</v>
      </c>
      <c r="J313" s="1249" t="s">
        <v>928</v>
      </c>
    </row>
    <row r="314" spans="1:10" x14ac:dyDescent="0.25">
      <c r="A314" s="1249">
        <v>6077</v>
      </c>
      <c r="B314" s="1249" t="s">
        <v>83</v>
      </c>
      <c r="C314" s="1249"/>
      <c r="D314" s="1249" t="s">
        <v>537</v>
      </c>
      <c r="E314" s="1249">
        <v>1357</v>
      </c>
      <c r="F314" s="1163">
        <v>-0.24986</v>
      </c>
      <c r="G314" s="1249">
        <v>1809</v>
      </c>
      <c r="H314" s="1250">
        <v>0</v>
      </c>
      <c r="I314" s="1249">
        <v>1809</v>
      </c>
      <c r="J314" s="1249" t="s">
        <v>928</v>
      </c>
    </row>
    <row r="315" spans="1:10" x14ac:dyDescent="0.25">
      <c r="A315" s="1249">
        <v>6078</v>
      </c>
      <c r="B315" s="1249" t="s">
        <v>832</v>
      </c>
      <c r="C315" s="1249"/>
      <c r="D315" s="1249" t="s">
        <v>537</v>
      </c>
      <c r="E315" s="1249">
        <v>10308</v>
      </c>
      <c r="F315" s="1164">
        <v>4.5969999999999997E-2</v>
      </c>
      <c r="G315" s="1249">
        <v>9855</v>
      </c>
      <c r="H315" s="1250">
        <v>0</v>
      </c>
      <c r="I315" s="1249">
        <v>9855</v>
      </c>
      <c r="J315" s="1249" t="s">
        <v>928</v>
      </c>
    </row>
    <row r="316" spans="1:10" x14ac:dyDescent="0.25">
      <c r="A316" s="1249">
        <v>6079</v>
      </c>
      <c r="B316" s="1249" t="s">
        <v>833</v>
      </c>
      <c r="C316" s="1249"/>
      <c r="D316" s="1249" t="s">
        <v>537</v>
      </c>
      <c r="E316" s="1249">
        <v>7774</v>
      </c>
      <c r="F316" s="1164">
        <v>4.8840000000000001E-2</v>
      </c>
      <c r="G316" s="1249">
        <v>7412</v>
      </c>
      <c r="H316" s="1250">
        <v>0</v>
      </c>
      <c r="I316" s="1249">
        <v>7412</v>
      </c>
      <c r="J316" s="1249" t="s">
        <v>928</v>
      </c>
    </row>
    <row r="317" spans="1:10" x14ac:dyDescent="0.25">
      <c r="A317" s="1249">
        <v>6080</v>
      </c>
      <c r="B317" s="1249" t="s">
        <v>86</v>
      </c>
      <c r="C317" s="1249"/>
      <c r="D317" s="1249" t="s">
        <v>537</v>
      </c>
      <c r="E317" s="1249">
        <v>11122</v>
      </c>
      <c r="F317" s="1164">
        <v>5.1330000000000001E-2</v>
      </c>
      <c r="G317" s="1249">
        <v>10579</v>
      </c>
      <c r="H317" s="1250">
        <v>0</v>
      </c>
      <c r="I317" s="1249">
        <v>10579</v>
      </c>
      <c r="J317" s="1249" t="s">
        <v>928</v>
      </c>
    </row>
    <row r="318" spans="1:10" x14ac:dyDescent="0.25">
      <c r="A318" s="1249">
        <v>6081</v>
      </c>
      <c r="B318" s="1249" t="s">
        <v>87</v>
      </c>
      <c r="C318" s="1249"/>
      <c r="D318" s="1249" t="s">
        <v>537</v>
      </c>
      <c r="E318" s="1249">
        <v>10127</v>
      </c>
      <c r="F318" s="1164">
        <v>5.6660000000000002E-2</v>
      </c>
      <c r="G318" s="1249">
        <v>9584</v>
      </c>
      <c r="H318" s="1250">
        <v>0</v>
      </c>
      <c r="I318" s="1249">
        <v>9584</v>
      </c>
      <c r="J318" s="1249" t="s">
        <v>928</v>
      </c>
    </row>
    <row r="319" spans="1:10" x14ac:dyDescent="0.25">
      <c r="A319" s="1249">
        <v>7209</v>
      </c>
      <c r="B319" s="1249" t="s">
        <v>843</v>
      </c>
      <c r="C319" s="1249" t="s">
        <v>562</v>
      </c>
      <c r="D319" s="1249" t="s">
        <v>537</v>
      </c>
      <c r="E319" s="1249">
        <v>14389</v>
      </c>
      <c r="F319" s="1250">
        <v>0</v>
      </c>
      <c r="G319" s="1249">
        <v>14389</v>
      </c>
      <c r="H319" s="1250">
        <v>0</v>
      </c>
      <c r="I319" s="1249">
        <v>14389</v>
      </c>
      <c r="J319" s="1249" t="s">
        <v>928</v>
      </c>
    </row>
    <row r="320" spans="1:10" x14ac:dyDescent="0.25">
      <c r="A320" s="1249">
        <v>7215</v>
      </c>
      <c r="B320" s="1249" t="s">
        <v>847</v>
      </c>
      <c r="C320" s="1249"/>
      <c r="D320" s="1249" t="s">
        <v>537</v>
      </c>
      <c r="E320" s="1249">
        <v>7160</v>
      </c>
      <c r="F320" s="1250">
        <v>0</v>
      </c>
      <c r="G320" s="1249">
        <v>7160</v>
      </c>
      <c r="H320" s="1250">
        <v>0</v>
      </c>
      <c r="I320" s="1249">
        <v>7160</v>
      </c>
      <c r="J320" s="1249" t="s">
        <v>928</v>
      </c>
    </row>
    <row r="321" spans="1:10" x14ac:dyDescent="0.25">
      <c r="A321" s="1249">
        <v>7217</v>
      </c>
      <c r="B321" s="1249" t="s">
        <v>848</v>
      </c>
      <c r="C321" s="1249"/>
      <c r="D321" s="1249" t="s">
        <v>537</v>
      </c>
      <c r="E321" s="1249">
        <v>10851</v>
      </c>
      <c r="F321" s="1250">
        <v>0</v>
      </c>
      <c r="G321" s="1249">
        <v>10851</v>
      </c>
      <c r="H321" s="1250">
        <v>0</v>
      </c>
      <c r="I321" s="1249">
        <v>10851</v>
      </c>
      <c r="J321" s="1249"/>
    </row>
    <row r="322" spans="1:10" x14ac:dyDescent="0.25">
      <c r="A322" s="1249">
        <v>7224</v>
      </c>
      <c r="B322" s="1249" t="s">
        <v>851</v>
      </c>
      <c r="C322" s="1249" t="s">
        <v>562</v>
      </c>
      <c r="D322" s="1249" t="s">
        <v>537</v>
      </c>
      <c r="E322" s="1249">
        <v>17548</v>
      </c>
      <c r="F322" s="1250">
        <v>0</v>
      </c>
      <c r="G322" s="1249">
        <v>17548</v>
      </c>
      <c r="H322" s="1250">
        <v>0</v>
      </c>
      <c r="I322" s="1249">
        <v>17548</v>
      </c>
      <c r="J322" s="1249" t="s">
        <v>928</v>
      </c>
    </row>
    <row r="323" spans="1:10" x14ac:dyDescent="0.25">
      <c r="A323" s="1249">
        <v>7225</v>
      </c>
      <c r="B323" s="1249" t="s">
        <v>852</v>
      </c>
      <c r="C323" s="1249"/>
      <c r="D323" s="1249" t="s">
        <v>537</v>
      </c>
      <c r="E323" s="1249">
        <v>13023</v>
      </c>
      <c r="F323" s="1250">
        <v>0</v>
      </c>
      <c r="G323" s="1249">
        <v>13023</v>
      </c>
      <c r="H323" s="1250">
        <v>0</v>
      </c>
      <c r="I323" s="1249">
        <v>13023</v>
      </c>
      <c r="J323" s="1249"/>
    </row>
    <row r="324" spans="1:10" x14ac:dyDescent="0.25">
      <c r="A324" s="1249">
        <v>7229</v>
      </c>
      <c r="B324" s="1249" t="s">
        <v>853</v>
      </c>
      <c r="C324" s="1249"/>
      <c r="D324" s="1249" t="s">
        <v>537</v>
      </c>
      <c r="E324" s="1249">
        <v>2489</v>
      </c>
      <c r="F324" s="1250">
        <v>0</v>
      </c>
      <c r="G324" s="1249">
        <v>2489</v>
      </c>
      <c r="H324" s="1250">
        <v>0</v>
      </c>
      <c r="I324" s="1249">
        <v>2489</v>
      </c>
      <c r="J324" s="1249" t="s">
        <v>928</v>
      </c>
    </row>
    <row r="325" spans="1:10" x14ac:dyDescent="0.25">
      <c r="A325" s="1249">
        <v>9721</v>
      </c>
      <c r="B325" s="1249" t="s">
        <v>855</v>
      </c>
      <c r="C325" s="1249"/>
      <c r="D325" s="1249" t="s">
        <v>537</v>
      </c>
      <c r="E325" s="1249">
        <v>1258</v>
      </c>
      <c r="F325" s="1250">
        <v>0</v>
      </c>
      <c r="G325" s="1249">
        <v>1258</v>
      </c>
      <c r="H325" s="1250">
        <v>0</v>
      </c>
      <c r="I325" s="1249">
        <v>1258</v>
      </c>
      <c r="J325" s="1249" t="s">
        <v>928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X286"/>
  <sheetViews>
    <sheetView zoomScale="77" zoomScaleNormal="77" workbookViewId="0">
      <selection activeCell="AE8" sqref="AE8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8" bestFit="1" customWidth="1"/>
    <col min="7" max="7" width="6.7109375" bestFit="1" customWidth="1"/>
    <col min="8" max="8" width="6.42578125" bestFit="1" customWidth="1"/>
    <col min="9" max="9" width="6.7109375" bestFit="1" customWidth="1"/>
    <col min="10" max="10" width="11.85546875" hidden="1" customWidth="1"/>
    <col min="11" max="11" width="6.7109375" bestFit="1" customWidth="1"/>
    <col min="12" max="12" width="8.42578125" bestFit="1" customWidth="1"/>
    <col min="13" max="13" width="7.140625" bestFit="1" customWidth="1"/>
    <col min="14" max="14" width="8.42578125" bestFit="1" customWidth="1"/>
    <col min="15" max="15" width="7.140625" bestFit="1" customWidth="1"/>
    <col min="16" max="16" width="7.42578125" bestFit="1" customWidth="1"/>
    <col min="17" max="17" width="7.140625" bestFit="1" customWidth="1"/>
    <col min="18" max="18" width="8" bestFit="1" customWidth="1"/>
    <col min="19" max="19" width="7.140625" bestFit="1" customWidth="1"/>
    <col min="20" max="20" width="8" bestFit="1" customWidth="1"/>
    <col min="21" max="21" width="6.42578125" bestFit="1" customWidth="1"/>
    <col min="22" max="22" width="7" bestFit="1" customWidth="1"/>
    <col min="23" max="23" width="6.42578125" bestFit="1" customWidth="1"/>
    <col min="24" max="24" width="11.85546875" hidden="1" customWidth="1"/>
  </cols>
  <sheetData>
    <row r="1" spans="1:10" x14ac:dyDescent="0.25">
      <c r="A1" s="1098" t="s">
        <v>1340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8856</v>
      </c>
      <c r="F4" s="1250">
        <v>0</v>
      </c>
      <c r="G4" s="1249">
        <v>8856</v>
      </c>
      <c r="H4" s="1250">
        <v>0</v>
      </c>
      <c r="I4" s="1249">
        <v>8856</v>
      </c>
      <c r="J4" s="1249" t="s">
        <v>928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8856</v>
      </c>
      <c r="F5" s="1250">
        <v>0</v>
      </c>
      <c r="G5" s="1249">
        <v>8856</v>
      </c>
      <c r="H5" s="1250">
        <v>0</v>
      </c>
      <c r="I5" s="1249">
        <v>8856</v>
      </c>
      <c r="J5" s="1249" t="s">
        <v>928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8856</v>
      </c>
      <c r="F6" s="1250">
        <v>0</v>
      </c>
      <c r="G6" s="1249">
        <v>8856</v>
      </c>
      <c r="H6" s="1250">
        <v>0</v>
      </c>
      <c r="I6" s="1249">
        <v>8856</v>
      </c>
      <c r="J6" s="1249" t="s">
        <v>928</v>
      </c>
    </row>
    <row r="7" spans="1:10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9">
        <v>1412</v>
      </c>
      <c r="F7" s="1250">
        <v>0</v>
      </c>
      <c r="G7" s="1249">
        <v>1412</v>
      </c>
      <c r="H7" s="1250">
        <v>0</v>
      </c>
      <c r="I7" s="1249">
        <v>1412</v>
      </c>
      <c r="J7" s="1249" t="s">
        <v>933</v>
      </c>
    </row>
    <row r="8" spans="1:10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9">
        <v>2916</v>
      </c>
      <c r="F8" s="1250">
        <v>0</v>
      </c>
      <c r="G8" s="1249">
        <v>2916</v>
      </c>
      <c r="H8" s="1250">
        <v>0</v>
      </c>
      <c r="I8" s="1249">
        <v>2916</v>
      </c>
      <c r="J8" s="1249" t="s">
        <v>933</v>
      </c>
    </row>
    <row r="9" spans="1:10" x14ac:dyDescent="0.25">
      <c r="A9" s="1249">
        <v>18</v>
      </c>
      <c r="B9" s="1249" t="s">
        <v>511</v>
      </c>
      <c r="C9" s="1249" t="s">
        <v>432</v>
      </c>
      <c r="D9" s="1249" t="s">
        <v>503</v>
      </c>
      <c r="E9" s="1249">
        <v>6208</v>
      </c>
      <c r="F9" s="1164">
        <v>0.11094999999999999</v>
      </c>
      <c r="G9" s="1249">
        <v>5588</v>
      </c>
      <c r="H9" s="1250">
        <v>0</v>
      </c>
      <c r="I9" s="1249">
        <v>5588</v>
      </c>
      <c r="J9" s="1249" t="s">
        <v>928</v>
      </c>
    </row>
    <row r="10" spans="1:10" x14ac:dyDescent="0.25">
      <c r="A10" s="1249">
        <v>20</v>
      </c>
      <c r="B10" s="1249" t="s">
        <v>512</v>
      </c>
      <c r="C10" s="1249" t="s">
        <v>432</v>
      </c>
      <c r="D10" s="1249" t="s">
        <v>503</v>
      </c>
      <c r="E10" s="1249">
        <v>6206</v>
      </c>
      <c r="F10" s="1164">
        <v>0.11099000000000001</v>
      </c>
      <c r="G10" s="1249">
        <v>5586</v>
      </c>
      <c r="H10" s="1250">
        <v>0</v>
      </c>
      <c r="I10" s="1249">
        <v>5586</v>
      </c>
      <c r="J10" s="1249" t="s">
        <v>928</v>
      </c>
    </row>
    <row r="11" spans="1:10" x14ac:dyDescent="0.25">
      <c r="A11" s="1249">
        <v>27</v>
      </c>
      <c r="B11" s="1249" t="s">
        <v>513</v>
      </c>
      <c r="C11" s="1249" t="s">
        <v>514</v>
      </c>
      <c r="D11" s="1249" t="s">
        <v>503</v>
      </c>
      <c r="E11" s="1249">
        <v>19425</v>
      </c>
      <c r="F11" s="1250">
        <v>0</v>
      </c>
      <c r="G11" s="1249">
        <v>19425</v>
      </c>
      <c r="H11" s="1250">
        <v>0</v>
      </c>
      <c r="I11" s="1249">
        <v>19425</v>
      </c>
      <c r="J11" s="1249" t="s">
        <v>928</v>
      </c>
    </row>
    <row r="12" spans="1:10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9">
        <v>3668</v>
      </c>
      <c r="F12" s="1250">
        <v>0</v>
      </c>
      <c r="G12" s="1249">
        <v>3668</v>
      </c>
      <c r="H12" s="1250">
        <v>0</v>
      </c>
      <c r="I12" s="1249">
        <v>3668</v>
      </c>
      <c r="J12" s="1249" t="s">
        <v>933</v>
      </c>
    </row>
    <row r="13" spans="1:10" x14ac:dyDescent="0.25">
      <c r="A13" s="1249">
        <v>33</v>
      </c>
      <c r="B13" s="1249" t="s">
        <v>320</v>
      </c>
      <c r="C13" s="1249" t="s">
        <v>514</v>
      </c>
      <c r="D13" s="1249" t="s">
        <v>503</v>
      </c>
      <c r="E13" s="1249">
        <v>24058</v>
      </c>
      <c r="F13" s="1250">
        <v>0</v>
      </c>
      <c r="G13" s="1249">
        <v>24058</v>
      </c>
      <c r="H13" s="1250">
        <v>0</v>
      </c>
      <c r="I13" s="1249">
        <v>24058</v>
      </c>
      <c r="J13" s="1249" t="s">
        <v>928</v>
      </c>
    </row>
    <row r="14" spans="1:10" x14ac:dyDescent="0.25">
      <c r="A14" s="1249">
        <v>34</v>
      </c>
      <c r="B14" s="1249" t="s">
        <v>321</v>
      </c>
      <c r="C14" s="1249" t="s">
        <v>514</v>
      </c>
      <c r="D14" s="1249" t="s">
        <v>503</v>
      </c>
      <c r="E14" s="1249">
        <v>21373</v>
      </c>
      <c r="F14" s="1250">
        <v>0</v>
      </c>
      <c r="G14" s="1249">
        <v>21373</v>
      </c>
      <c r="H14" s="1250">
        <v>0</v>
      </c>
      <c r="I14" s="1249">
        <v>21373</v>
      </c>
      <c r="J14" s="1249" t="s">
        <v>928</v>
      </c>
    </row>
    <row r="15" spans="1:10" x14ac:dyDescent="0.25">
      <c r="A15" s="1249">
        <v>35</v>
      </c>
      <c r="B15" s="1249" t="s">
        <v>322</v>
      </c>
      <c r="C15" s="1249" t="s">
        <v>514</v>
      </c>
      <c r="D15" s="1249" t="s">
        <v>503</v>
      </c>
      <c r="E15" s="1249">
        <v>21373</v>
      </c>
      <c r="F15" s="1250">
        <v>0</v>
      </c>
      <c r="G15" s="1249">
        <v>21373</v>
      </c>
      <c r="H15" s="1250">
        <v>0</v>
      </c>
      <c r="I15" s="1249">
        <v>21373</v>
      </c>
      <c r="J15" s="1249" t="s">
        <v>928</v>
      </c>
    </row>
    <row r="16" spans="1:10" x14ac:dyDescent="0.25">
      <c r="A16" s="1249">
        <v>38</v>
      </c>
      <c r="B16" s="1249" t="s">
        <v>517</v>
      </c>
      <c r="C16" s="1249" t="s">
        <v>514</v>
      </c>
      <c r="D16" s="1249" t="s">
        <v>503</v>
      </c>
      <c r="E16" s="1249">
        <v>21525</v>
      </c>
      <c r="F16" s="1250">
        <v>0</v>
      </c>
      <c r="G16" s="1249">
        <v>21525</v>
      </c>
      <c r="H16" s="1250">
        <v>0</v>
      </c>
      <c r="I16" s="1249">
        <v>21525</v>
      </c>
      <c r="J16" s="1249" t="s">
        <v>928</v>
      </c>
    </row>
    <row r="17" spans="1:10" x14ac:dyDescent="0.25">
      <c r="A17" s="1249">
        <v>39</v>
      </c>
      <c r="B17" s="1249" t="s">
        <v>518</v>
      </c>
      <c r="C17" s="1249" t="s">
        <v>514</v>
      </c>
      <c r="D17" s="1249" t="s">
        <v>503</v>
      </c>
      <c r="E17" s="1249">
        <v>21525</v>
      </c>
      <c r="F17" s="1250">
        <v>0</v>
      </c>
      <c r="G17" s="1249">
        <v>21525</v>
      </c>
      <c r="H17" s="1250">
        <v>0</v>
      </c>
      <c r="I17" s="1249">
        <v>21525</v>
      </c>
      <c r="J17" s="1249" t="s">
        <v>928</v>
      </c>
    </row>
    <row r="18" spans="1:10" x14ac:dyDescent="0.25">
      <c r="A18" s="1249">
        <v>40</v>
      </c>
      <c r="B18" s="1249" t="s">
        <v>519</v>
      </c>
      <c r="C18" s="1249" t="s">
        <v>514</v>
      </c>
      <c r="D18" s="1249" t="s">
        <v>503</v>
      </c>
      <c r="E18" s="1249">
        <v>21525</v>
      </c>
      <c r="F18" s="1250">
        <v>0</v>
      </c>
      <c r="G18" s="1249">
        <v>21525</v>
      </c>
      <c r="H18" s="1250">
        <v>0</v>
      </c>
      <c r="I18" s="1249">
        <v>21525</v>
      </c>
      <c r="J18" s="1249" t="s">
        <v>928</v>
      </c>
    </row>
    <row r="19" spans="1:10" x14ac:dyDescent="0.25">
      <c r="A19" s="1249">
        <v>41</v>
      </c>
      <c r="B19" s="1249" t="s">
        <v>520</v>
      </c>
      <c r="C19" s="1249" t="s">
        <v>514</v>
      </c>
      <c r="D19" s="1249" t="s">
        <v>503</v>
      </c>
      <c r="E19" s="1249">
        <v>21525</v>
      </c>
      <c r="F19" s="1250">
        <v>0</v>
      </c>
      <c r="G19" s="1249">
        <v>21525</v>
      </c>
      <c r="H19" s="1250">
        <v>0</v>
      </c>
      <c r="I19" s="1249">
        <v>21525</v>
      </c>
      <c r="J19" s="1249" t="s">
        <v>928</v>
      </c>
    </row>
    <row r="20" spans="1:10" x14ac:dyDescent="0.25">
      <c r="A20" s="1249">
        <v>42</v>
      </c>
      <c r="B20" s="1249" t="s">
        <v>1277</v>
      </c>
      <c r="C20" s="1249" t="s">
        <v>514</v>
      </c>
      <c r="D20" s="1249" t="s">
        <v>503</v>
      </c>
      <c r="E20" s="1249">
        <v>11128</v>
      </c>
      <c r="F20" s="1164">
        <v>0.11101999999999999</v>
      </c>
      <c r="G20" s="1249">
        <v>10016</v>
      </c>
      <c r="H20" s="1250">
        <v>0</v>
      </c>
      <c r="I20" s="1249">
        <v>10016</v>
      </c>
      <c r="J20" s="1249" t="s">
        <v>928</v>
      </c>
    </row>
    <row r="21" spans="1:10" x14ac:dyDescent="0.25">
      <c r="A21" s="1249">
        <v>43</v>
      </c>
      <c r="B21" s="1249" t="s">
        <v>1278</v>
      </c>
      <c r="C21" s="1249" t="s">
        <v>514</v>
      </c>
      <c r="D21" s="1249" t="s">
        <v>503</v>
      </c>
      <c r="E21" s="1249">
        <v>11128</v>
      </c>
      <c r="F21" s="1164">
        <v>0.11101999999999999</v>
      </c>
      <c r="G21" s="1249">
        <v>10016</v>
      </c>
      <c r="H21" s="1250">
        <v>0</v>
      </c>
      <c r="I21" s="1249">
        <v>10016</v>
      </c>
      <c r="J21" s="1249" t="s">
        <v>928</v>
      </c>
    </row>
    <row r="22" spans="1:10" x14ac:dyDescent="0.25">
      <c r="A22" s="1249">
        <v>44</v>
      </c>
      <c r="B22" s="1249" t="s">
        <v>1279</v>
      </c>
      <c r="C22" s="1249" t="s">
        <v>514</v>
      </c>
      <c r="D22" s="1249" t="s">
        <v>503</v>
      </c>
      <c r="E22" s="1249">
        <v>11128</v>
      </c>
      <c r="F22" s="1164">
        <v>0.11101999999999999</v>
      </c>
      <c r="G22" s="1249">
        <v>10016</v>
      </c>
      <c r="H22" s="1250">
        <v>0</v>
      </c>
      <c r="I22" s="1249">
        <v>10016</v>
      </c>
      <c r="J22" s="1249" t="s">
        <v>928</v>
      </c>
    </row>
    <row r="23" spans="1:10" x14ac:dyDescent="0.25">
      <c r="A23" s="1249">
        <v>48</v>
      </c>
      <c r="B23" s="1249" t="s">
        <v>521</v>
      </c>
      <c r="C23" s="1249" t="s">
        <v>514</v>
      </c>
      <c r="D23" s="1249" t="s">
        <v>503</v>
      </c>
      <c r="E23" s="1249">
        <v>14057</v>
      </c>
      <c r="F23" s="1164">
        <v>0.11114</v>
      </c>
      <c r="G23" s="1249">
        <v>12651</v>
      </c>
      <c r="H23" s="1250">
        <v>0</v>
      </c>
      <c r="I23" s="1249">
        <v>12651</v>
      </c>
      <c r="J23" s="1249" t="s">
        <v>928</v>
      </c>
    </row>
    <row r="24" spans="1:10" x14ac:dyDescent="0.25">
      <c r="A24" s="1249">
        <v>49</v>
      </c>
      <c r="B24" s="1249" t="s">
        <v>522</v>
      </c>
      <c r="C24" s="1249" t="s">
        <v>514</v>
      </c>
      <c r="D24" s="1249" t="s">
        <v>503</v>
      </c>
      <c r="E24" s="1249">
        <v>14057</v>
      </c>
      <c r="F24" s="1164">
        <v>0.11114</v>
      </c>
      <c r="G24" s="1249">
        <v>12651</v>
      </c>
      <c r="H24" s="1250">
        <v>0</v>
      </c>
      <c r="I24" s="1249">
        <v>12651</v>
      </c>
      <c r="J24" s="1249" t="s">
        <v>928</v>
      </c>
    </row>
    <row r="25" spans="1:10" x14ac:dyDescent="0.25">
      <c r="A25" s="1249">
        <v>50</v>
      </c>
      <c r="B25" s="1249" t="s">
        <v>323</v>
      </c>
      <c r="C25" s="1249" t="s">
        <v>514</v>
      </c>
      <c r="D25" s="1249" t="s">
        <v>503</v>
      </c>
      <c r="E25" s="1249">
        <v>24058</v>
      </c>
      <c r="F25" s="1250">
        <v>0</v>
      </c>
      <c r="G25" s="1249">
        <v>24058</v>
      </c>
      <c r="H25" s="1250">
        <v>0</v>
      </c>
      <c r="I25" s="1249">
        <v>24058</v>
      </c>
      <c r="J25" s="1249" t="s">
        <v>928</v>
      </c>
    </row>
    <row r="26" spans="1:10" x14ac:dyDescent="0.25">
      <c r="A26" s="1249">
        <v>58</v>
      </c>
      <c r="B26" s="1249" t="s">
        <v>523</v>
      </c>
      <c r="C26" s="1249" t="s">
        <v>514</v>
      </c>
      <c r="D26" s="1249" t="s">
        <v>503</v>
      </c>
      <c r="E26" s="1249">
        <v>24061</v>
      </c>
      <c r="F26" s="1250">
        <v>0</v>
      </c>
      <c r="G26" s="1249">
        <v>24061</v>
      </c>
      <c r="H26" s="1250">
        <v>0</v>
      </c>
      <c r="I26" s="1249">
        <v>24061</v>
      </c>
      <c r="J26" s="1249" t="s">
        <v>928</v>
      </c>
    </row>
    <row r="27" spans="1:10" x14ac:dyDescent="0.25">
      <c r="A27" s="1249">
        <v>59</v>
      </c>
      <c r="B27" s="1249" t="s">
        <v>524</v>
      </c>
      <c r="C27" s="1249" t="s">
        <v>514</v>
      </c>
      <c r="D27" s="1249" t="s">
        <v>503</v>
      </c>
      <c r="E27" s="1249">
        <v>24058</v>
      </c>
      <c r="F27" s="1250">
        <v>0</v>
      </c>
      <c r="G27" s="1249">
        <v>24058</v>
      </c>
      <c r="H27" s="1250">
        <v>0</v>
      </c>
      <c r="I27" s="1249">
        <v>24058</v>
      </c>
      <c r="J27" s="1249" t="s">
        <v>928</v>
      </c>
    </row>
    <row r="28" spans="1:10" x14ac:dyDescent="0.25">
      <c r="A28" s="1249">
        <v>61</v>
      </c>
      <c r="B28" s="1249" t="s">
        <v>525</v>
      </c>
      <c r="C28" s="1249" t="s">
        <v>514</v>
      </c>
      <c r="D28" s="1249" t="s">
        <v>503</v>
      </c>
      <c r="E28" s="1249">
        <v>24058</v>
      </c>
      <c r="F28" s="1250">
        <v>0</v>
      </c>
      <c r="G28" s="1249">
        <v>24058</v>
      </c>
      <c r="H28" s="1250">
        <v>0</v>
      </c>
      <c r="I28" s="1249">
        <v>24058</v>
      </c>
      <c r="J28" s="1249" t="s">
        <v>928</v>
      </c>
    </row>
    <row r="29" spans="1:10" x14ac:dyDescent="0.25">
      <c r="A29" s="1097">
        <v>64</v>
      </c>
      <c r="B29" s="1097" t="s">
        <v>526</v>
      </c>
      <c r="C29" s="1097" t="s">
        <v>445</v>
      </c>
      <c r="D29" s="1097" t="s">
        <v>503</v>
      </c>
      <c r="E29" s="1249">
        <v>1470</v>
      </c>
      <c r="F29" s="1250">
        <v>0</v>
      </c>
      <c r="G29" s="1249">
        <v>1470</v>
      </c>
      <c r="H29" s="1250">
        <v>0</v>
      </c>
      <c r="I29" s="1249">
        <v>1470</v>
      </c>
      <c r="J29" s="1249" t="s">
        <v>933</v>
      </c>
    </row>
    <row r="30" spans="1:10" x14ac:dyDescent="0.25">
      <c r="A30" s="1249">
        <v>66</v>
      </c>
      <c r="B30" s="1249" t="s">
        <v>527</v>
      </c>
      <c r="C30" s="1249" t="s">
        <v>445</v>
      </c>
      <c r="D30" s="1249" t="s">
        <v>503</v>
      </c>
      <c r="E30" s="1249">
        <v>6895</v>
      </c>
      <c r="F30" s="1250">
        <v>0</v>
      </c>
      <c r="G30" s="1249">
        <v>6895</v>
      </c>
      <c r="H30" s="1250">
        <v>0</v>
      </c>
      <c r="I30" s="1249">
        <v>6895</v>
      </c>
      <c r="J30" s="1249" t="s">
        <v>928</v>
      </c>
    </row>
    <row r="31" spans="1:10" x14ac:dyDescent="0.25">
      <c r="A31" s="1249">
        <v>68</v>
      </c>
      <c r="B31" s="1249" t="s">
        <v>528</v>
      </c>
      <c r="C31" s="1249" t="s">
        <v>514</v>
      </c>
      <c r="D31" s="1249" t="s">
        <v>503</v>
      </c>
      <c r="E31" s="1249">
        <v>17571</v>
      </c>
      <c r="F31" s="1164">
        <v>0.1111</v>
      </c>
      <c r="G31" s="1249">
        <v>15814</v>
      </c>
      <c r="H31" s="1250">
        <v>0</v>
      </c>
      <c r="I31" s="1249">
        <v>15814</v>
      </c>
      <c r="J31" s="1249" t="s">
        <v>928</v>
      </c>
    </row>
    <row r="32" spans="1:10" x14ac:dyDescent="0.25">
      <c r="A32" s="1249">
        <v>69</v>
      </c>
      <c r="B32" s="1249" t="s">
        <v>1281</v>
      </c>
      <c r="C32" s="1249" t="s">
        <v>514</v>
      </c>
      <c r="D32" s="1249" t="s">
        <v>503</v>
      </c>
      <c r="E32" s="1249">
        <v>16693</v>
      </c>
      <c r="F32" s="1164">
        <v>0.11115999999999999</v>
      </c>
      <c r="G32" s="1249">
        <v>15023</v>
      </c>
      <c r="H32" s="1250">
        <v>0</v>
      </c>
      <c r="I32" s="1249">
        <v>15023</v>
      </c>
      <c r="J32" s="1249" t="s">
        <v>928</v>
      </c>
    </row>
    <row r="33" spans="1:10" x14ac:dyDescent="0.25">
      <c r="A33" s="1249">
        <v>73</v>
      </c>
      <c r="B33" s="1249" t="s">
        <v>529</v>
      </c>
      <c r="C33" s="1249" t="s">
        <v>445</v>
      </c>
      <c r="D33" s="1249" t="s">
        <v>503</v>
      </c>
      <c r="E33" s="1249">
        <v>7705</v>
      </c>
      <c r="F33" s="1250">
        <v>0</v>
      </c>
      <c r="G33" s="1249">
        <v>7705</v>
      </c>
      <c r="H33" s="1250">
        <v>0</v>
      </c>
      <c r="I33" s="1249">
        <v>7705</v>
      </c>
      <c r="J33" s="1249" t="s">
        <v>928</v>
      </c>
    </row>
    <row r="34" spans="1:10" x14ac:dyDescent="0.25">
      <c r="A34" s="1249">
        <v>78</v>
      </c>
      <c r="B34" s="1249" t="s">
        <v>531</v>
      </c>
      <c r="C34" s="1249" t="s">
        <v>445</v>
      </c>
      <c r="D34" s="1249" t="s">
        <v>503</v>
      </c>
      <c r="E34" s="1249">
        <v>8588</v>
      </c>
      <c r="F34" s="1250">
        <v>0</v>
      </c>
      <c r="G34" s="1249">
        <v>8588</v>
      </c>
      <c r="H34" s="1250">
        <v>0</v>
      </c>
      <c r="I34" s="1249">
        <v>8588</v>
      </c>
      <c r="J34" s="1249" t="s">
        <v>928</v>
      </c>
    </row>
    <row r="35" spans="1:10" x14ac:dyDescent="0.25">
      <c r="A35" s="1249">
        <v>81</v>
      </c>
      <c r="B35" s="1249" t="s">
        <v>532</v>
      </c>
      <c r="C35" s="1249" t="s">
        <v>510</v>
      </c>
      <c r="D35" s="1249" t="s">
        <v>503</v>
      </c>
      <c r="E35" s="1249">
        <v>9967</v>
      </c>
      <c r="F35" s="1164">
        <v>0.14208999999999999</v>
      </c>
      <c r="G35" s="1249">
        <v>8727</v>
      </c>
      <c r="H35" s="1250">
        <v>0</v>
      </c>
      <c r="I35" s="1249">
        <v>8727</v>
      </c>
      <c r="J35" s="1249" t="s">
        <v>928</v>
      </c>
    </row>
    <row r="36" spans="1:10" x14ac:dyDescent="0.25">
      <c r="A36" s="1249">
        <v>84</v>
      </c>
      <c r="B36" s="1249" t="s">
        <v>533</v>
      </c>
      <c r="C36" s="1249" t="s">
        <v>445</v>
      </c>
      <c r="D36" s="1249" t="s">
        <v>503</v>
      </c>
      <c r="E36" s="1249">
        <v>8588</v>
      </c>
      <c r="F36" s="1250">
        <v>0</v>
      </c>
      <c r="G36" s="1249">
        <v>8588</v>
      </c>
      <c r="H36" s="1250">
        <v>0</v>
      </c>
      <c r="I36" s="1249">
        <v>8588</v>
      </c>
      <c r="J36" s="1249" t="s">
        <v>928</v>
      </c>
    </row>
    <row r="37" spans="1:10" x14ac:dyDescent="0.25">
      <c r="A37" s="1249">
        <v>87</v>
      </c>
      <c r="B37" s="1249" t="s">
        <v>535</v>
      </c>
      <c r="C37" s="1249" t="s">
        <v>510</v>
      </c>
      <c r="D37" s="1249" t="s">
        <v>503</v>
      </c>
      <c r="E37" s="1249">
        <v>5985</v>
      </c>
      <c r="F37" s="1164">
        <v>5.5559999999999998E-2</v>
      </c>
      <c r="G37" s="1249">
        <v>5670</v>
      </c>
      <c r="H37" s="1250">
        <v>0</v>
      </c>
      <c r="I37" s="1249">
        <v>5670</v>
      </c>
      <c r="J37" s="1249" t="s">
        <v>928</v>
      </c>
    </row>
    <row r="38" spans="1:10" x14ac:dyDescent="0.25">
      <c r="A38" s="1249">
        <v>88</v>
      </c>
      <c r="B38" s="1249" t="s">
        <v>52</v>
      </c>
      <c r="C38" s="1249" t="s">
        <v>536</v>
      </c>
      <c r="D38" s="1249" t="s">
        <v>537</v>
      </c>
      <c r="E38" s="1249">
        <v>9083</v>
      </c>
      <c r="F38" s="1250">
        <v>0</v>
      </c>
      <c r="G38" s="1249">
        <v>9083</v>
      </c>
      <c r="H38" s="1250">
        <v>0</v>
      </c>
      <c r="I38" s="1249">
        <v>9083</v>
      </c>
      <c r="J38" s="1249" t="s">
        <v>928</v>
      </c>
    </row>
    <row r="39" spans="1:10" x14ac:dyDescent="0.25">
      <c r="A39" s="1249">
        <v>89</v>
      </c>
      <c r="B39" s="1249" t="s">
        <v>54</v>
      </c>
      <c r="C39" s="1249" t="s">
        <v>536</v>
      </c>
      <c r="D39" s="1249" t="s">
        <v>537</v>
      </c>
      <c r="E39" s="1249">
        <v>4827</v>
      </c>
      <c r="F39" s="1250">
        <v>0</v>
      </c>
      <c r="G39" s="1249">
        <v>4827</v>
      </c>
      <c r="H39" s="1250">
        <v>0</v>
      </c>
      <c r="I39" s="1249">
        <v>4827</v>
      </c>
      <c r="J39" s="1249" t="s">
        <v>928</v>
      </c>
    </row>
    <row r="40" spans="1:10" x14ac:dyDescent="0.25">
      <c r="A40" s="1249">
        <v>90</v>
      </c>
      <c r="B40" s="1249" t="s">
        <v>55</v>
      </c>
      <c r="C40" s="1249" t="s">
        <v>536</v>
      </c>
      <c r="D40" s="1249" t="s">
        <v>537</v>
      </c>
      <c r="E40" s="1249">
        <v>7272</v>
      </c>
      <c r="F40" s="1250">
        <v>0</v>
      </c>
      <c r="G40" s="1249">
        <v>7272</v>
      </c>
      <c r="H40" s="1250">
        <v>0</v>
      </c>
      <c r="I40" s="1249">
        <v>7272</v>
      </c>
      <c r="J40" s="1249" t="s">
        <v>928</v>
      </c>
    </row>
    <row r="41" spans="1:10" x14ac:dyDescent="0.25">
      <c r="A41" s="1249">
        <v>91</v>
      </c>
      <c r="B41" s="1249" t="s">
        <v>56</v>
      </c>
      <c r="C41" s="1249" t="s">
        <v>536</v>
      </c>
      <c r="D41" s="1249" t="s">
        <v>537</v>
      </c>
      <c r="E41" s="1249">
        <v>4827</v>
      </c>
      <c r="F41" s="1250">
        <v>0</v>
      </c>
      <c r="G41" s="1249">
        <v>4827</v>
      </c>
      <c r="H41" s="1250">
        <v>0</v>
      </c>
      <c r="I41" s="1249">
        <v>4827</v>
      </c>
      <c r="J41" s="1249" t="s">
        <v>928</v>
      </c>
    </row>
    <row r="42" spans="1:10" x14ac:dyDescent="0.25">
      <c r="A42" s="1249">
        <v>92</v>
      </c>
      <c r="B42" s="1249" t="s">
        <v>538</v>
      </c>
      <c r="C42" s="1249" t="s">
        <v>510</v>
      </c>
      <c r="D42" s="1249" t="s">
        <v>503</v>
      </c>
      <c r="E42" s="1249">
        <v>4314</v>
      </c>
      <c r="F42" s="1164">
        <v>0.21693000000000001</v>
      </c>
      <c r="G42" s="1249">
        <v>3545</v>
      </c>
      <c r="H42" s="1250">
        <v>0</v>
      </c>
      <c r="I42" s="1249">
        <v>3545</v>
      </c>
      <c r="J42" s="1249" t="s">
        <v>928</v>
      </c>
    </row>
    <row r="43" spans="1:10" x14ac:dyDescent="0.25">
      <c r="A43" s="1249">
        <v>93</v>
      </c>
      <c r="B43" s="1249" t="s">
        <v>539</v>
      </c>
      <c r="C43" s="1249" t="s">
        <v>510</v>
      </c>
      <c r="D43" s="1249" t="s">
        <v>503</v>
      </c>
      <c r="E43" s="1249">
        <v>9521</v>
      </c>
      <c r="F43" s="1164">
        <v>7.424E-2</v>
      </c>
      <c r="G43" s="1249">
        <v>8863</v>
      </c>
      <c r="H43" s="1250">
        <v>0</v>
      </c>
      <c r="I43" s="1249">
        <v>8863</v>
      </c>
      <c r="J43" s="1249" t="s">
        <v>928</v>
      </c>
    </row>
    <row r="44" spans="1:10" x14ac:dyDescent="0.25">
      <c r="A44" s="1249">
        <v>94</v>
      </c>
      <c r="B44" s="1249" t="s">
        <v>540</v>
      </c>
      <c r="C44" s="1249" t="s">
        <v>510</v>
      </c>
      <c r="D44" s="1249" t="s">
        <v>503</v>
      </c>
      <c r="E44" s="1249">
        <v>5985</v>
      </c>
      <c r="F44" s="1164">
        <v>5.5559999999999998E-2</v>
      </c>
      <c r="G44" s="1249">
        <v>5670</v>
      </c>
      <c r="H44" s="1250">
        <v>0</v>
      </c>
      <c r="I44" s="1249">
        <v>5670</v>
      </c>
      <c r="J44" s="1249" t="s">
        <v>928</v>
      </c>
    </row>
    <row r="45" spans="1:10" x14ac:dyDescent="0.25">
      <c r="A45" s="1249">
        <v>98</v>
      </c>
      <c r="B45" s="1249" t="s">
        <v>541</v>
      </c>
      <c r="C45" s="1249" t="s">
        <v>446</v>
      </c>
      <c r="D45" s="1249" t="s">
        <v>503</v>
      </c>
      <c r="E45" s="1249">
        <v>44016</v>
      </c>
      <c r="F45" s="1250">
        <v>0</v>
      </c>
      <c r="G45" s="1249">
        <v>44016</v>
      </c>
      <c r="H45" s="1250">
        <v>0</v>
      </c>
      <c r="I45" s="1249">
        <v>44016</v>
      </c>
      <c r="J45" s="1249" t="s">
        <v>928</v>
      </c>
    </row>
    <row r="46" spans="1:10" x14ac:dyDescent="0.25">
      <c r="A46" s="1249">
        <v>99</v>
      </c>
      <c r="B46" s="1249" t="s">
        <v>1282</v>
      </c>
      <c r="C46" s="1249" t="s">
        <v>446</v>
      </c>
      <c r="D46" s="1249" t="s">
        <v>503</v>
      </c>
      <c r="E46" s="1249">
        <v>44016</v>
      </c>
      <c r="F46" s="1250">
        <v>0</v>
      </c>
      <c r="G46" s="1249">
        <v>44016</v>
      </c>
      <c r="H46" s="1250">
        <v>0</v>
      </c>
      <c r="I46" s="1249">
        <v>44016</v>
      </c>
      <c r="J46" s="1249" t="s">
        <v>928</v>
      </c>
    </row>
    <row r="47" spans="1:10" x14ac:dyDescent="0.25">
      <c r="A47" s="1249">
        <v>100</v>
      </c>
      <c r="B47" s="1249" t="s">
        <v>542</v>
      </c>
      <c r="C47" s="1249" t="s">
        <v>446</v>
      </c>
      <c r="D47" s="1249" t="s">
        <v>503</v>
      </c>
      <c r="E47" s="1249">
        <v>44016</v>
      </c>
      <c r="F47" s="1250">
        <v>0</v>
      </c>
      <c r="G47" s="1249">
        <v>44016</v>
      </c>
      <c r="H47" s="1250">
        <v>0</v>
      </c>
      <c r="I47" s="1249">
        <v>44016</v>
      </c>
      <c r="J47" s="1249" t="s">
        <v>928</v>
      </c>
    </row>
    <row r="48" spans="1:10" x14ac:dyDescent="0.25">
      <c r="A48" s="1097">
        <v>102</v>
      </c>
      <c r="B48" s="1097" t="s">
        <v>543</v>
      </c>
      <c r="C48" s="1097" t="s">
        <v>446</v>
      </c>
      <c r="D48" s="1097" t="s">
        <v>503</v>
      </c>
      <c r="E48" s="1249">
        <v>5506</v>
      </c>
      <c r="F48" s="1250">
        <v>0</v>
      </c>
      <c r="G48" s="1249">
        <v>5506</v>
      </c>
      <c r="H48" s="1250">
        <v>0</v>
      </c>
      <c r="I48" s="1249">
        <v>5506</v>
      </c>
      <c r="J48" s="1249" t="s">
        <v>933</v>
      </c>
    </row>
    <row r="49" spans="1:10" x14ac:dyDescent="0.25">
      <c r="A49" s="1249">
        <v>106</v>
      </c>
      <c r="B49" s="1249" t="s">
        <v>544</v>
      </c>
      <c r="C49" s="1249" t="s">
        <v>545</v>
      </c>
      <c r="D49" s="1249" t="s">
        <v>503</v>
      </c>
      <c r="E49" s="1249">
        <v>10437</v>
      </c>
      <c r="F49" s="1250">
        <v>0</v>
      </c>
      <c r="G49" s="1249">
        <v>10437</v>
      </c>
      <c r="H49" s="1250">
        <v>0</v>
      </c>
      <c r="I49" s="1249">
        <v>10437</v>
      </c>
      <c r="J49" s="1249" t="s">
        <v>928</v>
      </c>
    </row>
    <row r="50" spans="1:10" x14ac:dyDescent="0.25">
      <c r="A50" s="1249">
        <v>107</v>
      </c>
      <c r="B50" s="1249" t="s">
        <v>546</v>
      </c>
      <c r="C50" s="1249" t="s">
        <v>545</v>
      </c>
      <c r="D50" s="1249" t="s">
        <v>503</v>
      </c>
      <c r="E50" s="1249">
        <v>10437</v>
      </c>
      <c r="F50" s="1250">
        <v>0</v>
      </c>
      <c r="G50" s="1249">
        <v>10437</v>
      </c>
      <c r="H50" s="1250">
        <v>0</v>
      </c>
      <c r="I50" s="1249">
        <v>10437</v>
      </c>
      <c r="J50" s="1249" t="s">
        <v>928</v>
      </c>
    </row>
    <row r="51" spans="1:10" x14ac:dyDescent="0.25">
      <c r="A51" s="1249">
        <v>108</v>
      </c>
      <c r="B51" s="1249" t="s">
        <v>546</v>
      </c>
      <c r="C51" s="1249" t="s">
        <v>545</v>
      </c>
      <c r="D51" s="1249" t="s">
        <v>503</v>
      </c>
      <c r="E51" s="1249">
        <v>10437</v>
      </c>
      <c r="F51" s="1250">
        <v>0</v>
      </c>
      <c r="G51" s="1249">
        <v>10437</v>
      </c>
      <c r="H51" s="1250">
        <v>0</v>
      </c>
      <c r="I51" s="1249">
        <v>10437</v>
      </c>
      <c r="J51" s="1249" t="s">
        <v>928</v>
      </c>
    </row>
    <row r="52" spans="1:10" x14ac:dyDescent="0.25">
      <c r="A52" s="1249">
        <v>109</v>
      </c>
      <c r="B52" s="1249" t="s">
        <v>547</v>
      </c>
      <c r="C52" s="1249" t="s">
        <v>545</v>
      </c>
      <c r="D52" s="1249" t="s">
        <v>503</v>
      </c>
      <c r="E52" s="1249">
        <v>7175</v>
      </c>
      <c r="F52" s="1164">
        <v>0.11119999999999999</v>
      </c>
      <c r="G52" s="1249">
        <v>6457</v>
      </c>
      <c r="H52" s="1250">
        <v>0</v>
      </c>
      <c r="I52" s="1249">
        <v>6457</v>
      </c>
      <c r="J52" s="1249" t="s">
        <v>928</v>
      </c>
    </row>
    <row r="53" spans="1:10" x14ac:dyDescent="0.25">
      <c r="A53" s="1249">
        <v>110</v>
      </c>
      <c r="B53" s="1249" t="s">
        <v>546</v>
      </c>
      <c r="C53" s="1249" t="s">
        <v>545</v>
      </c>
      <c r="D53" s="1249" t="s">
        <v>503</v>
      </c>
      <c r="E53" s="1249">
        <v>10437</v>
      </c>
      <c r="F53" s="1250">
        <v>0</v>
      </c>
      <c r="G53" s="1249">
        <v>10437</v>
      </c>
      <c r="H53" s="1250">
        <v>0</v>
      </c>
      <c r="I53" s="1249">
        <v>10437</v>
      </c>
      <c r="J53" s="1249" t="s">
        <v>928</v>
      </c>
    </row>
    <row r="54" spans="1:10" x14ac:dyDescent="0.25">
      <c r="A54" s="1249">
        <v>111</v>
      </c>
      <c r="B54" s="1249" t="s">
        <v>548</v>
      </c>
      <c r="C54" s="1249" t="s">
        <v>545</v>
      </c>
      <c r="D54" s="1249" t="s">
        <v>503</v>
      </c>
      <c r="E54" s="1249">
        <v>7175</v>
      </c>
      <c r="F54" s="1164">
        <v>0.11119999999999999</v>
      </c>
      <c r="G54" s="1249">
        <v>6457</v>
      </c>
      <c r="H54" s="1250">
        <v>0</v>
      </c>
      <c r="I54" s="1249">
        <v>6457</v>
      </c>
      <c r="J54" s="1249" t="s">
        <v>928</v>
      </c>
    </row>
    <row r="55" spans="1:10" x14ac:dyDescent="0.25">
      <c r="A55" s="1249">
        <v>112</v>
      </c>
      <c r="B55" s="1249" t="s">
        <v>549</v>
      </c>
      <c r="C55" s="1249" t="s">
        <v>545</v>
      </c>
      <c r="D55" s="1249" t="s">
        <v>503</v>
      </c>
      <c r="E55" s="1249">
        <v>7570</v>
      </c>
      <c r="F55" s="1164">
        <v>0.11111</v>
      </c>
      <c r="G55" s="1249">
        <v>6813</v>
      </c>
      <c r="H55" s="1250">
        <v>0</v>
      </c>
      <c r="I55" s="1249">
        <v>6813</v>
      </c>
      <c r="J55" s="1249" t="s">
        <v>928</v>
      </c>
    </row>
    <row r="56" spans="1:10" x14ac:dyDescent="0.25">
      <c r="A56" s="1249">
        <v>115</v>
      </c>
      <c r="B56" s="1249" t="s">
        <v>550</v>
      </c>
      <c r="C56" s="1249" t="s">
        <v>551</v>
      </c>
      <c r="D56" s="1249" t="s">
        <v>503</v>
      </c>
      <c r="E56" s="1249">
        <v>23884</v>
      </c>
      <c r="F56" s="1250">
        <v>0</v>
      </c>
      <c r="G56" s="1249">
        <v>23884</v>
      </c>
      <c r="H56" s="1250">
        <v>0</v>
      </c>
      <c r="I56" s="1249">
        <v>23884</v>
      </c>
      <c r="J56" s="1249" t="s">
        <v>928</v>
      </c>
    </row>
    <row r="57" spans="1:10" x14ac:dyDescent="0.25">
      <c r="A57" s="1249">
        <v>116</v>
      </c>
      <c r="B57" s="1249" t="s">
        <v>1283</v>
      </c>
      <c r="C57" s="1249" t="s">
        <v>545</v>
      </c>
      <c r="D57" s="1249" t="s">
        <v>503</v>
      </c>
      <c r="E57" s="1249">
        <v>13584</v>
      </c>
      <c r="F57" s="1164">
        <v>5.5559999999999998E-2</v>
      </c>
      <c r="G57" s="1249">
        <v>12869</v>
      </c>
      <c r="H57" s="1250">
        <v>0</v>
      </c>
      <c r="I57" s="1249">
        <v>12869</v>
      </c>
      <c r="J57" s="1249" t="s">
        <v>928</v>
      </c>
    </row>
    <row r="58" spans="1:10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 s="1249">
        <v>3116</v>
      </c>
      <c r="F58" s="1250">
        <v>0</v>
      </c>
      <c r="G58" s="1249">
        <v>3116</v>
      </c>
      <c r="H58" s="1250">
        <v>0</v>
      </c>
      <c r="I58" s="1249">
        <v>3116</v>
      </c>
      <c r="J58" s="1249" t="s">
        <v>933</v>
      </c>
    </row>
    <row r="59" spans="1:10" x14ac:dyDescent="0.25">
      <c r="A59" s="1249">
        <v>118</v>
      </c>
      <c r="B59" s="1249" t="s">
        <v>1284</v>
      </c>
      <c r="C59" s="1249" t="s">
        <v>545</v>
      </c>
      <c r="D59" s="1249" t="s">
        <v>503</v>
      </c>
      <c r="E59" s="1249">
        <v>13584</v>
      </c>
      <c r="F59" s="1164">
        <v>5.5559999999999998E-2</v>
      </c>
      <c r="G59" s="1249">
        <v>12869</v>
      </c>
      <c r="H59" s="1250">
        <v>0</v>
      </c>
      <c r="I59" s="1249">
        <v>12869</v>
      </c>
      <c r="J59" s="1249" t="s">
        <v>928</v>
      </c>
    </row>
    <row r="60" spans="1:10" x14ac:dyDescent="0.25">
      <c r="A60" s="1249">
        <v>119</v>
      </c>
      <c r="B60" s="1249" t="s">
        <v>553</v>
      </c>
      <c r="C60" s="1249" t="s">
        <v>545</v>
      </c>
      <c r="D60" s="1249" t="s">
        <v>503</v>
      </c>
      <c r="E60" s="1249">
        <v>13584</v>
      </c>
      <c r="F60" s="1164">
        <v>5.5559999999999998E-2</v>
      </c>
      <c r="G60" s="1249">
        <v>12869</v>
      </c>
      <c r="H60" s="1250">
        <v>0</v>
      </c>
      <c r="I60" s="1249">
        <v>12869</v>
      </c>
      <c r="J60" s="1249" t="s">
        <v>928</v>
      </c>
    </row>
    <row r="61" spans="1:10" x14ac:dyDescent="0.25">
      <c r="A61" s="1249">
        <v>121</v>
      </c>
      <c r="B61" s="1249" t="s">
        <v>554</v>
      </c>
      <c r="C61" s="1249" t="s">
        <v>545</v>
      </c>
      <c r="D61" s="1249" t="s">
        <v>503</v>
      </c>
      <c r="E61" s="1249">
        <v>18977</v>
      </c>
      <c r="F61" s="1250">
        <v>0</v>
      </c>
      <c r="G61" s="1249">
        <v>18977</v>
      </c>
      <c r="H61" s="1250">
        <v>0</v>
      </c>
      <c r="I61" s="1249">
        <v>18977</v>
      </c>
      <c r="J61" s="1249" t="s">
        <v>928</v>
      </c>
    </row>
    <row r="62" spans="1:10" x14ac:dyDescent="0.25">
      <c r="A62" s="1249">
        <v>122</v>
      </c>
      <c r="B62" s="1249" t="s">
        <v>555</v>
      </c>
      <c r="C62" s="1249" t="s">
        <v>556</v>
      </c>
      <c r="D62" s="1249" t="s">
        <v>503</v>
      </c>
      <c r="E62" s="1249">
        <v>24482</v>
      </c>
      <c r="F62" s="1164">
        <v>5.5530000000000003E-2</v>
      </c>
      <c r="G62" s="1249">
        <v>23194</v>
      </c>
      <c r="H62" s="1250">
        <v>0</v>
      </c>
      <c r="I62" s="1249">
        <v>23194</v>
      </c>
      <c r="J62" s="1249" t="s">
        <v>928</v>
      </c>
    </row>
    <row r="63" spans="1:10" x14ac:dyDescent="0.25">
      <c r="A63" s="1249">
        <v>124</v>
      </c>
      <c r="B63" s="1249" t="s">
        <v>557</v>
      </c>
      <c r="C63" s="1249" t="s">
        <v>556</v>
      </c>
      <c r="D63" s="1249" t="s">
        <v>503</v>
      </c>
      <c r="E63" s="1249">
        <v>24482</v>
      </c>
      <c r="F63" s="1164">
        <v>5.5530000000000003E-2</v>
      </c>
      <c r="G63" s="1249">
        <v>23194</v>
      </c>
      <c r="H63" s="1250">
        <v>0</v>
      </c>
      <c r="I63" s="1249">
        <v>23194</v>
      </c>
      <c r="J63" s="1249" t="s">
        <v>928</v>
      </c>
    </row>
    <row r="64" spans="1:10" x14ac:dyDescent="0.25">
      <c r="A64" s="1097">
        <v>140</v>
      </c>
      <c r="B64" s="1097" t="s">
        <v>558</v>
      </c>
      <c r="C64" s="1097" t="s">
        <v>449</v>
      </c>
      <c r="D64" s="1097" t="s">
        <v>503</v>
      </c>
      <c r="E64" s="1249">
        <v>1035</v>
      </c>
      <c r="F64" s="1250">
        <v>0</v>
      </c>
      <c r="G64" s="1249">
        <v>1035</v>
      </c>
      <c r="H64" s="1250">
        <v>0</v>
      </c>
      <c r="I64" s="1249">
        <v>1035</v>
      </c>
      <c r="J64" s="1249" t="s">
        <v>933</v>
      </c>
    </row>
    <row r="65" spans="1:10" x14ac:dyDescent="0.25">
      <c r="A65" s="1249">
        <v>154</v>
      </c>
      <c r="B65" s="1249" t="s">
        <v>58</v>
      </c>
      <c r="C65" s="1249" t="s">
        <v>57</v>
      </c>
      <c r="D65" s="1249" t="s">
        <v>537</v>
      </c>
      <c r="E65" s="1249">
        <v>15828</v>
      </c>
      <c r="F65" s="1164">
        <v>8.0259999999999998E-2</v>
      </c>
      <c r="G65" s="1249">
        <v>14652</v>
      </c>
      <c r="H65" s="1250">
        <v>0</v>
      </c>
      <c r="I65" s="1249">
        <v>14652</v>
      </c>
      <c r="J65" s="1249" t="s">
        <v>928</v>
      </c>
    </row>
    <row r="66" spans="1:10" x14ac:dyDescent="0.25">
      <c r="A66" s="1249">
        <v>157</v>
      </c>
      <c r="B66" s="1249" t="s">
        <v>561</v>
      </c>
      <c r="C66" s="1249" t="s">
        <v>562</v>
      </c>
      <c r="D66" s="1249" t="s">
        <v>537</v>
      </c>
      <c r="E66" s="1249">
        <v>11764</v>
      </c>
      <c r="F66" s="1250">
        <v>0</v>
      </c>
      <c r="G66" s="1249">
        <v>11764</v>
      </c>
      <c r="H66" s="1250">
        <v>0</v>
      </c>
      <c r="I66" s="1249">
        <v>11764</v>
      </c>
      <c r="J66" s="1249" t="s">
        <v>928</v>
      </c>
    </row>
    <row r="67" spans="1:10" x14ac:dyDescent="0.25">
      <c r="A67" s="1249">
        <v>159</v>
      </c>
      <c r="B67" s="1249" t="s">
        <v>59</v>
      </c>
      <c r="C67" s="1249" t="s">
        <v>57</v>
      </c>
      <c r="D67" s="1249" t="s">
        <v>537</v>
      </c>
      <c r="E67" s="1249">
        <v>9454</v>
      </c>
      <c r="F67" s="1164">
        <v>5.1380000000000002E-2</v>
      </c>
      <c r="G67" s="1249">
        <v>8992</v>
      </c>
      <c r="H67" s="1250">
        <v>0</v>
      </c>
      <c r="I67" s="1249">
        <v>8992</v>
      </c>
      <c r="J67" s="1249" t="s">
        <v>928</v>
      </c>
    </row>
    <row r="68" spans="1:10" x14ac:dyDescent="0.25">
      <c r="A68" s="1249">
        <v>180</v>
      </c>
      <c r="B68" s="1249" t="s">
        <v>568</v>
      </c>
      <c r="C68" s="1249" t="s">
        <v>562</v>
      </c>
      <c r="D68" s="1249" t="s">
        <v>537</v>
      </c>
      <c r="E68" s="1249">
        <v>8144</v>
      </c>
      <c r="F68" s="1164">
        <v>5.876E-2</v>
      </c>
      <c r="G68" s="1249">
        <v>7692</v>
      </c>
      <c r="H68" s="1250">
        <v>0</v>
      </c>
      <c r="I68" s="1249">
        <v>7692</v>
      </c>
      <c r="J68" s="1249" t="s">
        <v>928</v>
      </c>
    </row>
    <row r="69" spans="1:10" x14ac:dyDescent="0.25">
      <c r="A69" s="1249">
        <v>181</v>
      </c>
      <c r="B69" s="1249" t="s">
        <v>492</v>
      </c>
      <c r="C69" s="1249" t="s">
        <v>562</v>
      </c>
      <c r="D69" s="1249" t="s">
        <v>537</v>
      </c>
      <c r="E69" s="1249">
        <v>8951</v>
      </c>
      <c r="F69" s="1250">
        <v>0</v>
      </c>
      <c r="G69" s="1249">
        <v>8951</v>
      </c>
      <c r="H69" s="1250">
        <v>0</v>
      </c>
      <c r="I69" s="1249">
        <v>8951</v>
      </c>
      <c r="J69" s="1249" t="s">
        <v>928</v>
      </c>
    </row>
    <row r="70" spans="1:10" x14ac:dyDescent="0.25">
      <c r="A70" s="1249">
        <v>182</v>
      </c>
      <c r="B70" s="1249" t="s">
        <v>569</v>
      </c>
      <c r="C70" s="1249" t="s">
        <v>562</v>
      </c>
      <c r="D70" s="1249" t="s">
        <v>537</v>
      </c>
      <c r="E70" s="1249">
        <v>15828</v>
      </c>
      <c r="F70" s="1250">
        <v>0</v>
      </c>
      <c r="G70" s="1249">
        <v>15828</v>
      </c>
      <c r="H70" s="1250">
        <v>0</v>
      </c>
      <c r="I70" s="1249">
        <v>15828</v>
      </c>
      <c r="J70" s="1249" t="s">
        <v>928</v>
      </c>
    </row>
    <row r="71" spans="1:10" x14ac:dyDescent="0.25">
      <c r="A71" s="1249">
        <v>184</v>
      </c>
      <c r="B71" s="1249" t="s">
        <v>147</v>
      </c>
      <c r="C71" s="1249" t="s">
        <v>562</v>
      </c>
      <c r="D71" s="1249" t="s">
        <v>537</v>
      </c>
      <c r="E71" s="1249">
        <v>2706</v>
      </c>
      <c r="F71" s="1250">
        <v>0</v>
      </c>
      <c r="G71" s="1249">
        <v>2706</v>
      </c>
      <c r="H71" s="1250">
        <v>0</v>
      </c>
      <c r="I71" s="1249">
        <v>2706</v>
      </c>
      <c r="J71" s="1249" t="s">
        <v>928</v>
      </c>
    </row>
    <row r="72" spans="1:10" x14ac:dyDescent="0.25">
      <c r="A72" s="1249">
        <v>185</v>
      </c>
      <c r="B72" s="1249" t="s">
        <v>570</v>
      </c>
      <c r="C72" s="1249" t="s">
        <v>571</v>
      </c>
      <c r="D72" s="1249" t="s">
        <v>537</v>
      </c>
      <c r="E72" s="1249">
        <v>7593</v>
      </c>
      <c r="F72" s="1250">
        <v>0</v>
      </c>
      <c r="G72" s="1249">
        <v>7593</v>
      </c>
      <c r="H72" s="1250">
        <v>0</v>
      </c>
      <c r="I72" s="1249">
        <v>7593</v>
      </c>
      <c r="J72" s="1249" t="s">
        <v>928</v>
      </c>
    </row>
    <row r="73" spans="1:10" x14ac:dyDescent="0.25">
      <c r="A73" s="1249">
        <v>186</v>
      </c>
      <c r="B73" s="1249" t="s">
        <v>486</v>
      </c>
      <c r="C73" s="1249" t="s">
        <v>562</v>
      </c>
      <c r="D73" s="1249" t="s">
        <v>537</v>
      </c>
      <c r="E73" s="1249">
        <v>10398</v>
      </c>
      <c r="F73" s="1250">
        <v>0</v>
      </c>
      <c r="G73" s="1249">
        <v>10398</v>
      </c>
      <c r="H73" s="1250">
        <v>0</v>
      </c>
      <c r="I73" s="1249">
        <v>10398</v>
      </c>
      <c r="J73" s="1249" t="s">
        <v>928</v>
      </c>
    </row>
    <row r="74" spans="1:10" x14ac:dyDescent="0.25">
      <c r="A74" s="1249">
        <v>193</v>
      </c>
      <c r="B74" s="1249" t="s">
        <v>60</v>
      </c>
      <c r="C74" s="1249" t="s">
        <v>57</v>
      </c>
      <c r="D74" s="1249" t="s">
        <v>537</v>
      </c>
      <c r="E74" s="1249">
        <v>8608</v>
      </c>
      <c r="F74" s="1164">
        <v>5.6710000000000003E-2</v>
      </c>
      <c r="G74" s="1249">
        <v>8146</v>
      </c>
      <c r="H74" s="1250">
        <v>0</v>
      </c>
      <c r="I74" s="1249">
        <v>8146</v>
      </c>
      <c r="J74" s="1249" t="s">
        <v>928</v>
      </c>
    </row>
    <row r="75" spans="1:10" x14ac:dyDescent="0.25">
      <c r="A75" s="1249">
        <v>195</v>
      </c>
      <c r="B75" s="1249" t="s">
        <v>572</v>
      </c>
      <c r="C75" s="1249" t="s">
        <v>57</v>
      </c>
      <c r="D75" s="1249" t="s">
        <v>537</v>
      </c>
      <c r="E75" s="1249">
        <v>11756</v>
      </c>
      <c r="F75" s="1164">
        <v>5.7000000000000002E-2</v>
      </c>
      <c r="G75" s="1249">
        <v>11122</v>
      </c>
      <c r="H75" s="1250">
        <v>0</v>
      </c>
      <c r="I75" s="1249">
        <v>11122</v>
      </c>
      <c r="J75" s="1249" t="s">
        <v>928</v>
      </c>
    </row>
    <row r="76" spans="1:10" x14ac:dyDescent="0.25">
      <c r="A76" s="1249">
        <v>196</v>
      </c>
      <c r="B76" s="1249" t="s">
        <v>62</v>
      </c>
      <c r="C76" s="1249" t="s">
        <v>57</v>
      </c>
      <c r="D76" s="1249" t="s">
        <v>537</v>
      </c>
      <c r="E76" s="1249">
        <v>6515</v>
      </c>
      <c r="F76" s="1250">
        <v>0</v>
      </c>
      <c r="G76" s="1249">
        <v>6515</v>
      </c>
      <c r="H76" s="1250">
        <v>0</v>
      </c>
      <c r="I76" s="1249">
        <v>6515</v>
      </c>
      <c r="J76" s="1249" t="s">
        <v>928</v>
      </c>
    </row>
    <row r="77" spans="1:10" x14ac:dyDescent="0.25">
      <c r="A77" s="1249">
        <v>197</v>
      </c>
      <c r="B77" s="1249" t="s">
        <v>63</v>
      </c>
      <c r="C77" s="1249" t="s">
        <v>57</v>
      </c>
      <c r="D77" s="1249" t="s">
        <v>537</v>
      </c>
      <c r="E77" s="1249">
        <v>7471</v>
      </c>
      <c r="F77" s="1164">
        <v>4.827E-2</v>
      </c>
      <c r="G77" s="1249">
        <v>7127</v>
      </c>
      <c r="H77" s="1250">
        <v>0</v>
      </c>
      <c r="I77" s="1249">
        <v>7127</v>
      </c>
      <c r="J77" s="1249" t="s">
        <v>928</v>
      </c>
    </row>
    <row r="78" spans="1:10" x14ac:dyDescent="0.25">
      <c r="A78" s="1249">
        <v>198</v>
      </c>
      <c r="B78" s="1249" t="s">
        <v>64</v>
      </c>
      <c r="C78" s="1249" t="s">
        <v>571</v>
      </c>
      <c r="D78" s="1249" t="s">
        <v>537</v>
      </c>
      <c r="E78" s="1249">
        <v>1377</v>
      </c>
      <c r="F78" s="1164">
        <v>5.9229999999999998E-2</v>
      </c>
      <c r="G78" s="1249">
        <v>1300</v>
      </c>
      <c r="H78" s="1250">
        <v>0</v>
      </c>
      <c r="I78" s="1249">
        <v>1300</v>
      </c>
      <c r="J78" s="1249" t="s">
        <v>928</v>
      </c>
    </row>
    <row r="79" spans="1:10" x14ac:dyDescent="0.25">
      <c r="A79" s="1249">
        <v>199</v>
      </c>
      <c r="B79" s="1249" t="s">
        <v>65</v>
      </c>
      <c r="C79" s="1249" t="s">
        <v>571</v>
      </c>
      <c r="D79" s="1249" t="s">
        <v>537</v>
      </c>
      <c r="E79" s="1249">
        <v>1112</v>
      </c>
      <c r="F79" s="1164">
        <v>5.6030000000000003E-2</v>
      </c>
      <c r="G79" s="1249">
        <v>1053</v>
      </c>
      <c r="H79" s="1250">
        <v>0</v>
      </c>
      <c r="I79" s="1249">
        <v>1053</v>
      </c>
      <c r="J79" s="1249" t="s">
        <v>928</v>
      </c>
    </row>
    <row r="80" spans="1:10" x14ac:dyDescent="0.25">
      <c r="A80" s="1249">
        <v>200</v>
      </c>
      <c r="B80" s="1249" t="s">
        <v>66</v>
      </c>
      <c r="C80" s="1249"/>
      <c r="D80" s="1249" t="s">
        <v>537</v>
      </c>
      <c r="E80" s="1249">
        <v>1140</v>
      </c>
      <c r="F80" s="1164">
        <v>4.5870000000000001E-2</v>
      </c>
      <c r="G80" s="1249">
        <v>1090</v>
      </c>
      <c r="H80" s="1250">
        <v>0</v>
      </c>
      <c r="I80" s="1249">
        <v>1090</v>
      </c>
      <c r="J80" s="1249" t="s">
        <v>928</v>
      </c>
    </row>
    <row r="81" spans="1:10" x14ac:dyDescent="0.25">
      <c r="A81" s="1249">
        <v>201</v>
      </c>
      <c r="B81" s="1249" t="s">
        <v>67</v>
      </c>
      <c r="C81" s="1249" t="s">
        <v>571</v>
      </c>
      <c r="D81" s="1249" t="s">
        <v>537</v>
      </c>
      <c r="E81" s="1249">
        <v>1412</v>
      </c>
      <c r="F81" s="1164">
        <v>3.9E-2</v>
      </c>
      <c r="G81" s="1249">
        <v>1359</v>
      </c>
      <c r="H81" s="1250">
        <v>0</v>
      </c>
      <c r="I81" s="1249">
        <v>1359</v>
      </c>
      <c r="J81" s="1249" t="s">
        <v>928</v>
      </c>
    </row>
    <row r="82" spans="1:10" x14ac:dyDescent="0.25">
      <c r="A82" s="1249">
        <v>202</v>
      </c>
      <c r="B82" s="1249" t="s">
        <v>68</v>
      </c>
      <c r="C82" s="1249" t="s">
        <v>57</v>
      </c>
      <c r="D82" s="1249" t="s">
        <v>537</v>
      </c>
      <c r="E82" s="1249">
        <v>10129</v>
      </c>
      <c r="F82" s="1164">
        <v>5.2690000000000001E-2</v>
      </c>
      <c r="G82" s="1249">
        <v>9622</v>
      </c>
      <c r="H82" s="1250">
        <v>0</v>
      </c>
      <c r="I82" s="1249">
        <v>9622</v>
      </c>
      <c r="J82" s="1249" t="s">
        <v>928</v>
      </c>
    </row>
    <row r="83" spans="1:10" x14ac:dyDescent="0.25">
      <c r="A83" s="1249">
        <v>208</v>
      </c>
      <c r="B83" s="1249" t="s">
        <v>69</v>
      </c>
      <c r="C83" s="1249" t="s">
        <v>57</v>
      </c>
      <c r="D83" s="1249" t="s">
        <v>537</v>
      </c>
      <c r="E83" s="1249">
        <v>7685</v>
      </c>
      <c r="F83" s="1164">
        <v>4.1750000000000002E-2</v>
      </c>
      <c r="G83" s="1249">
        <v>7377</v>
      </c>
      <c r="H83" s="1250">
        <v>0</v>
      </c>
      <c r="I83" s="1249">
        <v>7377</v>
      </c>
      <c r="J83" s="1249" t="s">
        <v>928</v>
      </c>
    </row>
    <row r="84" spans="1:10" x14ac:dyDescent="0.25">
      <c r="A84" s="1249">
        <v>215</v>
      </c>
      <c r="B84" s="1249" t="s">
        <v>70</v>
      </c>
      <c r="C84" s="1249" t="s">
        <v>57</v>
      </c>
      <c r="D84" s="1249" t="s">
        <v>537</v>
      </c>
      <c r="E84" s="1249">
        <v>8246</v>
      </c>
      <c r="F84" s="1164">
        <v>4.5920000000000002E-2</v>
      </c>
      <c r="G84" s="1249">
        <v>7884</v>
      </c>
      <c r="H84" s="1250">
        <v>0</v>
      </c>
      <c r="I84" s="1249">
        <v>7884</v>
      </c>
      <c r="J84" s="1249" t="s">
        <v>928</v>
      </c>
    </row>
    <row r="85" spans="1:10" x14ac:dyDescent="0.25">
      <c r="A85" s="1249">
        <v>216</v>
      </c>
      <c r="B85" s="1249" t="s">
        <v>573</v>
      </c>
      <c r="C85" s="1249"/>
      <c r="D85" s="1249" t="s">
        <v>537</v>
      </c>
      <c r="E85" s="1249">
        <v>14082</v>
      </c>
      <c r="F85" s="1250">
        <v>0</v>
      </c>
      <c r="G85" s="1249">
        <v>14082</v>
      </c>
      <c r="H85" s="1250">
        <v>0</v>
      </c>
      <c r="I85" s="1249">
        <v>14082</v>
      </c>
      <c r="J85" s="1249" t="s">
        <v>928</v>
      </c>
    </row>
    <row r="86" spans="1:10" x14ac:dyDescent="0.25">
      <c r="A86" s="1249">
        <v>221</v>
      </c>
      <c r="B86" s="1249" t="s">
        <v>574</v>
      </c>
      <c r="C86" s="1249" t="s">
        <v>57</v>
      </c>
      <c r="D86" s="1249" t="s">
        <v>537</v>
      </c>
      <c r="E86" s="1249">
        <v>6219</v>
      </c>
      <c r="F86" s="1164">
        <v>4.8910000000000002E-2</v>
      </c>
      <c r="G86" s="1249">
        <v>5929</v>
      </c>
      <c r="H86" s="1250">
        <v>0</v>
      </c>
      <c r="I86" s="1249">
        <v>5929</v>
      </c>
      <c r="J86" s="1249" t="s">
        <v>928</v>
      </c>
    </row>
    <row r="87" spans="1:10" x14ac:dyDescent="0.25">
      <c r="A87" s="1249">
        <v>223</v>
      </c>
      <c r="B87" s="1249" t="s">
        <v>575</v>
      </c>
      <c r="C87" s="1249"/>
      <c r="D87" s="1249" t="s">
        <v>537</v>
      </c>
      <c r="E87" s="1249">
        <v>14486</v>
      </c>
      <c r="F87" s="1250">
        <v>0</v>
      </c>
      <c r="G87" s="1249">
        <v>14486</v>
      </c>
      <c r="H87" s="1250">
        <v>0</v>
      </c>
      <c r="I87" s="1249">
        <v>14486</v>
      </c>
      <c r="J87" s="1249" t="s">
        <v>928</v>
      </c>
    </row>
    <row r="88" spans="1:10" x14ac:dyDescent="0.25">
      <c r="A88" s="1249">
        <v>224</v>
      </c>
      <c r="B88" s="1249" t="s">
        <v>576</v>
      </c>
      <c r="C88" s="1249"/>
      <c r="D88" s="1249" t="s">
        <v>537</v>
      </c>
      <c r="E88" s="1249">
        <v>21829</v>
      </c>
      <c r="F88" s="1250">
        <v>0</v>
      </c>
      <c r="G88" s="1249">
        <v>21829</v>
      </c>
      <c r="H88" s="1250">
        <v>0</v>
      </c>
      <c r="I88" s="1249">
        <v>21829</v>
      </c>
      <c r="J88" s="1249" t="s">
        <v>928</v>
      </c>
    </row>
    <row r="89" spans="1:10" x14ac:dyDescent="0.25">
      <c r="A89" s="1249">
        <v>227</v>
      </c>
      <c r="B89" s="1249" t="s">
        <v>577</v>
      </c>
      <c r="C89" s="1249"/>
      <c r="D89" s="1249" t="s">
        <v>537</v>
      </c>
      <c r="E89" s="1249">
        <v>17014</v>
      </c>
      <c r="F89" s="1250">
        <v>0</v>
      </c>
      <c r="G89" s="1249">
        <v>17014</v>
      </c>
      <c r="H89" s="1250">
        <v>0</v>
      </c>
      <c r="I89" s="1249">
        <v>17014</v>
      </c>
      <c r="J89" s="1249" t="s">
        <v>928</v>
      </c>
    </row>
    <row r="90" spans="1:10" x14ac:dyDescent="0.25">
      <c r="A90" s="1249">
        <v>228</v>
      </c>
      <c r="B90" s="1249" t="s">
        <v>578</v>
      </c>
      <c r="C90" s="1249"/>
      <c r="D90" s="1249" t="s">
        <v>537</v>
      </c>
      <c r="E90" s="1249">
        <v>18725</v>
      </c>
      <c r="F90" s="1250">
        <v>0</v>
      </c>
      <c r="G90" s="1249">
        <v>18725</v>
      </c>
      <c r="H90" s="1250">
        <v>0</v>
      </c>
      <c r="I90" s="1249">
        <v>18725</v>
      </c>
      <c r="J90" s="1249" t="s">
        <v>928</v>
      </c>
    </row>
    <row r="91" spans="1:10" x14ac:dyDescent="0.25">
      <c r="A91" s="1249">
        <v>234</v>
      </c>
      <c r="B91" s="1249" t="s">
        <v>579</v>
      </c>
      <c r="C91" s="1249"/>
      <c r="D91" s="1249" t="s">
        <v>537</v>
      </c>
      <c r="E91" s="1249">
        <v>14838</v>
      </c>
      <c r="F91" s="1250">
        <v>0</v>
      </c>
      <c r="G91" s="1249">
        <v>14838</v>
      </c>
      <c r="H91" s="1250">
        <v>0</v>
      </c>
      <c r="I91" s="1249">
        <v>14838</v>
      </c>
      <c r="J91" s="1249" t="s">
        <v>928</v>
      </c>
    </row>
    <row r="92" spans="1:10" x14ac:dyDescent="0.25">
      <c r="A92" s="1249">
        <v>240</v>
      </c>
      <c r="B92" s="1249" t="s">
        <v>580</v>
      </c>
      <c r="C92" s="1249"/>
      <c r="D92" s="1249" t="s">
        <v>537</v>
      </c>
      <c r="E92" s="1249">
        <v>12813</v>
      </c>
      <c r="F92" s="1164">
        <v>2.2179999999999998E-2</v>
      </c>
      <c r="G92" s="1249">
        <v>12535</v>
      </c>
      <c r="H92" s="1250">
        <v>0</v>
      </c>
      <c r="I92" s="1249">
        <v>12535</v>
      </c>
      <c r="J92" s="1249" t="s">
        <v>928</v>
      </c>
    </row>
    <row r="93" spans="1:10" x14ac:dyDescent="0.25">
      <c r="A93" s="1249">
        <v>241</v>
      </c>
      <c r="B93" s="1249" t="s">
        <v>581</v>
      </c>
      <c r="C93" s="1249"/>
      <c r="D93" s="1249" t="s">
        <v>537</v>
      </c>
      <c r="E93" s="1249">
        <v>17358</v>
      </c>
      <c r="F93" s="1250">
        <v>0</v>
      </c>
      <c r="G93" s="1249">
        <v>17358</v>
      </c>
      <c r="H93" s="1250">
        <v>0</v>
      </c>
      <c r="I93" s="1249">
        <v>17358</v>
      </c>
      <c r="J93" s="1249" t="s">
        <v>928</v>
      </c>
    </row>
    <row r="94" spans="1:10" x14ac:dyDescent="0.25">
      <c r="A94" s="1249">
        <v>243</v>
      </c>
      <c r="B94" s="1249" t="s">
        <v>72</v>
      </c>
      <c r="C94" s="1249" t="s">
        <v>57</v>
      </c>
      <c r="D94" s="1249" t="s">
        <v>537</v>
      </c>
      <c r="E94" s="1249">
        <v>9332</v>
      </c>
      <c r="F94" s="1164">
        <v>4.8779999999999997E-2</v>
      </c>
      <c r="G94" s="1249">
        <v>8898</v>
      </c>
      <c r="H94" s="1250">
        <v>0</v>
      </c>
      <c r="I94" s="1249">
        <v>8898</v>
      </c>
      <c r="J94" s="1249" t="s">
        <v>928</v>
      </c>
    </row>
    <row r="95" spans="1:10" x14ac:dyDescent="0.25">
      <c r="A95" s="1249">
        <v>245</v>
      </c>
      <c r="B95" s="1249" t="s">
        <v>582</v>
      </c>
      <c r="C95" s="1249"/>
      <c r="D95" s="1249" t="s">
        <v>537</v>
      </c>
      <c r="E95" s="1249">
        <v>12915</v>
      </c>
      <c r="F95" s="1250">
        <v>0</v>
      </c>
      <c r="G95" s="1249">
        <v>12915</v>
      </c>
      <c r="H95" s="1250">
        <v>0</v>
      </c>
      <c r="I95" s="1249">
        <v>12915</v>
      </c>
      <c r="J95" s="1249" t="s">
        <v>928</v>
      </c>
    </row>
    <row r="96" spans="1:10" x14ac:dyDescent="0.25">
      <c r="A96" s="1249">
        <v>246</v>
      </c>
      <c r="B96" s="1249" t="s">
        <v>583</v>
      </c>
      <c r="C96" s="1249" t="s">
        <v>562</v>
      </c>
      <c r="D96" s="1249" t="s">
        <v>537</v>
      </c>
      <c r="E96" s="1249">
        <v>14645</v>
      </c>
      <c r="F96" s="1164">
        <v>3.5270000000000003E-2</v>
      </c>
      <c r="G96" s="1249">
        <v>14146</v>
      </c>
      <c r="H96" s="1250">
        <v>0</v>
      </c>
      <c r="I96" s="1249">
        <v>14146</v>
      </c>
      <c r="J96" s="1249" t="s">
        <v>928</v>
      </c>
    </row>
    <row r="97" spans="1:10" x14ac:dyDescent="0.25">
      <c r="A97" s="1249">
        <v>251</v>
      </c>
      <c r="B97" s="1249" t="s">
        <v>584</v>
      </c>
      <c r="C97" s="1249"/>
      <c r="D97" s="1249" t="s">
        <v>537</v>
      </c>
      <c r="E97" s="1249">
        <v>12741</v>
      </c>
      <c r="F97" s="1250">
        <v>0</v>
      </c>
      <c r="G97" s="1249">
        <v>12741</v>
      </c>
      <c r="H97" s="1250">
        <v>0</v>
      </c>
      <c r="I97" s="1249">
        <v>12741</v>
      </c>
      <c r="J97" s="1249" t="s">
        <v>928</v>
      </c>
    </row>
    <row r="98" spans="1:10" x14ac:dyDescent="0.25">
      <c r="A98" s="1249">
        <v>260</v>
      </c>
      <c r="B98" s="1249" t="s">
        <v>585</v>
      </c>
      <c r="C98" s="1249"/>
      <c r="D98" s="1249" t="s">
        <v>537</v>
      </c>
      <c r="E98" s="1249">
        <v>13646</v>
      </c>
      <c r="F98" s="1250">
        <v>0</v>
      </c>
      <c r="G98" s="1249">
        <v>13646</v>
      </c>
      <c r="H98" s="1250">
        <v>0</v>
      </c>
      <c r="I98" s="1249">
        <v>13646</v>
      </c>
      <c r="J98" s="1249" t="s">
        <v>928</v>
      </c>
    </row>
    <row r="99" spans="1:10" x14ac:dyDescent="0.25">
      <c r="A99" s="1249">
        <v>265</v>
      </c>
      <c r="B99" s="1249" t="s">
        <v>586</v>
      </c>
      <c r="C99" s="1249" t="s">
        <v>551</v>
      </c>
      <c r="D99" s="1249" t="s">
        <v>503</v>
      </c>
      <c r="E99" s="1249">
        <v>22046</v>
      </c>
      <c r="F99" s="1250">
        <v>0</v>
      </c>
      <c r="G99" s="1249">
        <v>22046</v>
      </c>
      <c r="H99" s="1250">
        <v>0</v>
      </c>
      <c r="I99" s="1249">
        <v>22046</v>
      </c>
      <c r="J99" s="1249" t="s">
        <v>928</v>
      </c>
    </row>
    <row r="100" spans="1:10" x14ac:dyDescent="0.25">
      <c r="A100" s="1249">
        <v>266</v>
      </c>
      <c r="B100" s="1249" t="s">
        <v>73</v>
      </c>
      <c r="C100" s="1249" t="s">
        <v>57</v>
      </c>
      <c r="D100" s="1249" t="s">
        <v>537</v>
      </c>
      <c r="E100" s="1249">
        <v>9019</v>
      </c>
      <c r="F100" s="1164">
        <v>5.006E-2</v>
      </c>
      <c r="G100" s="1249">
        <v>8589</v>
      </c>
      <c r="H100" s="1250">
        <v>0</v>
      </c>
      <c r="I100" s="1249">
        <v>8589</v>
      </c>
      <c r="J100" s="1249" t="s">
        <v>928</v>
      </c>
    </row>
    <row r="101" spans="1:10" x14ac:dyDescent="0.25">
      <c r="A101" s="1249">
        <v>275</v>
      </c>
      <c r="B101" s="1249" t="s">
        <v>587</v>
      </c>
      <c r="C101" s="1249" t="s">
        <v>571</v>
      </c>
      <c r="D101" s="1249" t="s">
        <v>537</v>
      </c>
      <c r="E101" s="1249">
        <v>4063</v>
      </c>
      <c r="F101" s="1250">
        <v>0</v>
      </c>
      <c r="G101" s="1249">
        <v>4063</v>
      </c>
      <c r="H101" s="1250">
        <v>0</v>
      </c>
      <c r="I101" s="1249">
        <v>4063</v>
      </c>
      <c r="J101" s="1249" t="s">
        <v>928</v>
      </c>
    </row>
    <row r="102" spans="1:10" x14ac:dyDescent="0.25">
      <c r="A102" s="1249">
        <v>276</v>
      </c>
      <c r="B102" s="1249" t="s">
        <v>588</v>
      </c>
      <c r="C102" s="1249" t="s">
        <v>571</v>
      </c>
      <c r="D102" s="1249" t="s">
        <v>537</v>
      </c>
      <c r="E102" s="1249">
        <v>9946</v>
      </c>
      <c r="F102" s="1250">
        <v>0</v>
      </c>
      <c r="G102" s="1249">
        <v>9946</v>
      </c>
      <c r="H102" s="1250">
        <v>0</v>
      </c>
      <c r="I102" s="1249">
        <v>9946</v>
      </c>
      <c r="J102" s="1249" t="s">
        <v>928</v>
      </c>
    </row>
    <row r="103" spans="1:10" x14ac:dyDescent="0.25">
      <c r="A103" s="1249">
        <v>277</v>
      </c>
      <c r="B103" s="1249" t="s">
        <v>589</v>
      </c>
      <c r="C103" s="1249" t="s">
        <v>571</v>
      </c>
      <c r="D103" s="1249" t="s">
        <v>537</v>
      </c>
      <c r="E103" s="1249">
        <v>6326</v>
      </c>
      <c r="F103" s="1250">
        <v>0</v>
      </c>
      <c r="G103" s="1249">
        <v>6326</v>
      </c>
      <c r="H103" s="1250">
        <v>0</v>
      </c>
      <c r="I103" s="1249">
        <v>6326</v>
      </c>
      <c r="J103" s="1249" t="s">
        <v>928</v>
      </c>
    </row>
    <row r="104" spans="1:10" x14ac:dyDescent="0.25">
      <c r="A104" s="1249">
        <v>279</v>
      </c>
      <c r="B104" s="1249" t="s">
        <v>590</v>
      </c>
      <c r="C104" s="1249" t="s">
        <v>571</v>
      </c>
      <c r="D104" s="1249" t="s">
        <v>537</v>
      </c>
      <c r="E104" s="1249">
        <v>4063</v>
      </c>
      <c r="F104" s="1250">
        <v>0</v>
      </c>
      <c r="G104" s="1249">
        <v>4063</v>
      </c>
      <c r="H104" s="1250">
        <v>0</v>
      </c>
      <c r="I104" s="1249">
        <v>4063</v>
      </c>
      <c r="J104" s="1249" t="s">
        <v>928</v>
      </c>
    </row>
    <row r="105" spans="1:10" x14ac:dyDescent="0.25">
      <c r="A105" s="1249">
        <v>280</v>
      </c>
      <c r="B105" s="1249" t="s">
        <v>591</v>
      </c>
      <c r="C105" s="1249" t="s">
        <v>571</v>
      </c>
      <c r="D105" s="1249" t="s">
        <v>537</v>
      </c>
      <c r="E105" s="1249">
        <v>18090</v>
      </c>
      <c r="F105" s="1250">
        <v>0</v>
      </c>
      <c r="G105" s="1249">
        <v>18090</v>
      </c>
      <c r="H105" s="1250">
        <v>0</v>
      </c>
      <c r="I105" s="1249">
        <v>18090</v>
      </c>
      <c r="J105" s="1249" t="s">
        <v>928</v>
      </c>
    </row>
    <row r="106" spans="1:10" x14ac:dyDescent="0.25">
      <c r="A106" s="1249">
        <v>281</v>
      </c>
      <c r="B106" s="1249" t="s">
        <v>592</v>
      </c>
      <c r="C106" s="1249" t="s">
        <v>571</v>
      </c>
      <c r="D106" s="1249" t="s">
        <v>537</v>
      </c>
      <c r="E106" s="1249">
        <v>3068</v>
      </c>
      <c r="F106" s="1250">
        <v>0</v>
      </c>
      <c r="G106" s="1249">
        <v>3068</v>
      </c>
      <c r="H106" s="1250">
        <v>0</v>
      </c>
      <c r="I106" s="1249">
        <v>3068</v>
      </c>
      <c r="J106" s="1249" t="s">
        <v>928</v>
      </c>
    </row>
    <row r="107" spans="1:10" x14ac:dyDescent="0.25">
      <c r="A107" s="1249">
        <v>282</v>
      </c>
      <c r="B107" s="1249" t="s">
        <v>126</v>
      </c>
      <c r="C107" s="1249" t="s">
        <v>571</v>
      </c>
      <c r="D107" s="1249" t="s">
        <v>537</v>
      </c>
      <c r="E107" s="1249">
        <v>5421</v>
      </c>
      <c r="F107" s="1250">
        <v>0</v>
      </c>
      <c r="G107" s="1249">
        <v>5421</v>
      </c>
      <c r="H107" s="1250">
        <v>0</v>
      </c>
      <c r="I107" s="1249">
        <v>5421</v>
      </c>
      <c r="J107" s="1249" t="s">
        <v>928</v>
      </c>
    </row>
    <row r="108" spans="1:10" x14ac:dyDescent="0.25">
      <c r="A108" s="1249">
        <v>283</v>
      </c>
      <c r="B108" s="1249" t="s">
        <v>127</v>
      </c>
      <c r="C108" s="1249" t="s">
        <v>571</v>
      </c>
      <c r="D108" s="1249" t="s">
        <v>537</v>
      </c>
      <c r="E108" s="1249">
        <v>3611</v>
      </c>
      <c r="F108" s="1250">
        <v>0</v>
      </c>
      <c r="G108" s="1249">
        <v>3611</v>
      </c>
      <c r="H108" s="1250">
        <v>0</v>
      </c>
      <c r="I108" s="1249">
        <v>3611</v>
      </c>
      <c r="J108" s="1249" t="s">
        <v>928</v>
      </c>
    </row>
    <row r="109" spans="1:10" x14ac:dyDescent="0.25">
      <c r="A109" s="1249">
        <v>286</v>
      </c>
      <c r="B109" s="1249" t="s">
        <v>593</v>
      </c>
      <c r="C109" s="1249"/>
      <c r="D109" s="1249" t="s">
        <v>537</v>
      </c>
      <c r="E109" s="1249">
        <v>12661</v>
      </c>
      <c r="F109" s="1250">
        <v>0</v>
      </c>
      <c r="G109" s="1249">
        <v>12661</v>
      </c>
      <c r="H109" s="1250">
        <v>0</v>
      </c>
      <c r="I109" s="1249">
        <v>12661</v>
      </c>
      <c r="J109" s="1249" t="s">
        <v>928</v>
      </c>
    </row>
    <row r="110" spans="1:10" x14ac:dyDescent="0.25">
      <c r="A110" s="1249">
        <v>290</v>
      </c>
      <c r="B110" s="1249" t="s">
        <v>120</v>
      </c>
      <c r="C110" s="1249" t="s">
        <v>562</v>
      </c>
      <c r="D110" s="1249" t="s">
        <v>537</v>
      </c>
      <c r="E110" s="1249">
        <v>21983</v>
      </c>
      <c r="F110" s="1250">
        <v>0</v>
      </c>
      <c r="G110" s="1249">
        <v>21983</v>
      </c>
      <c r="H110" s="1250">
        <v>0</v>
      </c>
      <c r="I110" s="1249">
        <v>21983</v>
      </c>
      <c r="J110" s="1249"/>
    </row>
    <row r="111" spans="1:10" x14ac:dyDescent="0.25">
      <c r="A111" s="1249">
        <v>291</v>
      </c>
      <c r="B111" s="1249" t="s">
        <v>594</v>
      </c>
      <c r="C111" s="1249" t="s">
        <v>571</v>
      </c>
      <c r="D111" s="1249" t="s">
        <v>537</v>
      </c>
      <c r="E111" s="1249">
        <v>4787</v>
      </c>
      <c r="F111" s="1250">
        <v>0</v>
      </c>
      <c r="G111" s="1249">
        <v>4787</v>
      </c>
      <c r="H111" s="1250">
        <v>0</v>
      </c>
      <c r="I111" s="1249">
        <v>4787</v>
      </c>
      <c r="J111" s="1249" t="s">
        <v>928</v>
      </c>
    </row>
    <row r="112" spans="1:10" x14ac:dyDescent="0.25">
      <c r="A112" s="1097">
        <v>298</v>
      </c>
      <c r="B112" s="1097" t="s">
        <v>595</v>
      </c>
      <c r="C112" s="1097" t="s">
        <v>451</v>
      </c>
      <c r="D112" s="1097" t="s">
        <v>503</v>
      </c>
      <c r="E112" s="1249">
        <v>4965</v>
      </c>
      <c r="F112" s="1250">
        <v>0</v>
      </c>
      <c r="G112" s="1249">
        <v>4965</v>
      </c>
      <c r="H112" s="1250">
        <v>0</v>
      </c>
      <c r="I112" s="1249">
        <v>4965</v>
      </c>
      <c r="J112" s="1249" t="s">
        <v>933</v>
      </c>
    </row>
    <row r="113" spans="1:10" x14ac:dyDescent="0.25">
      <c r="A113" s="1097">
        <v>301</v>
      </c>
      <c r="B113" s="1097" t="s">
        <v>596</v>
      </c>
      <c r="C113" s="1097" t="s">
        <v>451</v>
      </c>
      <c r="D113" s="1097" t="s">
        <v>503</v>
      </c>
      <c r="E113" s="1249">
        <v>2522</v>
      </c>
      <c r="F113" s="1250">
        <v>0</v>
      </c>
      <c r="G113" s="1249">
        <v>2522</v>
      </c>
      <c r="H113" s="1250">
        <v>0</v>
      </c>
      <c r="I113" s="1249">
        <v>2522</v>
      </c>
      <c r="J113" s="1249" t="s">
        <v>933</v>
      </c>
    </row>
    <row r="114" spans="1:10" x14ac:dyDescent="0.25">
      <c r="A114" s="1249">
        <v>324</v>
      </c>
      <c r="B114" s="1249" t="s">
        <v>598</v>
      </c>
      <c r="C114" s="1249" t="s">
        <v>562</v>
      </c>
      <c r="D114" s="1249" t="s">
        <v>537</v>
      </c>
      <c r="E114" s="1249">
        <v>10940</v>
      </c>
      <c r="F114" s="1250">
        <v>0</v>
      </c>
      <c r="G114" s="1249">
        <v>10940</v>
      </c>
      <c r="H114" s="1250">
        <v>0</v>
      </c>
      <c r="I114" s="1249">
        <v>10940</v>
      </c>
      <c r="J114" s="1249" t="s">
        <v>928</v>
      </c>
    </row>
    <row r="115" spans="1:10" x14ac:dyDescent="0.25">
      <c r="A115" s="1249">
        <v>342</v>
      </c>
      <c r="B115" s="1249" t="s">
        <v>601</v>
      </c>
      <c r="C115" s="1249" t="s">
        <v>562</v>
      </c>
      <c r="D115" s="1249" t="s">
        <v>537</v>
      </c>
      <c r="E115" s="1249">
        <v>10105</v>
      </c>
      <c r="F115" s="1164">
        <v>3.2280000000000003E-2</v>
      </c>
      <c r="G115" s="1249">
        <v>9789</v>
      </c>
      <c r="H115" s="1250">
        <v>0</v>
      </c>
      <c r="I115" s="1249">
        <v>9789</v>
      </c>
      <c r="J115" s="1249" t="s">
        <v>928</v>
      </c>
    </row>
    <row r="116" spans="1:10" x14ac:dyDescent="0.25">
      <c r="A116" s="1249">
        <v>352</v>
      </c>
      <c r="B116" s="1249" t="s">
        <v>602</v>
      </c>
      <c r="C116" s="1249" t="s">
        <v>562</v>
      </c>
      <c r="D116" s="1249" t="s">
        <v>537</v>
      </c>
      <c r="E116" s="1249">
        <v>15828</v>
      </c>
      <c r="F116" s="1250">
        <v>0</v>
      </c>
      <c r="G116" s="1249">
        <v>15828</v>
      </c>
      <c r="H116" s="1250">
        <v>0</v>
      </c>
      <c r="I116" s="1249">
        <v>15828</v>
      </c>
      <c r="J116" s="1249" t="s">
        <v>928</v>
      </c>
    </row>
    <row r="117" spans="1:10" x14ac:dyDescent="0.25">
      <c r="A117" s="1249">
        <v>416</v>
      </c>
      <c r="B117" s="1249" t="s">
        <v>74</v>
      </c>
      <c r="C117" s="1249" t="s">
        <v>57</v>
      </c>
      <c r="D117" s="1249" t="s">
        <v>537</v>
      </c>
      <c r="E117" s="1249">
        <v>9069</v>
      </c>
      <c r="F117" s="1164">
        <v>5.355E-2</v>
      </c>
      <c r="G117" s="1249">
        <v>8608</v>
      </c>
      <c r="H117" s="1250">
        <v>0</v>
      </c>
      <c r="I117" s="1249">
        <v>8608</v>
      </c>
      <c r="J117" s="1249" t="s">
        <v>928</v>
      </c>
    </row>
    <row r="118" spans="1:10" x14ac:dyDescent="0.25">
      <c r="A118" s="1249">
        <v>441</v>
      </c>
      <c r="B118" s="1249" t="s">
        <v>547</v>
      </c>
      <c r="C118" s="1249" t="s">
        <v>545</v>
      </c>
      <c r="D118" s="1249" t="s">
        <v>503</v>
      </c>
      <c r="E118" s="1249">
        <v>7175</v>
      </c>
      <c r="F118" s="1164">
        <v>0.11119999999999999</v>
      </c>
      <c r="G118" s="1249">
        <v>6457</v>
      </c>
      <c r="H118" s="1250">
        <v>0</v>
      </c>
      <c r="I118" s="1249">
        <v>6457</v>
      </c>
      <c r="J118" s="1249" t="s">
        <v>928</v>
      </c>
    </row>
    <row r="119" spans="1:10" x14ac:dyDescent="0.25">
      <c r="A119" s="1249">
        <v>448</v>
      </c>
      <c r="B119" s="1249" t="s">
        <v>603</v>
      </c>
      <c r="C119" s="1249" t="s">
        <v>545</v>
      </c>
      <c r="D119" s="1249" t="s">
        <v>503</v>
      </c>
      <c r="E119" s="1249">
        <v>10437</v>
      </c>
      <c r="F119" s="1250">
        <v>0</v>
      </c>
      <c r="G119" s="1249">
        <v>10437</v>
      </c>
      <c r="H119" s="1250">
        <v>0</v>
      </c>
      <c r="I119" s="1249">
        <v>10437</v>
      </c>
      <c r="J119" s="1249" t="s">
        <v>928</v>
      </c>
    </row>
    <row r="120" spans="1:10" x14ac:dyDescent="0.25">
      <c r="A120" s="1249">
        <v>450</v>
      </c>
      <c r="B120" s="1249" t="s">
        <v>1287</v>
      </c>
      <c r="C120" s="1249" t="s">
        <v>551</v>
      </c>
      <c r="D120" s="1249" t="s">
        <v>503</v>
      </c>
      <c r="E120" s="1249">
        <v>23884</v>
      </c>
      <c r="F120" s="1250">
        <v>0</v>
      </c>
      <c r="G120" s="1249">
        <v>23884</v>
      </c>
      <c r="H120" s="1250">
        <v>0</v>
      </c>
      <c r="I120" s="1249">
        <v>23884</v>
      </c>
      <c r="J120" s="1249" t="s">
        <v>928</v>
      </c>
    </row>
    <row r="121" spans="1:10" x14ac:dyDescent="0.25">
      <c r="A121" s="1249">
        <v>468</v>
      </c>
      <c r="B121" s="1249" t="s">
        <v>75</v>
      </c>
      <c r="C121" s="1249" t="s">
        <v>571</v>
      </c>
      <c r="D121" s="1249" t="s">
        <v>537</v>
      </c>
      <c r="E121" s="1249">
        <v>1357</v>
      </c>
      <c r="F121" s="1250">
        <v>0</v>
      </c>
      <c r="G121" s="1249">
        <v>1357</v>
      </c>
      <c r="H121" s="1250">
        <v>0</v>
      </c>
      <c r="I121" s="1249">
        <v>1357</v>
      </c>
      <c r="J121" s="1249" t="s">
        <v>928</v>
      </c>
    </row>
    <row r="122" spans="1:10" x14ac:dyDescent="0.25">
      <c r="A122" s="1249">
        <v>481</v>
      </c>
      <c r="B122" s="1249" t="s">
        <v>604</v>
      </c>
      <c r="C122" s="1249" t="s">
        <v>432</v>
      </c>
      <c r="D122" s="1249" t="s">
        <v>503</v>
      </c>
      <c r="E122" s="1249">
        <v>5904</v>
      </c>
      <c r="F122" s="1164">
        <v>0.11103</v>
      </c>
      <c r="G122" s="1249">
        <v>5314</v>
      </c>
      <c r="H122" s="1250">
        <v>0</v>
      </c>
      <c r="I122" s="1249">
        <v>5314</v>
      </c>
      <c r="J122" s="1249" t="s">
        <v>928</v>
      </c>
    </row>
    <row r="123" spans="1:10" x14ac:dyDescent="0.25">
      <c r="A123" s="1249">
        <v>483</v>
      </c>
      <c r="B123" s="1249" t="s">
        <v>605</v>
      </c>
      <c r="C123" s="1249" t="s">
        <v>545</v>
      </c>
      <c r="D123" s="1249" t="s">
        <v>503</v>
      </c>
      <c r="E123" s="1249">
        <v>14689</v>
      </c>
      <c r="F123" s="1164">
        <v>0.11104</v>
      </c>
      <c r="G123" s="1249">
        <v>13221</v>
      </c>
      <c r="H123" s="1250">
        <v>0</v>
      </c>
      <c r="I123" s="1249">
        <v>13221</v>
      </c>
      <c r="J123" s="1249" t="s">
        <v>928</v>
      </c>
    </row>
    <row r="124" spans="1:10" x14ac:dyDescent="0.25">
      <c r="A124" s="1249">
        <v>485</v>
      </c>
      <c r="B124" s="1249" t="s">
        <v>606</v>
      </c>
      <c r="C124" s="1249" t="s">
        <v>545</v>
      </c>
      <c r="D124" s="1249" t="s">
        <v>503</v>
      </c>
      <c r="E124" s="1249">
        <v>6958</v>
      </c>
      <c r="F124" s="1164">
        <v>0.11115</v>
      </c>
      <c r="G124" s="1249">
        <v>6262</v>
      </c>
      <c r="H124" s="1250">
        <v>0</v>
      </c>
      <c r="I124" s="1249">
        <v>6262</v>
      </c>
      <c r="J124" s="1249" t="s">
        <v>928</v>
      </c>
    </row>
    <row r="125" spans="1:10" x14ac:dyDescent="0.25">
      <c r="A125" s="1249">
        <v>486</v>
      </c>
      <c r="B125" s="1249" t="s">
        <v>607</v>
      </c>
      <c r="C125" s="1249" t="s">
        <v>514</v>
      </c>
      <c r="D125" s="1249" t="s">
        <v>503</v>
      </c>
      <c r="E125" s="1249">
        <v>11526</v>
      </c>
      <c r="F125" s="1250">
        <v>0</v>
      </c>
      <c r="G125" s="1249">
        <v>11526</v>
      </c>
      <c r="H125" s="1250">
        <v>0</v>
      </c>
      <c r="I125" s="1249">
        <v>11526</v>
      </c>
      <c r="J125" s="1249" t="s">
        <v>928</v>
      </c>
    </row>
    <row r="126" spans="1:10" x14ac:dyDescent="0.25">
      <c r="A126" s="1249">
        <v>487</v>
      </c>
      <c r="B126" s="1249" t="s">
        <v>608</v>
      </c>
      <c r="C126" s="1249" t="s">
        <v>545</v>
      </c>
      <c r="D126" s="1249" t="s">
        <v>503</v>
      </c>
      <c r="E126" s="1249">
        <v>8867</v>
      </c>
      <c r="F126" s="1164">
        <v>0.11101</v>
      </c>
      <c r="G126" s="1249">
        <v>7981</v>
      </c>
      <c r="H126" s="1250">
        <v>0</v>
      </c>
      <c r="I126" s="1249">
        <v>7981</v>
      </c>
      <c r="J126" s="1249" t="s">
        <v>928</v>
      </c>
    </row>
    <row r="127" spans="1:10" x14ac:dyDescent="0.25">
      <c r="A127" s="1249">
        <v>494</v>
      </c>
      <c r="B127" s="1249" t="s">
        <v>609</v>
      </c>
      <c r="C127" s="1249" t="s">
        <v>556</v>
      </c>
      <c r="D127" s="1249" t="s">
        <v>503</v>
      </c>
      <c r="E127" s="1249">
        <v>15463</v>
      </c>
      <c r="F127" s="1164">
        <v>0.11117</v>
      </c>
      <c r="G127" s="1249">
        <v>13916</v>
      </c>
      <c r="H127" s="1250">
        <v>0</v>
      </c>
      <c r="I127" s="1249">
        <v>13916</v>
      </c>
      <c r="J127" s="1249" t="s">
        <v>928</v>
      </c>
    </row>
    <row r="128" spans="1:10" x14ac:dyDescent="0.25">
      <c r="A128" s="1249">
        <v>495</v>
      </c>
      <c r="B128" s="1249" t="s">
        <v>610</v>
      </c>
      <c r="C128" s="1249" t="s">
        <v>446</v>
      </c>
      <c r="D128" s="1249" t="s">
        <v>503</v>
      </c>
      <c r="E128" s="1249">
        <v>29344</v>
      </c>
      <c r="F128" s="1164">
        <v>0.11114</v>
      </c>
      <c r="G128" s="1249">
        <v>26409</v>
      </c>
      <c r="H128" s="1250">
        <v>0</v>
      </c>
      <c r="I128" s="1249">
        <v>26409</v>
      </c>
      <c r="J128" s="1249" t="s">
        <v>928</v>
      </c>
    </row>
    <row r="129" spans="1:10" x14ac:dyDescent="0.25">
      <c r="A129" s="1249">
        <v>502</v>
      </c>
      <c r="B129" s="1249" t="s">
        <v>611</v>
      </c>
      <c r="C129" s="1249" t="s">
        <v>551</v>
      </c>
      <c r="D129" s="1249" t="s">
        <v>503</v>
      </c>
      <c r="E129" s="1249">
        <v>15923</v>
      </c>
      <c r="F129" s="1164">
        <v>0.11108999999999999</v>
      </c>
      <c r="G129" s="1249">
        <v>14331</v>
      </c>
      <c r="H129" s="1250">
        <v>0</v>
      </c>
      <c r="I129" s="1249">
        <v>14331</v>
      </c>
      <c r="J129" s="1249" t="s">
        <v>928</v>
      </c>
    </row>
    <row r="130" spans="1:10" x14ac:dyDescent="0.25">
      <c r="A130" s="1249">
        <v>511</v>
      </c>
      <c r="B130" s="1249" t="s">
        <v>613</v>
      </c>
      <c r="C130" s="1249" t="s">
        <v>562</v>
      </c>
      <c r="D130" s="1249" t="s">
        <v>537</v>
      </c>
      <c r="E130" s="1249">
        <v>5198</v>
      </c>
      <c r="F130" s="1250">
        <v>0</v>
      </c>
      <c r="G130" s="1249">
        <v>5198</v>
      </c>
      <c r="H130" s="1250">
        <v>0</v>
      </c>
      <c r="I130" s="1249">
        <v>5198</v>
      </c>
      <c r="J130" s="1249" t="s">
        <v>928</v>
      </c>
    </row>
    <row r="131" spans="1:10" x14ac:dyDescent="0.25">
      <c r="A131" s="1249">
        <v>513</v>
      </c>
      <c r="B131" s="1249" t="s">
        <v>614</v>
      </c>
      <c r="C131" s="1249"/>
      <c r="D131" s="1249" t="s">
        <v>537</v>
      </c>
      <c r="E131" s="1249">
        <v>9223</v>
      </c>
      <c r="F131" s="1250">
        <v>0</v>
      </c>
      <c r="G131" s="1249">
        <v>9223</v>
      </c>
      <c r="H131" s="1250">
        <v>0</v>
      </c>
      <c r="I131" s="1249">
        <v>9223</v>
      </c>
      <c r="J131" s="1249" t="s">
        <v>928</v>
      </c>
    </row>
    <row r="132" spans="1:10" x14ac:dyDescent="0.25">
      <c r="A132" s="1249">
        <v>514</v>
      </c>
      <c r="B132" s="1249" t="s">
        <v>615</v>
      </c>
      <c r="C132" s="1249"/>
      <c r="D132" s="1249" t="s">
        <v>537</v>
      </c>
      <c r="E132" s="1249">
        <v>13023</v>
      </c>
      <c r="F132" s="1164">
        <v>5.2699999999999997E-2</v>
      </c>
      <c r="G132" s="1249">
        <v>12371</v>
      </c>
      <c r="H132" s="1250">
        <v>0</v>
      </c>
      <c r="I132" s="1249">
        <v>12371</v>
      </c>
      <c r="J132" s="1249" t="s">
        <v>928</v>
      </c>
    </row>
    <row r="133" spans="1:10" x14ac:dyDescent="0.25">
      <c r="A133" s="1249">
        <v>521</v>
      </c>
      <c r="B133" s="1249" t="s">
        <v>617</v>
      </c>
      <c r="C133" s="1249" t="s">
        <v>514</v>
      </c>
      <c r="D133" s="1249" t="s">
        <v>503</v>
      </c>
      <c r="E133" s="1249">
        <v>25790</v>
      </c>
      <c r="F133" s="1250">
        <v>0</v>
      </c>
      <c r="G133" s="1249">
        <v>25790</v>
      </c>
      <c r="H133" s="1250">
        <v>0</v>
      </c>
      <c r="I133" s="1249">
        <v>25790</v>
      </c>
      <c r="J133" s="1249" t="s">
        <v>928</v>
      </c>
    </row>
    <row r="134" spans="1:10" x14ac:dyDescent="0.25">
      <c r="A134" s="1249">
        <v>522</v>
      </c>
      <c r="B134" s="1249" t="s">
        <v>618</v>
      </c>
      <c r="C134" s="1249" t="s">
        <v>514</v>
      </c>
      <c r="D134" s="1249" t="s">
        <v>503</v>
      </c>
      <c r="E134" s="1249">
        <v>29659</v>
      </c>
      <c r="F134" s="1250">
        <v>0</v>
      </c>
      <c r="G134" s="1249">
        <v>29659</v>
      </c>
      <c r="H134" s="1250">
        <v>0</v>
      </c>
      <c r="I134" s="1249">
        <v>29659</v>
      </c>
      <c r="J134" s="1249" t="s">
        <v>928</v>
      </c>
    </row>
    <row r="135" spans="1:10" x14ac:dyDescent="0.25">
      <c r="A135" s="1097">
        <v>528</v>
      </c>
      <c r="B135" s="1097" t="s">
        <v>619</v>
      </c>
      <c r="C135" s="1097" t="s">
        <v>514</v>
      </c>
      <c r="D135" s="1097" t="s">
        <v>503</v>
      </c>
      <c r="E135" s="1249">
        <v>4311</v>
      </c>
      <c r="F135" s="1250">
        <v>0</v>
      </c>
      <c r="G135" s="1249">
        <v>4311</v>
      </c>
      <c r="H135" s="1250">
        <v>0</v>
      </c>
      <c r="I135" s="1249">
        <v>4311</v>
      </c>
      <c r="J135" s="1249" t="s">
        <v>933</v>
      </c>
    </row>
    <row r="136" spans="1:10" x14ac:dyDescent="0.25">
      <c r="A136" s="1097">
        <v>529</v>
      </c>
      <c r="B136" s="1097" t="s">
        <v>620</v>
      </c>
      <c r="C136" s="1097" t="s">
        <v>514</v>
      </c>
      <c r="D136" s="1097" t="s">
        <v>503</v>
      </c>
      <c r="E136" s="1249">
        <v>5322</v>
      </c>
      <c r="F136" s="1250">
        <v>0</v>
      </c>
      <c r="G136" s="1249">
        <v>5322</v>
      </c>
      <c r="H136" s="1250">
        <v>0</v>
      </c>
      <c r="I136" s="1249">
        <v>5322</v>
      </c>
      <c r="J136" s="1249" t="s">
        <v>933</v>
      </c>
    </row>
    <row r="137" spans="1:10" x14ac:dyDescent="0.25">
      <c r="A137" s="1097">
        <v>530</v>
      </c>
      <c r="B137" s="1097" t="s">
        <v>621</v>
      </c>
      <c r="C137" s="1097" t="s">
        <v>545</v>
      </c>
      <c r="D137" s="1097" t="s">
        <v>503</v>
      </c>
      <c r="E137" s="1249">
        <v>1432</v>
      </c>
      <c r="F137" s="1250">
        <v>0</v>
      </c>
      <c r="G137" s="1249">
        <v>1432</v>
      </c>
      <c r="H137" s="1250">
        <v>0</v>
      </c>
      <c r="I137" s="1249">
        <v>1432</v>
      </c>
      <c r="J137" s="1249" t="s">
        <v>933</v>
      </c>
    </row>
    <row r="138" spans="1:10" x14ac:dyDescent="0.25">
      <c r="A138" s="1097">
        <v>531</v>
      </c>
      <c r="B138" s="1097" t="s">
        <v>622</v>
      </c>
      <c r="C138" s="1097" t="s">
        <v>432</v>
      </c>
      <c r="D138" s="1097" t="s">
        <v>503</v>
      </c>
      <c r="E138" s="1249">
        <v>2289</v>
      </c>
      <c r="F138" s="1250">
        <v>0</v>
      </c>
      <c r="G138" s="1249">
        <v>2289</v>
      </c>
      <c r="H138" s="1250">
        <v>0</v>
      </c>
      <c r="I138" s="1249">
        <v>2289</v>
      </c>
      <c r="J138" s="1249" t="s">
        <v>933</v>
      </c>
    </row>
    <row r="139" spans="1:10" x14ac:dyDescent="0.25">
      <c r="A139" s="1097">
        <v>533</v>
      </c>
      <c r="B139" s="1097" t="s">
        <v>623</v>
      </c>
      <c r="C139" s="1097" t="s">
        <v>556</v>
      </c>
      <c r="D139" s="1097" t="s">
        <v>503</v>
      </c>
      <c r="E139" s="1249">
        <v>3668</v>
      </c>
      <c r="F139" s="1250">
        <v>0</v>
      </c>
      <c r="G139" s="1249">
        <v>3668</v>
      </c>
      <c r="H139" s="1250">
        <v>0</v>
      </c>
      <c r="I139" s="1249">
        <v>3668</v>
      </c>
      <c r="J139" s="1249" t="s">
        <v>933</v>
      </c>
    </row>
    <row r="140" spans="1:10" x14ac:dyDescent="0.25">
      <c r="A140" s="1097">
        <v>534</v>
      </c>
      <c r="B140" s="1097" t="s">
        <v>624</v>
      </c>
      <c r="C140" s="1097" t="s">
        <v>545</v>
      </c>
      <c r="D140" s="1097" t="s">
        <v>503</v>
      </c>
      <c r="E140" s="1249">
        <v>3668</v>
      </c>
      <c r="F140" s="1250">
        <v>0</v>
      </c>
      <c r="G140" s="1249">
        <v>3668</v>
      </c>
      <c r="H140" s="1250">
        <v>0</v>
      </c>
      <c r="I140" s="1249">
        <v>3668</v>
      </c>
      <c r="J140" s="1249" t="s">
        <v>933</v>
      </c>
    </row>
    <row r="141" spans="1:10" x14ac:dyDescent="0.25">
      <c r="A141" s="1097">
        <v>535</v>
      </c>
      <c r="B141" s="1097" t="s">
        <v>625</v>
      </c>
      <c r="C141" s="1097" t="s">
        <v>551</v>
      </c>
      <c r="D141" s="1097" t="s">
        <v>503</v>
      </c>
      <c r="E141" s="1249">
        <v>5047</v>
      </c>
      <c r="F141" s="1250">
        <v>0</v>
      </c>
      <c r="G141" s="1249">
        <v>5047</v>
      </c>
      <c r="H141" s="1250">
        <v>0</v>
      </c>
      <c r="I141" s="1249">
        <v>5047</v>
      </c>
      <c r="J141" s="1249" t="s">
        <v>933</v>
      </c>
    </row>
    <row r="142" spans="1:10" x14ac:dyDescent="0.25">
      <c r="A142" s="1249">
        <v>541</v>
      </c>
      <c r="B142" s="1249" t="s">
        <v>626</v>
      </c>
      <c r="C142" s="1249" t="s">
        <v>545</v>
      </c>
      <c r="D142" s="1249" t="s">
        <v>503</v>
      </c>
      <c r="E142" s="1249">
        <v>24212</v>
      </c>
      <c r="F142" s="1250">
        <v>0</v>
      </c>
      <c r="G142" s="1249">
        <v>24212</v>
      </c>
      <c r="H142" s="1250">
        <v>0</v>
      </c>
      <c r="I142" s="1249">
        <v>24212</v>
      </c>
      <c r="J142" s="1249" t="s">
        <v>928</v>
      </c>
    </row>
    <row r="143" spans="1:10" x14ac:dyDescent="0.25">
      <c r="A143" s="1249">
        <v>545</v>
      </c>
      <c r="B143" s="1249" t="s">
        <v>627</v>
      </c>
      <c r="C143" s="1249" t="s">
        <v>545</v>
      </c>
      <c r="D143" s="1249" t="s">
        <v>503</v>
      </c>
      <c r="E143" s="1249">
        <v>22034</v>
      </c>
      <c r="F143" s="1250">
        <v>0</v>
      </c>
      <c r="G143" s="1249">
        <v>22034</v>
      </c>
      <c r="H143" s="1250">
        <v>0</v>
      </c>
      <c r="I143" s="1249">
        <v>22034</v>
      </c>
      <c r="J143" s="1249" t="s">
        <v>928</v>
      </c>
    </row>
    <row r="144" spans="1:10" x14ac:dyDescent="0.25">
      <c r="A144" s="1249">
        <v>547</v>
      </c>
      <c r="B144" s="1249" t="s">
        <v>628</v>
      </c>
      <c r="C144" s="1249" t="s">
        <v>545</v>
      </c>
      <c r="D144" s="1249" t="s">
        <v>503</v>
      </c>
      <c r="E144" s="1249">
        <v>22034</v>
      </c>
      <c r="F144" s="1250">
        <v>0</v>
      </c>
      <c r="G144" s="1249">
        <v>22034</v>
      </c>
      <c r="H144" s="1250">
        <v>0</v>
      </c>
      <c r="I144" s="1249">
        <v>22034</v>
      </c>
      <c r="J144" s="1249" t="s">
        <v>928</v>
      </c>
    </row>
    <row r="145" spans="1:10" x14ac:dyDescent="0.25">
      <c r="A145" s="1249">
        <v>566</v>
      </c>
      <c r="B145" s="1249" t="s">
        <v>633</v>
      </c>
      <c r="C145" s="1249" t="s">
        <v>446</v>
      </c>
      <c r="D145" s="1249" t="s">
        <v>503</v>
      </c>
      <c r="E145" s="1249">
        <v>50078</v>
      </c>
      <c r="F145" s="1250">
        <v>0</v>
      </c>
      <c r="G145" s="1249">
        <v>50078</v>
      </c>
      <c r="H145" s="1250">
        <v>0</v>
      </c>
      <c r="I145" s="1249">
        <v>50078</v>
      </c>
      <c r="J145" s="1249" t="s">
        <v>928</v>
      </c>
    </row>
    <row r="146" spans="1:10" x14ac:dyDescent="0.25">
      <c r="A146" s="1097">
        <v>567</v>
      </c>
      <c r="B146" s="1097" t="s">
        <v>634</v>
      </c>
      <c r="C146" s="1097" t="s">
        <v>446</v>
      </c>
      <c r="D146" s="1097" t="s">
        <v>503</v>
      </c>
      <c r="E146" s="1249">
        <v>8264</v>
      </c>
      <c r="F146" s="1164">
        <v>0.12512000000000001</v>
      </c>
      <c r="G146" s="1249">
        <v>7345</v>
      </c>
      <c r="H146" s="1250">
        <v>0</v>
      </c>
      <c r="I146" s="1249">
        <v>7345</v>
      </c>
      <c r="J146" s="1249" t="s">
        <v>933</v>
      </c>
    </row>
    <row r="147" spans="1:10" x14ac:dyDescent="0.25">
      <c r="A147" s="1249">
        <v>568</v>
      </c>
      <c r="B147" s="1249" t="s">
        <v>635</v>
      </c>
      <c r="C147" s="1249" t="s">
        <v>446</v>
      </c>
      <c r="D147" s="1249" t="s">
        <v>503</v>
      </c>
      <c r="E147" s="1249">
        <v>50078</v>
      </c>
      <c r="F147" s="1250">
        <v>0</v>
      </c>
      <c r="G147" s="1249">
        <v>50078</v>
      </c>
      <c r="H147" s="1250">
        <v>0</v>
      </c>
      <c r="I147" s="1249">
        <v>50078</v>
      </c>
      <c r="J147" s="1249" t="s">
        <v>928</v>
      </c>
    </row>
    <row r="148" spans="1:10" x14ac:dyDescent="0.25">
      <c r="A148" s="1097">
        <v>571</v>
      </c>
      <c r="B148" s="1097" t="s">
        <v>636</v>
      </c>
      <c r="C148" s="1097" t="s">
        <v>146</v>
      </c>
      <c r="D148" s="1097" t="s">
        <v>503</v>
      </c>
      <c r="E148" s="1249">
        <v>25399</v>
      </c>
      <c r="F148" s="1250">
        <v>0</v>
      </c>
      <c r="G148" s="1249">
        <v>25399</v>
      </c>
      <c r="H148" s="1250">
        <v>0</v>
      </c>
      <c r="I148" s="1249">
        <v>25399</v>
      </c>
      <c r="J148" s="1249" t="s">
        <v>933</v>
      </c>
    </row>
    <row r="149" spans="1:10" x14ac:dyDescent="0.25">
      <c r="A149" s="1249">
        <v>587</v>
      </c>
      <c r="B149" s="1249" t="s">
        <v>639</v>
      </c>
      <c r="C149" s="1249" t="s">
        <v>514</v>
      </c>
      <c r="D149" s="1249" t="s">
        <v>503</v>
      </c>
      <c r="E149" s="1249">
        <v>21373</v>
      </c>
      <c r="F149" s="1250">
        <v>0</v>
      </c>
      <c r="G149" s="1249">
        <v>21373</v>
      </c>
      <c r="H149" s="1250">
        <v>0</v>
      </c>
      <c r="I149" s="1249">
        <v>21373</v>
      </c>
      <c r="J149" s="1249" t="s">
        <v>928</v>
      </c>
    </row>
    <row r="150" spans="1:10" x14ac:dyDescent="0.25">
      <c r="A150" s="1097">
        <v>612</v>
      </c>
      <c r="B150" s="1097" t="s">
        <v>640</v>
      </c>
      <c r="C150" s="1097"/>
      <c r="D150" s="1097" t="s">
        <v>630</v>
      </c>
      <c r="E150" s="1249">
        <v>124</v>
      </c>
      <c r="F150" s="1249"/>
      <c r="G150" s="1249"/>
      <c r="H150" s="1249"/>
      <c r="I150" s="1249"/>
      <c r="J150" s="1249" t="s">
        <v>933</v>
      </c>
    </row>
    <row r="151" spans="1:10" x14ac:dyDescent="0.25">
      <c r="A151" s="1097">
        <v>617</v>
      </c>
      <c r="B151" s="1097" t="s">
        <v>641</v>
      </c>
      <c r="C151" s="1097"/>
      <c r="D151" s="1097" t="s">
        <v>630</v>
      </c>
      <c r="E151" s="1249">
        <v>570</v>
      </c>
      <c r="F151" s="1249"/>
      <c r="G151" s="1249"/>
      <c r="H151" s="1249"/>
      <c r="I151" s="1249"/>
      <c r="J151" s="1249" t="s">
        <v>933</v>
      </c>
    </row>
    <row r="152" spans="1:10" x14ac:dyDescent="0.25">
      <c r="A152" s="1097">
        <v>618</v>
      </c>
      <c r="B152" s="1097" t="s">
        <v>642</v>
      </c>
      <c r="C152" s="1097"/>
      <c r="D152" s="1097" t="s">
        <v>630</v>
      </c>
      <c r="E152" s="1249">
        <v>405</v>
      </c>
      <c r="F152" s="1249"/>
      <c r="G152" s="1249"/>
      <c r="H152" s="1249"/>
      <c r="I152" s="1249"/>
      <c r="J152" s="1249" t="s">
        <v>933</v>
      </c>
    </row>
    <row r="153" spans="1:10" x14ac:dyDescent="0.25">
      <c r="A153" s="1249">
        <v>632</v>
      </c>
      <c r="B153" s="1249" t="s">
        <v>643</v>
      </c>
      <c r="C153" s="1249"/>
      <c r="D153" s="1249" t="s">
        <v>537</v>
      </c>
      <c r="E153" s="1249">
        <v>12813</v>
      </c>
      <c r="F153" s="1164">
        <v>2.2179999999999998E-2</v>
      </c>
      <c r="G153" s="1249">
        <v>12535</v>
      </c>
      <c r="H153" s="1250">
        <v>0</v>
      </c>
      <c r="I153" s="1249">
        <v>12535</v>
      </c>
      <c r="J153" s="1249" t="s">
        <v>928</v>
      </c>
    </row>
    <row r="154" spans="1:10" x14ac:dyDescent="0.25">
      <c r="A154" s="1249">
        <v>637</v>
      </c>
      <c r="B154" s="1249" t="s">
        <v>644</v>
      </c>
      <c r="C154" s="1249" t="s">
        <v>562</v>
      </c>
      <c r="D154" s="1249" t="s">
        <v>537</v>
      </c>
      <c r="E154" s="1249">
        <v>12028</v>
      </c>
      <c r="F154" s="1250">
        <v>0</v>
      </c>
      <c r="G154" s="1249">
        <v>12028</v>
      </c>
      <c r="H154" s="1250">
        <v>0</v>
      </c>
      <c r="I154" s="1249">
        <v>12028</v>
      </c>
      <c r="J154" s="1249" t="s">
        <v>928</v>
      </c>
    </row>
    <row r="155" spans="1:10" x14ac:dyDescent="0.25">
      <c r="A155" s="1249">
        <v>638</v>
      </c>
      <c r="B155" s="1249" t="s">
        <v>645</v>
      </c>
      <c r="C155" s="1249" t="s">
        <v>562</v>
      </c>
      <c r="D155" s="1249" t="s">
        <v>537</v>
      </c>
      <c r="E155" s="1249">
        <v>14307</v>
      </c>
      <c r="F155" s="1250">
        <v>0</v>
      </c>
      <c r="G155" s="1249">
        <v>14307</v>
      </c>
      <c r="H155" s="1250">
        <v>0</v>
      </c>
      <c r="I155" s="1249">
        <v>14307</v>
      </c>
      <c r="J155" s="1249" t="s">
        <v>928</v>
      </c>
    </row>
    <row r="156" spans="1:10" x14ac:dyDescent="0.25">
      <c r="A156" s="1249">
        <v>639</v>
      </c>
      <c r="B156" s="1249" t="s">
        <v>646</v>
      </c>
      <c r="C156" s="1249" t="s">
        <v>562</v>
      </c>
      <c r="D156" s="1249" t="s">
        <v>537</v>
      </c>
      <c r="E156" s="1249">
        <v>12669</v>
      </c>
      <c r="F156" s="1250">
        <v>0</v>
      </c>
      <c r="G156" s="1249">
        <v>12669</v>
      </c>
      <c r="H156" s="1250">
        <v>0</v>
      </c>
      <c r="I156" s="1249">
        <v>12669</v>
      </c>
      <c r="J156" s="1249" t="s">
        <v>928</v>
      </c>
    </row>
    <row r="157" spans="1:10" x14ac:dyDescent="0.25">
      <c r="A157" s="1249">
        <v>665</v>
      </c>
      <c r="B157" s="1249" t="s">
        <v>647</v>
      </c>
      <c r="C157" s="1249" t="s">
        <v>57</v>
      </c>
      <c r="D157" s="1249" t="s">
        <v>537</v>
      </c>
      <c r="E157" s="1249">
        <v>10407</v>
      </c>
      <c r="F157" s="1164">
        <v>5.3870000000000001E-2</v>
      </c>
      <c r="G157" s="1249">
        <v>9875</v>
      </c>
      <c r="H157" s="1250">
        <v>0</v>
      </c>
      <c r="I157" s="1249">
        <v>9875</v>
      </c>
      <c r="J157" s="1249" t="s">
        <v>928</v>
      </c>
    </row>
    <row r="158" spans="1:10" x14ac:dyDescent="0.25">
      <c r="A158" s="1249">
        <v>684</v>
      </c>
      <c r="B158" s="1249" t="s">
        <v>648</v>
      </c>
      <c r="C158" s="1249" t="s">
        <v>432</v>
      </c>
      <c r="D158" s="1249" t="s">
        <v>503</v>
      </c>
      <c r="E158" s="1249">
        <v>17133</v>
      </c>
      <c r="F158" s="1250">
        <v>0</v>
      </c>
      <c r="G158" s="1249">
        <v>17133</v>
      </c>
      <c r="H158" s="1250">
        <v>0</v>
      </c>
      <c r="I158" s="1249">
        <v>17133</v>
      </c>
      <c r="J158" s="1249" t="s">
        <v>928</v>
      </c>
    </row>
    <row r="159" spans="1:10" x14ac:dyDescent="0.25">
      <c r="A159" s="1097">
        <v>686</v>
      </c>
      <c r="B159" s="1097" t="s">
        <v>649</v>
      </c>
      <c r="C159" s="1097" t="s">
        <v>514</v>
      </c>
      <c r="D159" s="1097" t="s">
        <v>503</v>
      </c>
      <c r="E159" s="1249">
        <v>5322</v>
      </c>
      <c r="F159" s="1250">
        <v>0</v>
      </c>
      <c r="G159" s="1249">
        <v>5322</v>
      </c>
      <c r="H159" s="1250">
        <v>0</v>
      </c>
      <c r="I159" s="1249">
        <v>5322</v>
      </c>
      <c r="J159" s="1249" t="s">
        <v>933</v>
      </c>
    </row>
    <row r="160" spans="1:10" x14ac:dyDescent="0.25">
      <c r="A160" s="1097">
        <v>687</v>
      </c>
      <c r="B160" s="1097" t="s">
        <v>650</v>
      </c>
      <c r="C160" s="1097" t="s">
        <v>432</v>
      </c>
      <c r="D160" s="1097" t="s">
        <v>503</v>
      </c>
      <c r="E160" s="1249">
        <v>3115</v>
      </c>
      <c r="F160" s="1250">
        <v>0</v>
      </c>
      <c r="G160" s="1249">
        <v>3115</v>
      </c>
      <c r="H160" s="1250">
        <v>0</v>
      </c>
      <c r="I160" s="1249">
        <v>3115</v>
      </c>
      <c r="J160" s="1249" t="s">
        <v>933</v>
      </c>
    </row>
    <row r="161" spans="1:10" x14ac:dyDescent="0.25">
      <c r="A161" s="1097">
        <v>688</v>
      </c>
      <c r="B161" s="1097" t="s">
        <v>651</v>
      </c>
      <c r="C161" s="1097" t="s">
        <v>445</v>
      </c>
      <c r="D161" s="1097" t="s">
        <v>503</v>
      </c>
      <c r="E161" s="1249">
        <v>2748</v>
      </c>
      <c r="F161" s="1250">
        <v>0</v>
      </c>
      <c r="G161" s="1249">
        <v>2748</v>
      </c>
      <c r="H161" s="1250">
        <v>0</v>
      </c>
      <c r="I161" s="1249">
        <v>2748</v>
      </c>
      <c r="J161" s="1249" t="s">
        <v>933</v>
      </c>
    </row>
    <row r="162" spans="1:10" x14ac:dyDescent="0.25">
      <c r="A162" s="1097">
        <v>689</v>
      </c>
      <c r="B162" s="1097" t="s">
        <v>652</v>
      </c>
      <c r="C162" s="1097" t="s">
        <v>445</v>
      </c>
      <c r="D162" s="1097" t="s">
        <v>503</v>
      </c>
      <c r="E162" s="1249">
        <v>2748</v>
      </c>
      <c r="F162" s="1250">
        <v>0</v>
      </c>
      <c r="G162" s="1249">
        <v>2748</v>
      </c>
      <c r="H162" s="1250">
        <v>0</v>
      </c>
      <c r="I162" s="1249">
        <v>2748</v>
      </c>
      <c r="J162" s="1249" t="s">
        <v>933</v>
      </c>
    </row>
    <row r="163" spans="1:10" x14ac:dyDescent="0.25">
      <c r="A163" s="1097">
        <v>699</v>
      </c>
      <c r="B163" s="1097" t="s">
        <v>654</v>
      </c>
      <c r="C163" s="1097" t="s">
        <v>545</v>
      </c>
      <c r="D163" s="1097" t="s">
        <v>503</v>
      </c>
      <c r="E163" s="1249">
        <v>4637</v>
      </c>
      <c r="F163" s="1164">
        <v>5.5539999999999999E-2</v>
      </c>
      <c r="G163" s="1249">
        <v>4393</v>
      </c>
      <c r="H163" s="1250">
        <v>0</v>
      </c>
      <c r="I163" s="1249">
        <v>4393</v>
      </c>
      <c r="J163" s="1249" t="s">
        <v>933</v>
      </c>
    </row>
    <row r="164" spans="1:10" x14ac:dyDescent="0.25">
      <c r="A164" s="1249">
        <v>736</v>
      </c>
      <c r="B164" s="1249" t="s">
        <v>108</v>
      </c>
      <c r="C164" s="1249" t="s">
        <v>562</v>
      </c>
      <c r="D164" s="1249" t="s">
        <v>537</v>
      </c>
      <c r="E164" s="1249">
        <v>9929</v>
      </c>
      <c r="F164" s="1250">
        <v>0</v>
      </c>
      <c r="G164" s="1249">
        <v>9929</v>
      </c>
      <c r="H164" s="1250">
        <v>0</v>
      </c>
      <c r="I164" s="1249">
        <v>9929</v>
      </c>
      <c r="J164" s="1249" t="s">
        <v>928</v>
      </c>
    </row>
    <row r="165" spans="1:10" x14ac:dyDescent="0.25">
      <c r="A165" s="1249">
        <v>740</v>
      </c>
      <c r="B165" s="1249" t="s">
        <v>1010</v>
      </c>
      <c r="C165" s="1249" t="s">
        <v>562</v>
      </c>
      <c r="D165" s="1249" t="s">
        <v>537</v>
      </c>
      <c r="E165" s="1249">
        <v>14471</v>
      </c>
      <c r="F165" s="1250">
        <v>0</v>
      </c>
      <c r="G165" s="1249">
        <v>14471</v>
      </c>
      <c r="H165" s="1250">
        <v>0</v>
      </c>
      <c r="I165" s="1249">
        <v>14471</v>
      </c>
      <c r="J165" s="1249" t="s">
        <v>928</v>
      </c>
    </row>
    <row r="166" spans="1:10" x14ac:dyDescent="0.25">
      <c r="A166" s="1249">
        <v>747</v>
      </c>
      <c r="B166" s="1249" t="s">
        <v>116</v>
      </c>
      <c r="C166" s="1249" t="s">
        <v>562</v>
      </c>
      <c r="D166" s="1249" t="s">
        <v>537</v>
      </c>
      <c r="E166" s="1249">
        <v>6996</v>
      </c>
      <c r="F166" s="1250">
        <v>0</v>
      </c>
      <c r="G166" s="1249">
        <v>6996</v>
      </c>
      <c r="H166" s="1250">
        <v>0</v>
      </c>
      <c r="I166" s="1249">
        <v>6996</v>
      </c>
      <c r="J166" s="1249" t="s">
        <v>928</v>
      </c>
    </row>
    <row r="167" spans="1:10" x14ac:dyDescent="0.25">
      <c r="A167" s="1249">
        <v>748</v>
      </c>
      <c r="B167" s="1249" t="s">
        <v>117</v>
      </c>
      <c r="C167" s="1249" t="s">
        <v>562</v>
      </c>
      <c r="D167" s="1249" t="s">
        <v>537</v>
      </c>
      <c r="E167" s="1249">
        <v>8155</v>
      </c>
      <c r="F167" s="1250">
        <v>0</v>
      </c>
      <c r="G167" s="1249">
        <v>8155</v>
      </c>
      <c r="H167" s="1250">
        <v>0</v>
      </c>
      <c r="I167" s="1249">
        <v>8155</v>
      </c>
      <c r="J167" s="1249" t="s">
        <v>928</v>
      </c>
    </row>
    <row r="168" spans="1:10" x14ac:dyDescent="0.25">
      <c r="A168" s="1249">
        <v>753</v>
      </c>
      <c r="B168" s="1249" t="s">
        <v>661</v>
      </c>
      <c r="C168" s="1249" t="s">
        <v>562</v>
      </c>
      <c r="D168" s="1249" t="s">
        <v>537</v>
      </c>
      <c r="E168" s="1249">
        <v>15793</v>
      </c>
      <c r="F168" s="1250">
        <v>0</v>
      </c>
      <c r="G168" s="1249">
        <v>15793</v>
      </c>
      <c r="H168" s="1250">
        <v>0</v>
      </c>
      <c r="I168" s="1249">
        <v>15793</v>
      </c>
      <c r="J168" s="1249" t="s">
        <v>928</v>
      </c>
    </row>
    <row r="169" spans="1:10" x14ac:dyDescent="0.25">
      <c r="A169" s="1249">
        <v>755</v>
      </c>
      <c r="B169" s="1249" t="s">
        <v>1016</v>
      </c>
      <c r="C169" s="1249" t="s">
        <v>562</v>
      </c>
      <c r="D169" s="1249" t="s">
        <v>537</v>
      </c>
      <c r="E169" s="1249">
        <v>12531</v>
      </c>
      <c r="F169" s="1250">
        <v>0</v>
      </c>
      <c r="G169" s="1249">
        <v>12531</v>
      </c>
      <c r="H169" s="1250">
        <v>0</v>
      </c>
      <c r="I169" s="1249">
        <v>12531</v>
      </c>
      <c r="J169" s="1249" t="s">
        <v>928</v>
      </c>
    </row>
    <row r="170" spans="1:10" x14ac:dyDescent="0.25">
      <c r="A170" s="1249">
        <v>787</v>
      </c>
      <c r="B170" s="1249" t="s">
        <v>153</v>
      </c>
      <c r="C170" s="1249" t="s">
        <v>562</v>
      </c>
      <c r="D170" s="1249" t="s">
        <v>537</v>
      </c>
      <c r="E170" s="1249">
        <v>9744</v>
      </c>
      <c r="F170" s="1250">
        <v>0</v>
      </c>
      <c r="G170" s="1249">
        <v>9744</v>
      </c>
      <c r="H170" s="1250">
        <v>0</v>
      </c>
      <c r="I170" s="1249">
        <v>9744</v>
      </c>
      <c r="J170" s="1249" t="s">
        <v>928</v>
      </c>
    </row>
    <row r="171" spans="1:10" x14ac:dyDescent="0.25">
      <c r="A171" s="1249">
        <v>788</v>
      </c>
      <c r="B171" s="1249" t="s">
        <v>154</v>
      </c>
      <c r="C171" s="1249" t="s">
        <v>562</v>
      </c>
      <c r="D171" s="1249" t="s">
        <v>537</v>
      </c>
      <c r="E171" s="1249">
        <v>10405</v>
      </c>
      <c r="F171" s="1250">
        <v>0</v>
      </c>
      <c r="G171" s="1249">
        <v>10405</v>
      </c>
      <c r="H171" s="1250">
        <v>0</v>
      </c>
      <c r="I171" s="1249">
        <v>10405</v>
      </c>
      <c r="J171" s="1249" t="s">
        <v>928</v>
      </c>
    </row>
    <row r="172" spans="1:10" x14ac:dyDescent="0.25">
      <c r="A172" s="1249">
        <v>789</v>
      </c>
      <c r="B172" s="1249" t="s">
        <v>155</v>
      </c>
      <c r="C172" s="1249" t="s">
        <v>562</v>
      </c>
      <c r="D172" s="1249" t="s">
        <v>537</v>
      </c>
      <c r="E172" s="1249">
        <v>9331</v>
      </c>
      <c r="F172" s="1250">
        <v>0</v>
      </c>
      <c r="G172" s="1249">
        <v>9331</v>
      </c>
      <c r="H172" s="1250">
        <v>0</v>
      </c>
      <c r="I172" s="1249">
        <v>9331</v>
      </c>
      <c r="J172" s="1249" t="s">
        <v>928</v>
      </c>
    </row>
    <row r="173" spans="1:10" x14ac:dyDescent="0.25">
      <c r="A173" s="1249">
        <v>790</v>
      </c>
      <c r="B173" s="1249" t="s">
        <v>663</v>
      </c>
      <c r="C173" s="1249" t="s">
        <v>562</v>
      </c>
      <c r="D173" s="1249" t="s">
        <v>537</v>
      </c>
      <c r="E173" s="1249">
        <v>8587</v>
      </c>
      <c r="F173" s="1250">
        <v>0</v>
      </c>
      <c r="G173" s="1249">
        <v>8587</v>
      </c>
      <c r="H173" s="1250">
        <v>0</v>
      </c>
      <c r="I173" s="1249">
        <v>8587</v>
      </c>
      <c r="J173" s="1249" t="s">
        <v>928</v>
      </c>
    </row>
    <row r="174" spans="1:10" x14ac:dyDescent="0.25">
      <c r="A174" s="1249">
        <v>911</v>
      </c>
      <c r="B174" s="1249" t="s">
        <v>665</v>
      </c>
      <c r="C174" s="1249"/>
      <c r="D174" s="1249" t="s">
        <v>537</v>
      </c>
      <c r="E174" s="1249">
        <v>28660</v>
      </c>
      <c r="F174" s="1164">
        <v>0.10002</v>
      </c>
      <c r="G174" s="1249">
        <v>26054</v>
      </c>
      <c r="H174" s="1250">
        <v>0</v>
      </c>
      <c r="I174" s="1249">
        <v>26054</v>
      </c>
      <c r="J174" s="1249" t="s">
        <v>928</v>
      </c>
    </row>
    <row r="175" spans="1:10" x14ac:dyDescent="0.25">
      <c r="A175" s="1249">
        <v>912</v>
      </c>
      <c r="B175" s="1249" t="s">
        <v>666</v>
      </c>
      <c r="C175" s="1249"/>
      <c r="D175" s="1249" t="s">
        <v>537</v>
      </c>
      <c r="E175" s="1249">
        <v>31845</v>
      </c>
      <c r="F175" s="1164">
        <v>0.1</v>
      </c>
      <c r="G175" s="1249">
        <v>28950</v>
      </c>
      <c r="H175" s="1250">
        <v>0</v>
      </c>
      <c r="I175" s="1249">
        <v>28950</v>
      </c>
      <c r="J175" s="1249" t="s">
        <v>928</v>
      </c>
    </row>
    <row r="176" spans="1:10" x14ac:dyDescent="0.25">
      <c r="A176" s="1249">
        <v>913</v>
      </c>
      <c r="B176" s="1249" t="s">
        <v>667</v>
      </c>
      <c r="C176" s="1249"/>
      <c r="D176" s="1249" t="s">
        <v>537</v>
      </c>
      <c r="E176" s="1249">
        <v>28660</v>
      </c>
      <c r="F176" s="1164">
        <v>0.10002</v>
      </c>
      <c r="G176" s="1249">
        <v>26054</v>
      </c>
      <c r="H176" s="1250">
        <v>0</v>
      </c>
      <c r="I176" s="1249">
        <v>26054</v>
      </c>
      <c r="J176" s="1249" t="s">
        <v>928</v>
      </c>
    </row>
    <row r="177" spans="1:10" x14ac:dyDescent="0.25">
      <c r="A177" s="1249">
        <v>914</v>
      </c>
      <c r="B177" s="1249" t="s">
        <v>668</v>
      </c>
      <c r="C177" s="1249"/>
      <c r="D177" s="1249" t="s">
        <v>537</v>
      </c>
      <c r="E177" s="1249">
        <v>27863</v>
      </c>
      <c r="F177" s="1164">
        <v>0.1</v>
      </c>
      <c r="G177" s="1249">
        <v>25330</v>
      </c>
      <c r="H177" s="1250">
        <v>0</v>
      </c>
      <c r="I177" s="1249">
        <v>25330</v>
      </c>
      <c r="J177" s="1249" t="s">
        <v>928</v>
      </c>
    </row>
    <row r="178" spans="1:10" x14ac:dyDescent="0.25">
      <c r="A178" s="1249">
        <v>915</v>
      </c>
      <c r="B178" s="1249" t="s">
        <v>669</v>
      </c>
      <c r="C178" s="1249"/>
      <c r="D178" s="1249" t="s">
        <v>537</v>
      </c>
      <c r="E178" s="1249">
        <v>36823</v>
      </c>
      <c r="F178" s="1164">
        <v>0.19567000000000001</v>
      </c>
      <c r="G178" s="1249">
        <v>30797</v>
      </c>
      <c r="H178" s="1250">
        <v>0</v>
      </c>
      <c r="I178" s="1249">
        <v>30797</v>
      </c>
      <c r="J178" s="1249" t="s">
        <v>928</v>
      </c>
    </row>
    <row r="179" spans="1:10" x14ac:dyDescent="0.25">
      <c r="A179" s="1249">
        <v>916</v>
      </c>
      <c r="B179" s="1249" t="s">
        <v>670</v>
      </c>
      <c r="C179" s="1249"/>
      <c r="D179" s="1249" t="s">
        <v>537</v>
      </c>
      <c r="E179" s="1249">
        <v>32841</v>
      </c>
      <c r="F179" s="1164">
        <v>0.10002</v>
      </c>
      <c r="G179" s="1249">
        <v>29855</v>
      </c>
      <c r="H179" s="1250">
        <v>0</v>
      </c>
      <c r="I179" s="1249">
        <v>29855</v>
      </c>
      <c r="J179" s="1249" t="s">
        <v>928</v>
      </c>
    </row>
    <row r="180" spans="1:10" x14ac:dyDescent="0.25">
      <c r="A180" s="1249">
        <v>917</v>
      </c>
      <c r="B180" s="1249" t="s">
        <v>671</v>
      </c>
      <c r="C180" s="1249"/>
      <c r="D180" s="1249" t="s">
        <v>537</v>
      </c>
      <c r="E180" s="1249">
        <v>32841</v>
      </c>
      <c r="F180" s="1164">
        <v>0.10002</v>
      </c>
      <c r="G180" s="1249">
        <v>29855</v>
      </c>
      <c r="H180" s="1250">
        <v>0</v>
      </c>
      <c r="I180" s="1249">
        <v>29855</v>
      </c>
      <c r="J180" s="1249" t="s">
        <v>928</v>
      </c>
    </row>
    <row r="181" spans="1:10" x14ac:dyDescent="0.25">
      <c r="A181" s="1249">
        <v>918</v>
      </c>
      <c r="B181" s="1249" t="s">
        <v>672</v>
      </c>
      <c r="C181" s="1249"/>
      <c r="D181" s="1249" t="s">
        <v>537</v>
      </c>
      <c r="E181" s="1249">
        <v>16913</v>
      </c>
      <c r="F181" s="1164">
        <v>9.9959999999999993E-2</v>
      </c>
      <c r="G181" s="1249">
        <v>15376</v>
      </c>
      <c r="H181" s="1250">
        <v>0</v>
      </c>
      <c r="I181" s="1249">
        <v>15376</v>
      </c>
      <c r="J181" s="1249" t="s">
        <v>928</v>
      </c>
    </row>
    <row r="182" spans="1:10" x14ac:dyDescent="0.25">
      <c r="A182" s="1249">
        <v>919</v>
      </c>
      <c r="B182" s="1249" t="s">
        <v>673</v>
      </c>
      <c r="C182" s="1249"/>
      <c r="D182" s="1249" t="s">
        <v>537</v>
      </c>
      <c r="E182" s="1249">
        <v>29456</v>
      </c>
      <c r="F182" s="1164">
        <v>0.10001</v>
      </c>
      <c r="G182" s="1249">
        <v>26778</v>
      </c>
      <c r="H182" s="1250">
        <v>0</v>
      </c>
      <c r="I182" s="1249">
        <v>26778</v>
      </c>
      <c r="J182" s="1249" t="s">
        <v>928</v>
      </c>
    </row>
    <row r="183" spans="1:10" x14ac:dyDescent="0.25">
      <c r="A183" s="1249">
        <v>920</v>
      </c>
      <c r="B183" s="1249" t="s">
        <v>674</v>
      </c>
      <c r="C183" s="1249"/>
      <c r="D183" s="1249" t="s">
        <v>537</v>
      </c>
      <c r="E183" s="1249">
        <v>32841</v>
      </c>
      <c r="F183" s="1164">
        <v>0.10002</v>
      </c>
      <c r="G183" s="1249">
        <v>29855</v>
      </c>
      <c r="H183" s="1250">
        <v>0</v>
      </c>
      <c r="I183" s="1249">
        <v>29855</v>
      </c>
      <c r="J183" s="1249" t="s">
        <v>928</v>
      </c>
    </row>
    <row r="184" spans="1:10" x14ac:dyDescent="0.25">
      <c r="A184" s="1249">
        <v>921</v>
      </c>
      <c r="B184" s="1249" t="s">
        <v>675</v>
      </c>
      <c r="C184" s="1249"/>
      <c r="D184" s="1249" t="s">
        <v>537</v>
      </c>
      <c r="E184" s="1249">
        <v>29456</v>
      </c>
      <c r="F184" s="1164">
        <v>0.10001</v>
      </c>
      <c r="G184" s="1249">
        <v>26778</v>
      </c>
      <c r="H184" s="1250">
        <v>0</v>
      </c>
      <c r="I184" s="1249">
        <v>26778</v>
      </c>
      <c r="J184" s="1249" t="s">
        <v>928</v>
      </c>
    </row>
    <row r="185" spans="1:10" x14ac:dyDescent="0.25">
      <c r="A185" s="1249">
        <v>922</v>
      </c>
      <c r="B185" s="1249" t="s">
        <v>676</v>
      </c>
      <c r="C185" s="1249"/>
      <c r="D185" s="1249" t="s">
        <v>537</v>
      </c>
      <c r="E185" s="1249">
        <v>26868</v>
      </c>
      <c r="F185" s="1164">
        <v>0.10002</v>
      </c>
      <c r="G185" s="1249">
        <v>24425</v>
      </c>
      <c r="H185" s="1250">
        <v>0</v>
      </c>
      <c r="I185" s="1249">
        <v>24425</v>
      </c>
      <c r="J185" s="1249" t="s">
        <v>928</v>
      </c>
    </row>
    <row r="186" spans="1:10" x14ac:dyDescent="0.25">
      <c r="A186" s="1249">
        <v>923</v>
      </c>
      <c r="B186" s="1249" t="s">
        <v>677</v>
      </c>
      <c r="C186" s="1249"/>
      <c r="D186" s="1249" t="s">
        <v>537</v>
      </c>
      <c r="E186" s="1249">
        <v>27863</v>
      </c>
      <c r="F186" s="1164">
        <v>0.1</v>
      </c>
      <c r="G186" s="1249">
        <v>25330</v>
      </c>
      <c r="H186" s="1250">
        <v>0</v>
      </c>
      <c r="I186" s="1249">
        <v>25330</v>
      </c>
      <c r="J186" s="1249" t="s">
        <v>928</v>
      </c>
    </row>
    <row r="187" spans="1:10" x14ac:dyDescent="0.25">
      <c r="A187" s="1249">
        <v>924</v>
      </c>
      <c r="B187" s="1249" t="s">
        <v>678</v>
      </c>
      <c r="C187" s="1249"/>
      <c r="D187" s="1249" t="s">
        <v>537</v>
      </c>
      <c r="E187" s="1249">
        <v>25872</v>
      </c>
      <c r="F187" s="1164">
        <v>0.1</v>
      </c>
      <c r="G187" s="1249">
        <v>23520</v>
      </c>
      <c r="H187" s="1250">
        <v>0</v>
      </c>
      <c r="I187" s="1249">
        <v>23520</v>
      </c>
      <c r="J187" s="1249" t="s">
        <v>928</v>
      </c>
    </row>
    <row r="188" spans="1:10" x14ac:dyDescent="0.25">
      <c r="A188" s="1249">
        <v>925</v>
      </c>
      <c r="B188" s="1249" t="s">
        <v>679</v>
      </c>
      <c r="C188" s="1249"/>
      <c r="D188" s="1249" t="s">
        <v>537</v>
      </c>
      <c r="E188" s="1249">
        <v>12732</v>
      </c>
      <c r="F188" s="1164">
        <v>9.9959999999999993E-2</v>
      </c>
      <c r="G188" s="1249">
        <v>11575</v>
      </c>
      <c r="H188" s="1250">
        <v>0</v>
      </c>
      <c r="I188" s="1249">
        <v>11575</v>
      </c>
      <c r="J188" s="1249" t="s">
        <v>928</v>
      </c>
    </row>
    <row r="189" spans="1:10" x14ac:dyDescent="0.25">
      <c r="A189" s="1249">
        <v>926</v>
      </c>
      <c r="B189" s="1249" t="s">
        <v>680</v>
      </c>
      <c r="C189" s="1249"/>
      <c r="D189" s="1249" t="s">
        <v>537</v>
      </c>
      <c r="E189" s="1249">
        <v>13728</v>
      </c>
      <c r="F189" s="1164">
        <v>0.1</v>
      </c>
      <c r="G189" s="1249">
        <v>12480</v>
      </c>
      <c r="H189" s="1250">
        <v>0</v>
      </c>
      <c r="I189" s="1249">
        <v>12480</v>
      </c>
      <c r="J189" s="1249" t="s">
        <v>928</v>
      </c>
    </row>
    <row r="190" spans="1:10" x14ac:dyDescent="0.25">
      <c r="A190" s="1249">
        <v>927</v>
      </c>
      <c r="B190" s="1249" t="s">
        <v>681</v>
      </c>
      <c r="C190" s="1249"/>
      <c r="D190" s="1249" t="s">
        <v>537</v>
      </c>
      <c r="E190" s="1249">
        <v>13728</v>
      </c>
      <c r="F190" s="1164">
        <v>0.1</v>
      </c>
      <c r="G190" s="1249">
        <v>12480</v>
      </c>
      <c r="H190" s="1250">
        <v>0</v>
      </c>
      <c r="I190" s="1249">
        <v>12480</v>
      </c>
      <c r="J190" s="1249" t="s">
        <v>928</v>
      </c>
    </row>
    <row r="191" spans="1:10" x14ac:dyDescent="0.25">
      <c r="A191" s="1249">
        <v>928</v>
      </c>
      <c r="B191" s="1249" t="s">
        <v>682</v>
      </c>
      <c r="C191" s="1249"/>
      <c r="D191" s="1249" t="s">
        <v>537</v>
      </c>
      <c r="E191" s="1249">
        <v>19900</v>
      </c>
      <c r="F191" s="1164">
        <v>0.10006</v>
      </c>
      <c r="G191" s="1249">
        <v>18090</v>
      </c>
      <c r="H191" s="1250">
        <v>0</v>
      </c>
      <c r="I191" s="1249">
        <v>18090</v>
      </c>
      <c r="J191" s="1249" t="s">
        <v>928</v>
      </c>
    </row>
    <row r="192" spans="1:10" x14ac:dyDescent="0.25">
      <c r="A192" s="1249">
        <v>929</v>
      </c>
      <c r="B192" s="1249" t="s">
        <v>683</v>
      </c>
      <c r="C192" s="1249"/>
      <c r="D192" s="1249" t="s">
        <v>537</v>
      </c>
      <c r="E192" s="1249">
        <v>11936</v>
      </c>
      <c r="F192" s="1164">
        <v>9.9989999999999996E-2</v>
      </c>
      <c r="G192" s="1249">
        <v>10851</v>
      </c>
      <c r="H192" s="1250">
        <v>0</v>
      </c>
      <c r="I192" s="1249">
        <v>10851</v>
      </c>
      <c r="J192" s="1249" t="s">
        <v>928</v>
      </c>
    </row>
    <row r="193" spans="1:10" x14ac:dyDescent="0.25">
      <c r="A193" s="1249">
        <v>936</v>
      </c>
      <c r="B193" s="1249" t="s">
        <v>684</v>
      </c>
      <c r="C193" s="1249"/>
      <c r="D193" s="1249" t="s">
        <v>630</v>
      </c>
      <c r="E193" s="1249">
        <v>12719</v>
      </c>
      <c r="F193" s="1250">
        <v>0</v>
      </c>
      <c r="G193" s="1249">
        <v>12719</v>
      </c>
      <c r="H193" s="1250">
        <v>0</v>
      </c>
      <c r="I193" s="1249">
        <v>12719</v>
      </c>
      <c r="J193" s="1249" t="s">
        <v>928</v>
      </c>
    </row>
    <row r="194" spans="1:10" x14ac:dyDescent="0.25">
      <c r="A194" s="1249">
        <v>938</v>
      </c>
      <c r="B194" s="1249" t="s">
        <v>210</v>
      </c>
      <c r="C194" s="1249"/>
      <c r="D194" s="1249" t="s">
        <v>630</v>
      </c>
      <c r="E194" s="1249">
        <v>14785</v>
      </c>
      <c r="F194" s="1250">
        <v>0</v>
      </c>
      <c r="G194" s="1249">
        <v>14785</v>
      </c>
      <c r="H194" s="1250">
        <v>0</v>
      </c>
      <c r="I194" s="1249">
        <v>14785</v>
      </c>
      <c r="J194" s="1249" t="s">
        <v>928</v>
      </c>
    </row>
    <row r="195" spans="1:10" x14ac:dyDescent="0.25">
      <c r="A195" s="1249">
        <v>939</v>
      </c>
      <c r="B195" s="1249" t="s">
        <v>211</v>
      </c>
      <c r="C195" s="1249"/>
      <c r="D195" s="1249" t="s">
        <v>630</v>
      </c>
      <c r="E195" s="1249">
        <v>10405</v>
      </c>
      <c r="F195" s="1250">
        <v>0</v>
      </c>
      <c r="G195" s="1249">
        <v>10405</v>
      </c>
      <c r="H195" s="1250">
        <v>0</v>
      </c>
      <c r="I195" s="1249">
        <v>10405</v>
      </c>
      <c r="J195" s="1249" t="s">
        <v>928</v>
      </c>
    </row>
    <row r="196" spans="1:10" x14ac:dyDescent="0.25">
      <c r="A196" s="1249">
        <v>940</v>
      </c>
      <c r="B196" s="1249" t="s">
        <v>685</v>
      </c>
      <c r="C196" s="1249"/>
      <c r="D196" s="1249" t="s">
        <v>630</v>
      </c>
      <c r="E196" s="1249">
        <v>13545</v>
      </c>
      <c r="F196" s="1250">
        <v>0</v>
      </c>
      <c r="G196" s="1249">
        <v>13545</v>
      </c>
      <c r="H196" s="1250">
        <v>0</v>
      </c>
      <c r="I196" s="1249">
        <v>13545</v>
      </c>
      <c r="J196" s="1249" t="s">
        <v>928</v>
      </c>
    </row>
    <row r="197" spans="1:10" x14ac:dyDescent="0.25">
      <c r="A197" s="1249">
        <v>941</v>
      </c>
      <c r="B197" s="1249" t="s">
        <v>213</v>
      </c>
      <c r="C197" s="1249"/>
      <c r="D197" s="1249" t="s">
        <v>630</v>
      </c>
      <c r="E197" s="1249">
        <v>20653</v>
      </c>
      <c r="F197" s="1250">
        <v>0</v>
      </c>
      <c r="G197" s="1249">
        <v>20653</v>
      </c>
      <c r="H197" s="1250">
        <v>0</v>
      </c>
      <c r="I197" s="1249">
        <v>20653</v>
      </c>
      <c r="J197" s="1249" t="s">
        <v>928</v>
      </c>
    </row>
    <row r="198" spans="1:10" x14ac:dyDescent="0.25">
      <c r="A198" s="1249">
        <v>944</v>
      </c>
      <c r="B198" s="1249" t="s">
        <v>214</v>
      </c>
      <c r="C198" s="1249"/>
      <c r="D198" s="1249" t="s">
        <v>630</v>
      </c>
      <c r="E198" s="1249">
        <v>17760</v>
      </c>
      <c r="F198" s="1164">
        <v>4.8779999999999997E-2</v>
      </c>
      <c r="G198" s="1249">
        <v>16934</v>
      </c>
      <c r="H198" s="1250">
        <v>0</v>
      </c>
      <c r="I198" s="1249">
        <v>16934</v>
      </c>
      <c r="J198" s="1249" t="s">
        <v>928</v>
      </c>
    </row>
    <row r="199" spans="1:10" x14ac:dyDescent="0.25">
      <c r="A199" s="1249">
        <v>945</v>
      </c>
      <c r="B199" s="1249" t="s">
        <v>218</v>
      </c>
      <c r="C199" s="1249"/>
      <c r="D199" s="1249" t="s">
        <v>630</v>
      </c>
      <c r="E199" s="1249">
        <v>19992</v>
      </c>
      <c r="F199" s="1250">
        <v>0</v>
      </c>
      <c r="G199" s="1249">
        <v>19992</v>
      </c>
      <c r="H199" s="1250">
        <v>0</v>
      </c>
      <c r="I199" s="1249">
        <v>19992</v>
      </c>
      <c r="J199" s="1249" t="s">
        <v>928</v>
      </c>
    </row>
    <row r="200" spans="1:10" x14ac:dyDescent="0.25">
      <c r="A200" s="1249">
        <v>946</v>
      </c>
      <c r="B200" s="1249" t="s">
        <v>686</v>
      </c>
      <c r="C200" s="1249"/>
      <c r="D200" s="1249" t="s">
        <v>630</v>
      </c>
      <c r="E200" s="1249">
        <v>9579</v>
      </c>
      <c r="F200" s="1250">
        <v>0</v>
      </c>
      <c r="G200" s="1249">
        <v>9579</v>
      </c>
      <c r="H200" s="1250">
        <v>0</v>
      </c>
      <c r="I200" s="1249">
        <v>9579</v>
      </c>
      <c r="J200" s="1249" t="s">
        <v>928</v>
      </c>
    </row>
    <row r="201" spans="1:10" x14ac:dyDescent="0.25">
      <c r="A201" s="1249">
        <v>947</v>
      </c>
      <c r="B201" s="1249" t="s">
        <v>216</v>
      </c>
      <c r="C201" s="1249"/>
      <c r="D201" s="1249" t="s">
        <v>630</v>
      </c>
      <c r="E201" s="1249">
        <v>10818</v>
      </c>
      <c r="F201" s="1250">
        <v>0</v>
      </c>
      <c r="G201" s="1249">
        <v>10818</v>
      </c>
      <c r="H201" s="1250">
        <v>0</v>
      </c>
      <c r="I201" s="1249">
        <v>10818</v>
      </c>
      <c r="J201" s="1249" t="s">
        <v>928</v>
      </c>
    </row>
    <row r="202" spans="1:10" x14ac:dyDescent="0.25">
      <c r="A202" s="1249">
        <v>983</v>
      </c>
      <c r="B202" s="1249" t="s">
        <v>217</v>
      </c>
      <c r="C202" s="1249"/>
      <c r="D202" s="1249" t="s">
        <v>630</v>
      </c>
      <c r="E202" s="1249">
        <v>13876</v>
      </c>
      <c r="F202" s="1250">
        <v>0</v>
      </c>
      <c r="G202" s="1249">
        <v>13876</v>
      </c>
      <c r="H202" s="1250">
        <v>0</v>
      </c>
      <c r="I202" s="1249">
        <v>13876</v>
      </c>
      <c r="J202" s="1249" t="s">
        <v>928</v>
      </c>
    </row>
    <row r="203" spans="1:10" x14ac:dyDescent="0.25">
      <c r="A203" s="1097">
        <v>995</v>
      </c>
      <c r="B203" s="1097" t="s">
        <v>687</v>
      </c>
      <c r="C203" s="1097" t="s">
        <v>514</v>
      </c>
      <c r="D203" s="1097" t="s">
        <v>503</v>
      </c>
      <c r="E203" s="1249">
        <v>4587</v>
      </c>
      <c r="F203" s="1250">
        <v>0</v>
      </c>
      <c r="G203" s="1249">
        <v>4587</v>
      </c>
      <c r="H203" s="1250">
        <v>0</v>
      </c>
      <c r="I203" s="1249">
        <v>4587</v>
      </c>
      <c r="J203" s="1249" t="s">
        <v>933</v>
      </c>
    </row>
    <row r="204" spans="1:10" x14ac:dyDescent="0.25">
      <c r="A204" s="1097">
        <v>996</v>
      </c>
      <c r="B204" s="1097" t="s">
        <v>688</v>
      </c>
      <c r="C204" s="1097" t="s">
        <v>514</v>
      </c>
      <c r="D204" s="1097" t="s">
        <v>503</v>
      </c>
      <c r="E204" s="1249">
        <v>4587</v>
      </c>
      <c r="F204" s="1250">
        <v>0</v>
      </c>
      <c r="G204" s="1249">
        <v>4587</v>
      </c>
      <c r="H204" s="1250">
        <v>0</v>
      </c>
      <c r="I204" s="1249">
        <v>4587</v>
      </c>
      <c r="J204" s="1249" t="s">
        <v>933</v>
      </c>
    </row>
    <row r="205" spans="1:10" x14ac:dyDescent="0.25">
      <c r="A205" s="1249">
        <v>998</v>
      </c>
      <c r="B205" s="1249" t="s">
        <v>689</v>
      </c>
      <c r="C205" s="1249" t="s">
        <v>545</v>
      </c>
      <c r="D205" s="1249" t="s">
        <v>503</v>
      </c>
      <c r="E205" s="1249">
        <v>23577</v>
      </c>
      <c r="F205" s="1250">
        <v>0</v>
      </c>
      <c r="G205" s="1249">
        <v>23577</v>
      </c>
      <c r="H205" s="1250">
        <v>0</v>
      </c>
      <c r="I205" s="1249">
        <v>23577</v>
      </c>
      <c r="J205" s="1249" t="s">
        <v>928</v>
      </c>
    </row>
    <row r="206" spans="1:10" x14ac:dyDescent="0.25">
      <c r="A206" s="1249">
        <v>1017</v>
      </c>
      <c r="B206" s="1249" t="s">
        <v>690</v>
      </c>
      <c r="C206" s="1249" t="s">
        <v>510</v>
      </c>
      <c r="D206" s="1249" t="s">
        <v>503</v>
      </c>
      <c r="E206" s="1249">
        <v>9083</v>
      </c>
      <c r="F206" s="1250">
        <v>0</v>
      </c>
      <c r="G206" s="1249">
        <v>9083</v>
      </c>
      <c r="H206" s="1250">
        <v>0</v>
      </c>
      <c r="I206" s="1249">
        <v>9083</v>
      </c>
      <c r="J206" s="1249" t="s">
        <v>928</v>
      </c>
    </row>
    <row r="207" spans="1:10" x14ac:dyDescent="0.25">
      <c r="A207" s="1249">
        <v>1026</v>
      </c>
      <c r="B207" s="1249" t="s">
        <v>693</v>
      </c>
      <c r="C207" s="1249" t="s">
        <v>514</v>
      </c>
      <c r="D207" s="1249" t="s">
        <v>503</v>
      </c>
      <c r="E207" s="1249">
        <v>19425</v>
      </c>
      <c r="F207" s="1250">
        <v>0</v>
      </c>
      <c r="G207" s="1249">
        <v>19425</v>
      </c>
      <c r="H207" s="1250">
        <v>0</v>
      </c>
      <c r="I207" s="1249">
        <v>19425</v>
      </c>
      <c r="J207" s="1249" t="s">
        <v>928</v>
      </c>
    </row>
    <row r="208" spans="1:10" x14ac:dyDescent="0.25">
      <c r="A208" s="1097">
        <v>1027</v>
      </c>
      <c r="B208" s="1097" t="s">
        <v>694</v>
      </c>
      <c r="C208" s="1097" t="s">
        <v>432</v>
      </c>
      <c r="D208" s="1097" t="s">
        <v>503</v>
      </c>
      <c r="E208" s="1249">
        <v>2289</v>
      </c>
      <c r="F208" s="1250">
        <v>0</v>
      </c>
      <c r="G208" s="1249">
        <v>2289</v>
      </c>
      <c r="H208" s="1250">
        <v>0</v>
      </c>
      <c r="I208" s="1249">
        <v>2289</v>
      </c>
      <c r="J208" s="1249" t="s">
        <v>933</v>
      </c>
    </row>
    <row r="209" spans="1:10" x14ac:dyDescent="0.25">
      <c r="A209" s="1097">
        <v>1028</v>
      </c>
      <c r="B209" s="1097" t="s">
        <v>695</v>
      </c>
      <c r="C209" s="1097" t="s">
        <v>545</v>
      </c>
      <c r="D209" s="1097" t="s">
        <v>503</v>
      </c>
      <c r="E209" s="1249">
        <v>3668</v>
      </c>
      <c r="F209" s="1250">
        <v>0</v>
      </c>
      <c r="G209" s="1249">
        <v>3668</v>
      </c>
      <c r="H209" s="1250">
        <v>0</v>
      </c>
      <c r="I209" s="1249">
        <v>3668</v>
      </c>
      <c r="J209" s="1249" t="s">
        <v>933</v>
      </c>
    </row>
    <row r="210" spans="1:10" x14ac:dyDescent="0.25">
      <c r="A210" s="1097">
        <v>1029</v>
      </c>
      <c r="B210" s="1097" t="s">
        <v>696</v>
      </c>
      <c r="C210" s="1097" t="s">
        <v>545</v>
      </c>
      <c r="D210" s="1097" t="s">
        <v>503</v>
      </c>
      <c r="E210" s="1249">
        <v>3668</v>
      </c>
      <c r="F210" s="1250">
        <v>0</v>
      </c>
      <c r="G210" s="1249">
        <v>3668</v>
      </c>
      <c r="H210" s="1250">
        <v>0</v>
      </c>
      <c r="I210" s="1249">
        <v>3668</v>
      </c>
      <c r="J210" s="1249" t="s">
        <v>933</v>
      </c>
    </row>
    <row r="211" spans="1:10" x14ac:dyDescent="0.25">
      <c r="A211" s="1097">
        <v>1030</v>
      </c>
      <c r="B211" s="1097" t="s">
        <v>697</v>
      </c>
      <c r="C211" s="1097" t="s">
        <v>545</v>
      </c>
      <c r="D211" s="1097" t="s">
        <v>503</v>
      </c>
      <c r="E211" s="1249">
        <v>3668</v>
      </c>
      <c r="F211" s="1250">
        <v>0</v>
      </c>
      <c r="G211" s="1249">
        <v>3668</v>
      </c>
      <c r="H211" s="1250">
        <v>0</v>
      </c>
      <c r="I211" s="1249">
        <v>3668</v>
      </c>
      <c r="J211" s="1249" t="s">
        <v>933</v>
      </c>
    </row>
    <row r="212" spans="1:10" x14ac:dyDescent="0.25">
      <c r="A212" s="1097">
        <v>1040</v>
      </c>
      <c r="B212" s="1097" t="s">
        <v>704</v>
      </c>
      <c r="C212" s="1097" t="s">
        <v>449</v>
      </c>
      <c r="D212" s="1097" t="s">
        <v>503</v>
      </c>
      <c r="E212" s="1249">
        <v>1035</v>
      </c>
      <c r="F212" s="1250">
        <v>0</v>
      </c>
      <c r="G212" s="1249">
        <v>1035</v>
      </c>
      <c r="H212" s="1250">
        <v>0</v>
      </c>
      <c r="I212" s="1249">
        <v>1035</v>
      </c>
      <c r="J212" s="1249" t="s">
        <v>933</v>
      </c>
    </row>
    <row r="213" spans="1:10" x14ac:dyDescent="0.25">
      <c r="A213" s="1249">
        <v>1046</v>
      </c>
      <c r="B213" s="1249" t="s">
        <v>705</v>
      </c>
      <c r="C213" s="1249" t="s">
        <v>510</v>
      </c>
      <c r="D213" s="1249" t="s">
        <v>503</v>
      </c>
      <c r="E213" s="1249">
        <v>9991</v>
      </c>
      <c r="F213" s="1164">
        <v>0.21015</v>
      </c>
      <c r="G213" s="1249">
        <v>8256</v>
      </c>
      <c r="H213" s="1250">
        <v>0</v>
      </c>
      <c r="I213" s="1249">
        <v>8256</v>
      </c>
      <c r="J213" s="1249" t="s">
        <v>928</v>
      </c>
    </row>
    <row r="214" spans="1:10" x14ac:dyDescent="0.25">
      <c r="A214" s="1249">
        <v>1047</v>
      </c>
      <c r="B214" s="1249" t="s">
        <v>706</v>
      </c>
      <c r="C214" s="1249" t="s">
        <v>510</v>
      </c>
      <c r="D214" s="1249" t="s">
        <v>503</v>
      </c>
      <c r="E214" s="1249">
        <v>15445</v>
      </c>
      <c r="F214" s="1164">
        <v>0.21432999999999999</v>
      </c>
      <c r="G214" s="1249">
        <v>12719</v>
      </c>
      <c r="H214" s="1250">
        <v>0</v>
      </c>
      <c r="I214" s="1249">
        <v>12719</v>
      </c>
      <c r="J214" s="1249" t="s">
        <v>928</v>
      </c>
    </row>
    <row r="215" spans="1:10" x14ac:dyDescent="0.25">
      <c r="A215" s="1249">
        <v>1048</v>
      </c>
      <c r="B215" s="1249" t="s">
        <v>707</v>
      </c>
      <c r="C215" s="1249" t="s">
        <v>510</v>
      </c>
      <c r="D215" s="1249" t="s">
        <v>503</v>
      </c>
      <c r="E215" s="1249">
        <v>14536</v>
      </c>
      <c r="F215" s="1164">
        <v>0.22223000000000001</v>
      </c>
      <c r="G215" s="1249">
        <v>11893</v>
      </c>
      <c r="H215" s="1250">
        <v>0</v>
      </c>
      <c r="I215" s="1249">
        <v>11893</v>
      </c>
      <c r="J215" s="1249" t="s">
        <v>928</v>
      </c>
    </row>
    <row r="216" spans="1:10" x14ac:dyDescent="0.25">
      <c r="A216" s="1249">
        <v>1065</v>
      </c>
      <c r="B216" s="1249" t="s">
        <v>708</v>
      </c>
      <c r="C216" s="1249"/>
      <c r="D216" s="1249" t="s">
        <v>537</v>
      </c>
      <c r="E216" s="1249">
        <v>24877</v>
      </c>
      <c r="F216" s="1164">
        <v>0.10002</v>
      </c>
      <c r="G216" s="1249">
        <v>22615</v>
      </c>
      <c r="H216" s="1250">
        <v>0</v>
      </c>
      <c r="I216" s="1249">
        <v>22615</v>
      </c>
      <c r="J216" s="1249" t="s">
        <v>928</v>
      </c>
    </row>
    <row r="217" spans="1:10" x14ac:dyDescent="0.25">
      <c r="A217" s="1249">
        <v>1066</v>
      </c>
      <c r="B217" s="1249" t="s">
        <v>709</v>
      </c>
      <c r="C217" s="1249"/>
      <c r="D217" s="1249" t="s">
        <v>537</v>
      </c>
      <c r="E217" s="1249">
        <v>24877</v>
      </c>
      <c r="F217" s="1164">
        <v>0.10002</v>
      </c>
      <c r="G217" s="1249">
        <v>22615</v>
      </c>
      <c r="H217" s="1250">
        <v>0</v>
      </c>
      <c r="I217" s="1249">
        <v>22615</v>
      </c>
      <c r="J217" s="1249" t="s">
        <v>928</v>
      </c>
    </row>
    <row r="218" spans="1:10" x14ac:dyDescent="0.25">
      <c r="A218" s="1249">
        <v>1067</v>
      </c>
      <c r="B218" s="1249" t="s">
        <v>710</v>
      </c>
      <c r="C218" s="1249"/>
      <c r="D218" s="1249" t="s">
        <v>537</v>
      </c>
      <c r="E218" s="1249">
        <v>17224</v>
      </c>
      <c r="F218" s="1250">
        <v>0</v>
      </c>
      <c r="G218" s="1249">
        <v>17224</v>
      </c>
      <c r="H218" s="1250">
        <v>0</v>
      </c>
      <c r="I218" s="1249">
        <v>17224</v>
      </c>
      <c r="J218" s="1249" t="s">
        <v>928</v>
      </c>
    </row>
    <row r="219" spans="1:10" x14ac:dyDescent="0.25">
      <c r="A219" s="1249">
        <v>1068</v>
      </c>
      <c r="B219" s="1249" t="s">
        <v>711</v>
      </c>
      <c r="C219" s="1249"/>
      <c r="D219" s="1249" t="s">
        <v>537</v>
      </c>
      <c r="E219" s="1249">
        <v>24877</v>
      </c>
      <c r="F219" s="1164">
        <v>0.10002</v>
      </c>
      <c r="G219" s="1249">
        <v>22615</v>
      </c>
      <c r="H219" s="1250">
        <v>0</v>
      </c>
      <c r="I219" s="1249">
        <v>22615</v>
      </c>
      <c r="J219" s="1249" t="s">
        <v>928</v>
      </c>
    </row>
    <row r="220" spans="1:10" x14ac:dyDescent="0.25">
      <c r="A220" s="1249">
        <v>1069</v>
      </c>
      <c r="B220" s="1249" t="s">
        <v>712</v>
      </c>
      <c r="C220" s="1249"/>
      <c r="D220" s="1249" t="s">
        <v>537</v>
      </c>
      <c r="E220" s="1249">
        <v>24877</v>
      </c>
      <c r="F220" s="1164">
        <v>0.10002</v>
      </c>
      <c r="G220" s="1249">
        <v>22615</v>
      </c>
      <c r="H220" s="1250">
        <v>0</v>
      </c>
      <c r="I220" s="1249">
        <v>22615</v>
      </c>
      <c r="J220" s="1249" t="s">
        <v>928</v>
      </c>
    </row>
    <row r="221" spans="1:10" x14ac:dyDescent="0.25">
      <c r="A221" s="1249">
        <v>1070</v>
      </c>
      <c r="B221" s="1249" t="s">
        <v>713</v>
      </c>
      <c r="C221" s="1249"/>
      <c r="D221" s="1249" t="s">
        <v>537</v>
      </c>
      <c r="E221" s="1249">
        <v>24877</v>
      </c>
      <c r="F221" s="1164">
        <v>0.10002</v>
      </c>
      <c r="G221" s="1249">
        <v>22615</v>
      </c>
      <c r="H221" s="1250">
        <v>0</v>
      </c>
      <c r="I221" s="1249">
        <v>22615</v>
      </c>
      <c r="J221" s="1249" t="s">
        <v>928</v>
      </c>
    </row>
    <row r="222" spans="1:10" x14ac:dyDescent="0.25">
      <c r="A222" s="1249">
        <v>1071</v>
      </c>
      <c r="B222" s="1249" t="s">
        <v>714</v>
      </c>
      <c r="C222" s="1249"/>
      <c r="D222" s="1249" t="s">
        <v>537</v>
      </c>
      <c r="E222" s="1249">
        <v>24877</v>
      </c>
      <c r="F222" s="1164">
        <v>0.10002</v>
      </c>
      <c r="G222" s="1249">
        <v>22615</v>
      </c>
      <c r="H222" s="1250">
        <v>0</v>
      </c>
      <c r="I222" s="1249">
        <v>22615</v>
      </c>
      <c r="J222" s="1249" t="s">
        <v>928</v>
      </c>
    </row>
    <row r="223" spans="1:10" x14ac:dyDescent="0.25">
      <c r="A223" s="1249">
        <v>1072</v>
      </c>
      <c r="B223" s="1249" t="s">
        <v>715</v>
      </c>
      <c r="C223" s="1249"/>
      <c r="D223" s="1249" t="s">
        <v>537</v>
      </c>
      <c r="E223" s="1249">
        <v>24877</v>
      </c>
      <c r="F223" s="1164">
        <v>0.10002</v>
      </c>
      <c r="G223" s="1249">
        <v>22615</v>
      </c>
      <c r="H223" s="1250">
        <v>0</v>
      </c>
      <c r="I223" s="1249">
        <v>22615</v>
      </c>
      <c r="J223" s="1249" t="s">
        <v>928</v>
      </c>
    </row>
    <row r="224" spans="1:10" x14ac:dyDescent="0.25">
      <c r="A224" s="1249">
        <v>1073</v>
      </c>
      <c r="B224" s="1249" t="s">
        <v>716</v>
      </c>
      <c r="C224" s="1249"/>
      <c r="D224" s="1249" t="s">
        <v>537</v>
      </c>
      <c r="E224" s="1249">
        <v>24877</v>
      </c>
      <c r="F224" s="1164">
        <v>0.10002</v>
      </c>
      <c r="G224" s="1249">
        <v>22615</v>
      </c>
      <c r="H224" s="1250">
        <v>0</v>
      </c>
      <c r="I224" s="1249">
        <v>22615</v>
      </c>
      <c r="J224" s="1249" t="s">
        <v>928</v>
      </c>
    </row>
    <row r="225" spans="1:10" x14ac:dyDescent="0.25">
      <c r="A225" s="1249">
        <v>1074</v>
      </c>
      <c r="B225" s="1249" t="s">
        <v>717</v>
      </c>
      <c r="C225" s="1249"/>
      <c r="D225" s="1249" t="s">
        <v>537</v>
      </c>
      <c r="E225" s="1249">
        <v>25872</v>
      </c>
      <c r="F225" s="1164">
        <v>0.1</v>
      </c>
      <c r="G225" s="1249">
        <v>23520</v>
      </c>
      <c r="H225" s="1250">
        <v>0</v>
      </c>
      <c r="I225" s="1249">
        <v>23520</v>
      </c>
      <c r="J225" s="1249" t="s">
        <v>928</v>
      </c>
    </row>
    <row r="226" spans="1:10" x14ac:dyDescent="0.25">
      <c r="A226" s="1249">
        <v>1082</v>
      </c>
      <c r="B226" s="1249" t="s">
        <v>718</v>
      </c>
      <c r="C226" s="1249"/>
      <c r="D226" s="1249" t="s">
        <v>537</v>
      </c>
      <c r="E226" s="1249">
        <v>5421</v>
      </c>
      <c r="F226" s="1250">
        <v>0</v>
      </c>
      <c r="G226" s="1249">
        <v>5421</v>
      </c>
      <c r="H226" s="1250">
        <v>0</v>
      </c>
      <c r="I226" s="1249">
        <v>5421</v>
      </c>
      <c r="J226" s="1249" t="s">
        <v>928</v>
      </c>
    </row>
    <row r="227" spans="1:10" x14ac:dyDescent="0.25">
      <c r="A227" s="1249">
        <v>1083</v>
      </c>
      <c r="B227" s="1249" t="s">
        <v>719</v>
      </c>
      <c r="C227" s="1249"/>
      <c r="D227" s="1249" t="s">
        <v>537</v>
      </c>
      <c r="E227" s="1249">
        <v>4063</v>
      </c>
      <c r="F227" s="1250">
        <v>0</v>
      </c>
      <c r="G227" s="1249">
        <v>4063</v>
      </c>
      <c r="H227" s="1250">
        <v>0</v>
      </c>
      <c r="I227" s="1249">
        <v>4063</v>
      </c>
      <c r="J227" s="1249" t="s">
        <v>928</v>
      </c>
    </row>
    <row r="228" spans="1:10" x14ac:dyDescent="0.25">
      <c r="A228" s="1249">
        <v>1084</v>
      </c>
      <c r="B228" s="1249" t="s">
        <v>720</v>
      </c>
      <c r="C228" s="1249"/>
      <c r="D228" s="1249" t="s">
        <v>537</v>
      </c>
      <c r="E228" s="1249">
        <v>4063</v>
      </c>
      <c r="F228" s="1250">
        <v>0</v>
      </c>
      <c r="G228" s="1249">
        <v>4063</v>
      </c>
      <c r="H228" s="1250">
        <v>0</v>
      </c>
      <c r="I228" s="1249">
        <v>4063</v>
      </c>
      <c r="J228" s="1249" t="s">
        <v>928</v>
      </c>
    </row>
    <row r="229" spans="1:10" x14ac:dyDescent="0.25">
      <c r="A229" s="1249">
        <v>1085</v>
      </c>
      <c r="B229" s="1249" t="s">
        <v>721</v>
      </c>
      <c r="C229" s="1249"/>
      <c r="D229" s="1249" t="s">
        <v>537</v>
      </c>
      <c r="E229" s="1249">
        <v>9946</v>
      </c>
      <c r="F229" s="1250">
        <v>0</v>
      </c>
      <c r="G229" s="1249">
        <v>9946</v>
      </c>
      <c r="H229" s="1250">
        <v>0</v>
      </c>
      <c r="I229" s="1249">
        <v>9946</v>
      </c>
      <c r="J229" s="1249" t="s">
        <v>928</v>
      </c>
    </row>
    <row r="230" spans="1:10" x14ac:dyDescent="0.25">
      <c r="A230" s="1249">
        <v>1086</v>
      </c>
      <c r="B230" s="1249" t="s">
        <v>722</v>
      </c>
      <c r="C230" s="1249"/>
      <c r="D230" s="1249" t="s">
        <v>537</v>
      </c>
      <c r="E230" s="1249">
        <v>18090</v>
      </c>
      <c r="F230" s="1250">
        <v>0</v>
      </c>
      <c r="G230" s="1249">
        <v>18090</v>
      </c>
      <c r="H230" s="1250">
        <v>0</v>
      </c>
      <c r="I230" s="1249">
        <v>18090</v>
      </c>
      <c r="J230" s="1249" t="s">
        <v>928</v>
      </c>
    </row>
    <row r="231" spans="1:10" x14ac:dyDescent="0.25">
      <c r="A231" s="1249">
        <v>1087</v>
      </c>
      <c r="B231" s="1249" t="s">
        <v>723</v>
      </c>
      <c r="C231" s="1249"/>
      <c r="D231" s="1249" t="s">
        <v>537</v>
      </c>
      <c r="E231" s="1249">
        <v>6326</v>
      </c>
      <c r="F231" s="1250">
        <v>0</v>
      </c>
      <c r="G231" s="1249">
        <v>6326</v>
      </c>
      <c r="H231" s="1250">
        <v>0</v>
      </c>
      <c r="I231" s="1249">
        <v>6326</v>
      </c>
      <c r="J231" s="1249" t="s">
        <v>928</v>
      </c>
    </row>
    <row r="232" spans="1:10" x14ac:dyDescent="0.25">
      <c r="A232" s="1249">
        <v>1088</v>
      </c>
      <c r="B232" s="1249" t="s">
        <v>724</v>
      </c>
      <c r="C232" s="1249"/>
      <c r="D232" s="1249" t="s">
        <v>537</v>
      </c>
      <c r="E232" s="1249">
        <v>7593</v>
      </c>
      <c r="F232" s="1250">
        <v>0</v>
      </c>
      <c r="G232" s="1249">
        <v>7593</v>
      </c>
      <c r="H232" s="1250">
        <v>0</v>
      </c>
      <c r="I232" s="1249">
        <v>7593</v>
      </c>
      <c r="J232" s="1249" t="s">
        <v>928</v>
      </c>
    </row>
    <row r="233" spans="1:10" x14ac:dyDescent="0.25">
      <c r="A233" s="1249">
        <v>1091</v>
      </c>
      <c r="B233" s="1249" t="s">
        <v>725</v>
      </c>
      <c r="C233" s="1249"/>
      <c r="D233" s="1249" t="s">
        <v>537</v>
      </c>
      <c r="E233" s="1249">
        <v>18995</v>
      </c>
      <c r="F233" s="1250">
        <v>0</v>
      </c>
      <c r="G233" s="1249">
        <v>18995</v>
      </c>
      <c r="H233" s="1250">
        <v>0</v>
      </c>
      <c r="I233" s="1249">
        <v>18995</v>
      </c>
      <c r="J233" s="1249" t="s">
        <v>928</v>
      </c>
    </row>
    <row r="234" spans="1:10" x14ac:dyDescent="0.25">
      <c r="A234" s="1249">
        <v>1092</v>
      </c>
      <c r="B234" s="1249" t="s">
        <v>726</v>
      </c>
      <c r="C234" s="1249"/>
      <c r="D234" s="1249" t="s">
        <v>537</v>
      </c>
      <c r="E234" s="1249">
        <v>4787</v>
      </c>
      <c r="F234" s="1250">
        <v>0</v>
      </c>
      <c r="G234" s="1249">
        <v>4787</v>
      </c>
      <c r="H234" s="1250">
        <v>0</v>
      </c>
      <c r="I234" s="1249">
        <v>4787</v>
      </c>
      <c r="J234" s="1249" t="s">
        <v>928</v>
      </c>
    </row>
    <row r="235" spans="1:10" x14ac:dyDescent="0.25">
      <c r="A235" s="1249">
        <v>1093</v>
      </c>
      <c r="B235" s="1249" t="s">
        <v>727</v>
      </c>
      <c r="C235" s="1249"/>
      <c r="D235" s="1249" t="s">
        <v>537</v>
      </c>
      <c r="E235" s="1249">
        <v>3068</v>
      </c>
      <c r="F235" s="1250">
        <v>0</v>
      </c>
      <c r="G235" s="1249">
        <v>3068</v>
      </c>
      <c r="H235" s="1250">
        <v>0</v>
      </c>
      <c r="I235" s="1249">
        <v>3068</v>
      </c>
      <c r="J235" s="1249" t="s">
        <v>928</v>
      </c>
    </row>
    <row r="236" spans="1:10" x14ac:dyDescent="0.25">
      <c r="A236" s="1249">
        <v>1094</v>
      </c>
      <c r="B236" s="1249" t="s">
        <v>728</v>
      </c>
      <c r="C236" s="1249"/>
      <c r="D236" s="1249" t="s">
        <v>537</v>
      </c>
      <c r="E236" s="1249">
        <v>3611</v>
      </c>
      <c r="F236" s="1250">
        <v>0</v>
      </c>
      <c r="G236" s="1249">
        <v>3611</v>
      </c>
      <c r="H236" s="1250">
        <v>0</v>
      </c>
      <c r="I236" s="1249">
        <v>3611</v>
      </c>
      <c r="J236" s="1249" t="s">
        <v>928</v>
      </c>
    </row>
    <row r="237" spans="1:10" x14ac:dyDescent="0.25">
      <c r="A237" s="1249">
        <v>1095</v>
      </c>
      <c r="B237" s="1249" t="s">
        <v>729</v>
      </c>
      <c r="C237" s="1249"/>
      <c r="D237" s="1249" t="s">
        <v>537</v>
      </c>
      <c r="E237" s="1249">
        <v>8951</v>
      </c>
      <c r="F237" s="1250">
        <v>0</v>
      </c>
      <c r="G237" s="1249">
        <v>8951</v>
      </c>
      <c r="H237" s="1250">
        <v>0</v>
      </c>
      <c r="I237" s="1249">
        <v>8951</v>
      </c>
      <c r="J237" s="1249" t="s">
        <v>928</v>
      </c>
    </row>
    <row r="238" spans="1:10" x14ac:dyDescent="0.25">
      <c r="A238" s="1097">
        <v>1103</v>
      </c>
      <c r="B238" s="1097" t="s">
        <v>731</v>
      </c>
      <c r="C238" s="1097" t="s">
        <v>514</v>
      </c>
      <c r="D238" s="1097" t="s">
        <v>503</v>
      </c>
      <c r="E238" s="1249">
        <v>1535</v>
      </c>
      <c r="F238" s="1250">
        <v>0</v>
      </c>
      <c r="G238" s="1249">
        <v>1535</v>
      </c>
      <c r="H238" s="1250">
        <v>0</v>
      </c>
      <c r="I238" s="1249">
        <v>1535</v>
      </c>
      <c r="J238" s="1249" t="s">
        <v>933</v>
      </c>
    </row>
    <row r="239" spans="1:10" x14ac:dyDescent="0.25">
      <c r="A239" s="1097">
        <v>1104</v>
      </c>
      <c r="B239" s="1097" t="s">
        <v>732</v>
      </c>
      <c r="C239" s="1097" t="s">
        <v>545</v>
      </c>
      <c r="D239" s="1097" t="s">
        <v>503</v>
      </c>
      <c r="E239" s="1249">
        <v>2344</v>
      </c>
      <c r="F239" s="1250">
        <v>0</v>
      </c>
      <c r="G239" s="1249">
        <v>2344</v>
      </c>
      <c r="H239" s="1250">
        <v>0</v>
      </c>
      <c r="I239" s="1249">
        <v>2344</v>
      </c>
      <c r="J239" s="1249" t="s">
        <v>933</v>
      </c>
    </row>
    <row r="240" spans="1:10" x14ac:dyDescent="0.25">
      <c r="A240" s="1249">
        <v>1341</v>
      </c>
      <c r="B240" s="1249" t="s">
        <v>791</v>
      </c>
      <c r="C240" s="1249"/>
      <c r="D240" s="1249" t="s">
        <v>630</v>
      </c>
      <c r="E240" s="1249">
        <v>12471</v>
      </c>
      <c r="F240" s="1250">
        <v>0</v>
      </c>
      <c r="G240" s="1249">
        <v>12471</v>
      </c>
      <c r="H240" s="1250">
        <v>0</v>
      </c>
      <c r="I240" s="1249">
        <v>12471</v>
      </c>
      <c r="J240" s="1249" t="s">
        <v>928</v>
      </c>
    </row>
    <row r="241" spans="1:10" x14ac:dyDescent="0.25">
      <c r="A241" s="1097">
        <v>1376</v>
      </c>
      <c r="B241" s="1097" t="s">
        <v>793</v>
      </c>
      <c r="C241" s="1097"/>
      <c r="D241" s="1097" t="s">
        <v>630</v>
      </c>
      <c r="E241" s="1249">
        <v>7000</v>
      </c>
      <c r="F241" s="1163">
        <v>-0.29064000000000001</v>
      </c>
      <c r="G241" s="1249">
        <v>9868</v>
      </c>
      <c r="H241" s="1250">
        <v>0</v>
      </c>
      <c r="I241" s="1249">
        <v>9868</v>
      </c>
      <c r="J241" s="1249" t="s">
        <v>933</v>
      </c>
    </row>
    <row r="242" spans="1:10" x14ac:dyDescent="0.25">
      <c r="A242" s="1097">
        <v>1377</v>
      </c>
      <c r="B242" s="1097" t="s">
        <v>794</v>
      </c>
      <c r="C242" s="1097"/>
      <c r="D242" s="1097" t="s">
        <v>630</v>
      </c>
      <c r="E242" s="1249">
        <v>9868</v>
      </c>
      <c r="F242" s="1164">
        <v>0.40971000000000002</v>
      </c>
      <c r="G242" s="1249">
        <v>7000</v>
      </c>
      <c r="H242" s="1250">
        <v>0</v>
      </c>
      <c r="I242" s="1249">
        <v>7000</v>
      </c>
      <c r="J242" s="1249" t="s">
        <v>933</v>
      </c>
    </row>
    <row r="243" spans="1:10" x14ac:dyDescent="0.25">
      <c r="A243" s="1249">
        <v>1393</v>
      </c>
      <c r="B243" s="1249" t="s">
        <v>795</v>
      </c>
      <c r="C243" s="1249"/>
      <c r="D243" s="1249" t="s">
        <v>537</v>
      </c>
      <c r="E243" s="1249">
        <v>9945</v>
      </c>
      <c r="F243" s="1164">
        <v>9.9989999999999996E-2</v>
      </c>
      <c r="G243" s="1249">
        <v>9041</v>
      </c>
      <c r="H243" s="1250">
        <v>0</v>
      </c>
      <c r="I243" s="1249">
        <v>9041</v>
      </c>
      <c r="J243" s="1249" t="s">
        <v>928</v>
      </c>
    </row>
    <row r="244" spans="1:10" x14ac:dyDescent="0.25">
      <c r="A244" s="1249">
        <v>1394</v>
      </c>
      <c r="B244" s="1249" t="s">
        <v>796</v>
      </c>
      <c r="C244" s="1249"/>
      <c r="D244" s="1249" t="s">
        <v>537</v>
      </c>
      <c r="E244" s="1249">
        <v>7954</v>
      </c>
      <c r="F244" s="1164">
        <v>9.9989999999999996E-2</v>
      </c>
      <c r="G244" s="1249">
        <v>7231</v>
      </c>
      <c r="H244" s="1250">
        <v>0</v>
      </c>
      <c r="I244" s="1249">
        <v>7231</v>
      </c>
      <c r="J244" s="1249" t="s">
        <v>928</v>
      </c>
    </row>
    <row r="245" spans="1:10" x14ac:dyDescent="0.25">
      <c r="A245" s="1249">
        <v>1395</v>
      </c>
      <c r="B245" s="1249" t="s">
        <v>797</v>
      </c>
      <c r="C245" s="1249"/>
      <c r="D245" s="1249" t="s">
        <v>537</v>
      </c>
      <c r="E245" s="1249">
        <v>23881</v>
      </c>
      <c r="F245" s="1164">
        <v>0.1</v>
      </c>
      <c r="G245" s="1249">
        <v>21710</v>
      </c>
      <c r="H245" s="1250">
        <v>0</v>
      </c>
      <c r="I245" s="1249">
        <v>21710</v>
      </c>
      <c r="J245" s="1249" t="s">
        <v>928</v>
      </c>
    </row>
    <row r="246" spans="1:10" x14ac:dyDescent="0.25">
      <c r="A246" s="1249">
        <v>1408</v>
      </c>
      <c r="B246" s="1249" t="s">
        <v>1072</v>
      </c>
      <c r="C246" s="1249"/>
      <c r="D246" s="1249" t="s">
        <v>537</v>
      </c>
      <c r="E246" s="1249">
        <v>24877</v>
      </c>
      <c r="F246" s="1164">
        <v>0.10002</v>
      </c>
      <c r="G246" s="1249">
        <v>22615</v>
      </c>
      <c r="H246" s="1250">
        <v>0</v>
      </c>
      <c r="I246" s="1249">
        <v>22615</v>
      </c>
      <c r="J246" s="1249" t="s">
        <v>928</v>
      </c>
    </row>
    <row r="247" spans="1:10" x14ac:dyDescent="0.25">
      <c r="A247" s="1249">
        <v>1409</v>
      </c>
      <c r="B247" s="1249" t="s">
        <v>803</v>
      </c>
      <c r="C247" s="1249"/>
      <c r="D247" s="1249" t="s">
        <v>537</v>
      </c>
      <c r="E247" s="1249">
        <v>24877</v>
      </c>
      <c r="F247" s="1164">
        <v>0.10002</v>
      </c>
      <c r="G247" s="1249">
        <v>22615</v>
      </c>
      <c r="H247" s="1250">
        <v>0</v>
      </c>
      <c r="I247" s="1249">
        <v>22615</v>
      </c>
      <c r="J247" s="1249" t="s">
        <v>928</v>
      </c>
    </row>
    <row r="248" spans="1:10" x14ac:dyDescent="0.25">
      <c r="A248" s="1249">
        <v>1410</v>
      </c>
      <c r="B248" s="1249" t="s">
        <v>804</v>
      </c>
      <c r="C248" s="1249"/>
      <c r="D248" s="1249" t="s">
        <v>537</v>
      </c>
      <c r="E248" s="1249">
        <v>24877</v>
      </c>
      <c r="F248" s="1164">
        <v>0.10002</v>
      </c>
      <c r="G248" s="1249">
        <v>22615</v>
      </c>
      <c r="H248" s="1250">
        <v>0</v>
      </c>
      <c r="I248" s="1249">
        <v>22615</v>
      </c>
      <c r="J248" s="1249" t="s">
        <v>928</v>
      </c>
    </row>
    <row r="249" spans="1:10" x14ac:dyDescent="0.25">
      <c r="A249" s="1249">
        <v>1412</v>
      </c>
      <c r="B249" s="1249" t="s">
        <v>805</v>
      </c>
      <c r="C249" s="1249"/>
      <c r="D249" s="1249" t="s">
        <v>537</v>
      </c>
      <c r="E249" s="1249">
        <v>24877</v>
      </c>
      <c r="F249" s="1164">
        <v>0.10002</v>
      </c>
      <c r="G249" s="1249">
        <v>22615</v>
      </c>
      <c r="H249" s="1250">
        <v>0</v>
      </c>
      <c r="I249" s="1249">
        <v>22615</v>
      </c>
      <c r="J249" s="1249" t="s">
        <v>928</v>
      </c>
    </row>
    <row r="250" spans="1:10" x14ac:dyDescent="0.25">
      <c r="A250" s="1249">
        <v>1413</v>
      </c>
      <c r="B250" s="1249" t="s">
        <v>806</v>
      </c>
      <c r="C250" s="1249"/>
      <c r="D250" s="1249" t="s">
        <v>537</v>
      </c>
      <c r="E250" s="1249">
        <v>24877</v>
      </c>
      <c r="F250" s="1164">
        <v>0.10002</v>
      </c>
      <c r="G250" s="1249">
        <v>22615</v>
      </c>
      <c r="H250" s="1250">
        <v>0</v>
      </c>
      <c r="I250" s="1249">
        <v>22615</v>
      </c>
      <c r="J250" s="1249" t="s">
        <v>928</v>
      </c>
    </row>
    <row r="251" spans="1:10" x14ac:dyDescent="0.25">
      <c r="A251" s="1249">
        <v>1414</v>
      </c>
      <c r="B251" s="1249" t="s">
        <v>807</v>
      </c>
      <c r="C251" s="1249"/>
      <c r="D251" s="1249" t="s">
        <v>537</v>
      </c>
      <c r="E251" s="1249">
        <v>24877</v>
      </c>
      <c r="F251" s="1164">
        <v>0.10002</v>
      </c>
      <c r="G251" s="1249">
        <v>22615</v>
      </c>
      <c r="H251" s="1250">
        <v>0</v>
      </c>
      <c r="I251" s="1249">
        <v>22615</v>
      </c>
      <c r="J251" s="1249" t="s">
        <v>928</v>
      </c>
    </row>
    <row r="252" spans="1:10" x14ac:dyDescent="0.25">
      <c r="A252" s="1249">
        <v>1415</v>
      </c>
      <c r="B252" s="1249" t="s">
        <v>808</v>
      </c>
      <c r="C252" s="1249"/>
      <c r="D252" s="1249" t="s">
        <v>537</v>
      </c>
      <c r="E252" s="1249">
        <v>24877</v>
      </c>
      <c r="F252" s="1164">
        <v>0.10002</v>
      </c>
      <c r="G252" s="1249">
        <v>22615</v>
      </c>
      <c r="H252" s="1250">
        <v>0</v>
      </c>
      <c r="I252" s="1249">
        <v>22615</v>
      </c>
      <c r="J252" s="1249" t="s">
        <v>928</v>
      </c>
    </row>
    <row r="253" spans="1:10" x14ac:dyDescent="0.25">
      <c r="A253" s="1249">
        <v>1416</v>
      </c>
      <c r="B253" s="1249" t="s">
        <v>809</v>
      </c>
      <c r="C253" s="1249"/>
      <c r="D253" s="1249" t="s">
        <v>537</v>
      </c>
      <c r="E253" s="1249">
        <v>25872</v>
      </c>
      <c r="F253" s="1164">
        <v>0.1</v>
      </c>
      <c r="G253" s="1249">
        <v>23520</v>
      </c>
      <c r="H253" s="1250">
        <v>0</v>
      </c>
      <c r="I253" s="1249">
        <v>23520</v>
      </c>
      <c r="J253" s="1249" t="s">
        <v>928</v>
      </c>
    </row>
    <row r="254" spans="1:10" x14ac:dyDescent="0.25">
      <c r="A254" s="1249">
        <v>1417</v>
      </c>
      <c r="B254" s="1249" t="s">
        <v>810</v>
      </c>
      <c r="C254" s="1249"/>
      <c r="D254" s="1249" t="s">
        <v>537</v>
      </c>
      <c r="E254" s="1249">
        <v>24877</v>
      </c>
      <c r="F254" s="1164">
        <v>0.10002</v>
      </c>
      <c r="G254" s="1249">
        <v>22615</v>
      </c>
      <c r="H254" s="1250">
        <v>0</v>
      </c>
      <c r="I254" s="1249">
        <v>22615</v>
      </c>
      <c r="J254" s="1249" t="s">
        <v>928</v>
      </c>
    </row>
    <row r="255" spans="1:10" x14ac:dyDescent="0.25">
      <c r="A255" s="1249">
        <v>1418</v>
      </c>
      <c r="B255" s="1249" t="s">
        <v>1074</v>
      </c>
      <c r="C255" s="1249"/>
      <c r="D255" s="1249" t="s">
        <v>537</v>
      </c>
      <c r="E255" s="1249">
        <v>24877</v>
      </c>
      <c r="F255" s="1164">
        <v>0.10002</v>
      </c>
      <c r="G255" s="1249">
        <v>22615</v>
      </c>
      <c r="H255" s="1250">
        <v>0</v>
      </c>
      <c r="I255" s="1249">
        <v>22615</v>
      </c>
      <c r="J255" s="1249" t="s">
        <v>928</v>
      </c>
    </row>
    <row r="256" spans="1:10" x14ac:dyDescent="0.25">
      <c r="A256" s="1249">
        <v>1419</v>
      </c>
      <c r="B256" s="1249" t="s">
        <v>1075</v>
      </c>
      <c r="C256" s="1249"/>
      <c r="D256" s="1249" t="s">
        <v>537</v>
      </c>
      <c r="E256" s="1249">
        <v>25872</v>
      </c>
      <c r="F256" s="1164">
        <v>0.1</v>
      </c>
      <c r="G256" s="1249">
        <v>23520</v>
      </c>
      <c r="H256" s="1250">
        <v>0</v>
      </c>
      <c r="I256" s="1249">
        <v>23520</v>
      </c>
      <c r="J256" s="1249" t="s">
        <v>928</v>
      </c>
    </row>
    <row r="257" spans="1:10" x14ac:dyDescent="0.25">
      <c r="A257" s="1249">
        <v>1424</v>
      </c>
      <c r="B257" s="1249" t="s">
        <v>811</v>
      </c>
      <c r="C257" s="1249"/>
      <c r="D257" s="1249" t="s">
        <v>503</v>
      </c>
      <c r="E257" s="1249">
        <v>12950</v>
      </c>
      <c r="F257" s="1164">
        <v>0.11111</v>
      </c>
      <c r="G257" s="1249">
        <v>11655</v>
      </c>
      <c r="H257" s="1250">
        <v>0</v>
      </c>
      <c r="I257" s="1249">
        <v>11655</v>
      </c>
      <c r="J257" s="1249" t="s">
        <v>928</v>
      </c>
    </row>
    <row r="258" spans="1:10" x14ac:dyDescent="0.25">
      <c r="A258" s="1097">
        <v>1428</v>
      </c>
      <c r="B258" s="1097" t="s">
        <v>812</v>
      </c>
      <c r="C258" s="1097"/>
      <c r="D258" s="1097" t="s">
        <v>503</v>
      </c>
      <c r="E258" s="1249">
        <v>15331</v>
      </c>
      <c r="F258" s="1249"/>
      <c r="G258" s="1249"/>
      <c r="H258" s="1249"/>
      <c r="I258" s="1249"/>
      <c r="J258" s="1249" t="s">
        <v>933</v>
      </c>
    </row>
    <row r="259" spans="1:10" x14ac:dyDescent="0.25">
      <c r="A259" s="1097">
        <v>1429</v>
      </c>
      <c r="B259" s="1097" t="s">
        <v>813</v>
      </c>
      <c r="C259" s="1097"/>
      <c r="D259" s="1097" t="s">
        <v>503</v>
      </c>
      <c r="E259" s="1249">
        <v>29752</v>
      </c>
      <c r="F259" s="1249"/>
      <c r="G259" s="1249"/>
      <c r="H259" s="1249"/>
      <c r="I259" s="1249"/>
      <c r="J259" s="1249" t="s">
        <v>933</v>
      </c>
    </row>
    <row r="260" spans="1:10" x14ac:dyDescent="0.25">
      <c r="A260" s="1249">
        <v>1436</v>
      </c>
      <c r="B260" s="1249" t="s">
        <v>1081</v>
      </c>
      <c r="C260" s="1249"/>
      <c r="D260" s="1249" t="s">
        <v>537</v>
      </c>
      <c r="E260" s="1249">
        <v>44786</v>
      </c>
      <c r="F260" s="1249"/>
      <c r="G260" s="1249"/>
      <c r="H260" s="1249"/>
      <c r="I260" s="1249"/>
      <c r="J260" s="1249" t="s">
        <v>928</v>
      </c>
    </row>
    <row r="261" spans="1:10" x14ac:dyDescent="0.25">
      <c r="A261" s="1249">
        <v>1437</v>
      </c>
      <c r="B261" s="1249" t="s">
        <v>1082</v>
      </c>
      <c r="C261" s="1249"/>
      <c r="D261" s="1249" t="s">
        <v>537</v>
      </c>
      <c r="E261" s="1249">
        <v>21710</v>
      </c>
      <c r="F261" s="1250">
        <v>0</v>
      </c>
      <c r="G261" s="1249">
        <v>21710</v>
      </c>
      <c r="H261" s="1250">
        <v>0</v>
      </c>
      <c r="I261" s="1249">
        <v>21710</v>
      </c>
      <c r="J261" s="1249" t="s">
        <v>928</v>
      </c>
    </row>
    <row r="262" spans="1:10" x14ac:dyDescent="0.25">
      <c r="A262" s="1249">
        <v>1503</v>
      </c>
      <c r="B262" s="1249" t="s">
        <v>814</v>
      </c>
      <c r="C262" s="1249"/>
      <c r="D262" s="1249" t="s">
        <v>537</v>
      </c>
      <c r="E262" s="1249">
        <v>21983</v>
      </c>
      <c r="F262" s="1250">
        <v>0</v>
      </c>
      <c r="G262" s="1249">
        <v>21983</v>
      </c>
      <c r="H262" s="1250">
        <v>0</v>
      </c>
      <c r="I262" s="1249">
        <v>21983</v>
      </c>
      <c r="J262" s="1249" t="s">
        <v>928</v>
      </c>
    </row>
    <row r="263" spans="1:10" x14ac:dyDescent="0.25">
      <c r="A263" s="1097">
        <v>1509</v>
      </c>
      <c r="B263" s="1097" t="s">
        <v>816</v>
      </c>
      <c r="C263" s="1097"/>
      <c r="D263" s="1097" t="s">
        <v>630</v>
      </c>
      <c r="E263" s="1249">
        <v>2884</v>
      </c>
      <c r="F263" s="1164">
        <v>9.4079999999999997E-2</v>
      </c>
      <c r="G263" s="1249">
        <v>2636</v>
      </c>
      <c r="H263" s="1250">
        <v>0</v>
      </c>
      <c r="I263" s="1249">
        <v>2636</v>
      </c>
      <c r="J263" s="1249" t="s">
        <v>933</v>
      </c>
    </row>
    <row r="264" spans="1:10" x14ac:dyDescent="0.25">
      <c r="A264" s="1249">
        <v>1510</v>
      </c>
      <c r="B264" s="1249" t="s">
        <v>817</v>
      </c>
      <c r="C264" s="1249"/>
      <c r="D264" s="1249" t="s">
        <v>630</v>
      </c>
      <c r="E264" s="1249">
        <v>17264</v>
      </c>
      <c r="F264" s="1250">
        <v>0</v>
      </c>
      <c r="G264" s="1249">
        <v>17264</v>
      </c>
      <c r="H264" s="1250">
        <v>0</v>
      </c>
      <c r="I264" s="1249">
        <v>17264</v>
      </c>
      <c r="J264" s="1249" t="s">
        <v>928</v>
      </c>
    </row>
    <row r="265" spans="1:10" x14ac:dyDescent="0.25">
      <c r="A265" s="1097">
        <v>1511</v>
      </c>
      <c r="B265" s="1097" t="s">
        <v>1305</v>
      </c>
      <c r="C265" s="1097"/>
      <c r="D265" s="1097" t="s">
        <v>630</v>
      </c>
      <c r="E265" s="1249">
        <v>1893</v>
      </c>
      <c r="F265" s="1250">
        <v>0</v>
      </c>
      <c r="G265" s="1249">
        <v>1893</v>
      </c>
      <c r="H265" s="1250">
        <v>0</v>
      </c>
      <c r="I265" s="1249">
        <v>1893</v>
      </c>
      <c r="J265" s="1249" t="s">
        <v>933</v>
      </c>
    </row>
    <row r="266" spans="1:10" x14ac:dyDescent="0.25">
      <c r="A266" s="1249">
        <v>1519</v>
      </c>
      <c r="B266" s="1249" t="s">
        <v>819</v>
      </c>
      <c r="C266" s="1249" t="s">
        <v>146</v>
      </c>
      <c r="D266" s="1249" t="s">
        <v>503</v>
      </c>
      <c r="E266" s="1249">
        <v>14564</v>
      </c>
      <c r="F266" s="1249"/>
      <c r="G266" s="1249"/>
      <c r="H266" s="1249"/>
      <c r="I266" s="1249"/>
      <c r="J266" s="1249" t="s">
        <v>928</v>
      </c>
    </row>
    <row r="267" spans="1:10" x14ac:dyDescent="0.25">
      <c r="A267" s="1249">
        <v>2014</v>
      </c>
      <c r="B267" s="1249" t="s">
        <v>110</v>
      </c>
      <c r="C267" s="1249"/>
      <c r="D267" s="1249" t="s">
        <v>537</v>
      </c>
      <c r="E267" s="1249">
        <v>14838</v>
      </c>
      <c r="F267" s="1250">
        <v>0</v>
      </c>
      <c r="G267" s="1249">
        <v>14838</v>
      </c>
      <c r="H267" s="1250">
        <v>0</v>
      </c>
      <c r="I267" s="1249">
        <v>14838</v>
      </c>
      <c r="J267" s="1249" t="s">
        <v>928</v>
      </c>
    </row>
    <row r="268" spans="1:10" x14ac:dyDescent="0.25">
      <c r="A268" s="1249">
        <v>2026</v>
      </c>
      <c r="B268" s="1249" t="s">
        <v>1602</v>
      </c>
      <c r="C268" s="1249"/>
      <c r="D268" s="1249" t="s">
        <v>537</v>
      </c>
      <c r="E268" s="1249">
        <v>23881</v>
      </c>
      <c r="F268" s="1164">
        <v>0.1</v>
      </c>
      <c r="G268" s="1249">
        <v>21710</v>
      </c>
      <c r="H268" s="1249"/>
      <c r="I268" s="1249"/>
      <c r="J268" s="1249" t="s">
        <v>928</v>
      </c>
    </row>
    <row r="269" spans="1:10" x14ac:dyDescent="0.25">
      <c r="A269" s="1249">
        <v>2044</v>
      </c>
      <c r="B269" s="1249" t="s">
        <v>1306</v>
      </c>
      <c r="C269" s="1249" t="s">
        <v>514</v>
      </c>
      <c r="D269" s="1249" t="s">
        <v>503</v>
      </c>
      <c r="E269" s="1249">
        <v>11128</v>
      </c>
      <c r="F269" s="1164">
        <v>0.11101999999999999</v>
      </c>
      <c r="G269" s="1249">
        <v>10016</v>
      </c>
      <c r="H269" s="1250">
        <v>0</v>
      </c>
      <c r="I269" s="1249">
        <v>10016</v>
      </c>
      <c r="J269" s="1249" t="s">
        <v>928</v>
      </c>
    </row>
    <row r="270" spans="1:10" x14ac:dyDescent="0.25">
      <c r="A270" s="1249">
        <v>2070</v>
      </c>
      <c r="B270" s="1249" t="s">
        <v>821</v>
      </c>
      <c r="C270" s="1249"/>
      <c r="D270" s="1249" t="s">
        <v>537</v>
      </c>
      <c r="E270" s="1249">
        <v>24877</v>
      </c>
      <c r="F270" s="1164">
        <v>0.10002</v>
      </c>
      <c r="G270" s="1249">
        <v>22615</v>
      </c>
      <c r="H270" s="1250">
        <v>0</v>
      </c>
      <c r="I270" s="1249">
        <v>22615</v>
      </c>
      <c r="J270" s="1249" t="s">
        <v>928</v>
      </c>
    </row>
    <row r="271" spans="1:10" x14ac:dyDescent="0.25">
      <c r="A271" s="1097">
        <v>2146</v>
      </c>
      <c r="B271" s="1097" t="s">
        <v>822</v>
      </c>
      <c r="C271" s="1097" t="s">
        <v>146</v>
      </c>
      <c r="D271" s="1097" t="s">
        <v>503</v>
      </c>
      <c r="E271" s="1249">
        <v>14723</v>
      </c>
      <c r="F271" s="1250">
        <v>0</v>
      </c>
      <c r="G271" s="1249">
        <v>14723</v>
      </c>
      <c r="H271" s="1250">
        <v>0</v>
      </c>
      <c r="I271" s="1249">
        <v>14723</v>
      </c>
      <c r="J271" s="1249" t="s">
        <v>933</v>
      </c>
    </row>
    <row r="272" spans="1:10" x14ac:dyDescent="0.25">
      <c r="A272" s="1249">
        <v>2209</v>
      </c>
      <c r="B272" s="1249" t="s">
        <v>826</v>
      </c>
      <c r="C272" s="1249"/>
      <c r="D272" s="1249" t="s">
        <v>537</v>
      </c>
      <c r="E272" s="1249">
        <v>8391</v>
      </c>
      <c r="F272" s="1250">
        <v>0</v>
      </c>
      <c r="G272" s="1249">
        <v>8391</v>
      </c>
      <c r="H272" s="1250">
        <v>0</v>
      </c>
      <c r="I272" s="1249">
        <v>8391</v>
      </c>
      <c r="J272" s="1249" t="s">
        <v>928</v>
      </c>
    </row>
    <row r="273" spans="1:10" x14ac:dyDescent="0.25">
      <c r="A273" s="1249">
        <v>6071</v>
      </c>
      <c r="B273" s="1249" t="s">
        <v>827</v>
      </c>
      <c r="C273" s="1249"/>
      <c r="D273" s="1249" t="s">
        <v>537</v>
      </c>
      <c r="E273" s="1249">
        <v>9332</v>
      </c>
      <c r="F273" s="1164">
        <v>4.8779999999999997E-2</v>
      </c>
      <c r="G273" s="1249">
        <v>8898</v>
      </c>
      <c r="H273" s="1250">
        <v>0</v>
      </c>
      <c r="I273" s="1249">
        <v>8898</v>
      </c>
      <c r="J273" s="1249" t="s">
        <v>928</v>
      </c>
    </row>
    <row r="274" spans="1:10" x14ac:dyDescent="0.25">
      <c r="A274" s="1249">
        <v>6072</v>
      </c>
      <c r="B274" s="1249" t="s">
        <v>828</v>
      </c>
      <c r="C274" s="1249"/>
      <c r="D274" s="1249" t="s">
        <v>537</v>
      </c>
      <c r="E274" s="1249">
        <v>15828</v>
      </c>
      <c r="F274" s="1164">
        <v>8.0259999999999998E-2</v>
      </c>
      <c r="G274" s="1249">
        <v>14652</v>
      </c>
      <c r="H274" s="1250">
        <v>0</v>
      </c>
      <c r="I274" s="1249">
        <v>14652</v>
      </c>
      <c r="J274" s="1249" t="s">
        <v>928</v>
      </c>
    </row>
    <row r="275" spans="1:10" x14ac:dyDescent="0.25">
      <c r="A275" s="1249">
        <v>6073</v>
      </c>
      <c r="B275" s="1249" t="s">
        <v>829</v>
      </c>
      <c r="C275" s="1249"/>
      <c r="D275" s="1249" t="s">
        <v>537</v>
      </c>
      <c r="E275" s="1249">
        <v>6515</v>
      </c>
      <c r="F275" s="1250">
        <v>0</v>
      </c>
      <c r="G275" s="1249">
        <v>6515</v>
      </c>
      <c r="H275" s="1250">
        <v>0</v>
      </c>
      <c r="I275" s="1249">
        <v>6515</v>
      </c>
      <c r="J275" s="1249" t="s">
        <v>928</v>
      </c>
    </row>
    <row r="276" spans="1:10" x14ac:dyDescent="0.25">
      <c r="A276" s="1249">
        <v>6074</v>
      </c>
      <c r="B276" s="1249" t="s">
        <v>830</v>
      </c>
      <c r="C276" s="1249"/>
      <c r="D276" s="1249" t="s">
        <v>537</v>
      </c>
      <c r="E276" s="1249">
        <v>7471</v>
      </c>
      <c r="F276" s="1164">
        <v>4.827E-2</v>
      </c>
      <c r="G276" s="1249">
        <v>7127</v>
      </c>
      <c r="H276" s="1250">
        <v>0</v>
      </c>
      <c r="I276" s="1249">
        <v>7127</v>
      </c>
      <c r="J276" s="1249" t="s">
        <v>928</v>
      </c>
    </row>
    <row r="277" spans="1:10" x14ac:dyDescent="0.25">
      <c r="A277" s="1249">
        <v>6075</v>
      </c>
      <c r="B277" s="1249" t="s">
        <v>831</v>
      </c>
      <c r="C277" s="1249"/>
      <c r="D277" s="1249" t="s">
        <v>537</v>
      </c>
      <c r="E277" s="1249">
        <v>9069</v>
      </c>
      <c r="F277" s="1164">
        <v>5.355E-2</v>
      </c>
      <c r="G277" s="1249">
        <v>8608</v>
      </c>
      <c r="H277" s="1250">
        <v>0</v>
      </c>
      <c r="I277" s="1249">
        <v>8608</v>
      </c>
      <c r="J277" s="1249" t="s">
        <v>928</v>
      </c>
    </row>
    <row r="278" spans="1:10" x14ac:dyDescent="0.25">
      <c r="A278" s="1249">
        <v>6076</v>
      </c>
      <c r="B278" s="1249" t="s">
        <v>82</v>
      </c>
      <c r="C278" s="1249"/>
      <c r="D278" s="1249" t="s">
        <v>537</v>
      </c>
      <c r="E278" s="1249">
        <v>9019</v>
      </c>
      <c r="F278" s="1164">
        <v>5.006E-2</v>
      </c>
      <c r="G278" s="1249">
        <v>8589</v>
      </c>
      <c r="H278" s="1250">
        <v>0</v>
      </c>
      <c r="I278" s="1249">
        <v>8589</v>
      </c>
      <c r="J278" s="1249" t="s">
        <v>928</v>
      </c>
    </row>
    <row r="279" spans="1:10" x14ac:dyDescent="0.25">
      <c r="A279" s="1249">
        <v>6077</v>
      </c>
      <c r="B279" s="1249" t="s">
        <v>83</v>
      </c>
      <c r="C279" s="1249"/>
      <c r="D279" s="1249" t="s">
        <v>537</v>
      </c>
      <c r="E279" s="1249">
        <v>1357</v>
      </c>
      <c r="F279" s="1250">
        <v>0</v>
      </c>
      <c r="G279" s="1249">
        <v>1357</v>
      </c>
      <c r="H279" s="1250">
        <v>0</v>
      </c>
      <c r="I279" s="1249">
        <v>1357</v>
      </c>
      <c r="J279" s="1249" t="s">
        <v>928</v>
      </c>
    </row>
    <row r="280" spans="1:10" x14ac:dyDescent="0.25">
      <c r="A280" s="1249">
        <v>6078</v>
      </c>
      <c r="B280" s="1249" t="s">
        <v>832</v>
      </c>
      <c r="C280" s="1249"/>
      <c r="D280" s="1249" t="s">
        <v>537</v>
      </c>
      <c r="E280" s="1249">
        <v>8246</v>
      </c>
      <c r="F280" s="1164">
        <v>4.5920000000000002E-2</v>
      </c>
      <c r="G280" s="1249">
        <v>7884</v>
      </c>
      <c r="H280" s="1250">
        <v>0</v>
      </c>
      <c r="I280" s="1249">
        <v>7884</v>
      </c>
      <c r="J280" s="1249" t="s">
        <v>928</v>
      </c>
    </row>
    <row r="281" spans="1:10" x14ac:dyDescent="0.25">
      <c r="A281" s="1249">
        <v>6079</v>
      </c>
      <c r="B281" s="1249" t="s">
        <v>833</v>
      </c>
      <c r="C281" s="1249"/>
      <c r="D281" s="1249" t="s">
        <v>537</v>
      </c>
      <c r="E281" s="1249">
        <v>6219</v>
      </c>
      <c r="F281" s="1164">
        <v>4.8910000000000002E-2</v>
      </c>
      <c r="G281" s="1249">
        <v>5929</v>
      </c>
      <c r="H281" s="1250">
        <v>0</v>
      </c>
      <c r="I281" s="1249">
        <v>5929</v>
      </c>
      <c r="J281" s="1249" t="s">
        <v>928</v>
      </c>
    </row>
    <row r="282" spans="1:10" x14ac:dyDescent="0.25">
      <c r="A282" s="1249">
        <v>6080</v>
      </c>
      <c r="B282" s="1249" t="s">
        <v>86</v>
      </c>
      <c r="C282" s="1249"/>
      <c r="D282" s="1249" t="s">
        <v>537</v>
      </c>
      <c r="E282" s="1249">
        <v>9454</v>
      </c>
      <c r="F282" s="1164">
        <v>5.1380000000000002E-2</v>
      </c>
      <c r="G282" s="1249">
        <v>8992</v>
      </c>
      <c r="H282" s="1250">
        <v>0</v>
      </c>
      <c r="I282" s="1249">
        <v>8992</v>
      </c>
      <c r="J282" s="1249" t="s">
        <v>928</v>
      </c>
    </row>
    <row r="283" spans="1:10" x14ac:dyDescent="0.25">
      <c r="A283" s="1249">
        <v>6081</v>
      </c>
      <c r="B283" s="1249" t="s">
        <v>87</v>
      </c>
      <c r="C283" s="1249"/>
      <c r="D283" s="1249" t="s">
        <v>537</v>
      </c>
      <c r="E283" s="1249">
        <v>8608</v>
      </c>
      <c r="F283" s="1164">
        <v>5.6710000000000003E-2</v>
      </c>
      <c r="G283" s="1249">
        <v>8146</v>
      </c>
      <c r="H283" s="1250">
        <v>0</v>
      </c>
      <c r="I283" s="1249">
        <v>8146</v>
      </c>
      <c r="J283" s="1249" t="s">
        <v>928</v>
      </c>
    </row>
    <row r="284" spans="1:10" x14ac:dyDescent="0.25">
      <c r="A284" s="1249">
        <v>7215</v>
      </c>
      <c r="B284" s="1249" t="s">
        <v>847</v>
      </c>
      <c r="C284" s="1249"/>
      <c r="D284" s="1249" t="s">
        <v>537</v>
      </c>
      <c r="E284" s="1249">
        <v>7567</v>
      </c>
      <c r="F284" s="1250">
        <v>0</v>
      </c>
      <c r="G284" s="1249">
        <v>7567</v>
      </c>
      <c r="H284" s="1250">
        <v>0</v>
      </c>
      <c r="I284" s="1249">
        <v>7567</v>
      </c>
      <c r="J284" s="1249" t="s">
        <v>928</v>
      </c>
    </row>
    <row r="285" spans="1:10" x14ac:dyDescent="0.25">
      <c r="A285" s="1249">
        <v>7224</v>
      </c>
      <c r="B285" s="1249" t="s">
        <v>851</v>
      </c>
      <c r="C285" s="1249" t="s">
        <v>562</v>
      </c>
      <c r="D285" s="1249" t="s">
        <v>537</v>
      </c>
      <c r="E285" s="1249">
        <v>16319</v>
      </c>
      <c r="F285" s="1250">
        <v>0</v>
      </c>
      <c r="G285" s="1249">
        <v>16319</v>
      </c>
      <c r="H285" s="1250">
        <v>0</v>
      </c>
      <c r="I285" s="1249">
        <v>16319</v>
      </c>
      <c r="J285" s="1249" t="s">
        <v>928</v>
      </c>
    </row>
    <row r="286" spans="1:10" x14ac:dyDescent="0.25">
      <c r="A286" s="1249">
        <v>9721</v>
      </c>
      <c r="B286" s="1249" t="s">
        <v>855</v>
      </c>
      <c r="C286" s="1249"/>
      <c r="D286" s="1249" t="s">
        <v>537</v>
      </c>
      <c r="E286" s="1249">
        <v>1258</v>
      </c>
      <c r="F286" s="1250">
        <v>0</v>
      </c>
      <c r="G286" s="1249">
        <v>1258</v>
      </c>
      <c r="H286" s="1250">
        <v>0</v>
      </c>
      <c r="I286" s="1249">
        <v>1258</v>
      </c>
      <c r="J286" s="1249" t="s">
        <v>928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X232"/>
  <sheetViews>
    <sheetView zoomScale="80" zoomScaleNormal="80" workbookViewId="0">
      <selection activeCell="P31" sqref="P31"/>
    </sheetView>
  </sheetViews>
  <sheetFormatPr baseColWidth="10" defaultColWidth="11.42578125" defaultRowHeight="15" x14ac:dyDescent="0.25"/>
  <cols>
    <col min="1" max="1" width="20.85546875" bestFit="1" customWidth="1"/>
    <col min="2" max="2" width="30.85546875" bestFit="1" customWidth="1"/>
    <col min="3" max="3" width="24.5703125" bestFit="1" customWidth="1"/>
    <col min="4" max="4" width="23.5703125" bestFit="1" customWidth="1"/>
    <col min="5" max="5" width="6.7109375" bestFit="1" customWidth="1"/>
    <col min="6" max="6" width="7.85546875" bestFit="1" customWidth="1"/>
    <col min="7" max="7" width="6.7109375" bestFit="1" customWidth="1"/>
    <col min="8" max="8" width="6.140625" bestFit="1" customWidth="1"/>
    <col min="9" max="9" width="6.7109375" bestFit="1" customWidth="1"/>
    <col min="10" max="10" width="11.85546875" hidden="1" customWidth="1"/>
    <col min="11" max="11" width="6.7109375" bestFit="1" customWidth="1"/>
    <col min="12" max="12" width="6.140625" bestFit="1" customWidth="1"/>
    <col min="13" max="17" width="7.140625" bestFit="1" customWidth="1"/>
    <col min="18" max="18" width="7.85546875" bestFit="1" customWidth="1"/>
    <col min="19" max="20" width="7.140625" bestFit="1" customWidth="1"/>
    <col min="21" max="21" width="6.42578125" bestFit="1" customWidth="1"/>
    <col min="22" max="22" width="7.140625" bestFit="1" customWidth="1"/>
    <col min="23" max="23" width="6.42578125" bestFit="1" customWidth="1"/>
    <col min="24" max="24" width="11.85546875" hidden="1" customWidth="1"/>
  </cols>
  <sheetData>
    <row r="1" spans="1:10" x14ac:dyDescent="0.25">
      <c r="A1" s="1098" t="s">
        <v>1341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7085</v>
      </c>
      <c r="F4" s="1164">
        <v>0.12016</v>
      </c>
      <c r="G4" s="1249">
        <v>6325</v>
      </c>
      <c r="H4" s="1250">
        <v>0</v>
      </c>
      <c r="I4" s="1249">
        <v>6325</v>
      </c>
      <c r="J4" s="1249" t="s">
        <v>928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7085</v>
      </c>
      <c r="F5" s="1164">
        <v>0.12016</v>
      </c>
      <c r="G5" s="1249">
        <v>6325</v>
      </c>
      <c r="H5" s="1250">
        <v>0</v>
      </c>
      <c r="I5" s="1249">
        <v>6325</v>
      </c>
      <c r="J5" s="1249" t="s">
        <v>928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7085</v>
      </c>
      <c r="F6" s="1164">
        <v>0.12016</v>
      </c>
      <c r="G6" s="1249">
        <v>6325</v>
      </c>
      <c r="H6" s="1250">
        <v>0</v>
      </c>
      <c r="I6" s="1249">
        <v>6325</v>
      </c>
      <c r="J6" s="1249" t="s">
        <v>928</v>
      </c>
    </row>
    <row r="7" spans="1:10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9">
        <v>1271</v>
      </c>
      <c r="F7" s="1163">
        <v>-6.13E-2</v>
      </c>
      <c r="G7" s="1249">
        <v>1354</v>
      </c>
      <c r="H7" s="1250">
        <v>0</v>
      </c>
      <c r="I7" s="1249">
        <v>1354</v>
      </c>
      <c r="J7" s="1249" t="s">
        <v>933</v>
      </c>
    </row>
    <row r="8" spans="1:10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9">
        <v>2625</v>
      </c>
      <c r="F8" s="1164">
        <v>1.234E-2</v>
      </c>
      <c r="G8" s="1249">
        <v>2593</v>
      </c>
      <c r="H8" s="1250">
        <v>0</v>
      </c>
      <c r="I8" s="1249">
        <v>2593</v>
      </c>
      <c r="J8" s="1249" t="s">
        <v>933</v>
      </c>
    </row>
    <row r="9" spans="1:10" x14ac:dyDescent="0.25">
      <c r="A9" s="1249">
        <v>18</v>
      </c>
      <c r="B9" s="1249" t="s">
        <v>511</v>
      </c>
      <c r="C9" s="1249" t="s">
        <v>432</v>
      </c>
      <c r="D9" s="1249" t="s">
        <v>503</v>
      </c>
      <c r="E9" s="1249">
        <v>6208</v>
      </c>
      <c r="F9" s="1163">
        <v>-1.8499999999999999E-2</v>
      </c>
      <c r="G9" s="1249">
        <v>6325</v>
      </c>
      <c r="H9" s="1250">
        <v>0</v>
      </c>
      <c r="I9" s="1249">
        <v>6325</v>
      </c>
      <c r="J9" s="1249" t="s">
        <v>928</v>
      </c>
    </row>
    <row r="10" spans="1:10" x14ac:dyDescent="0.25">
      <c r="A10" s="1249">
        <v>20</v>
      </c>
      <c r="B10" s="1249" t="s">
        <v>512</v>
      </c>
      <c r="C10" s="1249" t="s">
        <v>432</v>
      </c>
      <c r="D10" s="1249" t="s">
        <v>503</v>
      </c>
      <c r="E10" s="1249">
        <v>4965</v>
      </c>
      <c r="F10" s="1163">
        <v>-0.21501999999999999</v>
      </c>
      <c r="G10" s="1249">
        <v>6325</v>
      </c>
      <c r="H10" s="1250">
        <v>0</v>
      </c>
      <c r="I10" s="1249">
        <v>6325</v>
      </c>
      <c r="J10" s="1249" t="s">
        <v>928</v>
      </c>
    </row>
    <row r="11" spans="1:10" x14ac:dyDescent="0.25">
      <c r="A11" s="1249">
        <v>27</v>
      </c>
      <c r="B11" s="1249" t="s">
        <v>513</v>
      </c>
      <c r="C11" s="1249" t="s">
        <v>514</v>
      </c>
      <c r="D11" s="1249" t="s">
        <v>503</v>
      </c>
      <c r="E11" s="1249">
        <v>17482</v>
      </c>
      <c r="F11" s="1164">
        <v>1.6160000000000001E-2</v>
      </c>
      <c r="G11" s="1249">
        <v>17204</v>
      </c>
      <c r="H11" s="1250">
        <v>0</v>
      </c>
      <c r="I11" s="1249">
        <v>17204</v>
      </c>
      <c r="J11" s="1249" t="s">
        <v>928</v>
      </c>
    </row>
    <row r="12" spans="1:10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9">
        <v>2934</v>
      </c>
      <c r="F12" s="1163">
        <v>-3.3599999999999998E-2</v>
      </c>
      <c r="G12" s="1249">
        <v>3036</v>
      </c>
      <c r="H12" s="1250">
        <v>0</v>
      </c>
      <c r="I12" s="1249">
        <v>3036</v>
      </c>
      <c r="J12" s="1249" t="s">
        <v>933</v>
      </c>
    </row>
    <row r="13" spans="1:10" x14ac:dyDescent="0.25">
      <c r="A13" s="1249">
        <v>33</v>
      </c>
      <c r="B13" s="1249" t="s">
        <v>320</v>
      </c>
      <c r="C13" s="1249" t="s">
        <v>514</v>
      </c>
      <c r="D13" s="1249" t="s">
        <v>503</v>
      </c>
      <c r="E13" s="1249">
        <v>21652</v>
      </c>
      <c r="F13" s="1164">
        <v>6.3140000000000002E-2</v>
      </c>
      <c r="G13" s="1249">
        <v>20366</v>
      </c>
      <c r="H13" s="1250">
        <v>0</v>
      </c>
      <c r="I13" s="1249">
        <v>20366</v>
      </c>
      <c r="J13" s="1249" t="s">
        <v>928</v>
      </c>
    </row>
    <row r="14" spans="1:10" x14ac:dyDescent="0.25">
      <c r="A14" s="1249">
        <v>34</v>
      </c>
      <c r="B14" s="1249" t="s">
        <v>321</v>
      </c>
      <c r="C14" s="1249" t="s">
        <v>514</v>
      </c>
      <c r="D14" s="1249" t="s">
        <v>503</v>
      </c>
      <c r="E14" s="1249">
        <v>19235</v>
      </c>
      <c r="F14" s="1164">
        <v>1.37E-2</v>
      </c>
      <c r="G14" s="1249">
        <v>18975</v>
      </c>
      <c r="H14" s="1250">
        <v>0</v>
      </c>
      <c r="I14" s="1249">
        <v>18975</v>
      </c>
      <c r="J14" s="1249" t="s">
        <v>928</v>
      </c>
    </row>
    <row r="15" spans="1:10" x14ac:dyDescent="0.25">
      <c r="A15" s="1249">
        <v>35</v>
      </c>
      <c r="B15" s="1249" t="s">
        <v>322</v>
      </c>
      <c r="C15" s="1249" t="s">
        <v>514</v>
      </c>
      <c r="D15" s="1249" t="s">
        <v>503</v>
      </c>
      <c r="E15" s="1249">
        <v>19235</v>
      </c>
      <c r="F15" s="1164">
        <v>1.37E-2</v>
      </c>
      <c r="G15" s="1249">
        <v>18975</v>
      </c>
      <c r="H15" s="1250">
        <v>0</v>
      </c>
      <c r="I15" s="1249">
        <v>18975</v>
      </c>
      <c r="J15" s="1249" t="s">
        <v>928</v>
      </c>
    </row>
    <row r="16" spans="1:10" x14ac:dyDescent="0.25">
      <c r="A16" s="1249">
        <v>38</v>
      </c>
      <c r="B16" s="1249" t="s">
        <v>517</v>
      </c>
      <c r="C16" s="1249" t="s">
        <v>514</v>
      </c>
      <c r="D16" s="1249" t="s">
        <v>503</v>
      </c>
      <c r="E16" s="1249">
        <v>19373</v>
      </c>
      <c r="F16" s="1163">
        <v>-6.6180000000000003E-2</v>
      </c>
      <c r="G16" s="1249">
        <v>20746</v>
      </c>
      <c r="H16" s="1250">
        <v>0</v>
      </c>
      <c r="I16" s="1249">
        <v>20746</v>
      </c>
      <c r="J16" s="1249" t="s">
        <v>928</v>
      </c>
    </row>
    <row r="17" spans="1:10" x14ac:dyDescent="0.25">
      <c r="A17" s="1249">
        <v>39</v>
      </c>
      <c r="B17" s="1249" t="s">
        <v>518</v>
      </c>
      <c r="C17" s="1249" t="s">
        <v>514</v>
      </c>
      <c r="D17" s="1249" t="s">
        <v>503</v>
      </c>
      <c r="E17" s="1249">
        <v>19373</v>
      </c>
      <c r="F17" s="1163">
        <v>-6.6180000000000003E-2</v>
      </c>
      <c r="G17" s="1249">
        <v>20746</v>
      </c>
      <c r="H17" s="1250">
        <v>0</v>
      </c>
      <c r="I17" s="1249">
        <v>20746</v>
      </c>
      <c r="J17" s="1249" t="s">
        <v>928</v>
      </c>
    </row>
    <row r="18" spans="1:10" x14ac:dyDescent="0.25">
      <c r="A18" s="1249">
        <v>40</v>
      </c>
      <c r="B18" s="1249" t="s">
        <v>519</v>
      </c>
      <c r="C18" s="1249" t="s">
        <v>514</v>
      </c>
      <c r="D18" s="1249" t="s">
        <v>503</v>
      </c>
      <c r="E18" s="1249">
        <v>19373</v>
      </c>
      <c r="F18" s="1163">
        <v>-6.6180000000000003E-2</v>
      </c>
      <c r="G18" s="1249">
        <v>20746</v>
      </c>
      <c r="H18" s="1250">
        <v>0</v>
      </c>
      <c r="I18" s="1249">
        <v>20746</v>
      </c>
      <c r="J18" s="1249" t="s">
        <v>928</v>
      </c>
    </row>
    <row r="19" spans="1:10" x14ac:dyDescent="0.25">
      <c r="A19" s="1249">
        <v>41</v>
      </c>
      <c r="B19" s="1249" t="s">
        <v>520</v>
      </c>
      <c r="C19" s="1249" t="s">
        <v>514</v>
      </c>
      <c r="D19" s="1249" t="s">
        <v>503</v>
      </c>
      <c r="E19" s="1249">
        <v>19373</v>
      </c>
      <c r="F19" s="1163">
        <v>-6.6180000000000003E-2</v>
      </c>
      <c r="G19" s="1249">
        <v>20746</v>
      </c>
      <c r="H19" s="1250">
        <v>0</v>
      </c>
      <c r="I19" s="1249">
        <v>20746</v>
      </c>
      <c r="J19" s="1249" t="s">
        <v>928</v>
      </c>
    </row>
    <row r="20" spans="1:10" x14ac:dyDescent="0.25">
      <c r="A20" s="1249">
        <v>42</v>
      </c>
      <c r="B20" s="1249" t="s">
        <v>1277</v>
      </c>
      <c r="C20" s="1249" t="s">
        <v>514</v>
      </c>
      <c r="D20" s="1249" t="s">
        <v>503</v>
      </c>
      <c r="E20" s="1249">
        <v>8903</v>
      </c>
      <c r="F20" s="1164">
        <v>5.4200000000000003E-3</v>
      </c>
      <c r="G20" s="1249">
        <v>8855</v>
      </c>
      <c r="H20" s="1250">
        <v>0</v>
      </c>
      <c r="I20" s="1249">
        <v>8855</v>
      </c>
      <c r="J20" s="1249" t="s">
        <v>928</v>
      </c>
    </row>
    <row r="21" spans="1:10" x14ac:dyDescent="0.25">
      <c r="A21" s="1249">
        <v>43</v>
      </c>
      <c r="B21" s="1249" t="s">
        <v>1278</v>
      </c>
      <c r="C21" s="1249" t="s">
        <v>514</v>
      </c>
      <c r="D21" s="1249" t="s">
        <v>503</v>
      </c>
      <c r="E21" s="1249">
        <v>8903</v>
      </c>
      <c r="F21" s="1164">
        <v>5.4200000000000003E-3</v>
      </c>
      <c r="G21" s="1249">
        <v>8855</v>
      </c>
      <c r="H21" s="1250">
        <v>0</v>
      </c>
      <c r="I21" s="1249">
        <v>8855</v>
      </c>
      <c r="J21" s="1249" t="s">
        <v>928</v>
      </c>
    </row>
    <row r="22" spans="1:10" x14ac:dyDescent="0.25">
      <c r="A22" s="1249">
        <v>44</v>
      </c>
      <c r="B22" s="1249" t="s">
        <v>1279</v>
      </c>
      <c r="C22" s="1249" t="s">
        <v>514</v>
      </c>
      <c r="D22" s="1249" t="s">
        <v>503</v>
      </c>
      <c r="E22" s="1249">
        <v>8903</v>
      </c>
      <c r="F22" s="1164">
        <v>5.4200000000000003E-3</v>
      </c>
      <c r="G22" s="1249">
        <v>8855</v>
      </c>
      <c r="H22" s="1250">
        <v>0</v>
      </c>
      <c r="I22" s="1249">
        <v>8855</v>
      </c>
      <c r="J22" s="1249" t="s">
        <v>928</v>
      </c>
    </row>
    <row r="23" spans="1:10" x14ac:dyDescent="0.25">
      <c r="A23" s="1249">
        <v>48</v>
      </c>
      <c r="B23" s="1249" t="s">
        <v>521</v>
      </c>
      <c r="C23" s="1249" t="s">
        <v>514</v>
      </c>
      <c r="D23" s="1249" t="s">
        <v>503</v>
      </c>
      <c r="E23" s="1249">
        <v>12651</v>
      </c>
      <c r="F23" s="1163">
        <v>-4.7509999999999997E-2</v>
      </c>
      <c r="G23" s="1249">
        <v>13282</v>
      </c>
      <c r="H23" s="1250">
        <v>0</v>
      </c>
      <c r="I23" s="1249">
        <v>13282</v>
      </c>
      <c r="J23" s="1249" t="s">
        <v>928</v>
      </c>
    </row>
    <row r="24" spans="1:10" x14ac:dyDescent="0.25">
      <c r="A24" s="1249">
        <v>49</v>
      </c>
      <c r="B24" s="1249" t="s">
        <v>522</v>
      </c>
      <c r="C24" s="1249" t="s">
        <v>514</v>
      </c>
      <c r="D24" s="1249" t="s">
        <v>503</v>
      </c>
      <c r="E24" s="1249">
        <v>12651</v>
      </c>
      <c r="F24" s="1163">
        <v>-4.7509999999999997E-2</v>
      </c>
      <c r="G24" s="1249">
        <v>13282</v>
      </c>
      <c r="H24" s="1250">
        <v>0</v>
      </c>
      <c r="I24" s="1249">
        <v>13282</v>
      </c>
      <c r="J24" s="1249" t="s">
        <v>928</v>
      </c>
    </row>
    <row r="25" spans="1:10" x14ac:dyDescent="0.25">
      <c r="A25" s="1249">
        <v>50</v>
      </c>
      <c r="B25" s="1249" t="s">
        <v>323</v>
      </c>
      <c r="C25" s="1249" t="s">
        <v>514</v>
      </c>
      <c r="D25" s="1249" t="s">
        <v>503</v>
      </c>
      <c r="E25" s="1249">
        <v>21652</v>
      </c>
      <c r="F25" s="1164">
        <v>0.14108000000000001</v>
      </c>
      <c r="G25" s="1249">
        <v>18975</v>
      </c>
      <c r="H25" s="1250">
        <v>0</v>
      </c>
      <c r="I25" s="1249">
        <v>18975</v>
      </c>
      <c r="J25" s="1249" t="s">
        <v>928</v>
      </c>
    </row>
    <row r="26" spans="1:10" x14ac:dyDescent="0.25">
      <c r="A26" s="1249">
        <v>58</v>
      </c>
      <c r="B26" s="1249" t="s">
        <v>523</v>
      </c>
      <c r="C26" s="1249" t="s">
        <v>514</v>
      </c>
      <c r="D26" s="1249" t="s">
        <v>503</v>
      </c>
      <c r="E26" s="1249">
        <v>19249</v>
      </c>
      <c r="F26" s="1164">
        <v>0.12712000000000001</v>
      </c>
      <c r="G26" s="1249">
        <v>17078</v>
      </c>
      <c r="H26" s="1250">
        <v>0</v>
      </c>
      <c r="I26" s="1249">
        <v>17078</v>
      </c>
      <c r="J26" s="1249" t="s">
        <v>928</v>
      </c>
    </row>
    <row r="27" spans="1:10" x14ac:dyDescent="0.25">
      <c r="A27" s="1249">
        <v>59</v>
      </c>
      <c r="B27" s="1249" t="s">
        <v>524</v>
      </c>
      <c r="C27" s="1249" t="s">
        <v>514</v>
      </c>
      <c r="D27" s="1249" t="s">
        <v>503</v>
      </c>
      <c r="E27" s="1249">
        <v>21652</v>
      </c>
      <c r="F27" s="1164">
        <v>0.13349</v>
      </c>
      <c r="G27" s="1249">
        <v>19102</v>
      </c>
      <c r="H27" s="1250">
        <v>0</v>
      </c>
      <c r="I27" s="1249">
        <v>19102</v>
      </c>
      <c r="J27" s="1249" t="s">
        <v>928</v>
      </c>
    </row>
    <row r="28" spans="1:10" x14ac:dyDescent="0.25">
      <c r="A28" s="1249">
        <v>61</v>
      </c>
      <c r="B28" s="1249" t="s">
        <v>525</v>
      </c>
      <c r="C28" s="1249" t="s">
        <v>514</v>
      </c>
      <c r="D28" s="1249" t="s">
        <v>503</v>
      </c>
      <c r="E28" s="1249">
        <v>21652</v>
      </c>
      <c r="F28" s="1164">
        <v>0.13349</v>
      </c>
      <c r="G28" s="1249">
        <v>19102</v>
      </c>
      <c r="H28" s="1250">
        <v>0</v>
      </c>
      <c r="I28" s="1249">
        <v>19102</v>
      </c>
      <c r="J28" s="1249" t="s">
        <v>928</v>
      </c>
    </row>
    <row r="29" spans="1:10" x14ac:dyDescent="0.25">
      <c r="A29" s="1097">
        <v>64</v>
      </c>
      <c r="B29" s="1097" t="s">
        <v>526</v>
      </c>
      <c r="C29" s="1097" t="s">
        <v>445</v>
      </c>
      <c r="D29" s="1097" t="s">
        <v>503</v>
      </c>
      <c r="E29" s="1249">
        <v>1470</v>
      </c>
      <c r="F29" s="1163">
        <v>-3.1620000000000002E-2</v>
      </c>
      <c r="G29" s="1249">
        <v>1518</v>
      </c>
      <c r="H29" s="1250">
        <v>0</v>
      </c>
      <c r="I29" s="1249">
        <v>1518</v>
      </c>
      <c r="J29" s="1249" t="s">
        <v>933</v>
      </c>
    </row>
    <row r="30" spans="1:10" x14ac:dyDescent="0.25">
      <c r="A30" s="1249">
        <v>66</v>
      </c>
      <c r="B30" s="1249" t="s">
        <v>527</v>
      </c>
      <c r="C30" s="1249" t="s">
        <v>445</v>
      </c>
      <c r="D30" s="1249" t="s">
        <v>503</v>
      </c>
      <c r="E30" s="1249">
        <v>4826</v>
      </c>
      <c r="F30" s="1164">
        <v>8.9880000000000002E-2</v>
      </c>
      <c r="G30" s="1249">
        <v>4428</v>
      </c>
      <c r="H30" s="1250">
        <v>0</v>
      </c>
      <c r="I30" s="1249">
        <v>4428</v>
      </c>
      <c r="J30" s="1249" t="s">
        <v>928</v>
      </c>
    </row>
    <row r="31" spans="1:10" x14ac:dyDescent="0.25">
      <c r="A31" s="1249">
        <v>68</v>
      </c>
      <c r="B31" s="1249" t="s">
        <v>528</v>
      </c>
      <c r="C31" s="1249" t="s">
        <v>514</v>
      </c>
      <c r="D31" s="1249" t="s">
        <v>503</v>
      </c>
      <c r="E31" s="1249">
        <v>15814</v>
      </c>
      <c r="F31" s="1164">
        <v>1.2999999999999999E-4</v>
      </c>
      <c r="G31" s="1249">
        <v>15812</v>
      </c>
      <c r="H31" s="1250">
        <v>0</v>
      </c>
      <c r="I31" s="1249">
        <v>15812</v>
      </c>
      <c r="J31" s="1249" t="s">
        <v>928</v>
      </c>
    </row>
    <row r="32" spans="1:10" x14ac:dyDescent="0.25">
      <c r="A32" s="1249">
        <v>69</v>
      </c>
      <c r="B32" s="1249" t="s">
        <v>1281</v>
      </c>
      <c r="C32" s="1249" t="s">
        <v>514</v>
      </c>
      <c r="D32" s="1249" t="s">
        <v>503</v>
      </c>
      <c r="E32" s="1249">
        <v>15023</v>
      </c>
      <c r="F32" s="1163">
        <v>-1.034E-2</v>
      </c>
      <c r="G32" s="1249">
        <v>15180</v>
      </c>
      <c r="H32" s="1250">
        <v>0</v>
      </c>
      <c r="I32" s="1249">
        <v>15180</v>
      </c>
      <c r="J32" s="1249" t="s">
        <v>928</v>
      </c>
    </row>
    <row r="33" spans="1:10" x14ac:dyDescent="0.25">
      <c r="A33" s="1249">
        <v>73</v>
      </c>
      <c r="B33" s="1249" t="s">
        <v>529</v>
      </c>
      <c r="C33" s="1249" t="s">
        <v>445</v>
      </c>
      <c r="D33" s="1249" t="s">
        <v>503</v>
      </c>
      <c r="E33" s="1249">
        <v>5393</v>
      </c>
      <c r="F33" s="1164">
        <v>0.21793000000000001</v>
      </c>
      <c r="G33" s="1249">
        <v>4428</v>
      </c>
      <c r="H33" s="1250">
        <v>0</v>
      </c>
      <c r="I33" s="1249">
        <v>4428</v>
      </c>
      <c r="J33" s="1249" t="s">
        <v>928</v>
      </c>
    </row>
    <row r="34" spans="1:10" x14ac:dyDescent="0.25">
      <c r="A34" s="1249">
        <v>78</v>
      </c>
      <c r="B34" s="1249" t="s">
        <v>531</v>
      </c>
      <c r="C34" s="1249" t="s">
        <v>445</v>
      </c>
      <c r="D34" s="1249" t="s">
        <v>503</v>
      </c>
      <c r="E34" s="1249">
        <v>6871</v>
      </c>
      <c r="F34" s="1164">
        <v>0.13159000000000001</v>
      </c>
      <c r="G34" s="1249">
        <v>6072</v>
      </c>
      <c r="H34" s="1250">
        <v>0</v>
      </c>
      <c r="I34" s="1249">
        <v>6072</v>
      </c>
      <c r="J34" s="1249" t="s">
        <v>928</v>
      </c>
    </row>
    <row r="35" spans="1:10" x14ac:dyDescent="0.25">
      <c r="A35" s="1249">
        <v>81</v>
      </c>
      <c r="B35" s="1249" t="s">
        <v>532</v>
      </c>
      <c r="C35" s="1249" t="s">
        <v>510</v>
      </c>
      <c r="D35" s="1249" t="s">
        <v>503</v>
      </c>
      <c r="E35" s="1249">
        <v>9967</v>
      </c>
      <c r="F35" s="1164">
        <v>1.9640000000000001E-2</v>
      </c>
      <c r="G35" s="1249">
        <v>9775</v>
      </c>
      <c r="H35" s="1250">
        <v>0</v>
      </c>
      <c r="I35" s="1249">
        <v>9775</v>
      </c>
      <c r="J35" s="1249" t="s">
        <v>928</v>
      </c>
    </row>
    <row r="36" spans="1:10" x14ac:dyDescent="0.25">
      <c r="A36" s="1249">
        <v>84</v>
      </c>
      <c r="B36" s="1249" t="s">
        <v>533</v>
      </c>
      <c r="C36" s="1249" t="s">
        <v>445</v>
      </c>
      <c r="D36" s="1249" t="s">
        <v>503</v>
      </c>
      <c r="E36" s="1249">
        <v>6871</v>
      </c>
      <c r="F36" s="1164">
        <v>0.13159000000000001</v>
      </c>
      <c r="G36" s="1249">
        <v>6072</v>
      </c>
      <c r="H36" s="1250">
        <v>0</v>
      </c>
      <c r="I36" s="1249">
        <v>6072</v>
      </c>
      <c r="J36" s="1249" t="s">
        <v>928</v>
      </c>
    </row>
    <row r="37" spans="1:10" x14ac:dyDescent="0.25">
      <c r="A37" s="1249">
        <v>87</v>
      </c>
      <c r="B37" s="1249" t="s">
        <v>535</v>
      </c>
      <c r="C37" s="1249" t="s">
        <v>510</v>
      </c>
      <c r="D37" s="1249" t="s">
        <v>503</v>
      </c>
      <c r="E37" s="1249">
        <v>5985</v>
      </c>
      <c r="F37" s="1163">
        <v>-9.8780000000000007E-2</v>
      </c>
      <c r="G37" s="1249">
        <v>6641</v>
      </c>
      <c r="H37" s="1250">
        <v>0</v>
      </c>
      <c r="I37" s="1249">
        <v>6641</v>
      </c>
      <c r="J37" s="1249" t="s">
        <v>928</v>
      </c>
    </row>
    <row r="38" spans="1:10" x14ac:dyDescent="0.25">
      <c r="A38" s="1249">
        <v>88</v>
      </c>
      <c r="B38" s="1249" t="s">
        <v>52</v>
      </c>
      <c r="C38" s="1249" t="s">
        <v>536</v>
      </c>
      <c r="D38" s="1249" t="s">
        <v>537</v>
      </c>
      <c r="E38" s="1249">
        <v>7100</v>
      </c>
      <c r="F38" s="1164">
        <v>1.41E-3</v>
      </c>
      <c r="G38" s="1249">
        <v>7090</v>
      </c>
      <c r="H38" s="1250">
        <v>0</v>
      </c>
      <c r="I38" s="1249">
        <v>7090</v>
      </c>
      <c r="J38" s="1249" t="s">
        <v>928</v>
      </c>
    </row>
    <row r="39" spans="1:10" x14ac:dyDescent="0.25">
      <c r="A39" s="1249">
        <v>89</v>
      </c>
      <c r="B39" s="1249" t="s">
        <v>54</v>
      </c>
      <c r="C39" s="1249" t="s">
        <v>536</v>
      </c>
      <c r="D39" s="1249" t="s">
        <v>537</v>
      </c>
      <c r="E39" s="1249">
        <v>3900</v>
      </c>
      <c r="F39" s="1250">
        <v>0</v>
      </c>
      <c r="G39" s="1249">
        <v>3900</v>
      </c>
      <c r="H39" s="1250">
        <v>0</v>
      </c>
      <c r="I39" s="1249">
        <v>3900</v>
      </c>
      <c r="J39" s="1249" t="s">
        <v>928</v>
      </c>
    </row>
    <row r="40" spans="1:10" x14ac:dyDescent="0.25">
      <c r="A40" s="1249">
        <v>90</v>
      </c>
      <c r="B40" s="1249" t="s">
        <v>55</v>
      </c>
      <c r="C40" s="1249" t="s">
        <v>536</v>
      </c>
      <c r="D40" s="1249" t="s">
        <v>537</v>
      </c>
      <c r="E40" s="1249">
        <v>7190</v>
      </c>
      <c r="F40" s="1250">
        <v>0</v>
      </c>
      <c r="G40" s="1249">
        <v>7190</v>
      </c>
      <c r="H40" s="1250">
        <v>0</v>
      </c>
      <c r="I40" s="1249">
        <v>7190</v>
      </c>
      <c r="J40" s="1249" t="s">
        <v>928</v>
      </c>
    </row>
    <row r="41" spans="1:10" x14ac:dyDescent="0.25">
      <c r="A41" s="1249">
        <v>91</v>
      </c>
      <c r="B41" s="1249" t="s">
        <v>56</v>
      </c>
      <c r="C41" s="1249" t="s">
        <v>536</v>
      </c>
      <c r="D41" s="1249" t="s">
        <v>537</v>
      </c>
      <c r="E41" s="1249">
        <v>3900</v>
      </c>
      <c r="F41" s="1250">
        <v>0</v>
      </c>
      <c r="G41" s="1249">
        <v>3900</v>
      </c>
      <c r="H41" s="1250">
        <v>0</v>
      </c>
      <c r="I41" s="1249">
        <v>3900</v>
      </c>
      <c r="J41" s="1249" t="s">
        <v>928</v>
      </c>
    </row>
    <row r="42" spans="1:10" x14ac:dyDescent="0.25">
      <c r="A42" s="1249">
        <v>92</v>
      </c>
      <c r="B42" s="1249" t="s">
        <v>538</v>
      </c>
      <c r="C42" s="1249" t="s">
        <v>510</v>
      </c>
      <c r="D42" s="1249" t="s">
        <v>503</v>
      </c>
      <c r="E42" s="1249">
        <v>4314</v>
      </c>
      <c r="F42" s="1164">
        <v>3.0200000000000001E-3</v>
      </c>
      <c r="G42" s="1249">
        <v>4301</v>
      </c>
      <c r="H42" s="1250">
        <v>0</v>
      </c>
      <c r="I42" s="1249">
        <v>4301</v>
      </c>
      <c r="J42" s="1249" t="s">
        <v>928</v>
      </c>
    </row>
    <row r="43" spans="1:10" x14ac:dyDescent="0.25">
      <c r="A43" s="1249">
        <v>93</v>
      </c>
      <c r="B43" s="1249" t="s">
        <v>539</v>
      </c>
      <c r="C43" s="1249" t="s">
        <v>510</v>
      </c>
      <c r="D43" s="1249" t="s">
        <v>503</v>
      </c>
      <c r="E43" s="1249">
        <v>9521</v>
      </c>
      <c r="F43" s="1163">
        <v>-4.4940000000000001E-2</v>
      </c>
      <c r="G43" s="1249">
        <v>9969</v>
      </c>
      <c r="H43" s="1250">
        <v>0</v>
      </c>
      <c r="I43" s="1249">
        <v>9969</v>
      </c>
      <c r="J43" s="1249" t="s">
        <v>928</v>
      </c>
    </row>
    <row r="44" spans="1:10" x14ac:dyDescent="0.25">
      <c r="A44" s="1249">
        <v>94</v>
      </c>
      <c r="B44" s="1249" t="s">
        <v>540</v>
      </c>
      <c r="C44" s="1249" t="s">
        <v>510</v>
      </c>
      <c r="D44" s="1249" t="s">
        <v>503</v>
      </c>
      <c r="E44" s="1249">
        <v>5985</v>
      </c>
      <c r="F44" s="1163">
        <v>-0.05</v>
      </c>
      <c r="G44" s="1249">
        <v>6300</v>
      </c>
      <c r="H44" s="1250">
        <v>0</v>
      </c>
      <c r="I44" s="1249">
        <v>6300</v>
      </c>
      <c r="J44" s="1249" t="s">
        <v>928</v>
      </c>
    </row>
    <row r="45" spans="1:10" x14ac:dyDescent="0.25">
      <c r="A45" s="1249">
        <v>98</v>
      </c>
      <c r="B45" s="1249" t="s">
        <v>541</v>
      </c>
      <c r="C45" s="1249" t="s">
        <v>446</v>
      </c>
      <c r="D45" s="1249" t="s">
        <v>503</v>
      </c>
      <c r="E45" s="1249">
        <v>35213</v>
      </c>
      <c r="F45" s="1164">
        <v>3.0980000000000001E-2</v>
      </c>
      <c r="G45" s="1249">
        <v>34155</v>
      </c>
      <c r="H45" s="1250">
        <v>0</v>
      </c>
      <c r="I45" s="1249">
        <v>34155</v>
      </c>
      <c r="J45" s="1249" t="s">
        <v>928</v>
      </c>
    </row>
    <row r="46" spans="1:10" x14ac:dyDescent="0.25">
      <c r="A46" s="1249">
        <v>99</v>
      </c>
      <c r="B46" s="1249" t="s">
        <v>1282</v>
      </c>
      <c r="C46" s="1249" t="s">
        <v>446</v>
      </c>
      <c r="D46" s="1249" t="s">
        <v>503</v>
      </c>
      <c r="E46" s="1249">
        <v>35213</v>
      </c>
      <c r="F46" s="1164">
        <v>3.0980000000000001E-2</v>
      </c>
      <c r="G46" s="1249">
        <v>34155</v>
      </c>
      <c r="H46" s="1250">
        <v>0</v>
      </c>
      <c r="I46" s="1249">
        <v>34155</v>
      </c>
      <c r="J46" s="1249" t="s">
        <v>928</v>
      </c>
    </row>
    <row r="47" spans="1:10" x14ac:dyDescent="0.25">
      <c r="A47" s="1249">
        <v>100</v>
      </c>
      <c r="B47" s="1249" t="s">
        <v>542</v>
      </c>
      <c r="C47" s="1249" t="s">
        <v>446</v>
      </c>
      <c r="D47" s="1249" t="s">
        <v>503</v>
      </c>
      <c r="E47" s="1249">
        <v>35213</v>
      </c>
      <c r="F47" s="1164">
        <v>3.0980000000000001E-2</v>
      </c>
      <c r="G47" s="1249">
        <v>34155</v>
      </c>
      <c r="H47" s="1250">
        <v>0</v>
      </c>
      <c r="I47" s="1249">
        <v>34155</v>
      </c>
      <c r="J47" s="1249" t="s">
        <v>928</v>
      </c>
    </row>
    <row r="48" spans="1:10" x14ac:dyDescent="0.25">
      <c r="A48" s="1097">
        <v>102</v>
      </c>
      <c r="B48" s="1097" t="s">
        <v>543</v>
      </c>
      <c r="C48" s="1097" t="s">
        <v>446</v>
      </c>
      <c r="D48" s="1097" t="s">
        <v>503</v>
      </c>
      <c r="E48" s="1249">
        <v>4405</v>
      </c>
      <c r="F48" s="1164">
        <v>7.152E-2</v>
      </c>
      <c r="G48" s="1249">
        <v>4111</v>
      </c>
      <c r="H48" s="1250">
        <v>0</v>
      </c>
      <c r="I48" s="1249">
        <v>4111</v>
      </c>
      <c r="J48" s="1249" t="s">
        <v>933</v>
      </c>
    </row>
    <row r="49" spans="1:10" x14ac:dyDescent="0.25">
      <c r="A49" s="1249">
        <v>106</v>
      </c>
      <c r="B49" s="1249" t="s">
        <v>544</v>
      </c>
      <c r="C49" s="1249" t="s">
        <v>545</v>
      </c>
      <c r="D49" s="1249" t="s">
        <v>503</v>
      </c>
      <c r="E49" s="1249">
        <v>9394</v>
      </c>
      <c r="F49" s="1164">
        <v>9.2069999999999999E-2</v>
      </c>
      <c r="G49" s="1249">
        <v>8602</v>
      </c>
      <c r="H49" s="1250">
        <v>0</v>
      </c>
      <c r="I49" s="1249">
        <v>8602</v>
      </c>
      <c r="J49" s="1249" t="s">
        <v>928</v>
      </c>
    </row>
    <row r="50" spans="1:10" x14ac:dyDescent="0.25">
      <c r="A50" s="1249">
        <v>107</v>
      </c>
      <c r="B50" s="1249" t="s">
        <v>546</v>
      </c>
      <c r="C50" s="1249" t="s">
        <v>545</v>
      </c>
      <c r="D50" s="1249" t="s">
        <v>503</v>
      </c>
      <c r="E50" s="1249">
        <v>9394</v>
      </c>
      <c r="F50" s="1164">
        <v>6.087E-2</v>
      </c>
      <c r="G50" s="1249">
        <v>8855</v>
      </c>
      <c r="H50" s="1250">
        <v>0</v>
      </c>
      <c r="I50" s="1249">
        <v>8855</v>
      </c>
      <c r="J50" s="1249" t="s">
        <v>928</v>
      </c>
    </row>
    <row r="51" spans="1:10" x14ac:dyDescent="0.25">
      <c r="A51" s="1249">
        <v>108</v>
      </c>
      <c r="B51" s="1249" t="s">
        <v>546</v>
      </c>
      <c r="C51" s="1249" t="s">
        <v>545</v>
      </c>
      <c r="D51" s="1249" t="s">
        <v>503</v>
      </c>
      <c r="E51" s="1249">
        <v>9394</v>
      </c>
      <c r="F51" s="1164">
        <v>6.087E-2</v>
      </c>
      <c r="G51" s="1249">
        <v>8855</v>
      </c>
      <c r="H51" s="1250">
        <v>0</v>
      </c>
      <c r="I51" s="1249">
        <v>8855</v>
      </c>
      <c r="J51" s="1249" t="s">
        <v>928</v>
      </c>
    </row>
    <row r="52" spans="1:10" x14ac:dyDescent="0.25">
      <c r="A52" s="1249">
        <v>109</v>
      </c>
      <c r="B52" s="1249" t="s">
        <v>547</v>
      </c>
      <c r="C52" s="1249" t="s">
        <v>545</v>
      </c>
      <c r="D52" s="1249" t="s">
        <v>503</v>
      </c>
      <c r="E52" s="1249">
        <v>7175</v>
      </c>
      <c r="F52" s="1163">
        <v>-2.2079999999999999E-2</v>
      </c>
      <c r="G52" s="1249">
        <v>7337</v>
      </c>
      <c r="H52" s="1250">
        <v>0</v>
      </c>
      <c r="I52" s="1249">
        <v>7337</v>
      </c>
      <c r="J52" s="1249" t="s">
        <v>928</v>
      </c>
    </row>
    <row r="53" spans="1:10" x14ac:dyDescent="0.25">
      <c r="A53" s="1249">
        <v>110</v>
      </c>
      <c r="B53" s="1249" t="s">
        <v>546</v>
      </c>
      <c r="C53" s="1249" t="s">
        <v>545</v>
      </c>
      <c r="D53" s="1249" t="s">
        <v>503</v>
      </c>
      <c r="E53" s="1249">
        <v>9394</v>
      </c>
      <c r="F53" s="1164">
        <v>6.087E-2</v>
      </c>
      <c r="G53" s="1249">
        <v>8855</v>
      </c>
      <c r="H53" s="1250">
        <v>0</v>
      </c>
      <c r="I53" s="1249">
        <v>8855</v>
      </c>
      <c r="J53" s="1249" t="s">
        <v>928</v>
      </c>
    </row>
    <row r="54" spans="1:10" x14ac:dyDescent="0.25">
      <c r="A54" s="1249">
        <v>111</v>
      </c>
      <c r="B54" s="1249" t="s">
        <v>548</v>
      </c>
      <c r="C54" s="1249" t="s">
        <v>545</v>
      </c>
      <c r="D54" s="1249" t="s">
        <v>503</v>
      </c>
      <c r="E54" s="1249">
        <v>7175</v>
      </c>
      <c r="F54" s="1163">
        <v>-2.2079999999999999E-2</v>
      </c>
      <c r="G54" s="1249">
        <v>7337</v>
      </c>
      <c r="H54" s="1250">
        <v>0</v>
      </c>
      <c r="I54" s="1249">
        <v>7337</v>
      </c>
      <c r="J54" s="1249" t="s">
        <v>928</v>
      </c>
    </row>
    <row r="55" spans="1:10" x14ac:dyDescent="0.25">
      <c r="A55" s="1249">
        <v>112</v>
      </c>
      <c r="B55" s="1249" t="s">
        <v>549</v>
      </c>
      <c r="C55" s="1249" t="s">
        <v>545</v>
      </c>
      <c r="D55" s="1249" t="s">
        <v>503</v>
      </c>
      <c r="E55" s="1249">
        <v>6056</v>
      </c>
      <c r="F55" s="1164">
        <v>9.3299999999999998E-3</v>
      </c>
      <c r="G55" s="1249">
        <v>6000</v>
      </c>
      <c r="H55" s="1250">
        <v>0</v>
      </c>
      <c r="I55" s="1249">
        <v>6000</v>
      </c>
      <c r="J55" s="1249" t="s">
        <v>928</v>
      </c>
    </row>
    <row r="56" spans="1:10" x14ac:dyDescent="0.25">
      <c r="A56" s="1249">
        <v>115</v>
      </c>
      <c r="B56" s="1249" t="s">
        <v>550</v>
      </c>
      <c r="C56" s="1249" t="s">
        <v>551</v>
      </c>
      <c r="D56" s="1249" t="s">
        <v>503</v>
      </c>
      <c r="E56" s="1249">
        <v>21496</v>
      </c>
      <c r="F56" s="1164">
        <v>4.2479999999999997E-2</v>
      </c>
      <c r="G56" s="1249">
        <v>20620</v>
      </c>
      <c r="H56" s="1250">
        <v>0</v>
      </c>
      <c r="I56" s="1249">
        <v>20620</v>
      </c>
      <c r="J56" s="1249" t="s">
        <v>928</v>
      </c>
    </row>
    <row r="57" spans="1:10" x14ac:dyDescent="0.25">
      <c r="A57" s="1249">
        <v>116</v>
      </c>
      <c r="B57" s="1249" t="s">
        <v>1283</v>
      </c>
      <c r="C57" s="1249" t="s">
        <v>545</v>
      </c>
      <c r="D57" s="1249" t="s">
        <v>503</v>
      </c>
      <c r="E57" s="1249">
        <v>12226</v>
      </c>
      <c r="F57" s="1164">
        <v>6.7499999999999999E-3</v>
      </c>
      <c r="G57" s="1249">
        <v>12144</v>
      </c>
      <c r="H57" s="1250">
        <v>0</v>
      </c>
      <c r="I57" s="1249">
        <v>12144</v>
      </c>
      <c r="J57" s="1249" t="s">
        <v>928</v>
      </c>
    </row>
    <row r="58" spans="1:10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 s="1249">
        <v>2493</v>
      </c>
      <c r="F58" s="1163">
        <v>-1.4619999999999999E-2</v>
      </c>
      <c r="G58" s="1249">
        <v>2530</v>
      </c>
      <c r="H58" s="1250">
        <v>0</v>
      </c>
      <c r="I58" s="1249">
        <v>2530</v>
      </c>
      <c r="J58" s="1249" t="s">
        <v>933</v>
      </c>
    </row>
    <row r="59" spans="1:10" x14ac:dyDescent="0.25">
      <c r="A59" s="1249">
        <v>118</v>
      </c>
      <c r="B59" s="1249" t="s">
        <v>1284</v>
      </c>
      <c r="C59" s="1249" t="s">
        <v>545</v>
      </c>
      <c r="D59" s="1249" t="s">
        <v>503</v>
      </c>
      <c r="E59" s="1249">
        <v>12226</v>
      </c>
      <c r="F59" s="1164">
        <v>6.7499999999999999E-3</v>
      </c>
      <c r="G59" s="1249">
        <v>12144</v>
      </c>
      <c r="H59" s="1250">
        <v>0</v>
      </c>
      <c r="I59" s="1249">
        <v>12144</v>
      </c>
      <c r="J59" s="1249" t="s">
        <v>928</v>
      </c>
    </row>
    <row r="60" spans="1:10" x14ac:dyDescent="0.25">
      <c r="A60" s="1249">
        <v>119</v>
      </c>
      <c r="B60" s="1249" t="s">
        <v>553</v>
      </c>
      <c r="C60" s="1249" t="s">
        <v>545</v>
      </c>
      <c r="D60" s="1249" t="s">
        <v>503</v>
      </c>
      <c r="E60" s="1249">
        <v>12226</v>
      </c>
      <c r="F60" s="1164">
        <v>6.7499999999999999E-3</v>
      </c>
      <c r="G60" s="1249">
        <v>12144</v>
      </c>
      <c r="H60" s="1250">
        <v>0</v>
      </c>
      <c r="I60" s="1249">
        <v>12144</v>
      </c>
      <c r="J60" s="1249" t="s">
        <v>928</v>
      </c>
    </row>
    <row r="61" spans="1:10" x14ac:dyDescent="0.25">
      <c r="A61" s="1249">
        <v>121</v>
      </c>
      <c r="B61" s="1249" t="s">
        <v>554</v>
      </c>
      <c r="C61" s="1249" t="s">
        <v>545</v>
      </c>
      <c r="D61" s="1249" t="s">
        <v>503</v>
      </c>
      <c r="E61" s="1249">
        <v>17079</v>
      </c>
      <c r="F61" s="1163">
        <v>-1.448E-2</v>
      </c>
      <c r="G61" s="1249">
        <v>17330</v>
      </c>
      <c r="H61" s="1250">
        <v>0</v>
      </c>
      <c r="I61" s="1249">
        <v>17330</v>
      </c>
      <c r="J61" s="1249" t="s">
        <v>928</v>
      </c>
    </row>
    <row r="62" spans="1:10" x14ac:dyDescent="0.25">
      <c r="A62" s="1249">
        <v>122</v>
      </c>
      <c r="B62" s="1249" t="s">
        <v>555</v>
      </c>
      <c r="C62" s="1249" t="s">
        <v>556</v>
      </c>
      <c r="D62" s="1249" t="s">
        <v>503</v>
      </c>
      <c r="E62" s="1249">
        <v>24482</v>
      </c>
      <c r="F62" s="1164">
        <v>2.6710000000000001E-2</v>
      </c>
      <c r="G62" s="1249">
        <v>23845</v>
      </c>
      <c r="H62" s="1250">
        <v>0</v>
      </c>
      <c r="I62" s="1249">
        <v>23845</v>
      </c>
      <c r="J62" s="1249" t="s">
        <v>928</v>
      </c>
    </row>
    <row r="63" spans="1:10" x14ac:dyDescent="0.25">
      <c r="A63" s="1249">
        <v>124</v>
      </c>
      <c r="B63" s="1249" t="s">
        <v>557</v>
      </c>
      <c r="C63" s="1249" t="s">
        <v>556</v>
      </c>
      <c r="D63" s="1249" t="s">
        <v>503</v>
      </c>
      <c r="E63" s="1249">
        <v>24482</v>
      </c>
      <c r="F63" s="1164">
        <v>2.6710000000000001E-2</v>
      </c>
      <c r="G63" s="1249">
        <v>23845</v>
      </c>
      <c r="H63" s="1250">
        <v>0</v>
      </c>
      <c r="I63" s="1249">
        <v>23845</v>
      </c>
      <c r="J63" s="1249" t="s">
        <v>928</v>
      </c>
    </row>
    <row r="64" spans="1:10" x14ac:dyDescent="0.25">
      <c r="A64" s="1097">
        <v>140</v>
      </c>
      <c r="B64" s="1097" t="s">
        <v>558</v>
      </c>
      <c r="C64" s="1097" t="s">
        <v>449</v>
      </c>
      <c r="D64" s="1097" t="s">
        <v>503</v>
      </c>
      <c r="E64" s="1249">
        <v>932</v>
      </c>
      <c r="F64" s="1164">
        <v>0.13381999999999999</v>
      </c>
      <c r="G64" s="1249">
        <v>822</v>
      </c>
      <c r="H64" s="1250">
        <v>0</v>
      </c>
      <c r="I64" s="1249">
        <v>822</v>
      </c>
      <c r="J64" s="1249" t="s">
        <v>933</v>
      </c>
    </row>
    <row r="65" spans="1:10" x14ac:dyDescent="0.25">
      <c r="A65" s="1249">
        <v>154</v>
      </c>
      <c r="B65" s="1249" t="s">
        <v>58</v>
      </c>
      <c r="C65" s="1249" t="s">
        <v>57</v>
      </c>
      <c r="D65" s="1249" t="s">
        <v>537</v>
      </c>
      <c r="E65" s="1249">
        <v>15384</v>
      </c>
      <c r="F65" s="1164">
        <v>4.9959999999999997E-2</v>
      </c>
      <c r="G65" s="1249">
        <v>14652</v>
      </c>
      <c r="H65" s="1250">
        <v>0</v>
      </c>
      <c r="I65" s="1249">
        <v>14652</v>
      </c>
      <c r="J65" s="1249" t="s">
        <v>928</v>
      </c>
    </row>
    <row r="66" spans="1:10" x14ac:dyDescent="0.25">
      <c r="A66" s="1249">
        <v>157</v>
      </c>
      <c r="B66" s="1249" t="s">
        <v>561</v>
      </c>
      <c r="C66" s="1249" t="s">
        <v>562</v>
      </c>
      <c r="D66" s="1249" t="s">
        <v>537</v>
      </c>
      <c r="E66" s="1249">
        <v>10800</v>
      </c>
      <c r="F66" s="1250">
        <v>0</v>
      </c>
      <c r="G66" s="1249">
        <v>10800</v>
      </c>
      <c r="H66" s="1250">
        <v>0</v>
      </c>
      <c r="I66" s="1249">
        <v>10800</v>
      </c>
      <c r="J66" s="1249" t="s">
        <v>928</v>
      </c>
    </row>
    <row r="67" spans="1:10" x14ac:dyDescent="0.25">
      <c r="A67" s="1249">
        <v>159</v>
      </c>
      <c r="B67" s="1249" t="s">
        <v>59</v>
      </c>
      <c r="C67" s="1249" t="s">
        <v>57</v>
      </c>
      <c r="D67" s="1249" t="s">
        <v>537</v>
      </c>
      <c r="E67" s="1249">
        <v>9135</v>
      </c>
      <c r="F67" s="1164">
        <v>0.05</v>
      </c>
      <c r="G67" s="1249">
        <v>8700</v>
      </c>
      <c r="H67" s="1250">
        <v>0</v>
      </c>
      <c r="I67" s="1249">
        <v>8700</v>
      </c>
      <c r="J67" s="1249" t="s">
        <v>928</v>
      </c>
    </row>
    <row r="68" spans="1:10" x14ac:dyDescent="0.25">
      <c r="A68" s="1249">
        <v>180</v>
      </c>
      <c r="B68" s="1249" t="s">
        <v>568</v>
      </c>
      <c r="C68" s="1249" t="s">
        <v>562</v>
      </c>
      <c r="D68" s="1249" t="s">
        <v>537</v>
      </c>
      <c r="E68" s="1249">
        <v>7200</v>
      </c>
      <c r="F68" s="1250">
        <v>0</v>
      </c>
      <c r="G68" s="1249">
        <v>7200</v>
      </c>
      <c r="H68" s="1250">
        <v>0</v>
      </c>
      <c r="I68" s="1249">
        <v>7200</v>
      </c>
      <c r="J68" s="1249" t="s">
        <v>928</v>
      </c>
    </row>
    <row r="69" spans="1:10" x14ac:dyDescent="0.25">
      <c r="A69" s="1249">
        <v>181</v>
      </c>
      <c r="B69" s="1249" t="s">
        <v>492</v>
      </c>
      <c r="C69" s="1249" t="s">
        <v>562</v>
      </c>
      <c r="D69" s="1249" t="s">
        <v>537</v>
      </c>
      <c r="E69" s="1249">
        <v>8600</v>
      </c>
      <c r="F69" s="1250">
        <v>0</v>
      </c>
      <c r="G69" s="1249">
        <v>8600</v>
      </c>
      <c r="H69" s="1250">
        <v>0</v>
      </c>
      <c r="I69" s="1249">
        <v>8600</v>
      </c>
      <c r="J69" s="1249" t="s">
        <v>928</v>
      </c>
    </row>
    <row r="70" spans="1:10" x14ac:dyDescent="0.25">
      <c r="A70" s="1249">
        <v>182</v>
      </c>
      <c r="B70" s="1249" t="s">
        <v>569</v>
      </c>
      <c r="C70" s="1249" t="s">
        <v>562</v>
      </c>
      <c r="D70" s="1249" t="s">
        <v>537</v>
      </c>
      <c r="E70" s="1249">
        <v>14000</v>
      </c>
      <c r="F70" s="1250">
        <v>0</v>
      </c>
      <c r="G70" s="1249">
        <v>14000</v>
      </c>
      <c r="H70" s="1250">
        <v>0</v>
      </c>
      <c r="I70" s="1249">
        <v>14000</v>
      </c>
      <c r="J70" s="1249" t="s">
        <v>928</v>
      </c>
    </row>
    <row r="71" spans="1:10" x14ac:dyDescent="0.25">
      <c r="A71" s="1249">
        <v>184</v>
      </c>
      <c r="B71" s="1249" t="s">
        <v>147</v>
      </c>
      <c r="C71" s="1249" t="s">
        <v>562</v>
      </c>
      <c r="D71" s="1249" t="s">
        <v>537</v>
      </c>
      <c r="E71" s="1249">
        <v>2500</v>
      </c>
      <c r="F71" s="1250">
        <v>0</v>
      </c>
      <c r="G71" s="1249">
        <v>2500</v>
      </c>
      <c r="H71" s="1250">
        <v>0</v>
      </c>
      <c r="I71" s="1249">
        <v>2500</v>
      </c>
      <c r="J71" s="1249" t="s">
        <v>928</v>
      </c>
    </row>
    <row r="72" spans="1:10" x14ac:dyDescent="0.25">
      <c r="A72" s="1249">
        <v>185</v>
      </c>
      <c r="B72" s="1249" t="s">
        <v>570</v>
      </c>
      <c r="C72" s="1249" t="s">
        <v>571</v>
      </c>
      <c r="D72" s="1249" t="s">
        <v>537</v>
      </c>
      <c r="E72" s="1249">
        <v>7600</v>
      </c>
      <c r="F72" s="1250">
        <v>0</v>
      </c>
      <c r="G72" s="1249">
        <v>7600</v>
      </c>
      <c r="H72" s="1250">
        <v>0</v>
      </c>
      <c r="I72" s="1249">
        <v>7600</v>
      </c>
      <c r="J72" s="1249" t="s">
        <v>928</v>
      </c>
    </row>
    <row r="73" spans="1:10" x14ac:dyDescent="0.25">
      <c r="A73" s="1249">
        <v>186</v>
      </c>
      <c r="B73" s="1249" t="s">
        <v>486</v>
      </c>
      <c r="C73" s="1249" t="s">
        <v>562</v>
      </c>
      <c r="D73" s="1249" t="s">
        <v>537</v>
      </c>
      <c r="E73" s="1249">
        <v>8700</v>
      </c>
      <c r="F73" s="1250">
        <v>0</v>
      </c>
      <c r="G73" s="1249">
        <v>8700</v>
      </c>
      <c r="H73" s="1250">
        <v>0</v>
      </c>
      <c r="I73" s="1249">
        <v>8700</v>
      </c>
      <c r="J73" s="1249" t="s">
        <v>928</v>
      </c>
    </row>
    <row r="74" spans="1:10" x14ac:dyDescent="0.25">
      <c r="A74" s="1249">
        <v>193</v>
      </c>
      <c r="B74" s="1249" t="s">
        <v>60</v>
      </c>
      <c r="C74" s="1249" t="s">
        <v>57</v>
      </c>
      <c r="D74" s="1249" t="s">
        <v>537</v>
      </c>
      <c r="E74" s="1249">
        <v>7770</v>
      </c>
      <c r="F74" s="1164">
        <v>0.05</v>
      </c>
      <c r="G74" s="1249">
        <v>7400</v>
      </c>
      <c r="H74" s="1250">
        <v>0</v>
      </c>
      <c r="I74" s="1249">
        <v>7400</v>
      </c>
      <c r="J74" s="1249" t="s">
        <v>928</v>
      </c>
    </row>
    <row r="75" spans="1:10" x14ac:dyDescent="0.25">
      <c r="A75" s="1249">
        <v>195</v>
      </c>
      <c r="B75" s="1249" t="s">
        <v>572</v>
      </c>
      <c r="C75" s="1249" t="s">
        <v>57</v>
      </c>
      <c r="D75" s="1249" t="s">
        <v>537</v>
      </c>
      <c r="E75" s="1249">
        <v>11678</v>
      </c>
      <c r="F75" s="1164">
        <v>4.999E-2</v>
      </c>
      <c r="G75" s="1249">
        <v>11122</v>
      </c>
      <c r="H75" s="1250">
        <v>0</v>
      </c>
      <c r="I75" s="1249">
        <v>11122</v>
      </c>
      <c r="J75" s="1249" t="s">
        <v>928</v>
      </c>
    </row>
    <row r="76" spans="1:10" x14ac:dyDescent="0.25">
      <c r="A76" s="1249">
        <v>196</v>
      </c>
      <c r="B76" s="1249" t="s">
        <v>62</v>
      </c>
      <c r="C76" s="1249" t="s">
        <v>57</v>
      </c>
      <c r="D76" s="1249" t="s">
        <v>537</v>
      </c>
      <c r="E76" s="1249">
        <v>7035</v>
      </c>
      <c r="F76" s="1164">
        <v>0.05</v>
      </c>
      <c r="G76" s="1249">
        <v>6700</v>
      </c>
      <c r="H76" s="1250">
        <v>0</v>
      </c>
      <c r="I76" s="1249">
        <v>6700</v>
      </c>
      <c r="J76" s="1249" t="s">
        <v>928</v>
      </c>
    </row>
    <row r="77" spans="1:10" x14ac:dyDescent="0.25">
      <c r="A77" s="1249">
        <v>197</v>
      </c>
      <c r="B77" s="1249" t="s">
        <v>63</v>
      </c>
      <c r="C77" s="1249" t="s">
        <v>57</v>
      </c>
      <c r="D77" s="1249" t="s">
        <v>537</v>
      </c>
      <c r="E77" s="1249">
        <v>6825</v>
      </c>
      <c r="F77" s="1164">
        <v>0.05</v>
      </c>
      <c r="G77" s="1249">
        <v>6500</v>
      </c>
      <c r="H77" s="1250">
        <v>0</v>
      </c>
      <c r="I77" s="1249">
        <v>6500</v>
      </c>
      <c r="J77" s="1249" t="s">
        <v>928</v>
      </c>
    </row>
    <row r="78" spans="1:10" x14ac:dyDescent="0.25">
      <c r="A78" s="1249">
        <v>198</v>
      </c>
      <c r="B78" s="1249" t="s">
        <v>64</v>
      </c>
      <c r="C78" s="1249" t="s">
        <v>571</v>
      </c>
      <c r="D78" s="1249" t="s">
        <v>537</v>
      </c>
      <c r="E78" s="1249">
        <v>1260</v>
      </c>
      <c r="F78" s="1164">
        <v>0.05</v>
      </c>
      <c r="G78" s="1249">
        <v>1200</v>
      </c>
      <c r="H78" s="1250">
        <v>0</v>
      </c>
      <c r="I78" s="1249">
        <v>1200</v>
      </c>
      <c r="J78" s="1249" t="s">
        <v>928</v>
      </c>
    </row>
    <row r="79" spans="1:10" x14ac:dyDescent="0.25">
      <c r="A79" s="1249">
        <v>199</v>
      </c>
      <c r="B79" s="1249" t="s">
        <v>65</v>
      </c>
      <c r="C79" s="1249" t="s">
        <v>571</v>
      </c>
      <c r="D79" s="1249" t="s">
        <v>537</v>
      </c>
      <c r="E79" s="1249">
        <v>945</v>
      </c>
      <c r="F79" s="1164">
        <v>0.05</v>
      </c>
      <c r="G79" s="1249">
        <v>900</v>
      </c>
      <c r="H79" s="1250">
        <v>0</v>
      </c>
      <c r="I79" s="1249">
        <v>900</v>
      </c>
      <c r="J79" s="1249" t="s">
        <v>928</v>
      </c>
    </row>
    <row r="80" spans="1:10" x14ac:dyDescent="0.25">
      <c r="A80" s="1249">
        <v>200</v>
      </c>
      <c r="B80" s="1249" t="s">
        <v>66</v>
      </c>
      <c r="C80" s="1249"/>
      <c r="D80" s="1249" t="s">
        <v>537</v>
      </c>
      <c r="E80" s="1249">
        <v>945</v>
      </c>
      <c r="F80" s="1164">
        <v>0.05</v>
      </c>
      <c r="G80" s="1249">
        <v>900</v>
      </c>
      <c r="H80" s="1250">
        <v>0</v>
      </c>
      <c r="I80" s="1249">
        <v>900</v>
      </c>
      <c r="J80" s="1249" t="s">
        <v>928</v>
      </c>
    </row>
    <row r="81" spans="1:10" x14ac:dyDescent="0.25">
      <c r="A81" s="1249">
        <v>201</v>
      </c>
      <c r="B81" s="1249" t="s">
        <v>67</v>
      </c>
      <c r="C81" s="1249" t="s">
        <v>571</v>
      </c>
      <c r="D81" s="1249" t="s">
        <v>537</v>
      </c>
      <c r="E81" s="1249">
        <v>1155</v>
      </c>
      <c r="F81" s="1164">
        <v>0.05</v>
      </c>
      <c r="G81" s="1249">
        <v>1100</v>
      </c>
      <c r="H81" s="1250">
        <v>0</v>
      </c>
      <c r="I81" s="1249">
        <v>1100</v>
      </c>
      <c r="J81" s="1249" t="s">
        <v>928</v>
      </c>
    </row>
    <row r="82" spans="1:10" x14ac:dyDescent="0.25">
      <c r="A82" s="1249">
        <v>202</v>
      </c>
      <c r="B82" s="1249" t="s">
        <v>68</v>
      </c>
      <c r="C82" s="1249" t="s">
        <v>57</v>
      </c>
      <c r="D82" s="1249" t="s">
        <v>537</v>
      </c>
      <c r="E82" s="1249">
        <v>8715</v>
      </c>
      <c r="F82" s="1164">
        <v>0.05</v>
      </c>
      <c r="G82" s="1249">
        <v>8300</v>
      </c>
      <c r="H82" s="1250">
        <v>0</v>
      </c>
      <c r="I82" s="1249">
        <v>8300</v>
      </c>
      <c r="J82" s="1249" t="s">
        <v>928</v>
      </c>
    </row>
    <row r="83" spans="1:10" x14ac:dyDescent="0.25">
      <c r="A83" s="1249">
        <v>208</v>
      </c>
      <c r="B83" s="1249" t="s">
        <v>69</v>
      </c>
      <c r="C83" s="1249" t="s">
        <v>57</v>
      </c>
      <c r="D83" s="1249" t="s">
        <v>537</v>
      </c>
      <c r="E83" s="1249">
        <v>7035</v>
      </c>
      <c r="F83" s="1164">
        <v>0.05</v>
      </c>
      <c r="G83" s="1249">
        <v>6700</v>
      </c>
      <c r="H83" s="1250">
        <v>0</v>
      </c>
      <c r="I83" s="1249">
        <v>6700</v>
      </c>
      <c r="J83" s="1249" t="s">
        <v>928</v>
      </c>
    </row>
    <row r="84" spans="1:10" x14ac:dyDescent="0.25">
      <c r="A84" s="1249">
        <v>215</v>
      </c>
      <c r="B84" s="1249" t="s">
        <v>70</v>
      </c>
      <c r="C84" s="1249" t="s">
        <v>57</v>
      </c>
      <c r="D84" s="1249" t="s">
        <v>537</v>
      </c>
      <c r="E84" s="1249">
        <v>7350</v>
      </c>
      <c r="F84" s="1164">
        <v>0.05</v>
      </c>
      <c r="G84" s="1249">
        <v>7000</v>
      </c>
      <c r="H84" s="1250">
        <v>0</v>
      </c>
      <c r="I84" s="1249">
        <v>7000</v>
      </c>
      <c r="J84" s="1249" t="s">
        <v>928</v>
      </c>
    </row>
    <row r="85" spans="1:10" x14ac:dyDescent="0.25">
      <c r="A85" s="1249">
        <v>216</v>
      </c>
      <c r="B85" s="1249" t="s">
        <v>573</v>
      </c>
      <c r="C85" s="1249"/>
      <c r="D85" s="1249" t="s">
        <v>537</v>
      </c>
      <c r="E85" s="1249">
        <v>15000</v>
      </c>
      <c r="F85" s="1250">
        <v>0</v>
      </c>
      <c r="G85" s="1249">
        <v>15000</v>
      </c>
      <c r="H85" s="1250">
        <v>0</v>
      </c>
      <c r="I85" s="1249">
        <v>15000</v>
      </c>
      <c r="J85" s="1249" t="s">
        <v>928</v>
      </c>
    </row>
    <row r="86" spans="1:10" x14ac:dyDescent="0.25">
      <c r="A86" s="1249">
        <v>221</v>
      </c>
      <c r="B86" s="1249" t="s">
        <v>574</v>
      </c>
      <c r="C86" s="1249" t="s">
        <v>57</v>
      </c>
      <c r="D86" s="1249" t="s">
        <v>537</v>
      </c>
      <c r="E86" s="1249">
        <v>5565</v>
      </c>
      <c r="F86" s="1164">
        <v>0.05</v>
      </c>
      <c r="G86" s="1249">
        <v>5300</v>
      </c>
      <c r="H86" s="1250">
        <v>0</v>
      </c>
      <c r="I86" s="1249">
        <v>5300</v>
      </c>
      <c r="J86" s="1249" t="s">
        <v>928</v>
      </c>
    </row>
    <row r="87" spans="1:10" x14ac:dyDescent="0.25">
      <c r="A87" s="1249">
        <v>223</v>
      </c>
      <c r="B87" s="1249" t="s">
        <v>575</v>
      </c>
      <c r="C87" s="1249"/>
      <c r="D87" s="1249" t="s">
        <v>537</v>
      </c>
      <c r="E87" s="1249">
        <v>12950</v>
      </c>
      <c r="F87" s="1250">
        <v>0</v>
      </c>
      <c r="G87" s="1249">
        <v>12950</v>
      </c>
      <c r="H87" s="1250">
        <v>0</v>
      </c>
      <c r="I87" s="1249">
        <v>12950</v>
      </c>
      <c r="J87" s="1249" t="s">
        <v>928</v>
      </c>
    </row>
    <row r="88" spans="1:10" x14ac:dyDescent="0.25">
      <c r="A88" s="1249">
        <v>224</v>
      </c>
      <c r="B88" s="1249" t="s">
        <v>576</v>
      </c>
      <c r="C88" s="1249"/>
      <c r="D88" s="1249" t="s">
        <v>537</v>
      </c>
      <c r="E88" s="1249">
        <v>19900</v>
      </c>
      <c r="F88" s="1250">
        <v>0</v>
      </c>
      <c r="G88" s="1249">
        <v>19900</v>
      </c>
      <c r="H88" s="1250">
        <v>0</v>
      </c>
      <c r="I88" s="1249">
        <v>19900</v>
      </c>
      <c r="J88" s="1249" t="s">
        <v>928</v>
      </c>
    </row>
    <row r="89" spans="1:10" x14ac:dyDescent="0.25">
      <c r="A89" s="1249">
        <v>227</v>
      </c>
      <c r="B89" s="1249" t="s">
        <v>577</v>
      </c>
      <c r="C89" s="1249"/>
      <c r="D89" s="1249" t="s">
        <v>537</v>
      </c>
      <c r="E89" s="1249">
        <v>16800</v>
      </c>
      <c r="F89" s="1250">
        <v>0</v>
      </c>
      <c r="G89" s="1249">
        <v>16800</v>
      </c>
      <c r="H89" s="1250">
        <v>0</v>
      </c>
      <c r="I89" s="1249">
        <v>16800</v>
      </c>
      <c r="J89" s="1249" t="s">
        <v>928</v>
      </c>
    </row>
    <row r="90" spans="1:10" x14ac:dyDescent="0.25">
      <c r="A90" s="1249">
        <v>228</v>
      </c>
      <c r="B90" s="1249" t="s">
        <v>578</v>
      </c>
      <c r="C90" s="1249"/>
      <c r="D90" s="1249" t="s">
        <v>537</v>
      </c>
      <c r="E90" s="1249">
        <v>18300</v>
      </c>
      <c r="F90" s="1250">
        <v>0</v>
      </c>
      <c r="G90" s="1249">
        <v>18300</v>
      </c>
      <c r="H90" s="1250">
        <v>0</v>
      </c>
      <c r="I90" s="1249">
        <v>18300</v>
      </c>
      <c r="J90" s="1249" t="s">
        <v>928</v>
      </c>
    </row>
    <row r="91" spans="1:10" x14ac:dyDescent="0.25">
      <c r="A91" s="1249">
        <v>234</v>
      </c>
      <c r="B91" s="1249" t="s">
        <v>579</v>
      </c>
      <c r="C91" s="1249"/>
      <c r="D91" s="1249" t="s">
        <v>537</v>
      </c>
      <c r="E91" s="1249">
        <v>14600</v>
      </c>
      <c r="F91" s="1250">
        <v>0</v>
      </c>
      <c r="G91" s="1249">
        <v>14600</v>
      </c>
      <c r="H91" s="1250">
        <v>0</v>
      </c>
      <c r="I91" s="1249">
        <v>14600</v>
      </c>
      <c r="J91" s="1249" t="s">
        <v>928</v>
      </c>
    </row>
    <row r="92" spans="1:10" x14ac:dyDescent="0.25">
      <c r="A92" s="1249">
        <v>240</v>
      </c>
      <c r="B92" s="1249" t="s">
        <v>580</v>
      </c>
      <c r="C92" s="1249"/>
      <c r="D92" s="1249" t="s">
        <v>537</v>
      </c>
      <c r="E92" s="1249">
        <v>12500</v>
      </c>
      <c r="F92" s="1250">
        <v>0</v>
      </c>
      <c r="G92" s="1249">
        <v>12500</v>
      </c>
      <c r="H92" s="1250">
        <v>0</v>
      </c>
      <c r="I92" s="1249">
        <v>12500</v>
      </c>
      <c r="J92" s="1249" t="s">
        <v>928</v>
      </c>
    </row>
    <row r="93" spans="1:10" x14ac:dyDescent="0.25">
      <c r="A93" s="1249">
        <v>241</v>
      </c>
      <c r="B93" s="1249" t="s">
        <v>581</v>
      </c>
      <c r="C93" s="1249"/>
      <c r="D93" s="1249" t="s">
        <v>537</v>
      </c>
      <c r="E93" s="1249">
        <v>17300</v>
      </c>
      <c r="F93" s="1250">
        <v>0</v>
      </c>
      <c r="G93" s="1249">
        <v>17300</v>
      </c>
      <c r="H93" s="1250">
        <v>0</v>
      </c>
      <c r="I93" s="1249">
        <v>17300</v>
      </c>
      <c r="J93" s="1249" t="s">
        <v>928</v>
      </c>
    </row>
    <row r="94" spans="1:10" x14ac:dyDescent="0.25">
      <c r="A94" s="1249">
        <v>243</v>
      </c>
      <c r="B94" s="1249" t="s">
        <v>72</v>
      </c>
      <c r="C94" s="1249" t="s">
        <v>57</v>
      </c>
      <c r="D94" s="1249" t="s">
        <v>537</v>
      </c>
      <c r="E94" s="1249">
        <v>8925</v>
      </c>
      <c r="F94" s="1164">
        <v>0.05</v>
      </c>
      <c r="G94" s="1249">
        <v>8500</v>
      </c>
      <c r="H94" s="1250">
        <v>0</v>
      </c>
      <c r="I94" s="1249">
        <v>8500</v>
      </c>
      <c r="J94" s="1249" t="s">
        <v>928</v>
      </c>
    </row>
    <row r="95" spans="1:10" x14ac:dyDescent="0.25">
      <c r="A95" s="1249">
        <v>245</v>
      </c>
      <c r="B95" s="1249" t="s">
        <v>582</v>
      </c>
      <c r="C95" s="1249"/>
      <c r="D95" s="1249" t="s">
        <v>537</v>
      </c>
      <c r="E95" s="1249">
        <v>12800</v>
      </c>
      <c r="F95" s="1250">
        <v>0</v>
      </c>
      <c r="G95" s="1249">
        <v>12800</v>
      </c>
      <c r="H95" s="1250">
        <v>0</v>
      </c>
      <c r="I95" s="1249">
        <v>12800</v>
      </c>
      <c r="J95" s="1249" t="s">
        <v>928</v>
      </c>
    </row>
    <row r="96" spans="1:10" x14ac:dyDescent="0.25">
      <c r="A96" s="1249">
        <v>246</v>
      </c>
      <c r="B96" s="1249" t="s">
        <v>583</v>
      </c>
      <c r="C96" s="1249" t="s">
        <v>562</v>
      </c>
      <c r="D96" s="1249" t="s">
        <v>537</v>
      </c>
      <c r="E96" s="1249">
        <v>14000</v>
      </c>
      <c r="F96" s="1250">
        <v>0</v>
      </c>
      <c r="G96" s="1249">
        <v>14000</v>
      </c>
      <c r="H96" s="1250">
        <v>0</v>
      </c>
      <c r="I96" s="1249">
        <v>14000</v>
      </c>
      <c r="J96" s="1249" t="s">
        <v>928</v>
      </c>
    </row>
    <row r="97" spans="1:10" x14ac:dyDescent="0.25">
      <c r="A97" s="1249">
        <v>251</v>
      </c>
      <c r="B97" s="1249" t="s">
        <v>584</v>
      </c>
      <c r="C97" s="1249"/>
      <c r="D97" s="1249" t="s">
        <v>537</v>
      </c>
      <c r="E97" s="1249">
        <v>11800</v>
      </c>
      <c r="F97" s="1250">
        <v>0</v>
      </c>
      <c r="G97" s="1249">
        <v>11800</v>
      </c>
      <c r="H97" s="1250">
        <v>0</v>
      </c>
      <c r="I97" s="1249">
        <v>11800</v>
      </c>
      <c r="J97" s="1249" t="s">
        <v>928</v>
      </c>
    </row>
    <row r="98" spans="1:10" x14ac:dyDescent="0.25">
      <c r="A98" s="1249">
        <v>260</v>
      </c>
      <c r="B98" s="1249" t="s">
        <v>585</v>
      </c>
      <c r="C98" s="1249"/>
      <c r="D98" s="1249" t="s">
        <v>537</v>
      </c>
      <c r="E98" s="1249">
        <v>11200</v>
      </c>
      <c r="F98" s="1250">
        <v>0</v>
      </c>
      <c r="G98" s="1249">
        <v>11200</v>
      </c>
      <c r="H98" s="1250">
        <v>0</v>
      </c>
      <c r="I98" s="1249">
        <v>11200</v>
      </c>
      <c r="J98" s="1249" t="s">
        <v>928</v>
      </c>
    </row>
    <row r="99" spans="1:10" x14ac:dyDescent="0.25">
      <c r="A99" s="1249">
        <v>265</v>
      </c>
      <c r="B99" s="1249" t="s">
        <v>586</v>
      </c>
      <c r="C99" s="1249" t="s">
        <v>551</v>
      </c>
      <c r="D99" s="1249" t="s">
        <v>503</v>
      </c>
      <c r="E99" s="1249">
        <v>19841</v>
      </c>
      <c r="F99" s="1163">
        <v>-3.7780000000000001E-2</v>
      </c>
      <c r="G99" s="1249">
        <v>20620</v>
      </c>
      <c r="H99" s="1250">
        <v>0</v>
      </c>
      <c r="I99" s="1249">
        <v>20620</v>
      </c>
      <c r="J99" s="1249" t="s">
        <v>928</v>
      </c>
    </row>
    <row r="100" spans="1:10" x14ac:dyDescent="0.25">
      <c r="A100" s="1249">
        <v>266</v>
      </c>
      <c r="B100" s="1249" t="s">
        <v>73</v>
      </c>
      <c r="C100" s="1249" t="s">
        <v>57</v>
      </c>
      <c r="D100" s="1249" t="s">
        <v>537</v>
      </c>
      <c r="E100" s="1249">
        <v>8715</v>
      </c>
      <c r="F100" s="1164">
        <v>0.05</v>
      </c>
      <c r="G100" s="1249">
        <v>8300</v>
      </c>
      <c r="H100" s="1250">
        <v>0</v>
      </c>
      <c r="I100" s="1249">
        <v>8300</v>
      </c>
      <c r="J100" s="1249" t="s">
        <v>928</v>
      </c>
    </row>
    <row r="101" spans="1:10" x14ac:dyDescent="0.25">
      <c r="A101" s="1249">
        <v>275</v>
      </c>
      <c r="B101" s="1249" t="s">
        <v>587</v>
      </c>
      <c r="C101" s="1249" t="s">
        <v>571</v>
      </c>
      <c r="D101" s="1249" t="s">
        <v>537</v>
      </c>
      <c r="E101" s="1249">
        <v>4000</v>
      </c>
      <c r="F101" s="1250">
        <v>0</v>
      </c>
      <c r="G101" s="1249">
        <v>4000</v>
      </c>
      <c r="H101" s="1250">
        <v>0</v>
      </c>
      <c r="I101" s="1249">
        <v>4000</v>
      </c>
      <c r="J101" s="1249" t="s">
        <v>928</v>
      </c>
    </row>
    <row r="102" spans="1:10" x14ac:dyDescent="0.25">
      <c r="A102" s="1249">
        <v>276</v>
      </c>
      <c r="B102" s="1249" t="s">
        <v>588</v>
      </c>
      <c r="C102" s="1249" t="s">
        <v>571</v>
      </c>
      <c r="D102" s="1249" t="s">
        <v>537</v>
      </c>
      <c r="E102" s="1249">
        <v>9700</v>
      </c>
      <c r="F102" s="1250">
        <v>0</v>
      </c>
      <c r="G102" s="1249">
        <v>9700</v>
      </c>
      <c r="H102" s="1250">
        <v>0</v>
      </c>
      <c r="I102" s="1249">
        <v>9700</v>
      </c>
      <c r="J102" s="1249" t="s">
        <v>928</v>
      </c>
    </row>
    <row r="103" spans="1:10" x14ac:dyDescent="0.25">
      <c r="A103" s="1249">
        <v>277</v>
      </c>
      <c r="B103" s="1249" t="s">
        <v>589</v>
      </c>
      <c r="C103" s="1249" t="s">
        <v>571</v>
      </c>
      <c r="D103" s="1249" t="s">
        <v>537</v>
      </c>
      <c r="E103" s="1249">
        <v>6200</v>
      </c>
      <c r="F103" s="1250">
        <v>0</v>
      </c>
      <c r="G103" s="1249">
        <v>6200</v>
      </c>
      <c r="H103" s="1250">
        <v>0</v>
      </c>
      <c r="I103" s="1249">
        <v>6200</v>
      </c>
      <c r="J103" s="1249" t="s">
        <v>928</v>
      </c>
    </row>
    <row r="104" spans="1:10" x14ac:dyDescent="0.25">
      <c r="A104" s="1249">
        <v>279</v>
      </c>
      <c r="B104" s="1249" t="s">
        <v>590</v>
      </c>
      <c r="C104" s="1249" t="s">
        <v>571</v>
      </c>
      <c r="D104" s="1249" t="s">
        <v>537</v>
      </c>
      <c r="E104" s="1249">
        <v>4000</v>
      </c>
      <c r="F104" s="1250">
        <v>0</v>
      </c>
      <c r="G104" s="1249">
        <v>4000</v>
      </c>
      <c r="H104" s="1250">
        <v>0</v>
      </c>
      <c r="I104" s="1249">
        <v>4000</v>
      </c>
      <c r="J104" s="1249" t="s">
        <v>928</v>
      </c>
    </row>
    <row r="105" spans="1:10" x14ac:dyDescent="0.25">
      <c r="A105" s="1249">
        <v>280</v>
      </c>
      <c r="B105" s="1249" t="s">
        <v>591</v>
      </c>
      <c r="C105" s="1249" t="s">
        <v>571</v>
      </c>
      <c r="D105" s="1249" t="s">
        <v>537</v>
      </c>
      <c r="E105" s="1249">
        <v>17400</v>
      </c>
      <c r="F105" s="1250">
        <v>0</v>
      </c>
      <c r="G105" s="1249">
        <v>17400</v>
      </c>
      <c r="H105" s="1250">
        <v>0</v>
      </c>
      <c r="I105" s="1249">
        <v>17400</v>
      </c>
      <c r="J105" s="1249" t="s">
        <v>928</v>
      </c>
    </row>
    <row r="106" spans="1:10" x14ac:dyDescent="0.25">
      <c r="A106" s="1249">
        <v>281</v>
      </c>
      <c r="B106" s="1249" t="s">
        <v>592</v>
      </c>
      <c r="C106" s="1249" t="s">
        <v>571</v>
      </c>
      <c r="D106" s="1249" t="s">
        <v>537</v>
      </c>
      <c r="E106" s="1249">
        <v>3400</v>
      </c>
      <c r="F106" s="1250">
        <v>0</v>
      </c>
      <c r="G106" s="1249">
        <v>3400</v>
      </c>
      <c r="H106" s="1250">
        <v>0</v>
      </c>
      <c r="I106" s="1249">
        <v>3400</v>
      </c>
      <c r="J106" s="1249" t="s">
        <v>928</v>
      </c>
    </row>
    <row r="107" spans="1:10" x14ac:dyDescent="0.25">
      <c r="A107" s="1249">
        <v>282</v>
      </c>
      <c r="B107" s="1249" t="s">
        <v>126</v>
      </c>
      <c r="C107" s="1249" t="s">
        <v>571</v>
      </c>
      <c r="D107" s="1249" t="s">
        <v>537</v>
      </c>
      <c r="E107" s="1249">
        <v>4900</v>
      </c>
      <c r="F107" s="1250">
        <v>0</v>
      </c>
      <c r="G107" s="1249">
        <v>4900</v>
      </c>
      <c r="H107" s="1250">
        <v>0</v>
      </c>
      <c r="I107" s="1249">
        <v>4900</v>
      </c>
      <c r="J107" s="1249" t="s">
        <v>928</v>
      </c>
    </row>
    <row r="108" spans="1:10" x14ac:dyDescent="0.25">
      <c r="A108" s="1249">
        <v>283</v>
      </c>
      <c r="B108" s="1249" t="s">
        <v>127</v>
      </c>
      <c r="C108" s="1249" t="s">
        <v>571</v>
      </c>
      <c r="D108" s="1249" t="s">
        <v>537</v>
      </c>
      <c r="E108" s="1249">
        <v>3300</v>
      </c>
      <c r="F108" s="1250">
        <v>0</v>
      </c>
      <c r="G108" s="1249">
        <v>3300</v>
      </c>
      <c r="H108" s="1250">
        <v>0</v>
      </c>
      <c r="I108" s="1249">
        <v>3300</v>
      </c>
      <c r="J108" s="1249" t="s">
        <v>928</v>
      </c>
    </row>
    <row r="109" spans="1:10" x14ac:dyDescent="0.25">
      <c r="A109" s="1249">
        <v>286</v>
      </c>
      <c r="B109" s="1249" t="s">
        <v>593</v>
      </c>
      <c r="C109" s="1249"/>
      <c r="D109" s="1249" t="s">
        <v>537</v>
      </c>
      <c r="E109" s="1249">
        <v>11950</v>
      </c>
      <c r="F109" s="1250">
        <v>0</v>
      </c>
      <c r="G109" s="1249">
        <v>11950</v>
      </c>
      <c r="H109" s="1250">
        <v>0</v>
      </c>
      <c r="I109" s="1249">
        <v>11950</v>
      </c>
      <c r="J109" s="1249" t="s">
        <v>928</v>
      </c>
    </row>
    <row r="110" spans="1:10" x14ac:dyDescent="0.25">
      <c r="A110" s="1249">
        <v>291</v>
      </c>
      <c r="B110" s="1249" t="s">
        <v>594</v>
      </c>
      <c r="C110" s="1249" t="s">
        <v>571</v>
      </c>
      <c r="D110" s="1249" t="s">
        <v>537</v>
      </c>
      <c r="E110" s="1249">
        <v>4400</v>
      </c>
      <c r="F110" s="1250">
        <v>0</v>
      </c>
      <c r="G110" s="1249">
        <v>4400</v>
      </c>
      <c r="H110" s="1250">
        <v>0</v>
      </c>
      <c r="I110" s="1249">
        <v>4400</v>
      </c>
      <c r="J110" s="1249" t="s">
        <v>928</v>
      </c>
    </row>
    <row r="111" spans="1:10" x14ac:dyDescent="0.25">
      <c r="A111" s="1097">
        <v>298</v>
      </c>
      <c r="B111" s="1097" t="s">
        <v>595</v>
      </c>
      <c r="C111" s="1097" t="s">
        <v>451</v>
      </c>
      <c r="D111" s="1097" t="s">
        <v>503</v>
      </c>
      <c r="E111" s="1249">
        <v>3972</v>
      </c>
      <c r="F111" s="1163">
        <v>-0.15128</v>
      </c>
      <c r="G111" s="1249">
        <v>4680</v>
      </c>
      <c r="H111" s="1250">
        <v>0</v>
      </c>
      <c r="I111" s="1249">
        <v>4680</v>
      </c>
      <c r="J111" s="1249" t="s">
        <v>933</v>
      </c>
    </row>
    <row r="112" spans="1:10" x14ac:dyDescent="0.25">
      <c r="A112" s="1097">
        <v>301</v>
      </c>
      <c r="B112" s="1097" t="s">
        <v>596</v>
      </c>
      <c r="C112" s="1097" t="s">
        <v>451</v>
      </c>
      <c r="D112" s="1097" t="s">
        <v>503</v>
      </c>
      <c r="E112" s="1249">
        <v>2018</v>
      </c>
      <c r="F112" s="1163">
        <v>-0.24021000000000001</v>
      </c>
      <c r="G112" s="1249">
        <v>2656</v>
      </c>
      <c r="H112" s="1250">
        <v>0</v>
      </c>
      <c r="I112" s="1249">
        <v>2656</v>
      </c>
      <c r="J112" s="1249" t="s">
        <v>933</v>
      </c>
    </row>
    <row r="113" spans="1:10" x14ac:dyDescent="0.25">
      <c r="A113" s="1249">
        <v>324</v>
      </c>
      <c r="B113" s="1249" t="s">
        <v>598</v>
      </c>
      <c r="C113" s="1249" t="s">
        <v>562</v>
      </c>
      <c r="D113" s="1249" t="s">
        <v>537</v>
      </c>
      <c r="E113" s="1249">
        <v>10940</v>
      </c>
      <c r="F113" s="1250">
        <v>0</v>
      </c>
      <c r="G113" s="1249">
        <v>10940</v>
      </c>
      <c r="H113" s="1250">
        <v>0</v>
      </c>
      <c r="I113" s="1249">
        <v>10940</v>
      </c>
      <c r="J113" s="1249" t="s">
        <v>928</v>
      </c>
    </row>
    <row r="114" spans="1:10" x14ac:dyDescent="0.25">
      <c r="A114" s="1249">
        <v>342</v>
      </c>
      <c r="B114" s="1249" t="s">
        <v>601</v>
      </c>
      <c r="C114" s="1249" t="s">
        <v>562</v>
      </c>
      <c r="D114" s="1249" t="s">
        <v>537</v>
      </c>
      <c r="E114" s="1249">
        <v>10105</v>
      </c>
      <c r="F114" s="1164">
        <v>3.1119999999999998E-2</v>
      </c>
      <c r="G114" s="1249">
        <v>9800</v>
      </c>
      <c r="H114" s="1250">
        <v>0</v>
      </c>
      <c r="I114" s="1249">
        <v>9800</v>
      </c>
      <c r="J114" s="1249" t="s">
        <v>928</v>
      </c>
    </row>
    <row r="115" spans="1:10" x14ac:dyDescent="0.25">
      <c r="A115" s="1249">
        <v>352</v>
      </c>
      <c r="B115" s="1249" t="s">
        <v>602</v>
      </c>
      <c r="C115" s="1249" t="s">
        <v>562</v>
      </c>
      <c r="D115" s="1249" t="s">
        <v>537</v>
      </c>
      <c r="E115" s="1249">
        <v>14000</v>
      </c>
      <c r="F115" s="1250">
        <v>0</v>
      </c>
      <c r="G115" s="1249">
        <v>14000</v>
      </c>
      <c r="H115" s="1250">
        <v>0</v>
      </c>
      <c r="I115" s="1249">
        <v>14000</v>
      </c>
      <c r="J115" s="1249" t="s">
        <v>928</v>
      </c>
    </row>
    <row r="116" spans="1:10" x14ac:dyDescent="0.25">
      <c r="A116" s="1249">
        <v>416</v>
      </c>
      <c r="B116" s="1249" t="s">
        <v>74</v>
      </c>
      <c r="C116" s="1249" t="s">
        <v>57</v>
      </c>
      <c r="D116" s="1249" t="s">
        <v>537</v>
      </c>
      <c r="E116" s="1249">
        <v>9030</v>
      </c>
      <c r="F116" s="1164">
        <v>0.05</v>
      </c>
      <c r="G116" s="1249">
        <v>8600</v>
      </c>
      <c r="H116" s="1250">
        <v>0</v>
      </c>
      <c r="I116" s="1249">
        <v>8600</v>
      </c>
      <c r="J116" s="1249" t="s">
        <v>928</v>
      </c>
    </row>
    <row r="117" spans="1:10" x14ac:dyDescent="0.25">
      <c r="A117" s="1249">
        <v>441</v>
      </c>
      <c r="B117" s="1249" t="s">
        <v>547</v>
      </c>
      <c r="C117" s="1249" t="s">
        <v>545</v>
      </c>
      <c r="D117" s="1249" t="s">
        <v>503</v>
      </c>
      <c r="E117" s="1249">
        <v>7175</v>
      </c>
      <c r="F117" s="1163">
        <v>-2.2079999999999999E-2</v>
      </c>
      <c r="G117" s="1249">
        <v>7337</v>
      </c>
      <c r="H117" s="1250">
        <v>0</v>
      </c>
      <c r="I117" s="1249">
        <v>7337</v>
      </c>
      <c r="J117" s="1249" t="s">
        <v>928</v>
      </c>
    </row>
    <row r="118" spans="1:10" x14ac:dyDescent="0.25">
      <c r="A118" s="1249">
        <v>448</v>
      </c>
      <c r="B118" s="1249" t="s">
        <v>603</v>
      </c>
      <c r="C118" s="1249" t="s">
        <v>545</v>
      </c>
      <c r="D118" s="1249" t="s">
        <v>503</v>
      </c>
      <c r="E118" s="1249">
        <v>9394</v>
      </c>
      <c r="F118" s="1164">
        <v>9.2069999999999999E-2</v>
      </c>
      <c r="G118" s="1249">
        <v>8602</v>
      </c>
      <c r="H118" s="1250">
        <v>0</v>
      </c>
      <c r="I118" s="1249">
        <v>8602</v>
      </c>
      <c r="J118" s="1249" t="s">
        <v>928</v>
      </c>
    </row>
    <row r="119" spans="1:10" x14ac:dyDescent="0.25">
      <c r="A119" s="1249">
        <v>450</v>
      </c>
      <c r="B119" s="1249" t="s">
        <v>1287</v>
      </c>
      <c r="C119" s="1249" t="s">
        <v>551</v>
      </c>
      <c r="D119" s="1249" t="s">
        <v>503</v>
      </c>
      <c r="E119" s="1249">
        <v>21496</v>
      </c>
      <c r="F119" s="1164">
        <v>4.2479999999999997E-2</v>
      </c>
      <c r="G119" s="1249">
        <v>20620</v>
      </c>
      <c r="H119" s="1250">
        <v>0</v>
      </c>
      <c r="I119" s="1249">
        <v>20620</v>
      </c>
      <c r="J119" s="1249" t="s">
        <v>928</v>
      </c>
    </row>
    <row r="120" spans="1:10" x14ac:dyDescent="0.25">
      <c r="A120" s="1249">
        <v>468</v>
      </c>
      <c r="B120" s="1249" t="s">
        <v>75</v>
      </c>
      <c r="C120" s="1249" t="s">
        <v>571</v>
      </c>
      <c r="D120" s="1249" t="s">
        <v>537</v>
      </c>
      <c r="E120" s="1249">
        <v>1050</v>
      </c>
      <c r="F120" s="1164">
        <v>0.05</v>
      </c>
      <c r="G120" s="1249">
        <v>1000</v>
      </c>
      <c r="H120" s="1250">
        <v>0</v>
      </c>
      <c r="I120" s="1249">
        <v>1000</v>
      </c>
      <c r="J120" s="1249" t="s">
        <v>928</v>
      </c>
    </row>
    <row r="121" spans="1:10" x14ac:dyDescent="0.25">
      <c r="A121" s="1249">
        <v>481</v>
      </c>
      <c r="B121" s="1249" t="s">
        <v>604</v>
      </c>
      <c r="C121" s="1249" t="s">
        <v>432</v>
      </c>
      <c r="D121" s="1249" t="s">
        <v>503</v>
      </c>
      <c r="E121" s="1249">
        <v>5904</v>
      </c>
      <c r="F121" s="1164">
        <v>7.3450000000000001E-2</v>
      </c>
      <c r="G121" s="1249">
        <v>5500</v>
      </c>
      <c r="H121" s="1250">
        <v>0</v>
      </c>
      <c r="I121" s="1249">
        <v>5500</v>
      </c>
      <c r="J121" s="1249" t="s">
        <v>928</v>
      </c>
    </row>
    <row r="122" spans="1:10" x14ac:dyDescent="0.25">
      <c r="A122" s="1249">
        <v>483</v>
      </c>
      <c r="B122" s="1249" t="s">
        <v>605</v>
      </c>
      <c r="C122" s="1249" t="s">
        <v>545</v>
      </c>
      <c r="D122" s="1249" t="s">
        <v>503</v>
      </c>
      <c r="E122" s="1249">
        <v>14689</v>
      </c>
      <c r="F122" s="1164">
        <v>5.5620000000000003E-2</v>
      </c>
      <c r="G122" s="1249">
        <v>13915</v>
      </c>
      <c r="H122" s="1250">
        <v>0</v>
      </c>
      <c r="I122" s="1249">
        <v>13915</v>
      </c>
      <c r="J122" s="1249" t="s">
        <v>928</v>
      </c>
    </row>
    <row r="123" spans="1:10" x14ac:dyDescent="0.25">
      <c r="A123" s="1249">
        <v>485</v>
      </c>
      <c r="B123" s="1249" t="s">
        <v>606</v>
      </c>
      <c r="C123" s="1249" t="s">
        <v>545</v>
      </c>
      <c r="D123" s="1249" t="s">
        <v>503</v>
      </c>
      <c r="E123" s="1249">
        <v>6958</v>
      </c>
      <c r="F123" s="1164">
        <v>0.10444000000000001</v>
      </c>
      <c r="G123" s="1249">
        <v>6300</v>
      </c>
      <c r="H123" s="1250">
        <v>0</v>
      </c>
      <c r="I123" s="1249">
        <v>6300</v>
      </c>
      <c r="J123" s="1249" t="s">
        <v>928</v>
      </c>
    </row>
    <row r="124" spans="1:10" x14ac:dyDescent="0.25">
      <c r="A124" s="1249">
        <v>486</v>
      </c>
      <c r="B124" s="1249" t="s">
        <v>607</v>
      </c>
      <c r="C124" s="1249" t="s">
        <v>514</v>
      </c>
      <c r="D124" s="1249" t="s">
        <v>503</v>
      </c>
      <c r="E124" s="1249">
        <v>12950</v>
      </c>
      <c r="F124" s="1164">
        <v>7.9170000000000004E-2</v>
      </c>
      <c r="G124" s="1249">
        <v>12000</v>
      </c>
      <c r="H124" s="1250">
        <v>0</v>
      </c>
      <c r="I124" s="1249">
        <v>12000</v>
      </c>
      <c r="J124" s="1249" t="s">
        <v>928</v>
      </c>
    </row>
    <row r="125" spans="1:10" x14ac:dyDescent="0.25">
      <c r="A125" s="1249">
        <v>487</v>
      </c>
      <c r="B125" s="1249" t="s">
        <v>608</v>
      </c>
      <c r="C125" s="1249" t="s">
        <v>545</v>
      </c>
      <c r="D125" s="1249" t="s">
        <v>503</v>
      </c>
      <c r="E125" s="1249">
        <v>8867</v>
      </c>
      <c r="F125" s="1164">
        <v>4.3180000000000003E-2</v>
      </c>
      <c r="G125" s="1249">
        <v>8500</v>
      </c>
      <c r="H125" s="1250">
        <v>0</v>
      </c>
      <c r="I125" s="1249">
        <v>8500</v>
      </c>
      <c r="J125" s="1249" t="s">
        <v>928</v>
      </c>
    </row>
    <row r="126" spans="1:10" x14ac:dyDescent="0.25">
      <c r="A126" s="1249">
        <v>494</v>
      </c>
      <c r="B126" s="1249" t="s">
        <v>609</v>
      </c>
      <c r="C126" s="1249" t="s">
        <v>556</v>
      </c>
      <c r="D126" s="1249" t="s">
        <v>503</v>
      </c>
      <c r="E126" s="1249">
        <v>15463</v>
      </c>
      <c r="F126" s="1164">
        <v>0.11244999999999999</v>
      </c>
      <c r="G126" s="1249">
        <v>13900</v>
      </c>
      <c r="H126" s="1250">
        <v>0</v>
      </c>
      <c r="I126" s="1249">
        <v>13900</v>
      </c>
      <c r="J126" s="1249" t="s">
        <v>928</v>
      </c>
    </row>
    <row r="127" spans="1:10" x14ac:dyDescent="0.25">
      <c r="A127" s="1249">
        <v>495</v>
      </c>
      <c r="B127" s="1249" t="s">
        <v>610</v>
      </c>
      <c r="C127" s="1249" t="s">
        <v>446</v>
      </c>
      <c r="D127" s="1249" t="s">
        <v>503</v>
      </c>
      <c r="E127" s="1249">
        <v>29344</v>
      </c>
      <c r="F127" s="1164">
        <v>8.5599999999999999E-3</v>
      </c>
      <c r="G127" s="1249">
        <v>29095</v>
      </c>
      <c r="H127" s="1250">
        <v>0</v>
      </c>
      <c r="I127" s="1249">
        <v>29095</v>
      </c>
      <c r="J127" s="1249" t="s">
        <v>928</v>
      </c>
    </row>
    <row r="128" spans="1:10" x14ac:dyDescent="0.25">
      <c r="A128" s="1249">
        <v>502</v>
      </c>
      <c r="B128" s="1249" t="s">
        <v>611</v>
      </c>
      <c r="C128" s="1249" t="s">
        <v>551</v>
      </c>
      <c r="D128" s="1249" t="s">
        <v>503</v>
      </c>
      <c r="E128" s="1249">
        <v>15923</v>
      </c>
      <c r="F128" s="1164">
        <v>0.1135</v>
      </c>
      <c r="G128" s="1249">
        <v>14300</v>
      </c>
      <c r="H128" s="1250">
        <v>0</v>
      </c>
      <c r="I128" s="1249">
        <v>14300</v>
      </c>
      <c r="J128" s="1249" t="s">
        <v>928</v>
      </c>
    </row>
    <row r="129" spans="1:10" x14ac:dyDescent="0.25">
      <c r="A129" s="1249">
        <v>513</v>
      </c>
      <c r="B129" s="1249" t="s">
        <v>614</v>
      </c>
      <c r="C129" s="1249"/>
      <c r="D129" s="1249" t="s">
        <v>537</v>
      </c>
      <c r="E129" s="1249">
        <v>9100</v>
      </c>
      <c r="F129" s="1250">
        <v>0</v>
      </c>
      <c r="G129" s="1249">
        <v>9100</v>
      </c>
      <c r="H129" s="1250">
        <v>0</v>
      </c>
      <c r="I129" s="1249">
        <v>9100</v>
      </c>
      <c r="J129" s="1249" t="s">
        <v>928</v>
      </c>
    </row>
    <row r="130" spans="1:10" x14ac:dyDescent="0.25">
      <c r="A130" s="1249">
        <v>514</v>
      </c>
      <c r="B130" s="1249" t="s">
        <v>615</v>
      </c>
      <c r="C130" s="1249"/>
      <c r="D130" s="1249" t="s">
        <v>537</v>
      </c>
      <c r="E130" s="1249">
        <v>10950</v>
      </c>
      <c r="F130" s="1250">
        <v>0</v>
      </c>
      <c r="G130" s="1249">
        <v>10950</v>
      </c>
      <c r="H130" s="1250">
        <v>0</v>
      </c>
      <c r="I130" s="1249">
        <v>10950</v>
      </c>
      <c r="J130" s="1249" t="s">
        <v>928</v>
      </c>
    </row>
    <row r="131" spans="1:10" x14ac:dyDescent="0.25">
      <c r="A131" s="1249">
        <v>521</v>
      </c>
      <c r="B131" s="1249" t="s">
        <v>617</v>
      </c>
      <c r="C131" s="1249" t="s">
        <v>514</v>
      </c>
      <c r="D131" s="1249" t="s">
        <v>503</v>
      </c>
      <c r="E131" s="1249">
        <v>23211</v>
      </c>
      <c r="F131" s="1163">
        <v>-8.1600000000000006E-3</v>
      </c>
      <c r="G131" s="1249">
        <v>23402</v>
      </c>
      <c r="H131" s="1250">
        <v>0</v>
      </c>
      <c r="I131" s="1249">
        <v>23402</v>
      </c>
      <c r="J131" s="1249" t="s">
        <v>928</v>
      </c>
    </row>
    <row r="132" spans="1:10" x14ac:dyDescent="0.25">
      <c r="A132" s="1249">
        <v>522</v>
      </c>
      <c r="B132" s="1249" t="s">
        <v>618</v>
      </c>
      <c r="C132" s="1249" t="s">
        <v>514</v>
      </c>
      <c r="D132" s="1249" t="s">
        <v>503</v>
      </c>
      <c r="E132" s="1249">
        <v>26693</v>
      </c>
      <c r="F132" s="1163">
        <v>-9.3200000000000002E-3</v>
      </c>
      <c r="G132" s="1249">
        <v>26944</v>
      </c>
      <c r="H132" s="1250">
        <v>0</v>
      </c>
      <c r="I132" s="1249">
        <v>26944</v>
      </c>
      <c r="J132" s="1249" t="s">
        <v>928</v>
      </c>
    </row>
    <row r="133" spans="1:10" x14ac:dyDescent="0.25">
      <c r="A133" s="1097">
        <v>528</v>
      </c>
      <c r="B133" s="1097" t="s">
        <v>619</v>
      </c>
      <c r="C133" s="1097" t="s">
        <v>514</v>
      </c>
      <c r="D133" s="1097" t="s">
        <v>503</v>
      </c>
      <c r="E133" s="1249">
        <v>3880</v>
      </c>
      <c r="F133" s="1163">
        <v>-1.0710000000000001E-2</v>
      </c>
      <c r="G133" s="1249">
        <v>3922</v>
      </c>
      <c r="H133" s="1250">
        <v>0</v>
      </c>
      <c r="I133" s="1249">
        <v>3922</v>
      </c>
      <c r="J133" s="1249" t="s">
        <v>933</v>
      </c>
    </row>
    <row r="134" spans="1:10" x14ac:dyDescent="0.25">
      <c r="A134" s="1097">
        <v>529</v>
      </c>
      <c r="B134" s="1097" t="s">
        <v>620</v>
      </c>
      <c r="C134" s="1097" t="s">
        <v>514</v>
      </c>
      <c r="D134" s="1097" t="s">
        <v>503</v>
      </c>
      <c r="E134" s="1249">
        <v>4790</v>
      </c>
      <c r="F134" s="1163">
        <v>-3.5400000000000002E-3</v>
      </c>
      <c r="G134" s="1249">
        <v>4807</v>
      </c>
      <c r="H134" s="1250">
        <v>0</v>
      </c>
      <c r="I134" s="1249">
        <v>4807</v>
      </c>
      <c r="J134" s="1249" t="s">
        <v>933</v>
      </c>
    </row>
    <row r="135" spans="1:10" x14ac:dyDescent="0.25">
      <c r="A135" s="1097">
        <v>530</v>
      </c>
      <c r="B135" s="1097" t="s">
        <v>621</v>
      </c>
      <c r="C135" s="1097" t="s">
        <v>545</v>
      </c>
      <c r="D135" s="1097" t="s">
        <v>503</v>
      </c>
      <c r="E135" s="1249">
        <v>1289</v>
      </c>
      <c r="F135" s="1163">
        <v>-8.4600000000000005E-3</v>
      </c>
      <c r="G135" s="1249">
        <v>1300</v>
      </c>
      <c r="H135" s="1250">
        <v>0</v>
      </c>
      <c r="I135" s="1249">
        <v>1300</v>
      </c>
      <c r="J135" s="1249" t="s">
        <v>933</v>
      </c>
    </row>
    <row r="136" spans="1:10" x14ac:dyDescent="0.25">
      <c r="A136" s="1097">
        <v>531</v>
      </c>
      <c r="B136" s="1097" t="s">
        <v>622</v>
      </c>
      <c r="C136" s="1097" t="s">
        <v>432</v>
      </c>
      <c r="D136" s="1097" t="s">
        <v>503</v>
      </c>
      <c r="E136" s="1249">
        <v>1831</v>
      </c>
      <c r="F136" s="1164">
        <v>1.7219999999999999E-2</v>
      </c>
      <c r="G136" s="1249">
        <v>1800</v>
      </c>
      <c r="H136" s="1250">
        <v>0</v>
      </c>
      <c r="I136" s="1249">
        <v>1800</v>
      </c>
      <c r="J136" s="1249" t="s">
        <v>933</v>
      </c>
    </row>
    <row r="137" spans="1:10" x14ac:dyDescent="0.25">
      <c r="A137" s="1097">
        <v>533</v>
      </c>
      <c r="B137" s="1097" t="s">
        <v>623</v>
      </c>
      <c r="C137" s="1097" t="s">
        <v>556</v>
      </c>
      <c r="D137" s="1097" t="s">
        <v>503</v>
      </c>
      <c r="E137" s="1249">
        <v>3301</v>
      </c>
      <c r="F137" s="1163">
        <v>-2.912E-2</v>
      </c>
      <c r="G137" s="1249">
        <v>3400</v>
      </c>
      <c r="H137" s="1250">
        <v>0</v>
      </c>
      <c r="I137" s="1249">
        <v>3400</v>
      </c>
      <c r="J137" s="1249" t="s">
        <v>933</v>
      </c>
    </row>
    <row r="138" spans="1:10" x14ac:dyDescent="0.25">
      <c r="A138" s="1097">
        <v>534</v>
      </c>
      <c r="B138" s="1097" t="s">
        <v>624</v>
      </c>
      <c r="C138" s="1097" t="s">
        <v>545</v>
      </c>
      <c r="D138" s="1097" t="s">
        <v>503</v>
      </c>
      <c r="E138" s="1249">
        <v>3118</v>
      </c>
      <c r="F138" s="1163">
        <v>-2.562E-2</v>
      </c>
      <c r="G138" s="1249">
        <v>3200</v>
      </c>
      <c r="H138" s="1250">
        <v>0</v>
      </c>
      <c r="I138" s="1249">
        <v>3200</v>
      </c>
      <c r="J138" s="1249" t="s">
        <v>933</v>
      </c>
    </row>
    <row r="139" spans="1:10" x14ac:dyDescent="0.25">
      <c r="A139" s="1097">
        <v>535</v>
      </c>
      <c r="B139" s="1097" t="s">
        <v>625</v>
      </c>
      <c r="C139" s="1097" t="s">
        <v>551</v>
      </c>
      <c r="D139" s="1097" t="s">
        <v>503</v>
      </c>
      <c r="E139" s="1249">
        <v>5047</v>
      </c>
      <c r="F139" s="1164">
        <v>5.1459999999999999E-2</v>
      </c>
      <c r="G139" s="1249">
        <v>4800</v>
      </c>
      <c r="H139" s="1250">
        <v>0</v>
      </c>
      <c r="I139" s="1249">
        <v>4800</v>
      </c>
      <c r="J139" s="1249" t="s">
        <v>933</v>
      </c>
    </row>
    <row r="140" spans="1:10" x14ac:dyDescent="0.25">
      <c r="A140" s="1249">
        <v>541</v>
      </c>
      <c r="B140" s="1249" t="s">
        <v>626</v>
      </c>
      <c r="C140" s="1249" t="s">
        <v>545</v>
      </c>
      <c r="D140" s="1249" t="s">
        <v>503</v>
      </c>
      <c r="E140" s="1249">
        <v>24212</v>
      </c>
      <c r="F140" s="1164">
        <v>0.56884999999999997</v>
      </c>
      <c r="G140" s="1249">
        <v>15433</v>
      </c>
      <c r="H140" s="1250">
        <v>0</v>
      </c>
      <c r="I140" s="1249">
        <v>15433</v>
      </c>
      <c r="J140" s="1249" t="s">
        <v>928</v>
      </c>
    </row>
    <row r="141" spans="1:10" x14ac:dyDescent="0.25">
      <c r="A141" s="1249">
        <v>545</v>
      </c>
      <c r="B141" s="1249" t="s">
        <v>627</v>
      </c>
      <c r="C141" s="1249" t="s">
        <v>545</v>
      </c>
      <c r="D141" s="1249" t="s">
        <v>503</v>
      </c>
      <c r="E141" s="1249">
        <v>20933</v>
      </c>
      <c r="F141" s="1164">
        <v>9.0100000000000006E-3</v>
      </c>
      <c r="G141" s="1249">
        <v>20746</v>
      </c>
      <c r="H141" s="1250">
        <v>0</v>
      </c>
      <c r="I141" s="1249">
        <v>20746</v>
      </c>
      <c r="J141" s="1249" t="s">
        <v>928</v>
      </c>
    </row>
    <row r="142" spans="1:10" x14ac:dyDescent="0.25">
      <c r="A142" s="1249">
        <v>547</v>
      </c>
      <c r="B142" s="1249" t="s">
        <v>628</v>
      </c>
      <c r="C142" s="1249" t="s">
        <v>545</v>
      </c>
      <c r="D142" s="1249" t="s">
        <v>503</v>
      </c>
      <c r="E142" s="1249">
        <v>20933</v>
      </c>
      <c r="F142" s="1164">
        <v>9.0100000000000006E-3</v>
      </c>
      <c r="G142" s="1249">
        <v>20746</v>
      </c>
      <c r="H142" s="1250">
        <v>0</v>
      </c>
      <c r="I142" s="1249">
        <v>20746</v>
      </c>
      <c r="J142" s="1249" t="s">
        <v>928</v>
      </c>
    </row>
    <row r="143" spans="1:10" x14ac:dyDescent="0.25">
      <c r="A143" s="1249">
        <v>566</v>
      </c>
      <c r="B143" s="1249" t="s">
        <v>633</v>
      </c>
      <c r="C143" s="1249" t="s">
        <v>446</v>
      </c>
      <c r="D143" s="1249" t="s">
        <v>503</v>
      </c>
      <c r="E143" s="1249">
        <v>47574</v>
      </c>
      <c r="F143" s="1163">
        <v>-0.14818000000000001</v>
      </c>
      <c r="G143" s="1249">
        <v>55850</v>
      </c>
      <c r="H143" s="1250">
        <v>0</v>
      </c>
      <c r="I143" s="1249">
        <v>55850</v>
      </c>
      <c r="J143" s="1249" t="s">
        <v>928</v>
      </c>
    </row>
    <row r="144" spans="1:10" x14ac:dyDescent="0.25">
      <c r="A144" s="1097">
        <v>567</v>
      </c>
      <c r="B144" s="1097" t="s">
        <v>634</v>
      </c>
      <c r="C144" s="1097" t="s">
        <v>446</v>
      </c>
      <c r="D144" s="1097" t="s">
        <v>503</v>
      </c>
      <c r="E144" s="1249">
        <v>8264</v>
      </c>
      <c r="F144" s="1163">
        <v>-0.10017</v>
      </c>
      <c r="G144" s="1249">
        <v>9184</v>
      </c>
      <c r="H144" s="1250">
        <v>0</v>
      </c>
      <c r="I144" s="1249">
        <v>9184</v>
      </c>
      <c r="J144" s="1249" t="s">
        <v>933</v>
      </c>
    </row>
    <row r="145" spans="1:10" x14ac:dyDescent="0.25">
      <c r="A145" s="1249">
        <v>568</v>
      </c>
      <c r="B145" s="1249" t="s">
        <v>635</v>
      </c>
      <c r="C145" s="1249" t="s">
        <v>446</v>
      </c>
      <c r="D145" s="1249" t="s">
        <v>503</v>
      </c>
      <c r="E145" s="1249">
        <v>47574</v>
      </c>
      <c r="F145" s="1163">
        <v>-0.14818000000000001</v>
      </c>
      <c r="G145" s="1249">
        <v>55850</v>
      </c>
      <c r="H145" s="1250">
        <v>0</v>
      </c>
      <c r="I145" s="1249">
        <v>55850</v>
      </c>
      <c r="J145" s="1249" t="s">
        <v>928</v>
      </c>
    </row>
    <row r="146" spans="1:10" x14ac:dyDescent="0.25">
      <c r="A146" s="1097">
        <v>571</v>
      </c>
      <c r="B146" s="1097" t="s">
        <v>636</v>
      </c>
      <c r="C146" s="1097" t="s">
        <v>146</v>
      </c>
      <c r="D146" s="1097" t="s">
        <v>503</v>
      </c>
      <c r="E146" s="1249">
        <v>25000</v>
      </c>
      <c r="F146" s="1250">
        <v>0</v>
      </c>
      <c r="G146" s="1249">
        <v>25000</v>
      </c>
      <c r="H146" s="1250">
        <v>0</v>
      </c>
      <c r="I146" s="1249">
        <v>25000</v>
      </c>
      <c r="J146" s="1249" t="s">
        <v>933</v>
      </c>
    </row>
    <row r="147" spans="1:10" x14ac:dyDescent="0.25">
      <c r="A147" s="1249">
        <v>587</v>
      </c>
      <c r="B147" s="1249" t="s">
        <v>639</v>
      </c>
      <c r="C147" s="1249" t="s">
        <v>514</v>
      </c>
      <c r="D147" s="1249" t="s">
        <v>503</v>
      </c>
      <c r="E147" s="1249">
        <v>21373</v>
      </c>
      <c r="F147" s="1163">
        <v>-6.1399999999999996E-3</v>
      </c>
      <c r="G147" s="1249">
        <v>21505</v>
      </c>
      <c r="H147" s="1250">
        <v>0</v>
      </c>
      <c r="I147" s="1249">
        <v>21505</v>
      </c>
      <c r="J147" s="1249" t="s">
        <v>928</v>
      </c>
    </row>
    <row r="148" spans="1:10" x14ac:dyDescent="0.25">
      <c r="A148" s="1249">
        <v>632</v>
      </c>
      <c r="B148" s="1249" t="s">
        <v>643</v>
      </c>
      <c r="C148" s="1249"/>
      <c r="D148" s="1249" t="s">
        <v>537</v>
      </c>
      <c r="E148" s="1249">
        <v>12100</v>
      </c>
      <c r="F148" s="1250">
        <v>0</v>
      </c>
      <c r="G148" s="1249">
        <v>12100</v>
      </c>
      <c r="H148" s="1250">
        <v>0</v>
      </c>
      <c r="I148" s="1249">
        <v>12100</v>
      </c>
      <c r="J148" s="1249" t="s">
        <v>928</v>
      </c>
    </row>
    <row r="149" spans="1:10" x14ac:dyDescent="0.25">
      <c r="A149" s="1249">
        <v>637</v>
      </c>
      <c r="B149" s="1249" t="s">
        <v>644</v>
      </c>
      <c r="C149" s="1249" t="s">
        <v>562</v>
      </c>
      <c r="D149" s="1249" t="s">
        <v>537</v>
      </c>
      <c r="E149" s="1249">
        <v>11700</v>
      </c>
      <c r="F149" s="1250">
        <v>0</v>
      </c>
      <c r="G149" s="1249">
        <v>11700</v>
      </c>
      <c r="H149" s="1250">
        <v>0</v>
      </c>
      <c r="I149" s="1249">
        <v>11700</v>
      </c>
      <c r="J149" s="1249" t="s">
        <v>928</v>
      </c>
    </row>
    <row r="150" spans="1:10" x14ac:dyDescent="0.25">
      <c r="A150" s="1249">
        <v>638</v>
      </c>
      <c r="B150" s="1249" t="s">
        <v>645</v>
      </c>
      <c r="C150" s="1249" t="s">
        <v>562</v>
      </c>
      <c r="D150" s="1249" t="s">
        <v>537</v>
      </c>
      <c r="E150" s="1249">
        <v>14000</v>
      </c>
      <c r="F150" s="1250">
        <v>0</v>
      </c>
      <c r="G150" s="1249">
        <v>14000</v>
      </c>
      <c r="H150" s="1250">
        <v>0</v>
      </c>
      <c r="I150" s="1249">
        <v>14000</v>
      </c>
      <c r="J150" s="1249" t="s">
        <v>928</v>
      </c>
    </row>
    <row r="151" spans="1:10" x14ac:dyDescent="0.25">
      <c r="A151" s="1249">
        <v>639</v>
      </c>
      <c r="B151" s="1249" t="s">
        <v>646</v>
      </c>
      <c r="C151" s="1249" t="s">
        <v>562</v>
      </c>
      <c r="D151" s="1249" t="s">
        <v>537</v>
      </c>
      <c r="E151" s="1249">
        <v>10800</v>
      </c>
      <c r="F151" s="1250">
        <v>0</v>
      </c>
      <c r="G151" s="1249">
        <v>10800</v>
      </c>
      <c r="H151" s="1250">
        <v>0</v>
      </c>
      <c r="I151" s="1249">
        <v>10800</v>
      </c>
      <c r="J151" s="1249" t="s">
        <v>928</v>
      </c>
    </row>
    <row r="152" spans="1:10" x14ac:dyDescent="0.25">
      <c r="A152" s="1249">
        <v>665</v>
      </c>
      <c r="B152" s="1249" t="s">
        <v>647</v>
      </c>
      <c r="C152" s="1249" t="s">
        <v>57</v>
      </c>
      <c r="D152" s="1249" t="s">
        <v>537</v>
      </c>
      <c r="E152" s="1249">
        <v>9450</v>
      </c>
      <c r="F152" s="1164">
        <v>0.05</v>
      </c>
      <c r="G152" s="1249">
        <v>9000</v>
      </c>
      <c r="H152" s="1250">
        <v>0</v>
      </c>
      <c r="I152" s="1249">
        <v>9000</v>
      </c>
      <c r="J152" s="1249" t="s">
        <v>928</v>
      </c>
    </row>
    <row r="153" spans="1:10" x14ac:dyDescent="0.25">
      <c r="A153" s="1249">
        <v>684</v>
      </c>
      <c r="B153" s="1249" t="s">
        <v>648</v>
      </c>
      <c r="C153" s="1249" t="s">
        <v>432</v>
      </c>
      <c r="D153" s="1249" t="s">
        <v>503</v>
      </c>
      <c r="E153" s="1249">
        <v>15420</v>
      </c>
      <c r="F153" s="1163">
        <v>-1.6959999999999999E-2</v>
      </c>
      <c r="G153" s="1249">
        <v>15686</v>
      </c>
      <c r="H153" s="1250">
        <v>0</v>
      </c>
      <c r="I153" s="1249">
        <v>15686</v>
      </c>
      <c r="J153" s="1249" t="s">
        <v>928</v>
      </c>
    </row>
    <row r="154" spans="1:10" x14ac:dyDescent="0.25">
      <c r="A154" s="1097">
        <v>686</v>
      </c>
      <c r="B154" s="1097" t="s">
        <v>649</v>
      </c>
      <c r="C154" s="1097" t="s">
        <v>514</v>
      </c>
      <c r="D154" s="1097" t="s">
        <v>503</v>
      </c>
      <c r="E154" s="1249">
        <v>4790</v>
      </c>
      <c r="F154" s="1163">
        <v>-3.5400000000000002E-3</v>
      </c>
      <c r="G154" s="1249">
        <v>4807</v>
      </c>
      <c r="H154" s="1250">
        <v>0</v>
      </c>
      <c r="I154" s="1249">
        <v>4807</v>
      </c>
      <c r="J154" s="1249" t="s">
        <v>933</v>
      </c>
    </row>
    <row r="155" spans="1:10" x14ac:dyDescent="0.25">
      <c r="A155" s="1097">
        <v>687</v>
      </c>
      <c r="B155" s="1097" t="s">
        <v>650</v>
      </c>
      <c r="C155" s="1097" t="s">
        <v>432</v>
      </c>
      <c r="D155" s="1097" t="s">
        <v>503</v>
      </c>
      <c r="E155" s="1249">
        <v>2492</v>
      </c>
      <c r="F155" s="1164">
        <v>0.1195</v>
      </c>
      <c r="G155" s="1249">
        <v>2226</v>
      </c>
      <c r="H155" s="1250">
        <v>0</v>
      </c>
      <c r="I155" s="1249">
        <v>2226</v>
      </c>
      <c r="J155" s="1249" t="s">
        <v>933</v>
      </c>
    </row>
    <row r="156" spans="1:10" x14ac:dyDescent="0.25">
      <c r="A156" s="1097">
        <v>688</v>
      </c>
      <c r="B156" s="1097" t="s">
        <v>651</v>
      </c>
      <c r="C156" s="1097" t="s">
        <v>445</v>
      </c>
      <c r="D156" s="1097" t="s">
        <v>503</v>
      </c>
      <c r="E156" s="1249">
        <v>2198</v>
      </c>
      <c r="F156" s="1164">
        <v>8.5970000000000005E-2</v>
      </c>
      <c r="G156" s="1249">
        <v>2024</v>
      </c>
      <c r="H156" s="1250">
        <v>0</v>
      </c>
      <c r="I156" s="1249">
        <v>2024</v>
      </c>
      <c r="J156" s="1249" t="s">
        <v>933</v>
      </c>
    </row>
    <row r="157" spans="1:10" x14ac:dyDescent="0.25">
      <c r="A157" s="1097">
        <v>689</v>
      </c>
      <c r="B157" s="1097" t="s">
        <v>652</v>
      </c>
      <c r="C157" s="1097" t="s">
        <v>445</v>
      </c>
      <c r="D157" s="1097" t="s">
        <v>503</v>
      </c>
      <c r="E157" s="1249">
        <v>2198</v>
      </c>
      <c r="F157" s="1164">
        <v>8.5970000000000005E-2</v>
      </c>
      <c r="G157" s="1249">
        <v>2024</v>
      </c>
      <c r="H157" s="1250">
        <v>0</v>
      </c>
      <c r="I157" s="1249">
        <v>2024</v>
      </c>
      <c r="J157" s="1249" t="s">
        <v>933</v>
      </c>
    </row>
    <row r="158" spans="1:10" x14ac:dyDescent="0.25">
      <c r="A158" s="1097">
        <v>699</v>
      </c>
      <c r="B158" s="1097" t="s">
        <v>654</v>
      </c>
      <c r="C158" s="1097" t="s">
        <v>545</v>
      </c>
      <c r="D158" s="1097" t="s">
        <v>503</v>
      </c>
      <c r="E158" s="1249">
        <v>4174</v>
      </c>
      <c r="F158" s="1250">
        <v>0</v>
      </c>
      <c r="G158" s="1249">
        <v>4174</v>
      </c>
      <c r="H158" s="1250">
        <v>0</v>
      </c>
      <c r="I158" s="1249">
        <v>4174</v>
      </c>
      <c r="J158" s="1249" t="s">
        <v>933</v>
      </c>
    </row>
    <row r="159" spans="1:10" x14ac:dyDescent="0.25">
      <c r="A159" s="1249">
        <v>736</v>
      </c>
      <c r="B159" s="1249" t="s">
        <v>108</v>
      </c>
      <c r="C159" s="1249" t="s">
        <v>562</v>
      </c>
      <c r="D159" s="1249" t="s">
        <v>537</v>
      </c>
      <c r="E159" s="1249">
        <v>9800</v>
      </c>
      <c r="F159" s="1250">
        <v>0</v>
      </c>
      <c r="G159" s="1249">
        <v>9800</v>
      </c>
      <c r="H159" s="1250">
        <v>0</v>
      </c>
      <c r="I159" s="1249">
        <v>9800</v>
      </c>
      <c r="J159" s="1249" t="s">
        <v>928</v>
      </c>
    </row>
    <row r="160" spans="1:10" x14ac:dyDescent="0.25">
      <c r="A160" s="1249">
        <v>740</v>
      </c>
      <c r="B160" s="1249" t="s">
        <v>1010</v>
      </c>
      <c r="C160" s="1249" t="s">
        <v>562</v>
      </c>
      <c r="D160" s="1249" t="s">
        <v>537</v>
      </c>
      <c r="E160" s="1249">
        <v>13500</v>
      </c>
      <c r="F160" s="1250">
        <v>0</v>
      </c>
      <c r="G160" s="1249">
        <v>13500</v>
      </c>
      <c r="H160" s="1250">
        <v>0</v>
      </c>
      <c r="I160" s="1249">
        <v>13500</v>
      </c>
      <c r="J160" s="1249" t="s">
        <v>928</v>
      </c>
    </row>
    <row r="161" spans="1:10" x14ac:dyDescent="0.25">
      <c r="A161" s="1249">
        <v>753</v>
      </c>
      <c r="B161" s="1249" t="s">
        <v>661</v>
      </c>
      <c r="C161" s="1249" t="s">
        <v>562</v>
      </c>
      <c r="D161" s="1249" t="s">
        <v>537</v>
      </c>
      <c r="E161" s="1249">
        <v>15550</v>
      </c>
      <c r="F161" s="1250">
        <v>0</v>
      </c>
      <c r="G161" s="1249">
        <v>15550</v>
      </c>
      <c r="H161" s="1250">
        <v>0</v>
      </c>
      <c r="I161" s="1249">
        <v>15550</v>
      </c>
      <c r="J161" s="1249" t="s">
        <v>928</v>
      </c>
    </row>
    <row r="162" spans="1:10" x14ac:dyDescent="0.25">
      <c r="A162" s="1249">
        <v>755</v>
      </c>
      <c r="B162" s="1249" t="s">
        <v>1016</v>
      </c>
      <c r="C162" s="1249" t="s">
        <v>562</v>
      </c>
      <c r="D162" s="1249" t="s">
        <v>537</v>
      </c>
      <c r="E162" s="1249">
        <v>12250</v>
      </c>
      <c r="F162" s="1250">
        <v>0</v>
      </c>
      <c r="G162" s="1249">
        <v>12250</v>
      </c>
      <c r="H162" s="1250">
        <v>0</v>
      </c>
      <c r="I162" s="1249">
        <v>12250</v>
      </c>
      <c r="J162" s="1249" t="s">
        <v>928</v>
      </c>
    </row>
    <row r="163" spans="1:10" x14ac:dyDescent="0.25">
      <c r="A163" s="1249">
        <v>787</v>
      </c>
      <c r="B163" s="1249" t="s">
        <v>153</v>
      </c>
      <c r="C163" s="1249" t="s">
        <v>562</v>
      </c>
      <c r="D163" s="1249" t="s">
        <v>537</v>
      </c>
      <c r="E163" s="1249">
        <v>9744</v>
      </c>
      <c r="F163" s="1250">
        <v>0</v>
      </c>
      <c r="G163" s="1249">
        <v>9744</v>
      </c>
      <c r="H163" s="1250">
        <v>0</v>
      </c>
      <c r="I163" s="1249">
        <v>9744</v>
      </c>
      <c r="J163" s="1249" t="s">
        <v>928</v>
      </c>
    </row>
    <row r="164" spans="1:10" x14ac:dyDescent="0.25">
      <c r="A164" s="1249">
        <v>788</v>
      </c>
      <c r="B164" s="1249" t="s">
        <v>154</v>
      </c>
      <c r="C164" s="1249" t="s">
        <v>562</v>
      </c>
      <c r="D164" s="1249" t="s">
        <v>537</v>
      </c>
      <c r="E164" s="1249">
        <v>10405</v>
      </c>
      <c r="F164" s="1250">
        <v>0</v>
      </c>
      <c r="G164" s="1249">
        <v>10405</v>
      </c>
      <c r="H164" s="1250">
        <v>0</v>
      </c>
      <c r="I164" s="1249">
        <v>10405</v>
      </c>
      <c r="J164" s="1249" t="s">
        <v>928</v>
      </c>
    </row>
    <row r="165" spans="1:10" x14ac:dyDescent="0.25">
      <c r="A165" s="1249">
        <v>789</v>
      </c>
      <c r="B165" s="1249" t="s">
        <v>155</v>
      </c>
      <c r="C165" s="1249" t="s">
        <v>562</v>
      </c>
      <c r="D165" s="1249" t="s">
        <v>537</v>
      </c>
      <c r="E165" s="1249">
        <v>9331</v>
      </c>
      <c r="F165" s="1250">
        <v>0</v>
      </c>
      <c r="G165" s="1249">
        <v>9331</v>
      </c>
      <c r="H165" s="1250">
        <v>0</v>
      </c>
      <c r="I165" s="1249">
        <v>9331</v>
      </c>
      <c r="J165" s="1249" t="s">
        <v>928</v>
      </c>
    </row>
    <row r="166" spans="1:10" x14ac:dyDescent="0.25">
      <c r="A166" s="1249">
        <v>790</v>
      </c>
      <c r="B166" s="1249" t="s">
        <v>663</v>
      </c>
      <c r="C166" s="1249" t="s">
        <v>562</v>
      </c>
      <c r="D166" s="1249" t="s">
        <v>537</v>
      </c>
      <c r="E166" s="1249">
        <v>8587</v>
      </c>
      <c r="F166" s="1250">
        <v>0</v>
      </c>
      <c r="G166" s="1249">
        <v>8587</v>
      </c>
      <c r="H166" s="1250">
        <v>0</v>
      </c>
      <c r="I166" s="1249">
        <v>8587</v>
      </c>
      <c r="J166" s="1249" t="s">
        <v>928</v>
      </c>
    </row>
    <row r="167" spans="1:10" x14ac:dyDescent="0.25">
      <c r="A167" s="1249">
        <v>911</v>
      </c>
      <c r="B167" s="1249" t="s">
        <v>665</v>
      </c>
      <c r="C167" s="1249"/>
      <c r="D167" s="1249" t="s">
        <v>537</v>
      </c>
      <c r="E167" s="1249">
        <v>25794</v>
      </c>
      <c r="F167" s="1164">
        <v>0.1</v>
      </c>
      <c r="G167" s="1249">
        <v>23449</v>
      </c>
      <c r="H167" s="1250">
        <v>0</v>
      </c>
      <c r="I167" s="1249">
        <v>23449</v>
      </c>
      <c r="J167" s="1249" t="s">
        <v>928</v>
      </c>
    </row>
    <row r="168" spans="1:10" x14ac:dyDescent="0.25">
      <c r="A168" s="1249">
        <v>912</v>
      </c>
      <c r="B168" s="1249" t="s">
        <v>666</v>
      </c>
      <c r="C168" s="1249"/>
      <c r="D168" s="1249" t="s">
        <v>537</v>
      </c>
      <c r="E168" s="1249">
        <v>28661</v>
      </c>
      <c r="F168" s="1164">
        <v>0.10002</v>
      </c>
      <c r="G168" s="1249">
        <v>26055</v>
      </c>
      <c r="H168" s="1250">
        <v>0</v>
      </c>
      <c r="I168" s="1249">
        <v>26055</v>
      </c>
      <c r="J168" s="1249" t="s">
        <v>928</v>
      </c>
    </row>
    <row r="169" spans="1:10" x14ac:dyDescent="0.25">
      <c r="A169" s="1249">
        <v>913</v>
      </c>
      <c r="B169" s="1249" t="s">
        <v>667</v>
      </c>
      <c r="C169" s="1249"/>
      <c r="D169" s="1249" t="s">
        <v>537</v>
      </c>
      <c r="E169" s="1249">
        <v>25794</v>
      </c>
      <c r="F169" s="1164">
        <v>0.1</v>
      </c>
      <c r="G169" s="1249">
        <v>23449</v>
      </c>
      <c r="H169" s="1250">
        <v>0</v>
      </c>
      <c r="I169" s="1249">
        <v>23449</v>
      </c>
      <c r="J169" s="1249" t="s">
        <v>928</v>
      </c>
    </row>
    <row r="170" spans="1:10" x14ac:dyDescent="0.25">
      <c r="A170" s="1249">
        <v>914</v>
      </c>
      <c r="B170" s="1249" t="s">
        <v>668</v>
      </c>
      <c r="C170" s="1249"/>
      <c r="D170" s="1249" t="s">
        <v>537</v>
      </c>
      <c r="E170" s="1249">
        <v>25077</v>
      </c>
      <c r="F170" s="1164">
        <v>0.10001</v>
      </c>
      <c r="G170" s="1249">
        <v>22797</v>
      </c>
      <c r="H170" s="1250">
        <v>0</v>
      </c>
      <c r="I170" s="1249">
        <v>22797</v>
      </c>
      <c r="J170" s="1249" t="s">
        <v>928</v>
      </c>
    </row>
    <row r="171" spans="1:10" x14ac:dyDescent="0.25">
      <c r="A171" s="1249">
        <v>915</v>
      </c>
      <c r="B171" s="1249" t="s">
        <v>669</v>
      </c>
      <c r="C171" s="1249"/>
      <c r="D171" s="1249" t="s">
        <v>537</v>
      </c>
      <c r="E171" s="1249">
        <v>30453</v>
      </c>
      <c r="F171" s="1164">
        <v>0.10002</v>
      </c>
      <c r="G171" s="1249">
        <v>27684</v>
      </c>
      <c r="H171" s="1250">
        <v>0</v>
      </c>
      <c r="I171" s="1249">
        <v>27684</v>
      </c>
      <c r="J171" s="1249" t="s">
        <v>928</v>
      </c>
    </row>
    <row r="172" spans="1:10" x14ac:dyDescent="0.25">
      <c r="A172" s="1249">
        <v>916</v>
      </c>
      <c r="B172" s="1249" t="s">
        <v>670</v>
      </c>
      <c r="C172" s="1249"/>
      <c r="D172" s="1249" t="s">
        <v>537</v>
      </c>
      <c r="E172" s="1249">
        <v>29557</v>
      </c>
      <c r="F172" s="1164">
        <v>0.1</v>
      </c>
      <c r="G172" s="1249">
        <v>26870</v>
      </c>
      <c r="H172" s="1250">
        <v>0</v>
      </c>
      <c r="I172" s="1249">
        <v>26870</v>
      </c>
      <c r="J172" s="1249" t="s">
        <v>928</v>
      </c>
    </row>
    <row r="173" spans="1:10" x14ac:dyDescent="0.25">
      <c r="A173" s="1249">
        <v>917</v>
      </c>
      <c r="B173" s="1249" t="s">
        <v>671</v>
      </c>
      <c r="C173" s="1249"/>
      <c r="D173" s="1249" t="s">
        <v>537</v>
      </c>
      <c r="E173" s="1249">
        <v>29557</v>
      </c>
      <c r="F173" s="1164">
        <v>0.1</v>
      </c>
      <c r="G173" s="1249">
        <v>26870</v>
      </c>
      <c r="H173" s="1250">
        <v>0</v>
      </c>
      <c r="I173" s="1249">
        <v>26870</v>
      </c>
      <c r="J173" s="1249" t="s">
        <v>928</v>
      </c>
    </row>
    <row r="174" spans="1:10" x14ac:dyDescent="0.25">
      <c r="A174" s="1249">
        <v>918</v>
      </c>
      <c r="B174" s="1249" t="s">
        <v>672</v>
      </c>
      <c r="C174" s="1249"/>
      <c r="D174" s="1249" t="s">
        <v>537</v>
      </c>
      <c r="E174" s="1249">
        <v>15729</v>
      </c>
      <c r="F174" s="1164">
        <v>0.10001</v>
      </c>
      <c r="G174" s="1249">
        <v>14299</v>
      </c>
      <c r="H174" s="1250">
        <v>0</v>
      </c>
      <c r="I174" s="1249">
        <v>14299</v>
      </c>
      <c r="J174" s="1249" t="s">
        <v>928</v>
      </c>
    </row>
    <row r="175" spans="1:10" x14ac:dyDescent="0.25">
      <c r="A175" s="1249">
        <v>919</v>
      </c>
      <c r="B175" s="1249" t="s">
        <v>673</v>
      </c>
      <c r="C175" s="1249"/>
      <c r="D175" s="1249" t="s">
        <v>537</v>
      </c>
      <c r="E175" s="1249">
        <v>26510</v>
      </c>
      <c r="F175" s="1164">
        <v>0.1</v>
      </c>
      <c r="G175" s="1249">
        <v>24100</v>
      </c>
      <c r="H175" s="1250">
        <v>0</v>
      </c>
      <c r="I175" s="1249">
        <v>24100</v>
      </c>
      <c r="J175" s="1249" t="s">
        <v>928</v>
      </c>
    </row>
    <row r="176" spans="1:10" x14ac:dyDescent="0.25">
      <c r="A176" s="1249">
        <v>920</v>
      </c>
      <c r="B176" s="1249" t="s">
        <v>674</v>
      </c>
      <c r="C176" s="1249"/>
      <c r="D176" s="1249" t="s">
        <v>537</v>
      </c>
      <c r="E176" s="1249">
        <v>29557</v>
      </c>
      <c r="F176" s="1164">
        <v>0.1</v>
      </c>
      <c r="G176" s="1249">
        <v>26870</v>
      </c>
      <c r="H176" s="1250">
        <v>0</v>
      </c>
      <c r="I176" s="1249">
        <v>26870</v>
      </c>
      <c r="J176" s="1249" t="s">
        <v>928</v>
      </c>
    </row>
    <row r="177" spans="1:10" x14ac:dyDescent="0.25">
      <c r="A177" s="1249">
        <v>921</v>
      </c>
      <c r="B177" s="1249" t="s">
        <v>675</v>
      </c>
      <c r="C177" s="1249"/>
      <c r="D177" s="1249" t="s">
        <v>537</v>
      </c>
      <c r="E177" s="1249">
        <v>26510</v>
      </c>
      <c r="F177" s="1164">
        <v>0.1</v>
      </c>
      <c r="G177" s="1249">
        <v>24100</v>
      </c>
      <c r="H177" s="1250">
        <v>0</v>
      </c>
      <c r="I177" s="1249">
        <v>24100</v>
      </c>
      <c r="J177" s="1249" t="s">
        <v>928</v>
      </c>
    </row>
    <row r="178" spans="1:10" x14ac:dyDescent="0.25">
      <c r="A178" s="1249">
        <v>922</v>
      </c>
      <c r="B178" s="1249" t="s">
        <v>676</v>
      </c>
      <c r="C178" s="1249"/>
      <c r="D178" s="1249" t="s">
        <v>537</v>
      </c>
      <c r="E178" s="1249">
        <v>24181</v>
      </c>
      <c r="F178" s="1164">
        <v>9.9989999999999996E-2</v>
      </c>
      <c r="G178" s="1249">
        <v>21983</v>
      </c>
      <c r="H178" s="1250">
        <v>0</v>
      </c>
      <c r="I178" s="1249">
        <v>21983</v>
      </c>
      <c r="J178" s="1249" t="s">
        <v>928</v>
      </c>
    </row>
    <row r="179" spans="1:10" x14ac:dyDescent="0.25">
      <c r="A179" s="1249">
        <v>923</v>
      </c>
      <c r="B179" s="1249" t="s">
        <v>677</v>
      </c>
      <c r="C179" s="1249"/>
      <c r="D179" s="1249" t="s">
        <v>537</v>
      </c>
      <c r="E179" s="1249">
        <v>25913</v>
      </c>
      <c r="F179" s="1164">
        <v>0.10001</v>
      </c>
      <c r="G179" s="1249">
        <v>23557</v>
      </c>
      <c r="H179" s="1250">
        <v>0</v>
      </c>
      <c r="I179" s="1249">
        <v>23557</v>
      </c>
      <c r="J179" s="1249" t="s">
        <v>928</v>
      </c>
    </row>
    <row r="180" spans="1:10" x14ac:dyDescent="0.25">
      <c r="A180" s="1249">
        <v>924</v>
      </c>
      <c r="B180" s="1249" t="s">
        <v>678</v>
      </c>
      <c r="C180" s="1249"/>
      <c r="D180" s="1249" t="s">
        <v>537</v>
      </c>
      <c r="E180" s="1249">
        <v>23285</v>
      </c>
      <c r="F180" s="1164">
        <v>0.10001</v>
      </c>
      <c r="G180" s="1249">
        <v>21168</v>
      </c>
      <c r="H180" s="1250">
        <v>0</v>
      </c>
      <c r="I180" s="1249">
        <v>21168</v>
      </c>
      <c r="J180" s="1249" t="s">
        <v>928</v>
      </c>
    </row>
    <row r="181" spans="1:10" x14ac:dyDescent="0.25">
      <c r="A181" s="1249">
        <v>925</v>
      </c>
      <c r="B181" s="1249" t="s">
        <v>679</v>
      </c>
      <c r="C181" s="1249"/>
      <c r="D181" s="1249" t="s">
        <v>537</v>
      </c>
      <c r="E181" s="1249">
        <v>10822</v>
      </c>
      <c r="F181" s="1164">
        <v>0.10002</v>
      </c>
      <c r="G181" s="1249">
        <v>9838</v>
      </c>
      <c r="H181" s="1250">
        <v>0</v>
      </c>
      <c r="I181" s="1249">
        <v>9838</v>
      </c>
      <c r="J181" s="1249" t="s">
        <v>928</v>
      </c>
    </row>
    <row r="182" spans="1:10" x14ac:dyDescent="0.25">
      <c r="A182" s="1249">
        <v>926</v>
      </c>
      <c r="B182" s="1249" t="s">
        <v>680</v>
      </c>
      <c r="C182" s="1249"/>
      <c r="D182" s="1249" t="s">
        <v>537</v>
      </c>
      <c r="E182" s="1249">
        <v>11668</v>
      </c>
      <c r="F182" s="1164">
        <v>9.9919999999999995E-2</v>
      </c>
      <c r="G182" s="1249">
        <v>10608</v>
      </c>
      <c r="H182" s="1250">
        <v>0</v>
      </c>
      <c r="I182" s="1249">
        <v>10608</v>
      </c>
      <c r="J182" s="1249" t="s">
        <v>928</v>
      </c>
    </row>
    <row r="183" spans="1:10" x14ac:dyDescent="0.25">
      <c r="A183" s="1249">
        <v>927</v>
      </c>
      <c r="B183" s="1249" t="s">
        <v>681</v>
      </c>
      <c r="C183" s="1249"/>
      <c r="D183" s="1249" t="s">
        <v>537</v>
      </c>
      <c r="E183" s="1249">
        <v>11668</v>
      </c>
      <c r="F183" s="1164">
        <v>9.9919999999999995E-2</v>
      </c>
      <c r="G183" s="1249">
        <v>10608</v>
      </c>
      <c r="H183" s="1250">
        <v>0</v>
      </c>
      <c r="I183" s="1249">
        <v>10608</v>
      </c>
      <c r="J183" s="1249" t="s">
        <v>928</v>
      </c>
    </row>
    <row r="184" spans="1:10" x14ac:dyDescent="0.25">
      <c r="A184" s="1249">
        <v>928</v>
      </c>
      <c r="B184" s="1249" t="s">
        <v>682</v>
      </c>
      <c r="C184" s="1249"/>
      <c r="D184" s="1249" t="s">
        <v>537</v>
      </c>
      <c r="E184" s="1249">
        <v>16068</v>
      </c>
      <c r="F184" s="1164">
        <v>9.9949999999999997E-2</v>
      </c>
      <c r="G184" s="1249">
        <v>14608</v>
      </c>
      <c r="H184" s="1250">
        <v>0</v>
      </c>
      <c r="I184" s="1249">
        <v>14608</v>
      </c>
      <c r="J184" s="1249" t="s">
        <v>928</v>
      </c>
    </row>
    <row r="185" spans="1:10" x14ac:dyDescent="0.25">
      <c r="A185" s="1249">
        <v>929</v>
      </c>
      <c r="B185" s="1249" t="s">
        <v>683</v>
      </c>
      <c r="C185" s="1249"/>
      <c r="D185" s="1249" t="s">
        <v>537</v>
      </c>
      <c r="E185" s="1249">
        <v>8961</v>
      </c>
      <c r="F185" s="1164">
        <v>0.10005</v>
      </c>
      <c r="G185" s="1249">
        <v>8146</v>
      </c>
      <c r="H185" s="1250">
        <v>0</v>
      </c>
      <c r="I185" s="1249">
        <v>8146</v>
      </c>
      <c r="J185" s="1249" t="s">
        <v>928</v>
      </c>
    </row>
    <row r="186" spans="1:10" x14ac:dyDescent="0.25">
      <c r="A186" s="1097">
        <v>995</v>
      </c>
      <c r="B186" s="1097" t="s">
        <v>687</v>
      </c>
      <c r="C186" s="1097" t="s">
        <v>514</v>
      </c>
      <c r="D186" s="1097" t="s">
        <v>503</v>
      </c>
      <c r="E186" s="1249">
        <v>4128</v>
      </c>
      <c r="F186" s="1163">
        <v>-1.102E-2</v>
      </c>
      <c r="G186" s="1249">
        <v>4174</v>
      </c>
      <c r="H186" s="1250">
        <v>0</v>
      </c>
      <c r="I186" s="1249">
        <v>4174</v>
      </c>
      <c r="J186" s="1249" t="s">
        <v>933</v>
      </c>
    </row>
    <row r="187" spans="1:10" x14ac:dyDescent="0.25">
      <c r="A187" s="1097">
        <v>996</v>
      </c>
      <c r="B187" s="1097" t="s">
        <v>688</v>
      </c>
      <c r="C187" s="1097" t="s">
        <v>514</v>
      </c>
      <c r="D187" s="1097" t="s">
        <v>503</v>
      </c>
      <c r="E187" s="1249">
        <v>4128</v>
      </c>
      <c r="F187" s="1163">
        <v>-1.102E-2</v>
      </c>
      <c r="G187" s="1249">
        <v>4174</v>
      </c>
      <c r="H187" s="1250">
        <v>0</v>
      </c>
      <c r="I187" s="1249">
        <v>4174</v>
      </c>
      <c r="J187" s="1249" t="s">
        <v>933</v>
      </c>
    </row>
    <row r="188" spans="1:10" x14ac:dyDescent="0.25">
      <c r="A188" s="1249">
        <v>998</v>
      </c>
      <c r="B188" s="1249" t="s">
        <v>689</v>
      </c>
      <c r="C188" s="1249" t="s">
        <v>545</v>
      </c>
      <c r="D188" s="1249" t="s">
        <v>503</v>
      </c>
      <c r="E188" s="1249">
        <v>22398</v>
      </c>
      <c r="F188" s="1163">
        <v>-1.9050000000000001E-2</v>
      </c>
      <c r="G188" s="1249">
        <v>22833</v>
      </c>
      <c r="H188" s="1250">
        <v>0</v>
      </c>
      <c r="I188" s="1249">
        <v>22833</v>
      </c>
      <c r="J188" s="1249" t="s">
        <v>928</v>
      </c>
    </row>
    <row r="189" spans="1:10" x14ac:dyDescent="0.25">
      <c r="A189" s="1249">
        <v>1017</v>
      </c>
      <c r="B189" s="1249" t="s">
        <v>690</v>
      </c>
      <c r="C189" s="1249" t="s">
        <v>510</v>
      </c>
      <c r="D189" s="1249" t="s">
        <v>503</v>
      </c>
      <c r="E189" s="1249">
        <v>7090</v>
      </c>
      <c r="F189" s="1250">
        <v>0</v>
      </c>
      <c r="G189" s="1249">
        <v>7090</v>
      </c>
      <c r="H189" s="1250">
        <v>0</v>
      </c>
      <c r="I189" s="1249">
        <v>7090</v>
      </c>
      <c r="J189" s="1249" t="s">
        <v>928</v>
      </c>
    </row>
    <row r="190" spans="1:10" x14ac:dyDescent="0.25">
      <c r="A190" s="1249">
        <v>1026</v>
      </c>
      <c r="B190" s="1249" t="s">
        <v>693</v>
      </c>
      <c r="C190" s="1249" t="s">
        <v>514</v>
      </c>
      <c r="D190" s="1249" t="s">
        <v>503</v>
      </c>
      <c r="E190" s="1249">
        <v>17482</v>
      </c>
      <c r="F190" s="1164">
        <v>1.6160000000000001E-2</v>
      </c>
      <c r="G190" s="1249">
        <v>17204</v>
      </c>
      <c r="H190" s="1250">
        <v>0</v>
      </c>
      <c r="I190" s="1249">
        <v>17204</v>
      </c>
      <c r="J190" s="1249" t="s">
        <v>928</v>
      </c>
    </row>
    <row r="191" spans="1:10" x14ac:dyDescent="0.25">
      <c r="A191" s="1097">
        <v>1027</v>
      </c>
      <c r="B191" s="1097" t="s">
        <v>694</v>
      </c>
      <c r="C191" s="1097" t="s">
        <v>432</v>
      </c>
      <c r="D191" s="1097" t="s">
        <v>503</v>
      </c>
      <c r="E191" s="1249">
        <v>2060</v>
      </c>
      <c r="F191" s="1164">
        <v>5.6410000000000002E-2</v>
      </c>
      <c r="G191" s="1249">
        <v>1950</v>
      </c>
      <c r="H191" s="1250">
        <v>0</v>
      </c>
      <c r="I191" s="1249">
        <v>1950</v>
      </c>
      <c r="J191" s="1249" t="s">
        <v>933</v>
      </c>
    </row>
    <row r="192" spans="1:10" x14ac:dyDescent="0.25">
      <c r="A192" s="1097">
        <v>1028</v>
      </c>
      <c r="B192" s="1097" t="s">
        <v>695</v>
      </c>
      <c r="C192" s="1097" t="s">
        <v>545</v>
      </c>
      <c r="D192" s="1097" t="s">
        <v>503</v>
      </c>
      <c r="E192" s="1249">
        <v>3301</v>
      </c>
      <c r="F192" s="1164">
        <v>3.1559999999999998E-2</v>
      </c>
      <c r="G192" s="1249">
        <v>3200</v>
      </c>
      <c r="H192" s="1250">
        <v>0</v>
      </c>
      <c r="I192" s="1249">
        <v>3200</v>
      </c>
      <c r="J192" s="1249" t="s">
        <v>933</v>
      </c>
    </row>
    <row r="193" spans="1:10" x14ac:dyDescent="0.25">
      <c r="A193" s="1097">
        <v>1029</v>
      </c>
      <c r="B193" s="1097" t="s">
        <v>696</v>
      </c>
      <c r="C193" s="1097" t="s">
        <v>545</v>
      </c>
      <c r="D193" s="1097" t="s">
        <v>503</v>
      </c>
      <c r="E193" s="1249">
        <v>3301</v>
      </c>
      <c r="F193" s="1164">
        <v>3.1559999999999998E-2</v>
      </c>
      <c r="G193" s="1249">
        <v>3200</v>
      </c>
      <c r="H193" s="1250">
        <v>0</v>
      </c>
      <c r="I193" s="1249">
        <v>3200</v>
      </c>
      <c r="J193" s="1249" t="s">
        <v>933</v>
      </c>
    </row>
    <row r="194" spans="1:10" x14ac:dyDescent="0.25">
      <c r="A194" s="1097">
        <v>1030</v>
      </c>
      <c r="B194" s="1097" t="s">
        <v>697</v>
      </c>
      <c r="C194" s="1097" t="s">
        <v>545</v>
      </c>
      <c r="D194" s="1097" t="s">
        <v>503</v>
      </c>
      <c r="E194" s="1249">
        <v>2934</v>
      </c>
      <c r="F194" s="1163">
        <v>-5.4200000000000003E-3</v>
      </c>
      <c r="G194" s="1249">
        <v>2950</v>
      </c>
      <c r="H194" s="1250">
        <v>0</v>
      </c>
      <c r="I194" s="1249">
        <v>2950</v>
      </c>
      <c r="J194" s="1249" t="s">
        <v>933</v>
      </c>
    </row>
    <row r="195" spans="1:10" x14ac:dyDescent="0.25">
      <c r="A195" s="1097">
        <v>1040</v>
      </c>
      <c r="B195" s="1097" t="s">
        <v>704</v>
      </c>
      <c r="C195" s="1097" t="s">
        <v>449</v>
      </c>
      <c r="D195" s="1097" t="s">
        <v>503</v>
      </c>
      <c r="E195" s="1249">
        <v>932</v>
      </c>
      <c r="F195" s="1164">
        <v>0.13381999999999999</v>
      </c>
      <c r="G195" s="1249">
        <v>822</v>
      </c>
      <c r="H195" s="1250">
        <v>0</v>
      </c>
      <c r="I195" s="1249">
        <v>822</v>
      </c>
      <c r="J195" s="1249" t="s">
        <v>933</v>
      </c>
    </row>
    <row r="196" spans="1:10" x14ac:dyDescent="0.25">
      <c r="A196" s="1249">
        <v>1065</v>
      </c>
      <c r="B196" s="1249" t="s">
        <v>708</v>
      </c>
      <c r="C196" s="1249"/>
      <c r="D196" s="1249" t="s">
        <v>537</v>
      </c>
      <c r="E196" s="1249">
        <v>22389</v>
      </c>
      <c r="F196" s="1164">
        <v>9.9979999999999999E-2</v>
      </c>
      <c r="G196" s="1249">
        <v>20354</v>
      </c>
      <c r="H196" s="1250">
        <v>0</v>
      </c>
      <c r="I196" s="1249">
        <v>20354</v>
      </c>
      <c r="J196" s="1249" t="s">
        <v>928</v>
      </c>
    </row>
    <row r="197" spans="1:10" x14ac:dyDescent="0.25">
      <c r="A197" s="1249">
        <v>1066</v>
      </c>
      <c r="B197" s="1249" t="s">
        <v>709</v>
      </c>
      <c r="C197" s="1249"/>
      <c r="D197" s="1249" t="s">
        <v>537</v>
      </c>
      <c r="E197" s="1249">
        <v>22389</v>
      </c>
      <c r="F197" s="1164">
        <v>9.9979999999999999E-2</v>
      </c>
      <c r="G197" s="1249">
        <v>20354</v>
      </c>
      <c r="H197" s="1250">
        <v>0</v>
      </c>
      <c r="I197" s="1249">
        <v>20354</v>
      </c>
      <c r="J197" s="1249" t="s">
        <v>928</v>
      </c>
    </row>
    <row r="198" spans="1:10" x14ac:dyDescent="0.25">
      <c r="A198" s="1249">
        <v>1067</v>
      </c>
      <c r="B198" s="1249" t="s">
        <v>710</v>
      </c>
      <c r="C198" s="1249"/>
      <c r="D198" s="1249" t="s">
        <v>537</v>
      </c>
      <c r="E198" s="1249">
        <v>42</v>
      </c>
      <c r="F198" s="1250">
        <v>0</v>
      </c>
      <c r="G198" s="1249">
        <v>42</v>
      </c>
      <c r="H198" s="1250">
        <v>0</v>
      </c>
      <c r="I198" s="1249">
        <v>42</v>
      </c>
      <c r="J198" s="1249" t="s">
        <v>928</v>
      </c>
    </row>
    <row r="199" spans="1:10" x14ac:dyDescent="0.25">
      <c r="A199" s="1249">
        <v>1068</v>
      </c>
      <c r="B199" s="1249" t="s">
        <v>711</v>
      </c>
      <c r="C199" s="1249"/>
      <c r="D199" s="1249" t="s">
        <v>537</v>
      </c>
      <c r="E199" s="1249">
        <v>22389</v>
      </c>
      <c r="F199" s="1164">
        <v>9.9979999999999999E-2</v>
      </c>
      <c r="G199" s="1249">
        <v>20354</v>
      </c>
      <c r="H199" s="1250">
        <v>0</v>
      </c>
      <c r="I199" s="1249">
        <v>20354</v>
      </c>
      <c r="J199" s="1249" t="s">
        <v>928</v>
      </c>
    </row>
    <row r="200" spans="1:10" x14ac:dyDescent="0.25">
      <c r="A200" s="1249">
        <v>1069</v>
      </c>
      <c r="B200" s="1249" t="s">
        <v>712</v>
      </c>
      <c r="C200" s="1249"/>
      <c r="D200" s="1249" t="s">
        <v>537</v>
      </c>
      <c r="E200" s="1249">
        <v>22389</v>
      </c>
      <c r="F200" s="1164">
        <v>9.9979999999999999E-2</v>
      </c>
      <c r="G200" s="1249">
        <v>20354</v>
      </c>
      <c r="H200" s="1250">
        <v>0</v>
      </c>
      <c r="I200" s="1249">
        <v>20354</v>
      </c>
      <c r="J200" s="1249" t="s">
        <v>928</v>
      </c>
    </row>
    <row r="201" spans="1:10" x14ac:dyDescent="0.25">
      <c r="A201" s="1249">
        <v>1070</v>
      </c>
      <c r="B201" s="1249" t="s">
        <v>713</v>
      </c>
      <c r="C201" s="1249"/>
      <c r="D201" s="1249" t="s">
        <v>537</v>
      </c>
      <c r="E201" s="1249">
        <v>22389</v>
      </c>
      <c r="F201" s="1164">
        <v>9.9979999999999999E-2</v>
      </c>
      <c r="G201" s="1249">
        <v>20354</v>
      </c>
      <c r="H201" s="1250">
        <v>0</v>
      </c>
      <c r="I201" s="1249">
        <v>20354</v>
      </c>
      <c r="J201" s="1249" t="s">
        <v>928</v>
      </c>
    </row>
    <row r="202" spans="1:10" x14ac:dyDescent="0.25">
      <c r="A202" s="1249">
        <v>1071</v>
      </c>
      <c r="B202" s="1249" t="s">
        <v>714</v>
      </c>
      <c r="C202" s="1249"/>
      <c r="D202" s="1249" t="s">
        <v>537</v>
      </c>
      <c r="E202" s="1249">
        <v>22389</v>
      </c>
      <c r="F202" s="1164">
        <v>9.9979999999999999E-2</v>
      </c>
      <c r="G202" s="1249">
        <v>20354</v>
      </c>
      <c r="H202" s="1250">
        <v>0</v>
      </c>
      <c r="I202" s="1249">
        <v>20354</v>
      </c>
      <c r="J202" s="1249" t="s">
        <v>928</v>
      </c>
    </row>
    <row r="203" spans="1:10" x14ac:dyDescent="0.25">
      <c r="A203" s="1249">
        <v>1072</v>
      </c>
      <c r="B203" s="1249" t="s">
        <v>715</v>
      </c>
      <c r="C203" s="1249"/>
      <c r="D203" s="1249" t="s">
        <v>537</v>
      </c>
      <c r="E203" s="1249">
        <v>22389</v>
      </c>
      <c r="F203" s="1164">
        <v>9.9979999999999999E-2</v>
      </c>
      <c r="G203" s="1249">
        <v>20354</v>
      </c>
      <c r="H203" s="1250">
        <v>0</v>
      </c>
      <c r="I203" s="1249">
        <v>20354</v>
      </c>
      <c r="J203" s="1249" t="s">
        <v>928</v>
      </c>
    </row>
    <row r="204" spans="1:10" x14ac:dyDescent="0.25">
      <c r="A204" s="1249">
        <v>1073</v>
      </c>
      <c r="B204" s="1249" t="s">
        <v>716</v>
      </c>
      <c r="C204" s="1249"/>
      <c r="D204" s="1249" t="s">
        <v>537</v>
      </c>
      <c r="E204" s="1249">
        <v>22389</v>
      </c>
      <c r="F204" s="1164">
        <v>9.9979999999999999E-2</v>
      </c>
      <c r="G204" s="1249">
        <v>20354</v>
      </c>
      <c r="H204" s="1250">
        <v>0</v>
      </c>
      <c r="I204" s="1249">
        <v>20354</v>
      </c>
      <c r="J204" s="1249" t="s">
        <v>928</v>
      </c>
    </row>
    <row r="205" spans="1:10" x14ac:dyDescent="0.25">
      <c r="A205" s="1249">
        <v>1074</v>
      </c>
      <c r="B205" s="1249" t="s">
        <v>717</v>
      </c>
      <c r="C205" s="1249"/>
      <c r="D205" s="1249" t="s">
        <v>537</v>
      </c>
      <c r="E205" s="1249">
        <v>23285</v>
      </c>
      <c r="F205" s="1164">
        <v>0.10001</v>
      </c>
      <c r="G205" s="1249">
        <v>21168</v>
      </c>
      <c r="H205" s="1250">
        <v>0</v>
      </c>
      <c r="I205" s="1249">
        <v>21168</v>
      </c>
      <c r="J205" s="1249" t="s">
        <v>928</v>
      </c>
    </row>
    <row r="206" spans="1:10" x14ac:dyDescent="0.25">
      <c r="A206" s="1249">
        <v>1091</v>
      </c>
      <c r="B206" s="1249" t="s">
        <v>725</v>
      </c>
      <c r="C206" s="1249"/>
      <c r="D206" s="1249" t="s">
        <v>537</v>
      </c>
      <c r="E206" s="1249">
        <v>17400</v>
      </c>
      <c r="F206" s="1250">
        <v>0</v>
      </c>
      <c r="G206" s="1249">
        <v>17400</v>
      </c>
      <c r="H206" s="1250">
        <v>0</v>
      </c>
      <c r="I206" s="1249">
        <v>17400</v>
      </c>
      <c r="J206" s="1249" t="s">
        <v>928</v>
      </c>
    </row>
    <row r="207" spans="1:10" x14ac:dyDescent="0.25">
      <c r="A207" s="1249">
        <v>1095</v>
      </c>
      <c r="B207" s="1249" t="s">
        <v>729</v>
      </c>
      <c r="C207" s="1249"/>
      <c r="D207" s="1249" t="s">
        <v>537</v>
      </c>
      <c r="E207" s="1249">
        <v>8600</v>
      </c>
      <c r="F207" s="1249"/>
      <c r="G207" s="1249"/>
      <c r="H207" s="1249"/>
      <c r="I207" s="1249"/>
      <c r="J207" s="1249" t="s">
        <v>928</v>
      </c>
    </row>
    <row r="208" spans="1:10" x14ac:dyDescent="0.25">
      <c r="A208" s="1097">
        <v>1103</v>
      </c>
      <c r="B208" s="1097" t="s">
        <v>731</v>
      </c>
      <c r="C208" s="1097" t="s">
        <v>514</v>
      </c>
      <c r="D208" s="1097" t="s">
        <v>503</v>
      </c>
      <c r="E208" s="1249">
        <v>1228</v>
      </c>
      <c r="F208" s="1163">
        <v>-5.5379999999999999E-2</v>
      </c>
      <c r="G208" s="1249">
        <v>1300</v>
      </c>
      <c r="H208" s="1250">
        <v>0</v>
      </c>
      <c r="I208" s="1249">
        <v>1300</v>
      </c>
      <c r="J208" s="1249" t="s">
        <v>933</v>
      </c>
    </row>
    <row r="209" spans="1:10" x14ac:dyDescent="0.25">
      <c r="A209" s="1097">
        <v>1104</v>
      </c>
      <c r="B209" s="1097" t="s">
        <v>732</v>
      </c>
      <c r="C209" s="1097" t="s">
        <v>545</v>
      </c>
      <c r="D209" s="1097" t="s">
        <v>503</v>
      </c>
      <c r="E209" s="1249">
        <v>1875</v>
      </c>
      <c r="F209" s="1163">
        <v>-3.8460000000000001E-2</v>
      </c>
      <c r="G209" s="1249">
        <v>1950</v>
      </c>
      <c r="H209" s="1250">
        <v>0</v>
      </c>
      <c r="I209" s="1249">
        <v>1950</v>
      </c>
      <c r="J209" s="1249" t="s">
        <v>933</v>
      </c>
    </row>
    <row r="210" spans="1:10" x14ac:dyDescent="0.25">
      <c r="A210" s="1249">
        <v>1408</v>
      </c>
      <c r="B210" s="1249" t="s">
        <v>1072</v>
      </c>
      <c r="C210" s="1249"/>
      <c r="D210" s="1249" t="s">
        <v>537</v>
      </c>
      <c r="E210" s="1249">
        <v>22389</v>
      </c>
      <c r="F210" s="1164">
        <v>9.9979999999999999E-2</v>
      </c>
      <c r="G210" s="1249">
        <v>20354</v>
      </c>
      <c r="H210" s="1250">
        <v>0</v>
      </c>
      <c r="I210" s="1249">
        <v>20354</v>
      </c>
      <c r="J210" s="1249" t="s">
        <v>928</v>
      </c>
    </row>
    <row r="211" spans="1:10" x14ac:dyDescent="0.25">
      <c r="A211" s="1249">
        <v>1409</v>
      </c>
      <c r="B211" s="1249" t="s">
        <v>803</v>
      </c>
      <c r="C211" s="1249"/>
      <c r="D211" s="1249" t="s">
        <v>537</v>
      </c>
      <c r="E211" s="1249">
        <v>22389</v>
      </c>
      <c r="F211" s="1164">
        <v>9.9979999999999999E-2</v>
      </c>
      <c r="G211" s="1249">
        <v>20354</v>
      </c>
      <c r="H211" s="1250">
        <v>0</v>
      </c>
      <c r="I211" s="1249">
        <v>20354</v>
      </c>
      <c r="J211" s="1249" t="s">
        <v>928</v>
      </c>
    </row>
    <row r="212" spans="1:10" x14ac:dyDescent="0.25">
      <c r="A212" s="1249">
        <v>1410</v>
      </c>
      <c r="B212" s="1249" t="s">
        <v>804</v>
      </c>
      <c r="C212" s="1249"/>
      <c r="D212" s="1249" t="s">
        <v>537</v>
      </c>
      <c r="E212" s="1249">
        <v>22389</v>
      </c>
      <c r="F212" s="1164">
        <v>9.9979999999999999E-2</v>
      </c>
      <c r="G212" s="1249">
        <v>20354</v>
      </c>
      <c r="H212" s="1250">
        <v>0</v>
      </c>
      <c r="I212" s="1249">
        <v>20354</v>
      </c>
      <c r="J212" s="1249" t="s">
        <v>928</v>
      </c>
    </row>
    <row r="213" spans="1:10" x14ac:dyDescent="0.25">
      <c r="A213" s="1249">
        <v>1412</v>
      </c>
      <c r="B213" s="1249" t="s">
        <v>805</v>
      </c>
      <c r="C213" s="1249"/>
      <c r="D213" s="1249" t="s">
        <v>537</v>
      </c>
      <c r="E213" s="1249">
        <v>22389</v>
      </c>
      <c r="F213" s="1164">
        <v>9.9979999999999999E-2</v>
      </c>
      <c r="G213" s="1249">
        <v>20354</v>
      </c>
      <c r="H213" s="1250">
        <v>0</v>
      </c>
      <c r="I213" s="1249">
        <v>20354</v>
      </c>
      <c r="J213" s="1249" t="s">
        <v>928</v>
      </c>
    </row>
    <row r="214" spans="1:10" x14ac:dyDescent="0.25">
      <c r="A214" s="1249">
        <v>1413</v>
      </c>
      <c r="B214" s="1249" t="s">
        <v>806</v>
      </c>
      <c r="C214" s="1249"/>
      <c r="D214" s="1249" t="s">
        <v>537</v>
      </c>
      <c r="E214" s="1249">
        <v>22389</v>
      </c>
      <c r="F214" s="1164">
        <v>9.9979999999999999E-2</v>
      </c>
      <c r="G214" s="1249">
        <v>20354</v>
      </c>
      <c r="H214" s="1250">
        <v>0</v>
      </c>
      <c r="I214" s="1249">
        <v>20354</v>
      </c>
      <c r="J214" s="1249" t="s">
        <v>928</v>
      </c>
    </row>
    <row r="215" spans="1:10" x14ac:dyDescent="0.25">
      <c r="A215" s="1249">
        <v>1414</v>
      </c>
      <c r="B215" s="1249" t="s">
        <v>807</v>
      </c>
      <c r="C215" s="1249"/>
      <c r="D215" s="1249" t="s">
        <v>537</v>
      </c>
      <c r="E215" s="1249">
        <v>22389</v>
      </c>
      <c r="F215" s="1164">
        <v>9.9979999999999999E-2</v>
      </c>
      <c r="G215" s="1249">
        <v>20354</v>
      </c>
      <c r="H215" s="1250">
        <v>0</v>
      </c>
      <c r="I215" s="1249">
        <v>20354</v>
      </c>
      <c r="J215" s="1249" t="s">
        <v>928</v>
      </c>
    </row>
    <row r="216" spans="1:10" x14ac:dyDescent="0.25">
      <c r="A216" s="1249">
        <v>1415</v>
      </c>
      <c r="B216" s="1249" t="s">
        <v>808</v>
      </c>
      <c r="C216" s="1249"/>
      <c r="D216" s="1249" t="s">
        <v>537</v>
      </c>
      <c r="E216" s="1249">
        <v>22389</v>
      </c>
      <c r="F216" s="1164">
        <v>9.9979999999999999E-2</v>
      </c>
      <c r="G216" s="1249">
        <v>20354</v>
      </c>
      <c r="H216" s="1250">
        <v>0</v>
      </c>
      <c r="I216" s="1249">
        <v>20354</v>
      </c>
      <c r="J216" s="1249" t="s">
        <v>928</v>
      </c>
    </row>
    <row r="217" spans="1:10" x14ac:dyDescent="0.25">
      <c r="A217" s="1249">
        <v>1416</v>
      </c>
      <c r="B217" s="1249" t="s">
        <v>809</v>
      </c>
      <c r="C217" s="1249"/>
      <c r="D217" s="1249" t="s">
        <v>537</v>
      </c>
      <c r="E217" s="1249">
        <v>23285</v>
      </c>
      <c r="F217" s="1164">
        <v>0.10001</v>
      </c>
      <c r="G217" s="1249">
        <v>21168</v>
      </c>
      <c r="H217" s="1250">
        <v>0</v>
      </c>
      <c r="I217" s="1249">
        <v>21168</v>
      </c>
      <c r="J217" s="1249" t="s">
        <v>928</v>
      </c>
    </row>
    <row r="218" spans="1:10" x14ac:dyDescent="0.25">
      <c r="A218" s="1249">
        <v>1417</v>
      </c>
      <c r="B218" s="1249" t="s">
        <v>810</v>
      </c>
      <c r="C218" s="1249"/>
      <c r="D218" s="1249" t="s">
        <v>537</v>
      </c>
      <c r="E218" s="1249">
        <v>22389</v>
      </c>
      <c r="F218" s="1164">
        <v>9.9979999999999999E-2</v>
      </c>
      <c r="G218" s="1249">
        <v>20354</v>
      </c>
      <c r="H218" s="1250">
        <v>0</v>
      </c>
      <c r="I218" s="1249">
        <v>20354</v>
      </c>
      <c r="J218" s="1249" t="s">
        <v>928</v>
      </c>
    </row>
    <row r="219" spans="1:10" x14ac:dyDescent="0.25">
      <c r="A219" s="1249">
        <v>1418</v>
      </c>
      <c r="B219" s="1249" t="s">
        <v>1074</v>
      </c>
      <c r="C219" s="1249"/>
      <c r="D219" s="1249" t="s">
        <v>537</v>
      </c>
      <c r="E219" s="1249">
        <v>22389</v>
      </c>
      <c r="F219" s="1164">
        <v>9.9979999999999999E-2</v>
      </c>
      <c r="G219" s="1249">
        <v>20354</v>
      </c>
      <c r="H219" s="1250">
        <v>0</v>
      </c>
      <c r="I219" s="1249">
        <v>20354</v>
      </c>
      <c r="J219" s="1249" t="s">
        <v>928</v>
      </c>
    </row>
    <row r="220" spans="1:10" x14ac:dyDescent="0.25">
      <c r="A220" s="1249">
        <v>1419</v>
      </c>
      <c r="B220" s="1249" t="s">
        <v>1075</v>
      </c>
      <c r="C220" s="1249"/>
      <c r="D220" s="1249" t="s">
        <v>537</v>
      </c>
      <c r="E220" s="1249">
        <v>23285</v>
      </c>
      <c r="F220" s="1164">
        <v>0.10001</v>
      </c>
      <c r="G220" s="1249">
        <v>21168</v>
      </c>
      <c r="H220" s="1250">
        <v>0</v>
      </c>
      <c r="I220" s="1249">
        <v>21168</v>
      </c>
      <c r="J220" s="1249" t="s">
        <v>928</v>
      </c>
    </row>
    <row r="221" spans="1:10" x14ac:dyDescent="0.25">
      <c r="A221" s="1097">
        <v>1428</v>
      </c>
      <c r="B221" s="1097" t="s">
        <v>812</v>
      </c>
      <c r="C221" s="1097"/>
      <c r="D221" s="1097" t="s">
        <v>503</v>
      </c>
      <c r="E221" s="1249">
        <v>15331</v>
      </c>
      <c r="F221" s="1249"/>
      <c r="G221" s="1249"/>
      <c r="H221" s="1249"/>
      <c r="I221" s="1249"/>
      <c r="J221" s="1249" t="s">
        <v>933</v>
      </c>
    </row>
    <row r="222" spans="1:10" x14ac:dyDescent="0.25">
      <c r="A222" s="1097">
        <v>1429</v>
      </c>
      <c r="B222" s="1097" t="s">
        <v>813</v>
      </c>
      <c r="C222" s="1097"/>
      <c r="D222" s="1097" t="s">
        <v>503</v>
      </c>
      <c r="E222" s="1249">
        <v>29752</v>
      </c>
      <c r="F222" s="1249"/>
      <c r="G222" s="1249"/>
      <c r="H222" s="1249"/>
      <c r="I222" s="1249"/>
      <c r="J222" s="1249" t="s">
        <v>933</v>
      </c>
    </row>
    <row r="223" spans="1:10" x14ac:dyDescent="0.25">
      <c r="A223" s="1249">
        <v>1437</v>
      </c>
      <c r="B223" s="1249" t="s">
        <v>1082</v>
      </c>
      <c r="C223" s="1249"/>
      <c r="D223" s="1249" t="s">
        <v>537</v>
      </c>
      <c r="E223" s="1249">
        <v>21710</v>
      </c>
      <c r="F223" s="1250">
        <v>0</v>
      </c>
      <c r="G223" s="1249">
        <v>21710</v>
      </c>
      <c r="H223" s="1250">
        <v>0</v>
      </c>
      <c r="I223" s="1249">
        <v>21710</v>
      </c>
      <c r="J223" s="1249" t="s">
        <v>928</v>
      </c>
    </row>
    <row r="224" spans="1:10" x14ac:dyDescent="0.25">
      <c r="A224" s="1249">
        <v>1503</v>
      </c>
      <c r="B224" s="1249" t="s">
        <v>814</v>
      </c>
      <c r="C224" s="1249"/>
      <c r="D224" s="1249" t="s">
        <v>537</v>
      </c>
      <c r="E224" s="1249">
        <v>21000</v>
      </c>
      <c r="F224" s="1250">
        <v>0</v>
      </c>
      <c r="G224" s="1249">
        <v>21000</v>
      </c>
      <c r="H224" s="1250">
        <v>0</v>
      </c>
      <c r="I224" s="1249">
        <v>21000</v>
      </c>
      <c r="J224" s="1249" t="s">
        <v>928</v>
      </c>
    </row>
    <row r="225" spans="1:10" x14ac:dyDescent="0.25">
      <c r="A225" s="1249">
        <v>1519</v>
      </c>
      <c r="B225" s="1249" t="s">
        <v>819</v>
      </c>
      <c r="C225" s="1249" t="s">
        <v>146</v>
      </c>
      <c r="D225" s="1249" t="s">
        <v>503</v>
      </c>
      <c r="E225" s="1249">
        <v>14564</v>
      </c>
      <c r="F225" s="1249"/>
      <c r="G225" s="1249"/>
      <c r="H225" s="1249"/>
      <c r="I225" s="1249"/>
      <c r="J225" s="1249" t="s">
        <v>928</v>
      </c>
    </row>
    <row r="226" spans="1:10" x14ac:dyDescent="0.25">
      <c r="A226" s="1249">
        <v>2014</v>
      </c>
      <c r="B226" s="1249" t="s">
        <v>110</v>
      </c>
      <c r="C226" s="1249"/>
      <c r="D226" s="1249" t="s">
        <v>537</v>
      </c>
      <c r="E226" s="1249">
        <v>14838</v>
      </c>
      <c r="F226" s="1249"/>
      <c r="G226" s="1249"/>
      <c r="H226" s="1249"/>
      <c r="I226" s="1249"/>
      <c r="J226" s="1249" t="s">
        <v>928</v>
      </c>
    </row>
    <row r="227" spans="1:10" x14ac:dyDescent="0.25">
      <c r="A227" s="1249">
        <v>2026</v>
      </c>
      <c r="B227" s="1249" t="s">
        <v>1602</v>
      </c>
      <c r="C227" s="1249"/>
      <c r="D227" s="1249" t="s">
        <v>537</v>
      </c>
      <c r="E227" s="1249">
        <v>21710</v>
      </c>
      <c r="F227" s="1250">
        <v>0</v>
      </c>
      <c r="G227" s="1249">
        <v>21710</v>
      </c>
      <c r="H227" s="1249"/>
      <c r="I227" s="1249"/>
      <c r="J227" s="1249" t="s">
        <v>928</v>
      </c>
    </row>
    <row r="228" spans="1:10" x14ac:dyDescent="0.25">
      <c r="A228" s="1249">
        <v>2044</v>
      </c>
      <c r="B228" s="1249" t="s">
        <v>1306</v>
      </c>
      <c r="C228" s="1249" t="s">
        <v>514</v>
      </c>
      <c r="D228" s="1249" t="s">
        <v>503</v>
      </c>
      <c r="E228" s="1249">
        <v>8903</v>
      </c>
      <c r="F228" s="1164">
        <v>5.4200000000000003E-3</v>
      </c>
      <c r="G228" s="1249">
        <v>8855</v>
      </c>
      <c r="H228" s="1250">
        <v>0</v>
      </c>
      <c r="I228" s="1249">
        <v>8855</v>
      </c>
      <c r="J228" s="1249" t="s">
        <v>928</v>
      </c>
    </row>
    <row r="229" spans="1:10" x14ac:dyDescent="0.25">
      <c r="A229" s="1249">
        <v>2070</v>
      </c>
      <c r="B229" s="1249" t="s">
        <v>821</v>
      </c>
      <c r="C229" s="1249"/>
      <c r="D229" s="1249" t="s">
        <v>537</v>
      </c>
      <c r="E229" s="1249">
        <v>22389</v>
      </c>
      <c r="F229" s="1164">
        <v>9.9979999999999999E-2</v>
      </c>
      <c r="G229" s="1249">
        <v>20354</v>
      </c>
      <c r="H229" s="1250">
        <v>0</v>
      </c>
      <c r="I229" s="1249">
        <v>20354</v>
      </c>
      <c r="J229" s="1249" t="s">
        <v>928</v>
      </c>
    </row>
    <row r="230" spans="1:10" x14ac:dyDescent="0.25">
      <c r="A230" s="1097">
        <v>2146</v>
      </c>
      <c r="B230" s="1097" t="s">
        <v>822</v>
      </c>
      <c r="C230" s="1097" t="s">
        <v>146</v>
      </c>
      <c r="D230" s="1097" t="s">
        <v>503</v>
      </c>
      <c r="E230" s="1249">
        <v>49891</v>
      </c>
      <c r="F230" s="1250">
        <v>0</v>
      </c>
      <c r="G230" s="1249">
        <v>49891</v>
      </c>
      <c r="H230" s="1250">
        <v>0</v>
      </c>
      <c r="I230" s="1249">
        <v>49891</v>
      </c>
      <c r="J230" s="1249" t="s">
        <v>933</v>
      </c>
    </row>
    <row r="231" spans="1:10" x14ac:dyDescent="0.25">
      <c r="A231" s="1249">
        <v>7224</v>
      </c>
      <c r="B231" s="1249" t="s">
        <v>851</v>
      </c>
      <c r="C231" s="1249" t="s">
        <v>562</v>
      </c>
      <c r="D231" s="1249" t="s">
        <v>537</v>
      </c>
      <c r="E231" s="1249">
        <v>15900</v>
      </c>
      <c r="F231" s="1250">
        <v>0</v>
      </c>
      <c r="G231" s="1249">
        <v>15900</v>
      </c>
      <c r="H231" s="1250">
        <v>0</v>
      </c>
      <c r="I231" s="1249">
        <v>15900</v>
      </c>
      <c r="J231" s="1249" t="s">
        <v>928</v>
      </c>
    </row>
    <row r="232" spans="1:10" x14ac:dyDescent="0.25">
      <c r="A232" s="1249">
        <v>9721</v>
      </c>
      <c r="B232" s="1249" t="s">
        <v>855</v>
      </c>
      <c r="C232" s="1249"/>
      <c r="D232" s="1249" t="s">
        <v>537</v>
      </c>
      <c r="E232" s="1249">
        <v>1258</v>
      </c>
      <c r="F232" s="1250">
        <v>0</v>
      </c>
      <c r="G232" s="1249">
        <v>1258</v>
      </c>
      <c r="H232" s="1250">
        <v>0</v>
      </c>
      <c r="I232" s="1249">
        <v>1258</v>
      </c>
      <c r="J232" s="1249" t="s">
        <v>928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6887-8500-4659-99DF-FE648A919B05}">
  <sheetPr codeName="Hoja23"/>
  <dimension ref="A1:X382"/>
  <sheetViews>
    <sheetView tabSelected="1" topLeftCell="A52" zoomScale="80" zoomScaleNormal="80" workbookViewId="0">
      <selection sqref="A1:XFD1048576"/>
    </sheetView>
  </sheetViews>
  <sheetFormatPr baseColWidth="10" defaultRowHeight="15" x14ac:dyDescent="0.25"/>
  <cols>
    <col min="1" max="1" width="18.85546875" bestFit="1" customWidth="1"/>
    <col min="2" max="2" width="57.5703125" bestFit="1" customWidth="1"/>
    <col min="3" max="3" width="24.5703125" bestFit="1" customWidth="1"/>
    <col min="4" max="4" width="23.5703125" bestFit="1" customWidth="1"/>
    <col min="5" max="5" width="7" bestFit="1" customWidth="1"/>
    <col min="6" max="6" width="7.140625" bestFit="1" customWidth="1"/>
    <col min="7" max="7" width="7" bestFit="1" customWidth="1"/>
    <col min="8" max="8" width="6.140625" bestFit="1" customWidth="1"/>
    <col min="9" max="9" width="7" bestFit="1" customWidth="1"/>
    <col min="10" max="10" width="11.85546875" hidden="1" customWidth="1"/>
    <col min="11" max="11" width="7" bestFit="1" customWidth="1"/>
    <col min="12" max="12" width="6.140625" bestFit="1" customWidth="1"/>
    <col min="13" max="13" width="7.140625" bestFit="1" customWidth="1"/>
    <col min="14" max="14" width="6.140625" bestFit="1" customWidth="1"/>
    <col min="15" max="15" width="7.140625" bestFit="1" customWidth="1"/>
    <col min="16" max="16" width="6.140625" bestFit="1" customWidth="1"/>
    <col min="17" max="17" width="7.140625" bestFit="1" customWidth="1"/>
    <col min="18" max="18" width="6.140625" bestFit="1" customWidth="1"/>
    <col min="19" max="19" width="7.140625" bestFit="1" customWidth="1"/>
    <col min="20" max="20" width="6.140625" bestFit="1" customWidth="1"/>
    <col min="21" max="21" width="7" bestFit="1" customWidth="1"/>
    <col min="22" max="22" width="6.140625" bestFit="1" customWidth="1"/>
    <col min="23" max="23" width="7" bestFit="1" customWidth="1"/>
    <col min="24" max="24" width="11.85546875" hidden="1" customWidth="1"/>
  </cols>
  <sheetData>
    <row r="1" spans="1:10" x14ac:dyDescent="0.25">
      <c r="A1" s="1098" t="s">
        <v>1590</v>
      </c>
    </row>
    <row r="2" spans="1:10" x14ac:dyDescent="0.25">
      <c r="A2" s="1098" t="s">
        <v>1603</v>
      </c>
    </row>
    <row r="3" spans="1:10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501</v>
      </c>
    </row>
    <row r="4" spans="1:10" x14ac:dyDescent="0.25">
      <c r="A4" s="1249">
        <v>1</v>
      </c>
      <c r="B4" s="1249" t="s">
        <v>502</v>
      </c>
      <c r="C4" s="1249" t="s">
        <v>432</v>
      </c>
      <c r="D4" s="1249" t="s">
        <v>503</v>
      </c>
      <c r="E4" s="1249">
        <v>8758</v>
      </c>
      <c r="F4" s="1250">
        <v>0</v>
      </c>
      <c r="G4" s="1249">
        <v>8758</v>
      </c>
      <c r="H4" s="1250">
        <v>0</v>
      </c>
      <c r="I4" s="1249">
        <v>8758</v>
      </c>
      <c r="J4" s="1249" t="s">
        <v>1591</v>
      </c>
    </row>
    <row r="5" spans="1:10" x14ac:dyDescent="0.25">
      <c r="A5" s="1249">
        <v>3</v>
      </c>
      <c r="B5" s="1249" t="s">
        <v>504</v>
      </c>
      <c r="C5" s="1249" t="s">
        <v>432</v>
      </c>
      <c r="D5" s="1249" t="s">
        <v>503</v>
      </c>
      <c r="E5" s="1249">
        <v>8758</v>
      </c>
      <c r="F5" s="1250">
        <v>0</v>
      </c>
      <c r="G5" s="1249">
        <v>8758</v>
      </c>
      <c r="H5" s="1250">
        <v>0</v>
      </c>
      <c r="I5" s="1249">
        <v>8758</v>
      </c>
      <c r="J5" s="1249" t="s">
        <v>1591</v>
      </c>
    </row>
    <row r="6" spans="1:10" x14ac:dyDescent="0.25">
      <c r="A6" s="1249">
        <v>5</v>
      </c>
      <c r="B6" s="1249" t="s">
        <v>505</v>
      </c>
      <c r="C6" s="1249" t="s">
        <v>432</v>
      </c>
      <c r="D6" s="1249" t="s">
        <v>503</v>
      </c>
      <c r="E6" s="1249">
        <v>8758</v>
      </c>
      <c r="F6" s="1250">
        <v>0</v>
      </c>
      <c r="G6" s="1249">
        <v>8758</v>
      </c>
      <c r="H6" s="1250">
        <v>0</v>
      </c>
      <c r="I6" s="1249">
        <v>8758</v>
      </c>
      <c r="J6" s="1249" t="s">
        <v>1591</v>
      </c>
    </row>
    <row r="7" spans="1:10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9">
        <v>1397</v>
      </c>
      <c r="F7" s="1250">
        <v>0</v>
      </c>
      <c r="G7" s="1249">
        <v>1397</v>
      </c>
      <c r="H7" s="1250">
        <v>0</v>
      </c>
      <c r="I7" s="1249">
        <v>1397</v>
      </c>
      <c r="J7" s="1249" t="s">
        <v>1592</v>
      </c>
    </row>
    <row r="8" spans="1:10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9">
        <v>2884</v>
      </c>
      <c r="F8" s="1250">
        <v>0</v>
      </c>
      <c r="G8" s="1249">
        <v>2884</v>
      </c>
      <c r="H8" s="1250">
        <v>0</v>
      </c>
      <c r="I8" s="1249">
        <v>2884</v>
      </c>
      <c r="J8" s="1249" t="s">
        <v>1592</v>
      </c>
    </row>
    <row r="9" spans="1:10" x14ac:dyDescent="0.25">
      <c r="A9" s="1249">
        <v>18</v>
      </c>
      <c r="B9" s="1249" t="s">
        <v>511</v>
      </c>
      <c r="C9" s="1249" t="s">
        <v>432</v>
      </c>
      <c r="D9" s="1249" t="s">
        <v>503</v>
      </c>
      <c r="E9" s="1249">
        <v>5526</v>
      </c>
      <c r="F9" s="1250">
        <v>0</v>
      </c>
      <c r="G9" s="1249">
        <v>5526</v>
      </c>
      <c r="H9" s="1250">
        <v>0</v>
      </c>
      <c r="I9" s="1249">
        <v>5526</v>
      </c>
      <c r="J9" s="1249" t="s">
        <v>1591</v>
      </c>
    </row>
    <row r="10" spans="1:10" x14ac:dyDescent="0.25">
      <c r="A10" s="1249">
        <v>20</v>
      </c>
      <c r="B10" s="1249" t="s">
        <v>512</v>
      </c>
      <c r="C10" s="1249" t="s">
        <v>432</v>
      </c>
      <c r="D10" s="1249" t="s">
        <v>503</v>
      </c>
      <c r="E10" s="1249">
        <v>5524</v>
      </c>
      <c r="F10" s="1250">
        <v>0</v>
      </c>
      <c r="G10" s="1249">
        <v>5524</v>
      </c>
      <c r="H10" s="1250">
        <v>0</v>
      </c>
      <c r="I10" s="1249">
        <v>5524</v>
      </c>
      <c r="J10" s="1249" t="s">
        <v>1591</v>
      </c>
    </row>
    <row r="11" spans="1:10" x14ac:dyDescent="0.25">
      <c r="A11" s="1249">
        <v>27</v>
      </c>
      <c r="B11" s="1249" t="s">
        <v>513</v>
      </c>
      <c r="C11" s="1249" t="s">
        <v>514</v>
      </c>
      <c r="D11" s="1249" t="s">
        <v>503</v>
      </c>
      <c r="E11" s="1249">
        <v>19211</v>
      </c>
      <c r="F11" s="1250">
        <v>0</v>
      </c>
      <c r="G11" s="1249">
        <v>19211</v>
      </c>
      <c r="H11" s="1250">
        <v>0</v>
      </c>
      <c r="I11" s="1249">
        <v>19211</v>
      </c>
      <c r="J11" s="1249" t="s">
        <v>1591</v>
      </c>
    </row>
    <row r="12" spans="1:10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9">
        <v>3627</v>
      </c>
      <c r="F12" s="1250">
        <v>0</v>
      </c>
      <c r="G12" s="1249">
        <v>3627</v>
      </c>
      <c r="H12" s="1250">
        <v>0</v>
      </c>
      <c r="I12" s="1249">
        <v>3627</v>
      </c>
      <c r="J12" s="1249" t="s">
        <v>1592</v>
      </c>
    </row>
    <row r="13" spans="1:10" x14ac:dyDescent="0.25">
      <c r="A13" s="1249">
        <v>33</v>
      </c>
      <c r="B13" s="1249" t="s">
        <v>320</v>
      </c>
      <c r="C13" s="1249" t="s">
        <v>514</v>
      </c>
      <c r="D13" s="1249" t="s">
        <v>503</v>
      </c>
      <c r="E13" s="1249">
        <v>23793</v>
      </c>
      <c r="F13" s="1250">
        <v>0</v>
      </c>
      <c r="G13" s="1249">
        <v>23793</v>
      </c>
      <c r="H13" s="1250">
        <v>0</v>
      </c>
      <c r="I13" s="1249">
        <v>23793</v>
      </c>
      <c r="J13" s="1249" t="s">
        <v>1591</v>
      </c>
    </row>
    <row r="14" spans="1:10" x14ac:dyDescent="0.25">
      <c r="A14" s="1249">
        <v>34</v>
      </c>
      <c r="B14" s="1249" t="s">
        <v>321</v>
      </c>
      <c r="C14" s="1249" t="s">
        <v>514</v>
      </c>
      <c r="D14" s="1249" t="s">
        <v>503</v>
      </c>
      <c r="E14" s="1249">
        <v>19477</v>
      </c>
      <c r="F14" s="1250">
        <v>0</v>
      </c>
      <c r="G14" s="1249">
        <v>19477</v>
      </c>
      <c r="H14" s="1250">
        <v>0</v>
      </c>
      <c r="I14" s="1249">
        <v>19477</v>
      </c>
      <c r="J14" s="1249" t="s">
        <v>1591</v>
      </c>
    </row>
    <row r="15" spans="1:10" x14ac:dyDescent="0.25">
      <c r="A15" s="1249">
        <v>35</v>
      </c>
      <c r="B15" s="1249" t="s">
        <v>322</v>
      </c>
      <c r="C15" s="1249" t="s">
        <v>514</v>
      </c>
      <c r="D15" s="1249" t="s">
        <v>503</v>
      </c>
      <c r="E15" s="1249">
        <v>19477</v>
      </c>
      <c r="F15" s="1250">
        <v>0</v>
      </c>
      <c r="G15" s="1249">
        <v>19477</v>
      </c>
      <c r="H15" s="1250">
        <v>0</v>
      </c>
      <c r="I15" s="1249">
        <v>19477</v>
      </c>
      <c r="J15" s="1249" t="s">
        <v>1591</v>
      </c>
    </row>
    <row r="16" spans="1:10" x14ac:dyDescent="0.25">
      <c r="A16" s="1249">
        <v>38</v>
      </c>
      <c r="B16" s="1249" t="s">
        <v>517</v>
      </c>
      <c r="C16" s="1249" t="s">
        <v>514</v>
      </c>
      <c r="D16" s="1249" t="s">
        <v>503</v>
      </c>
      <c r="E16" s="1249">
        <v>20402</v>
      </c>
      <c r="F16" s="1250">
        <v>0</v>
      </c>
      <c r="G16" s="1249">
        <v>20402</v>
      </c>
      <c r="H16" s="1250">
        <v>0</v>
      </c>
      <c r="I16" s="1249">
        <v>20402</v>
      </c>
      <c r="J16" s="1249" t="s">
        <v>1591</v>
      </c>
    </row>
    <row r="17" spans="1:10" x14ac:dyDescent="0.25">
      <c r="A17" s="1249">
        <v>39</v>
      </c>
      <c r="B17" s="1249" t="s">
        <v>518</v>
      </c>
      <c r="C17" s="1249" t="s">
        <v>514</v>
      </c>
      <c r="D17" s="1249" t="s">
        <v>503</v>
      </c>
      <c r="E17" s="1249">
        <v>20402</v>
      </c>
      <c r="F17" s="1250">
        <v>0</v>
      </c>
      <c r="G17" s="1249">
        <v>20402</v>
      </c>
      <c r="H17" s="1250">
        <v>0</v>
      </c>
      <c r="I17" s="1249">
        <v>20402</v>
      </c>
      <c r="J17" s="1249" t="s">
        <v>1591</v>
      </c>
    </row>
    <row r="18" spans="1:10" x14ac:dyDescent="0.25">
      <c r="A18" s="1249">
        <v>40</v>
      </c>
      <c r="B18" s="1249" t="s">
        <v>519</v>
      </c>
      <c r="C18" s="1249" t="s">
        <v>514</v>
      </c>
      <c r="D18" s="1249" t="s">
        <v>503</v>
      </c>
      <c r="E18" s="1249">
        <v>20402</v>
      </c>
      <c r="F18" s="1250">
        <v>0</v>
      </c>
      <c r="G18" s="1249">
        <v>20402</v>
      </c>
      <c r="H18" s="1250">
        <v>0</v>
      </c>
      <c r="I18" s="1249">
        <v>20402</v>
      </c>
      <c r="J18" s="1249" t="s">
        <v>1591</v>
      </c>
    </row>
    <row r="19" spans="1:10" x14ac:dyDescent="0.25">
      <c r="A19" s="1249">
        <v>41</v>
      </c>
      <c r="B19" s="1249" t="s">
        <v>520</v>
      </c>
      <c r="C19" s="1249" t="s">
        <v>514</v>
      </c>
      <c r="D19" s="1249" t="s">
        <v>503</v>
      </c>
      <c r="E19" s="1249">
        <v>20402</v>
      </c>
      <c r="F19" s="1250">
        <v>0</v>
      </c>
      <c r="G19" s="1249">
        <v>20402</v>
      </c>
      <c r="H19" s="1250">
        <v>0</v>
      </c>
      <c r="I19" s="1249">
        <v>20402</v>
      </c>
      <c r="J19" s="1249" t="s">
        <v>1591</v>
      </c>
    </row>
    <row r="20" spans="1:10" x14ac:dyDescent="0.25">
      <c r="A20" s="1249">
        <v>42</v>
      </c>
      <c r="B20" s="1249" t="s">
        <v>1277</v>
      </c>
      <c r="C20" s="1249" t="s">
        <v>514</v>
      </c>
      <c r="D20" s="1249" t="s">
        <v>503</v>
      </c>
      <c r="E20" s="1249">
        <v>9905</v>
      </c>
      <c r="F20" s="1250">
        <v>0</v>
      </c>
      <c r="G20" s="1249">
        <v>9905</v>
      </c>
      <c r="H20" s="1250">
        <v>0</v>
      </c>
      <c r="I20" s="1249">
        <v>9905</v>
      </c>
      <c r="J20" s="1249" t="s">
        <v>1591</v>
      </c>
    </row>
    <row r="21" spans="1:10" x14ac:dyDescent="0.25">
      <c r="A21" s="1249">
        <v>43</v>
      </c>
      <c r="B21" s="1249" t="s">
        <v>1278</v>
      </c>
      <c r="C21" s="1249" t="s">
        <v>514</v>
      </c>
      <c r="D21" s="1249" t="s">
        <v>503</v>
      </c>
      <c r="E21" s="1249">
        <v>9905</v>
      </c>
      <c r="F21" s="1250">
        <v>0</v>
      </c>
      <c r="G21" s="1249">
        <v>9905</v>
      </c>
      <c r="H21" s="1250">
        <v>0</v>
      </c>
      <c r="I21" s="1249">
        <v>9905</v>
      </c>
      <c r="J21" s="1249" t="s">
        <v>1591</v>
      </c>
    </row>
    <row r="22" spans="1:10" x14ac:dyDescent="0.25">
      <c r="A22" s="1249">
        <v>44</v>
      </c>
      <c r="B22" s="1249" t="s">
        <v>1279</v>
      </c>
      <c r="C22" s="1249" t="s">
        <v>514</v>
      </c>
      <c r="D22" s="1249" t="s">
        <v>503</v>
      </c>
      <c r="E22" s="1249">
        <v>9905</v>
      </c>
      <c r="F22" s="1250">
        <v>0</v>
      </c>
      <c r="G22" s="1249">
        <v>9905</v>
      </c>
      <c r="H22" s="1250">
        <v>0</v>
      </c>
      <c r="I22" s="1249">
        <v>9905</v>
      </c>
      <c r="J22" s="1249" t="s">
        <v>1591</v>
      </c>
    </row>
    <row r="23" spans="1:10" x14ac:dyDescent="0.25">
      <c r="A23" s="1249">
        <v>48</v>
      </c>
      <c r="B23" s="1249" t="s">
        <v>521</v>
      </c>
      <c r="C23" s="1249" t="s">
        <v>514</v>
      </c>
      <c r="D23" s="1249" t="s">
        <v>503</v>
      </c>
      <c r="E23" s="1249">
        <v>12512</v>
      </c>
      <c r="F23" s="1250">
        <v>0</v>
      </c>
      <c r="G23" s="1249">
        <v>12512</v>
      </c>
      <c r="H23" s="1250">
        <v>0</v>
      </c>
      <c r="I23" s="1249">
        <v>12512</v>
      </c>
      <c r="J23" s="1249" t="s">
        <v>1591</v>
      </c>
    </row>
    <row r="24" spans="1:10" x14ac:dyDescent="0.25">
      <c r="A24" s="1249">
        <v>49</v>
      </c>
      <c r="B24" s="1249" t="s">
        <v>522</v>
      </c>
      <c r="C24" s="1249" t="s">
        <v>514</v>
      </c>
      <c r="D24" s="1249" t="s">
        <v>503</v>
      </c>
      <c r="E24" s="1249">
        <v>12512</v>
      </c>
      <c r="F24" s="1250">
        <v>0</v>
      </c>
      <c r="G24" s="1249">
        <v>12512</v>
      </c>
      <c r="H24" s="1250">
        <v>0</v>
      </c>
      <c r="I24" s="1249">
        <v>12512</v>
      </c>
      <c r="J24" s="1249" t="s">
        <v>1591</v>
      </c>
    </row>
    <row r="25" spans="1:10" x14ac:dyDescent="0.25">
      <c r="A25" s="1249">
        <v>50</v>
      </c>
      <c r="B25" s="1249" t="s">
        <v>323</v>
      </c>
      <c r="C25" s="1249" t="s">
        <v>514</v>
      </c>
      <c r="D25" s="1249" t="s">
        <v>503</v>
      </c>
      <c r="E25" s="1249">
        <v>23390</v>
      </c>
      <c r="F25" s="1250">
        <v>0</v>
      </c>
      <c r="G25" s="1249">
        <v>23390</v>
      </c>
      <c r="H25" s="1250">
        <v>0</v>
      </c>
      <c r="I25" s="1249">
        <v>23390</v>
      </c>
      <c r="J25" s="1249" t="s">
        <v>1591</v>
      </c>
    </row>
    <row r="26" spans="1:10" x14ac:dyDescent="0.25">
      <c r="A26" s="1249">
        <v>58</v>
      </c>
      <c r="B26" s="1249" t="s">
        <v>523</v>
      </c>
      <c r="C26" s="1249" t="s">
        <v>514</v>
      </c>
      <c r="D26" s="1249" t="s">
        <v>503</v>
      </c>
      <c r="E26" s="1249">
        <v>22123</v>
      </c>
      <c r="F26" s="1250">
        <v>0</v>
      </c>
      <c r="G26" s="1249">
        <v>22123</v>
      </c>
      <c r="H26" s="1250">
        <v>0</v>
      </c>
      <c r="I26" s="1249">
        <v>22123</v>
      </c>
      <c r="J26" s="1249" t="s">
        <v>1591</v>
      </c>
    </row>
    <row r="27" spans="1:10" x14ac:dyDescent="0.25">
      <c r="A27" s="1249">
        <v>59</v>
      </c>
      <c r="B27" s="1249" t="s">
        <v>524</v>
      </c>
      <c r="C27" s="1249" t="s">
        <v>514</v>
      </c>
      <c r="D27" s="1249" t="s">
        <v>503</v>
      </c>
      <c r="E27" s="1249">
        <v>22123</v>
      </c>
      <c r="F27" s="1250">
        <v>0</v>
      </c>
      <c r="G27" s="1249">
        <v>22123</v>
      </c>
      <c r="H27" s="1250">
        <v>0</v>
      </c>
      <c r="I27" s="1249">
        <v>22123</v>
      </c>
      <c r="J27" s="1249" t="s">
        <v>1591</v>
      </c>
    </row>
    <row r="28" spans="1:10" x14ac:dyDescent="0.25">
      <c r="A28" s="1249">
        <v>61</v>
      </c>
      <c r="B28" s="1249" t="s">
        <v>525</v>
      </c>
      <c r="C28" s="1249" t="s">
        <v>514</v>
      </c>
      <c r="D28" s="1249" t="s">
        <v>503</v>
      </c>
      <c r="E28" s="1249">
        <v>22123</v>
      </c>
      <c r="F28" s="1250">
        <v>0</v>
      </c>
      <c r="G28" s="1249">
        <v>22123</v>
      </c>
      <c r="H28" s="1250">
        <v>0</v>
      </c>
      <c r="I28" s="1249">
        <v>22123</v>
      </c>
      <c r="J28" s="1249" t="s">
        <v>1591</v>
      </c>
    </row>
    <row r="29" spans="1:10" x14ac:dyDescent="0.25">
      <c r="A29" s="1097">
        <v>64</v>
      </c>
      <c r="B29" s="1097" t="s">
        <v>526</v>
      </c>
      <c r="C29" s="1097" t="s">
        <v>445</v>
      </c>
      <c r="D29" s="1097" t="s">
        <v>503</v>
      </c>
      <c r="E29" s="1249">
        <v>1599</v>
      </c>
      <c r="F29" s="1250">
        <v>0</v>
      </c>
      <c r="G29" s="1249">
        <v>1599</v>
      </c>
      <c r="H29" s="1250">
        <v>0</v>
      </c>
      <c r="I29" s="1249">
        <v>1599</v>
      </c>
      <c r="J29" s="1249" t="s">
        <v>1592</v>
      </c>
    </row>
    <row r="30" spans="1:10" x14ac:dyDescent="0.25">
      <c r="A30" s="1249">
        <v>66</v>
      </c>
      <c r="B30" s="1249" t="s">
        <v>527</v>
      </c>
      <c r="C30" s="1249" t="s">
        <v>445</v>
      </c>
      <c r="D30" s="1249" t="s">
        <v>503</v>
      </c>
      <c r="E30" s="1249">
        <v>6819</v>
      </c>
      <c r="F30" s="1250">
        <v>0</v>
      </c>
      <c r="G30" s="1249">
        <v>6819</v>
      </c>
      <c r="H30" s="1250">
        <v>0</v>
      </c>
      <c r="I30" s="1249">
        <v>6819</v>
      </c>
      <c r="J30" s="1249" t="s">
        <v>1591</v>
      </c>
    </row>
    <row r="31" spans="1:10" x14ac:dyDescent="0.25">
      <c r="A31" s="1249">
        <v>68</v>
      </c>
      <c r="B31" s="1249" t="s">
        <v>528</v>
      </c>
      <c r="C31" s="1249" t="s">
        <v>514</v>
      </c>
      <c r="D31" s="1249" t="s">
        <v>503</v>
      </c>
      <c r="E31" s="1249">
        <v>15640</v>
      </c>
      <c r="F31" s="1250">
        <v>0</v>
      </c>
      <c r="G31" s="1249">
        <v>15640</v>
      </c>
      <c r="H31" s="1250">
        <v>0</v>
      </c>
      <c r="I31" s="1249">
        <v>15640</v>
      </c>
      <c r="J31" s="1249" t="s">
        <v>1591</v>
      </c>
    </row>
    <row r="32" spans="1:10" x14ac:dyDescent="0.25">
      <c r="A32" s="1249">
        <v>69</v>
      </c>
      <c r="B32" s="1249" t="s">
        <v>1281</v>
      </c>
      <c r="C32" s="1249" t="s">
        <v>514</v>
      </c>
      <c r="D32" s="1249" t="s">
        <v>503</v>
      </c>
      <c r="E32" s="1249">
        <v>14858</v>
      </c>
      <c r="F32" s="1250">
        <v>0</v>
      </c>
      <c r="G32" s="1249">
        <v>14858</v>
      </c>
      <c r="H32" s="1250">
        <v>0</v>
      </c>
      <c r="I32" s="1249">
        <v>14858</v>
      </c>
      <c r="J32" s="1249" t="s">
        <v>1591</v>
      </c>
    </row>
    <row r="33" spans="1:10" x14ac:dyDescent="0.25">
      <c r="A33" s="1249">
        <v>73</v>
      </c>
      <c r="B33" s="1249" t="s">
        <v>529</v>
      </c>
      <c r="C33" s="1249" t="s">
        <v>445</v>
      </c>
      <c r="D33" s="1249" t="s">
        <v>503</v>
      </c>
      <c r="E33" s="1249">
        <v>7620</v>
      </c>
      <c r="F33" s="1250">
        <v>0</v>
      </c>
      <c r="G33" s="1249">
        <v>7620</v>
      </c>
      <c r="H33" s="1250">
        <v>0</v>
      </c>
      <c r="I33" s="1249">
        <v>7620</v>
      </c>
      <c r="J33" s="1249" t="s">
        <v>1591</v>
      </c>
    </row>
    <row r="34" spans="1:10" x14ac:dyDescent="0.25">
      <c r="A34" s="1249">
        <v>78</v>
      </c>
      <c r="B34" s="1249" t="s">
        <v>531</v>
      </c>
      <c r="C34" s="1249" t="s">
        <v>445</v>
      </c>
      <c r="D34" s="1249" t="s">
        <v>503</v>
      </c>
      <c r="E34" s="1249">
        <v>8494</v>
      </c>
      <c r="F34" s="1250">
        <v>0</v>
      </c>
      <c r="G34" s="1249">
        <v>8494</v>
      </c>
      <c r="H34" s="1250">
        <v>0</v>
      </c>
      <c r="I34" s="1249">
        <v>8494</v>
      </c>
      <c r="J34" s="1249" t="s">
        <v>1591</v>
      </c>
    </row>
    <row r="35" spans="1:10" x14ac:dyDescent="0.25">
      <c r="A35" s="1249">
        <v>81</v>
      </c>
      <c r="B35" s="1249" t="s">
        <v>532</v>
      </c>
      <c r="C35" s="1249" t="s">
        <v>510</v>
      </c>
      <c r="D35" s="1249" t="s">
        <v>503</v>
      </c>
      <c r="E35" s="1249">
        <v>1</v>
      </c>
      <c r="F35" s="1250">
        <v>0</v>
      </c>
      <c r="G35" s="1249">
        <v>1</v>
      </c>
      <c r="H35" s="1250">
        <v>0</v>
      </c>
      <c r="I35" s="1249">
        <v>1</v>
      </c>
      <c r="J35" s="1249" t="s">
        <v>1591</v>
      </c>
    </row>
    <row r="36" spans="1:10" x14ac:dyDescent="0.25">
      <c r="A36" s="1249">
        <v>84</v>
      </c>
      <c r="B36" s="1249" t="s">
        <v>533</v>
      </c>
      <c r="C36" s="1249" t="s">
        <v>445</v>
      </c>
      <c r="D36" s="1249" t="s">
        <v>503</v>
      </c>
      <c r="E36" s="1249">
        <v>8494</v>
      </c>
      <c r="F36" s="1250">
        <v>0</v>
      </c>
      <c r="G36" s="1249">
        <v>8494</v>
      </c>
      <c r="H36" s="1250">
        <v>0</v>
      </c>
      <c r="I36" s="1249">
        <v>8494</v>
      </c>
      <c r="J36" s="1249" t="s">
        <v>1591</v>
      </c>
    </row>
    <row r="37" spans="1:10" x14ac:dyDescent="0.25">
      <c r="A37" s="1249">
        <v>87</v>
      </c>
      <c r="B37" s="1249" t="s">
        <v>535</v>
      </c>
      <c r="C37" s="1249" t="s">
        <v>510</v>
      </c>
      <c r="D37" s="1249" t="s">
        <v>503</v>
      </c>
      <c r="E37" s="1249">
        <v>5608</v>
      </c>
      <c r="F37" s="1250">
        <v>0</v>
      </c>
      <c r="G37" s="1249">
        <v>5608</v>
      </c>
      <c r="H37" s="1250">
        <v>0</v>
      </c>
      <c r="I37" s="1249">
        <v>5608</v>
      </c>
      <c r="J37" s="1249" t="s">
        <v>1591</v>
      </c>
    </row>
    <row r="38" spans="1:10" x14ac:dyDescent="0.25">
      <c r="A38" s="1097">
        <v>92</v>
      </c>
      <c r="B38" s="1097" t="s">
        <v>538</v>
      </c>
      <c r="C38" s="1097" t="s">
        <v>510</v>
      </c>
      <c r="D38" s="1097" t="s">
        <v>503</v>
      </c>
      <c r="E38" s="1249">
        <v>1</v>
      </c>
      <c r="F38" s="1250">
        <v>0</v>
      </c>
      <c r="G38" s="1249">
        <v>1</v>
      </c>
      <c r="H38" s="1250">
        <v>0</v>
      </c>
      <c r="I38" s="1249">
        <v>1</v>
      </c>
      <c r="J38" s="1249" t="s">
        <v>1592</v>
      </c>
    </row>
    <row r="39" spans="1:10" x14ac:dyDescent="0.25">
      <c r="A39" s="1249">
        <v>93</v>
      </c>
      <c r="B39" s="1249" t="s">
        <v>539</v>
      </c>
      <c r="C39" s="1249" t="s">
        <v>510</v>
      </c>
      <c r="D39" s="1249" t="s">
        <v>503</v>
      </c>
      <c r="E39" s="1249">
        <v>1</v>
      </c>
      <c r="F39" s="1250">
        <v>0</v>
      </c>
      <c r="G39" s="1249">
        <v>1</v>
      </c>
      <c r="H39" s="1250">
        <v>0</v>
      </c>
      <c r="I39" s="1249">
        <v>1</v>
      </c>
      <c r="J39" s="1249" t="s">
        <v>1591</v>
      </c>
    </row>
    <row r="40" spans="1:10" x14ac:dyDescent="0.25">
      <c r="A40" s="1249">
        <v>94</v>
      </c>
      <c r="B40" s="1249" t="s">
        <v>540</v>
      </c>
      <c r="C40" s="1249" t="s">
        <v>510</v>
      </c>
      <c r="D40" s="1249" t="s">
        <v>503</v>
      </c>
      <c r="E40" s="1249">
        <v>5608</v>
      </c>
      <c r="F40" s="1250">
        <v>0</v>
      </c>
      <c r="G40" s="1249">
        <v>5608</v>
      </c>
      <c r="H40" s="1250">
        <v>0</v>
      </c>
      <c r="I40" s="1249">
        <v>5608</v>
      </c>
      <c r="J40" s="1249" t="s">
        <v>1591</v>
      </c>
    </row>
    <row r="41" spans="1:10" x14ac:dyDescent="0.25">
      <c r="A41" s="1249">
        <v>98</v>
      </c>
      <c r="B41" s="1249" t="s">
        <v>541</v>
      </c>
      <c r="C41" s="1249" t="s">
        <v>446</v>
      </c>
      <c r="D41" s="1249" t="s">
        <v>503</v>
      </c>
      <c r="E41" s="1249">
        <v>43530</v>
      </c>
      <c r="F41" s="1250">
        <v>0</v>
      </c>
      <c r="G41" s="1249">
        <v>43530</v>
      </c>
      <c r="H41" s="1250">
        <v>0</v>
      </c>
      <c r="I41" s="1249">
        <v>43530</v>
      </c>
      <c r="J41" s="1249" t="s">
        <v>1591</v>
      </c>
    </row>
    <row r="42" spans="1:10" x14ac:dyDescent="0.25">
      <c r="A42" s="1249">
        <v>99</v>
      </c>
      <c r="B42" s="1249" t="s">
        <v>1282</v>
      </c>
      <c r="C42" s="1249" t="s">
        <v>446</v>
      </c>
      <c r="D42" s="1249" t="s">
        <v>503</v>
      </c>
      <c r="E42" s="1249">
        <v>43530</v>
      </c>
      <c r="F42" s="1250">
        <v>0</v>
      </c>
      <c r="G42" s="1249">
        <v>43530</v>
      </c>
      <c r="H42" s="1250">
        <v>0</v>
      </c>
      <c r="I42" s="1249">
        <v>43530</v>
      </c>
      <c r="J42" s="1249" t="s">
        <v>1591</v>
      </c>
    </row>
    <row r="43" spans="1:10" x14ac:dyDescent="0.25">
      <c r="A43" s="1249">
        <v>100</v>
      </c>
      <c r="B43" s="1249" t="s">
        <v>542</v>
      </c>
      <c r="C43" s="1249" t="s">
        <v>446</v>
      </c>
      <c r="D43" s="1249" t="s">
        <v>503</v>
      </c>
      <c r="E43" s="1249">
        <v>43530</v>
      </c>
      <c r="F43" s="1250">
        <v>0</v>
      </c>
      <c r="G43" s="1249">
        <v>43530</v>
      </c>
      <c r="H43" s="1250">
        <v>0</v>
      </c>
      <c r="I43" s="1249">
        <v>43530</v>
      </c>
      <c r="J43" s="1249" t="s">
        <v>1591</v>
      </c>
    </row>
    <row r="44" spans="1:10" x14ac:dyDescent="0.25">
      <c r="A44" s="1097">
        <v>102</v>
      </c>
      <c r="B44" s="1097" t="s">
        <v>543</v>
      </c>
      <c r="C44" s="1097" t="s">
        <v>446</v>
      </c>
      <c r="D44" s="1097" t="s">
        <v>503</v>
      </c>
      <c r="E44" s="1249">
        <v>5445</v>
      </c>
      <c r="F44" s="1250">
        <v>0</v>
      </c>
      <c r="G44" s="1249">
        <v>5445</v>
      </c>
      <c r="H44" s="1250">
        <v>0</v>
      </c>
      <c r="I44" s="1249">
        <v>5445</v>
      </c>
      <c r="J44" s="1249" t="s">
        <v>1592</v>
      </c>
    </row>
    <row r="45" spans="1:10" x14ac:dyDescent="0.25">
      <c r="A45" s="1249">
        <v>106</v>
      </c>
      <c r="B45" s="1249" t="s">
        <v>544</v>
      </c>
      <c r="C45" s="1249" t="s">
        <v>545</v>
      </c>
      <c r="D45" s="1249" t="s">
        <v>503</v>
      </c>
      <c r="E45" s="1249">
        <v>10322</v>
      </c>
      <c r="F45" s="1250">
        <v>0</v>
      </c>
      <c r="G45" s="1249">
        <v>10322</v>
      </c>
      <c r="H45" s="1250">
        <v>0</v>
      </c>
      <c r="I45" s="1249">
        <v>10322</v>
      </c>
      <c r="J45" s="1249" t="s">
        <v>1591</v>
      </c>
    </row>
    <row r="46" spans="1:10" x14ac:dyDescent="0.25">
      <c r="A46" s="1249">
        <v>107</v>
      </c>
      <c r="B46" s="1249" t="s">
        <v>546</v>
      </c>
      <c r="C46" s="1249" t="s">
        <v>545</v>
      </c>
      <c r="D46" s="1249" t="s">
        <v>503</v>
      </c>
      <c r="E46" s="1249">
        <v>10322</v>
      </c>
      <c r="F46" s="1250">
        <v>0</v>
      </c>
      <c r="G46" s="1249">
        <v>10322</v>
      </c>
      <c r="H46" s="1250">
        <v>0</v>
      </c>
      <c r="I46" s="1249">
        <v>10322</v>
      </c>
      <c r="J46" s="1249" t="s">
        <v>1591</v>
      </c>
    </row>
    <row r="47" spans="1:10" x14ac:dyDescent="0.25">
      <c r="A47" s="1249">
        <v>108</v>
      </c>
      <c r="B47" s="1249" t="s">
        <v>546</v>
      </c>
      <c r="C47" s="1249" t="s">
        <v>545</v>
      </c>
      <c r="D47" s="1249" t="s">
        <v>503</v>
      </c>
      <c r="E47" s="1249">
        <v>10322</v>
      </c>
      <c r="F47" s="1250">
        <v>0</v>
      </c>
      <c r="G47" s="1249">
        <v>10322</v>
      </c>
      <c r="H47" s="1250">
        <v>0</v>
      </c>
      <c r="I47" s="1249">
        <v>10322</v>
      </c>
      <c r="J47" s="1249" t="s">
        <v>1591</v>
      </c>
    </row>
    <row r="48" spans="1:10" x14ac:dyDescent="0.25">
      <c r="A48" s="1249">
        <v>109</v>
      </c>
      <c r="B48" s="1249" t="s">
        <v>547</v>
      </c>
      <c r="C48" s="1249" t="s">
        <v>545</v>
      </c>
      <c r="D48" s="1249" t="s">
        <v>503</v>
      </c>
      <c r="E48" s="1249">
        <v>6386</v>
      </c>
      <c r="F48" s="1250">
        <v>0</v>
      </c>
      <c r="G48" s="1249">
        <v>6386</v>
      </c>
      <c r="H48" s="1250">
        <v>0</v>
      </c>
      <c r="I48" s="1249">
        <v>6386</v>
      </c>
      <c r="J48" s="1249" t="s">
        <v>1591</v>
      </c>
    </row>
    <row r="49" spans="1:10" x14ac:dyDescent="0.25">
      <c r="A49" s="1249">
        <v>110</v>
      </c>
      <c r="B49" s="1249" t="s">
        <v>546</v>
      </c>
      <c r="C49" s="1249" t="s">
        <v>545</v>
      </c>
      <c r="D49" s="1249" t="s">
        <v>503</v>
      </c>
      <c r="E49" s="1249">
        <v>10322</v>
      </c>
      <c r="F49" s="1250">
        <v>0</v>
      </c>
      <c r="G49" s="1249">
        <v>10322</v>
      </c>
      <c r="H49" s="1250">
        <v>0</v>
      </c>
      <c r="I49" s="1249">
        <v>10322</v>
      </c>
      <c r="J49" s="1249" t="s">
        <v>1591</v>
      </c>
    </row>
    <row r="50" spans="1:10" x14ac:dyDescent="0.25">
      <c r="A50" s="1249">
        <v>111</v>
      </c>
      <c r="B50" s="1249" t="s">
        <v>548</v>
      </c>
      <c r="C50" s="1249" t="s">
        <v>545</v>
      </c>
      <c r="D50" s="1249" t="s">
        <v>503</v>
      </c>
      <c r="E50" s="1249">
        <v>6386</v>
      </c>
      <c r="F50" s="1250">
        <v>0</v>
      </c>
      <c r="G50" s="1249">
        <v>6386</v>
      </c>
      <c r="H50" s="1250">
        <v>0</v>
      </c>
      <c r="I50" s="1249">
        <v>6386</v>
      </c>
      <c r="J50" s="1249" t="s">
        <v>1591</v>
      </c>
    </row>
    <row r="51" spans="1:10" x14ac:dyDescent="0.25">
      <c r="A51" s="1249">
        <v>112</v>
      </c>
      <c r="B51" s="1249" t="s">
        <v>549</v>
      </c>
      <c r="C51" s="1249" t="s">
        <v>545</v>
      </c>
      <c r="D51" s="1249" t="s">
        <v>503</v>
      </c>
      <c r="E51" s="1249">
        <v>6738</v>
      </c>
      <c r="F51" s="1250">
        <v>0</v>
      </c>
      <c r="G51" s="1249">
        <v>6738</v>
      </c>
      <c r="H51" s="1250">
        <v>0</v>
      </c>
      <c r="I51" s="1249">
        <v>6738</v>
      </c>
      <c r="J51" s="1249" t="s">
        <v>1591</v>
      </c>
    </row>
    <row r="52" spans="1:10" x14ac:dyDescent="0.25">
      <c r="A52" s="1249">
        <v>115</v>
      </c>
      <c r="B52" s="1249" t="s">
        <v>550</v>
      </c>
      <c r="C52" s="1249" t="s">
        <v>551</v>
      </c>
      <c r="D52" s="1249" t="s">
        <v>503</v>
      </c>
      <c r="E52" s="1249">
        <v>23621</v>
      </c>
      <c r="F52" s="1250">
        <v>0</v>
      </c>
      <c r="G52" s="1249">
        <v>23621</v>
      </c>
      <c r="H52" s="1250">
        <v>0</v>
      </c>
      <c r="I52" s="1249">
        <v>23621</v>
      </c>
      <c r="J52" s="1249" t="s">
        <v>1591</v>
      </c>
    </row>
    <row r="53" spans="1:10" x14ac:dyDescent="0.25">
      <c r="A53" s="1249">
        <v>116</v>
      </c>
      <c r="B53" s="1249" t="s">
        <v>1283</v>
      </c>
      <c r="C53" s="1249" t="s">
        <v>545</v>
      </c>
      <c r="D53" s="1249" t="s">
        <v>503</v>
      </c>
      <c r="E53" s="1249">
        <v>12727</v>
      </c>
      <c r="F53" s="1250">
        <v>0</v>
      </c>
      <c r="G53" s="1249">
        <v>12727</v>
      </c>
      <c r="H53" s="1250">
        <v>0</v>
      </c>
      <c r="I53" s="1249">
        <v>12727</v>
      </c>
      <c r="J53" s="1249" t="s">
        <v>1591</v>
      </c>
    </row>
    <row r="54" spans="1:10" x14ac:dyDescent="0.25">
      <c r="A54" s="1097">
        <v>117</v>
      </c>
      <c r="B54" s="1097" t="s">
        <v>552</v>
      </c>
      <c r="C54" s="1097" t="s">
        <v>545</v>
      </c>
      <c r="D54" s="1097" t="s">
        <v>503</v>
      </c>
      <c r="E54" s="1249">
        <v>3082</v>
      </c>
      <c r="F54" s="1250">
        <v>0</v>
      </c>
      <c r="G54" s="1249">
        <v>3082</v>
      </c>
      <c r="H54" s="1250">
        <v>0</v>
      </c>
      <c r="I54" s="1249">
        <v>3082</v>
      </c>
      <c r="J54" s="1249" t="s">
        <v>1592</v>
      </c>
    </row>
    <row r="55" spans="1:10" x14ac:dyDescent="0.25">
      <c r="A55" s="1249">
        <v>118</v>
      </c>
      <c r="B55" s="1249" t="s">
        <v>1284</v>
      </c>
      <c r="C55" s="1249" t="s">
        <v>545</v>
      </c>
      <c r="D55" s="1249" t="s">
        <v>503</v>
      </c>
      <c r="E55" s="1249">
        <v>12727</v>
      </c>
      <c r="F55" s="1250">
        <v>0</v>
      </c>
      <c r="G55" s="1249">
        <v>12727</v>
      </c>
      <c r="H55" s="1250">
        <v>0</v>
      </c>
      <c r="I55" s="1249">
        <v>12727</v>
      </c>
      <c r="J55" s="1249" t="s">
        <v>1591</v>
      </c>
    </row>
    <row r="56" spans="1:10" x14ac:dyDescent="0.25">
      <c r="A56" s="1249">
        <v>119</v>
      </c>
      <c r="B56" s="1249" t="s">
        <v>553</v>
      </c>
      <c r="C56" s="1249" t="s">
        <v>545</v>
      </c>
      <c r="D56" s="1249" t="s">
        <v>503</v>
      </c>
      <c r="E56" s="1249">
        <v>12727</v>
      </c>
      <c r="F56" s="1250">
        <v>0</v>
      </c>
      <c r="G56" s="1249">
        <v>12727</v>
      </c>
      <c r="H56" s="1250">
        <v>0</v>
      </c>
      <c r="I56" s="1249">
        <v>12727</v>
      </c>
      <c r="J56" s="1249" t="s">
        <v>1591</v>
      </c>
    </row>
    <row r="57" spans="1:10" x14ac:dyDescent="0.25">
      <c r="A57" s="1249">
        <v>121</v>
      </c>
      <c r="B57" s="1249" t="s">
        <v>554</v>
      </c>
      <c r="C57" s="1249" t="s">
        <v>545</v>
      </c>
      <c r="D57" s="1249" t="s">
        <v>503</v>
      </c>
      <c r="E57" s="1249">
        <v>18768</v>
      </c>
      <c r="F57" s="1250">
        <v>0</v>
      </c>
      <c r="G57" s="1249">
        <v>18768</v>
      </c>
      <c r="H57" s="1250">
        <v>0</v>
      </c>
      <c r="I57" s="1249">
        <v>18768</v>
      </c>
      <c r="J57" s="1249" t="s">
        <v>1591</v>
      </c>
    </row>
    <row r="58" spans="1:10" x14ac:dyDescent="0.25">
      <c r="A58" s="1249">
        <v>122</v>
      </c>
      <c r="B58" s="1249" t="s">
        <v>555</v>
      </c>
      <c r="C58" s="1249" t="s">
        <v>556</v>
      </c>
      <c r="D58" s="1249" t="s">
        <v>503</v>
      </c>
      <c r="E58" s="1249">
        <v>22938</v>
      </c>
      <c r="F58" s="1250">
        <v>0</v>
      </c>
      <c r="G58" s="1249">
        <v>22938</v>
      </c>
      <c r="H58" s="1250">
        <v>0</v>
      </c>
      <c r="I58" s="1249">
        <v>22938</v>
      </c>
      <c r="J58" s="1249" t="s">
        <v>1591</v>
      </c>
    </row>
    <row r="59" spans="1:10" x14ac:dyDescent="0.25">
      <c r="A59" s="1249">
        <v>124</v>
      </c>
      <c r="B59" s="1249" t="s">
        <v>557</v>
      </c>
      <c r="C59" s="1249" t="s">
        <v>556</v>
      </c>
      <c r="D59" s="1249" t="s">
        <v>503</v>
      </c>
      <c r="E59" s="1249">
        <v>22938</v>
      </c>
      <c r="F59" s="1250">
        <v>0</v>
      </c>
      <c r="G59" s="1249">
        <v>22938</v>
      </c>
      <c r="H59" s="1250">
        <v>0</v>
      </c>
      <c r="I59" s="1249">
        <v>22938</v>
      </c>
      <c r="J59" s="1249" t="s">
        <v>1591</v>
      </c>
    </row>
    <row r="60" spans="1:10" x14ac:dyDescent="0.25">
      <c r="A60" s="1097">
        <v>140</v>
      </c>
      <c r="B60" s="1097" t="s">
        <v>558</v>
      </c>
      <c r="C60" s="1097" t="s">
        <v>449</v>
      </c>
      <c r="D60" s="1097" t="s">
        <v>503</v>
      </c>
      <c r="E60" s="1249">
        <v>1024</v>
      </c>
      <c r="F60" s="1250">
        <v>0</v>
      </c>
      <c r="G60" s="1249">
        <v>1024</v>
      </c>
      <c r="H60" s="1250">
        <v>0</v>
      </c>
      <c r="I60" s="1249">
        <v>1024</v>
      </c>
      <c r="J60" s="1249" t="s">
        <v>1592</v>
      </c>
    </row>
    <row r="61" spans="1:10" x14ac:dyDescent="0.25">
      <c r="A61" s="1249">
        <v>224</v>
      </c>
      <c r="B61" s="1249" t="s">
        <v>576</v>
      </c>
      <c r="C61" s="1249"/>
      <c r="D61" s="1249" t="s">
        <v>537</v>
      </c>
      <c r="E61" s="1249">
        <v>18905</v>
      </c>
      <c r="F61" s="1250">
        <v>0</v>
      </c>
      <c r="G61" s="1249">
        <v>18905</v>
      </c>
      <c r="H61" s="1250">
        <v>0</v>
      </c>
      <c r="I61" s="1249">
        <v>18905</v>
      </c>
      <c r="J61" s="1249" t="s">
        <v>1591</v>
      </c>
    </row>
    <row r="62" spans="1:10" x14ac:dyDescent="0.25">
      <c r="A62" s="1249">
        <v>265</v>
      </c>
      <c r="B62" s="1249" t="s">
        <v>586</v>
      </c>
      <c r="C62" s="1249" t="s">
        <v>551</v>
      </c>
      <c r="D62" s="1249" t="s">
        <v>503</v>
      </c>
      <c r="E62" s="1249">
        <v>21803</v>
      </c>
      <c r="F62" s="1250">
        <v>0</v>
      </c>
      <c r="G62" s="1249">
        <v>21803</v>
      </c>
      <c r="H62" s="1250">
        <v>0</v>
      </c>
      <c r="I62" s="1249">
        <v>21803</v>
      </c>
      <c r="J62" s="1249" t="s">
        <v>1591</v>
      </c>
    </row>
    <row r="63" spans="1:10" x14ac:dyDescent="0.25">
      <c r="A63" s="1097">
        <v>298</v>
      </c>
      <c r="B63" s="1097" t="s">
        <v>595</v>
      </c>
      <c r="C63" s="1097" t="s">
        <v>451</v>
      </c>
      <c r="D63" s="1097" t="s">
        <v>503</v>
      </c>
      <c r="E63" s="1249">
        <v>4910</v>
      </c>
      <c r="F63" s="1250">
        <v>0</v>
      </c>
      <c r="G63" s="1249">
        <v>4910</v>
      </c>
      <c r="H63" s="1250">
        <v>0</v>
      </c>
      <c r="I63" s="1249">
        <v>4910</v>
      </c>
      <c r="J63" s="1249" t="s">
        <v>1592</v>
      </c>
    </row>
    <row r="64" spans="1:10" x14ac:dyDescent="0.25">
      <c r="A64" s="1097">
        <v>301</v>
      </c>
      <c r="B64" s="1097" t="s">
        <v>596</v>
      </c>
      <c r="C64" s="1097" t="s">
        <v>451</v>
      </c>
      <c r="D64" s="1097" t="s">
        <v>503</v>
      </c>
      <c r="E64" s="1249">
        <v>2495</v>
      </c>
      <c r="F64" s="1250">
        <v>0</v>
      </c>
      <c r="G64" s="1249">
        <v>2495</v>
      </c>
      <c r="H64" s="1250">
        <v>0</v>
      </c>
      <c r="I64" s="1249">
        <v>2495</v>
      </c>
      <c r="J64" s="1249" t="s">
        <v>1592</v>
      </c>
    </row>
    <row r="65" spans="1:10" x14ac:dyDescent="0.25">
      <c r="A65" s="1249">
        <v>441</v>
      </c>
      <c r="B65" s="1249" t="s">
        <v>547</v>
      </c>
      <c r="C65" s="1249" t="s">
        <v>545</v>
      </c>
      <c r="D65" s="1249" t="s">
        <v>503</v>
      </c>
      <c r="E65" s="1249">
        <v>6386</v>
      </c>
      <c r="F65" s="1250">
        <v>0</v>
      </c>
      <c r="G65" s="1249">
        <v>6386</v>
      </c>
      <c r="H65" s="1250">
        <v>0</v>
      </c>
      <c r="I65" s="1249">
        <v>6386</v>
      </c>
      <c r="J65" s="1249" t="s">
        <v>1591</v>
      </c>
    </row>
    <row r="66" spans="1:10" x14ac:dyDescent="0.25">
      <c r="A66" s="1249">
        <v>448</v>
      </c>
      <c r="B66" s="1249" t="s">
        <v>603</v>
      </c>
      <c r="C66" s="1249" t="s">
        <v>545</v>
      </c>
      <c r="D66" s="1249" t="s">
        <v>503</v>
      </c>
      <c r="E66" s="1249">
        <v>10322</v>
      </c>
      <c r="F66" s="1250">
        <v>0</v>
      </c>
      <c r="G66" s="1249">
        <v>10322</v>
      </c>
      <c r="H66" s="1250">
        <v>0</v>
      </c>
      <c r="I66" s="1249">
        <v>10322</v>
      </c>
      <c r="J66" s="1249" t="s">
        <v>1591</v>
      </c>
    </row>
    <row r="67" spans="1:10" x14ac:dyDescent="0.25">
      <c r="A67" s="1249">
        <v>450</v>
      </c>
      <c r="B67" s="1249" t="s">
        <v>1287</v>
      </c>
      <c r="C67" s="1249" t="s">
        <v>551</v>
      </c>
      <c r="D67" s="1249" t="s">
        <v>503</v>
      </c>
      <c r="E67" s="1249">
        <v>23621</v>
      </c>
      <c r="F67" s="1250">
        <v>0</v>
      </c>
      <c r="G67" s="1249">
        <v>23621</v>
      </c>
      <c r="H67" s="1250">
        <v>0</v>
      </c>
      <c r="I67" s="1249">
        <v>23621</v>
      </c>
      <c r="J67" s="1249" t="s">
        <v>1591</v>
      </c>
    </row>
    <row r="68" spans="1:10" x14ac:dyDescent="0.25">
      <c r="A68" s="1249">
        <v>481</v>
      </c>
      <c r="B68" s="1249" t="s">
        <v>604</v>
      </c>
      <c r="C68" s="1249" t="s">
        <v>432</v>
      </c>
      <c r="D68" s="1249" t="s">
        <v>503</v>
      </c>
      <c r="E68" s="1249">
        <v>5255</v>
      </c>
      <c r="F68" s="1250">
        <v>0</v>
      </c>
      <c r="G68" s="1249">
        <v>5255</v>
      </c>
      <c r="H68" s="1250">
        <v>0</v>
      </c>
      <c r="I68" s="1249">
        <v>5255</v>
      </c>
      <c r="J68" s="1249" t="s">
        <v>1591</v>
      </c>
    </row>
    <row r="69" spans="1:10" x14ac:dyDescent="0.25">
      <c r="A69" s="1249">
        <v>483</v>
      </c>
      <c r="B69" s="1249" t="s">
        <v>605</v>
      </c>
      <c r="C69" s="1249" t="s">
        <v>545</v>
      </c>
      <c r="D69" s="1249" t="s">
        <v>503</v>
      </c>
      <c r="E69" s="1249">
        <v>13075</v>
      </c>
      <c r="F69" s="1250">
        <v>0</v>
      </c>
      <c r="G69" s="1249">
        <v>13075</v>
      </c>
      <c r="H69" s="1250">
        <v>0</v>
      </c>
      <c r="I69" s="1249">
        <v>13075</v>
      </c>
      <c r="J69" s="1249" t="s">
        <v>1591</v>
      </c>
    </row>
    <row r="70" spans="1:10" x14ac:dyDescent="0.25">
      <c r="A70" s="1249">
        <v>485</v>
      </c>
      <c r="B70" s="1249" t="s">
        <v>606</v>
      </c>
      <c r="C70" s="1249" t="s">
        <v>545</v>
      </c>
      <c r="D70" s="1249" t="s">
        <v>503</v>
      </c>
      <c r="E70" s="1249">
        <v>6193</v>
      </c>
      <c r="F70" s="1250">
        <v>0</v>
      </c>
      <c r="G70" s="1249">
        <v>6193</v>
      </c>
      <c r="H70" s="1250">
        <v>0</v>
      </c>
      <c r="I70" s="1249">
        <v>6193</v>
      </c>
      <c r="J70" s="1249" t="s">
        <v>1591</v>
      </c>
    </row>
    <row r="71" spans="1:10" x14ac:dyDescent="0.25">
      <c r="A71" s="1249">
        <v>486</v>
      </c>
      <c r="B71" s="1249" t="s">
        <v>607</v>
      </c>
      <c r="C71" s="1249" t="s">
        <v>514</v>
      </c>
      <c r="D71" s="1249" t="s">
        <v>503</v>
      </c>
      <c r="E71" s="1249">
        <v>11526</v>
      </c>
      <c r="F71" s="1250">
        <v>0</v>
      </c>
      <c r="G71" s="1249">
        <v>11526</v>
      </c>
      <c r="H71" s="1250">
        <v>0</v>
      </c>
      <c r="I71" s="1249">
        <v>11526</v>
      </c>
      <c r="J71" s="1249" t="s">
        <v>1591</v>
      </c>
    </row>
    <row r="72" spans="1:10" x14ac:dyDescent="0.25">
      <c r="A72" s="1249">
        <v>487</v>
      </c>
      <c r="B72" s="1249" t="s">
        <v>608</v>
      </c>
      <c r="C72" s="1249" t="s">
        <v>545</v>
      </c>
      <c r="D72" s="1249" t="s">
        <v>503</v>
      </c>
      <c r="E72" s="1249">
        <v>7893</v>
      </c>
      <c r="F72" s="1250">
        <v>0</v>
      </c>
      <c r="G72" s="1249">
        <v>7893</v>
      </c>
      <c r="H72" s="1250">
        <v>0</v>
      </c>
      <c r="I72" s="1249">
        <v>7893</v>
      </c>
      <c r="J72" s="1249" t="s">
        <v>1591</v>
      </c>
    </row>
    <row r="73" spans="1:10" x14ac:dyDescent="0.25">
      <c r="A73" s="1249">
        <v>494</v>
      </c>
      <c r="B73" s="1249" t="s">
        <v>609</v>
      </c>
      <c r="C73" s="1249" t="s">
        <v>556</v>
      </c>
      <c r="D73" s="1249" t="s">
        <v>503</v>
      </c>
      <c r="E73" s="1249">
        <v>13763</v>
      </c>
      <c r="F73" s="1250">
        <v>0</v>
      </c>
      <c r="G73" s="1249">
        <v>13763</v>
      </c>
      <c r="H73" s="1250">
        <v>0</v>
      </c>
      <c r="I73" s="1249">
        <v>13763</v>
      </c>
      <c r="J73" s="1249" t="s">
        <v>1591</v>
      </c>
    </row>
    <row r="74" spans="1:10" x14ac:dyDescent="0.25">
      <c r="A74" s="1249">
        <v>495</v>
      </c>
      <c r="B74" s="1249" t="s">
        <v>610</v>
      </c>
      <c r="C74" s="1249" t="s">
        <v>446</v>
      </c>
      <c r="D74" s="1249" t="s">
        <v>503</v>
      </c>
      <c r="E74" s="1249">
        <v>26118</v>
      </c>
      <c r="F74" s="1250">
        <v>0</v>
      </c>
      <c r="G74" s="1249">
        <v>26118</v>
      </c>
      <c r="H74" s="1250">
        <v>0</v>
      </c>
      <c r="I74" s="1249">
        <v>26118</v>
      </c>
      <c r="J74" s="1249" t="s">
        <v>1591</v>
      </c>
    </row>
    <row r="75" spans="1:10" x14ac:dyDescent="0.25">
      <c r="A75" s="1249">
        <v>502</v>
      </c>
      <c r="B75" s="1249" t="s">
        <v>611</v>
      </c>
      <c r="C75" s="1249" t="s">
        <v>551</v>
      </c>
      <c r="D75" s="1249" t="s">
        <v>503</v>
      </c>
      <c r="E75" s="1249">
        <v>14173</v>
      </c>
      <c r="F75" s="1250">
        <v>0</v>
      </c>
      <c r="G75" s="1249">
        <v>14173</v>
      </c>
      <c r="H75" s="1250">
        <v>0</v>
      </c>
      <c r="I75" s="1249">
        <v>14173</v>
      </c>
      <c r="J75" s="1249" t="s">
        <v>1591</v>
      </c>
    </row>
    <row r="76" spans="1:10" x14ac:dyDescent="0.25">
      <c r="A76" s="1249">
        <v>521</v>
      </c>
      <c r="B76" s="1249" t="s">
        <v>617</v>
      </c>
      <c r="C76" s="1249" t="s">
        <v>514</v>
      </c>
      <c r="D76" s="1249" t="s">
        <v>503</v>
      </c>
      <c r="E76" s="1249">
        <v>25506</v>
      </c>
      <c r="F76" s="1250">
        <v>0</v>
      </c>
      <c r="G76" s="1249">
        <v>25506</v>
      </c>
      <c r="H76" s="1250">
        <v>0</v>
      </c>
      <c r="I76" s="1249">
        <v>25506</v>
      </c>
      <c r="J76" s="1249" t="s">
        <v>1591</v>
      </c>
    </row>
    <row r="77" spans="1:10" x14ac:dyDescent="0.25">
      <c r="A77" s="1249">
        <v>522</v>
      </c>
      <c r="B77" s="1249" t="s">
        <v>618</v>
      </c>
      <c r="C77" s="1249" t="s">
        <v>514</v>
      </c>
      <c r="D77" s="1249" t="s">
        <v>503</v>
      </c>
      <c r="E77" s="1249">
        <v>32264</v>
      </c>
      <c r="F77" s="1250">
        <v>0</v>
      </c>
      <c r="G77" s="1249">
        <v>32264</v>
      </c>
      <c r="H77" s="1250">
        <v>0</v>
      </c>
      <c r="I77" s="1249">
        <v>32264</v>
      </c>
      <c r="J77" s="1249" t="s">
        <v>1591</v>
      </c>
    </row>
    <row r="78" spans="1:10" x14ac:dyDescent="0.25">
      <c r="A78" s="1097">
        <v>528</v>
      </c>
      <c r="B78" s="1097" t="s">
        <v>619</v>
      </c>
      <c r="C78" s="1097" t="s">
        <v>514</v>
      </c>
      <c r="D78" s="1097" t="s">
        <v>503</v>
      </c>
      <c r="E78" s="1249">
        <v>4264</v>
      </c>
      <c r="F78" s="1250">
        <v>0</v>
      </c>
      <c r="G78" s="1249">
        <v>4264</v>
      </c>
      <c r="H78" s="1250">
        <v>0</v>
      </c>
      <c r="I78" s="1249">
        <v>4264</v>
      </c>
      <c r="J78" s="1249" t="s">
        <v>1592</v>
      </c>
    </row>
    <row r="79" spans="1:10" x14ac:dyDescent="0.25">
      <c r="A79" s="1097">
        <v>529</v>
      </c>
      <c r="B79" s="1097" t="s">
        <v>620</v>
      </c>
      <c r="C79" s="1097" t="s">
        <v>514</v>
      </c>
      <c r="D79" s="1097" t="s">
        <v>503</v>
      </c>
      <c r="E79" s="1249">
        <v>5784</v>
      </c>
      <c r="F79" s="1250">
        <v>0</v>
      </c>
      <c r="G79" s="1249">
        <v>5784</v>
      </c>
      <c r="H79" s="1250">
        <v>0</v>
      </c>
      <c r="I79" s="1249">
        <v>5784</v>
      </c>
      <c r="J79" s="1249" t="s">
        <v>1592</v>
      </c>
    </row>
    <row r="80" spans="1:10" x14ac:dyDescent="0.25">
      <c r="A80" s="1097">
        <v>530</v>
      </c>
      <c r="B80" s="1097" t="s">
        <v>621</v>
      </c>
      <c r="C80" s="1097" t="s">
        <v>545</v>
      </c>
      <c r="D80" s="1097" t="s">
        <v>503</v>
      </c>
      <c r="E80" s="1249">
        <v>2445</v>
      </c>
      <c r="F80" s="1250">
        <v>0</v>
      </c>
      <c r="G80" s="1249">
        <v>2445</v>
      </c>
      <c r="H80" s="1250">
        <v>0</v>
      </c>
      <c r="I80" s="1249">
        <v>2445</v>
      </c>
      <c r="J80" s="1249" t="s">
        <v>1592</v>
      </c>
    </row>
    <row r="81" spans="1:10" x14ac:dyDescent="0.25">
      <c r="A81" s="1097">
        <v>531</v>
      </c>
      <c r="B81" s="1097" t="s">
        <v>622</v>
      </c>
      <c r="C81" s="1097" t="s">
        <v>432</v>
      </c>
      <c r="D81" s="1097" t="s">
        <v>503</v>
      </c>
      <c r="E81" s="1249">
        <v>2016</v>
      </c>
      <c r="F81" s="1250">
        <v>0</v>
      </c>
      <c r="G81" s="1249">
        <v>2016</v>
      </c>
      <c r="H81" s="1250">
        <v>0</v>
      </c>
      <c r="I81" s="1249">
        <v>2016</v>
      </c>
      <c r="J81" s="1249" t="s">
        <v>1592</v>
      </c>
    </row>
    <row r="82" spans="1:10" x14ac:dyDescent="0.25">
      <c r="A82" s="1097">
        <v>533</v>
      </c>
      <c r="B82" s="1097" t="s">
        <v>623</v>
      </c>
      <c r="C82" s="1097" t="s">
        <v>556</v>
      </c>
      <c r="D82" s="1097" t="s">
        <v>503</v>
      </c>
      <c r="E82" s="1249">
        <v>4816</v>
      </c>
      <c r="F82" s="1250">
        <v>0</v>
      </c>
      <c r="G82" s="1249">
        <v>4816</v>
      </c>
      <c r="H82" s="1250">
        <v>0</v>
      </c>
      <c r="I82" s="1249">
        <v>4816</v>
      </c>
      <c r="J82" s="1249" t="s">
        <v>1592</v>
      </c>
    </row>
    <row r="83" spans="1:10" x14ac:dyDescent="0.25">
      <c r="A83" s="1097">
        <v>534</v>
      </c>
      <c r="B83" s="1097" t="s">
        <v>624</v>
      </c>
      <c r="C83" s="1097" t="s">
        <v>545</v>
      </c>
      <c r="D83" s="1097" t="s">
        <v>503</v>
      </c>
      <c r="E83" s="1249">
        <v>3627</v>
      </c>
      <c r="F83" s="1250">
        <v>0</v>
      </c>
      <c r="G83" s="1249">
        <v>3627</v>
      </c>
      <c r="H83" s="1250">
        <v>0</v>
      </c>
      <c r="I83" s="1249">
        <v>3627</v>
      </c>
      <c r="J83" s="1249" t="s">
        <v>1592</v>
      </c>
    </row>
    <row r="84" spans="1:10" x14ac:dyDescent="0.25">
      <c r="A84" s="1097">
        <v>535</v>
      </c>
      <c r="B84" s="1097" t="s">
        <v>625</v>
      </c>
      <c r="C84" s="1097" t="s">
        <v>551</v>
      </c>
      <c r="D84" s="1097" t="s">
        <v>503</v>
      </c>
      <c r="E84" s="1249">
        <v>6316</v>
      </c>
      <c r="F84" s="1250">
        <v>0</v>
      </c>
      <c r="G84" s="1249">
        <v>6316</v>
      </c>
      <c r="H84" s="1250">
        <v>0</v>
      </c>
      <c r="I84" s="1249">
        <v>6316</v>
      </c>
      <c r="J84" s="1249" t="s">
        <v>1592</v>
      </c>
    </row>
    <row r="85" spans="1:10" x14ac:dyDescent="0.25">
      <c r="A85" s="1249">
        <v>541</v>
      </c>
      <c r="B85" s="1249" t="s">
        <v>626</v>
      </c>
      <c r="C85" s="1249" t="s">
        <v>545</v>
      </c>
      <c r="D85" s="1249" t="s">
        <v>503</v>
      </c>
      <c r="E85" s="1249">
        <v>23945</v>
      </c>
      <c r="F85" s="1250">
        <v>0</v>
      </c>
      <c r="G85" s="1249">
        <v>23945</v>
      </c>
      <c r="H85" s="1250">
        <v>0</v>
      </c>
      <c r="I85" s="1249">
        <v>23945</v>
      </c>
      <c r="J85" s="1249" t="s">
        <v>1591</v>
      </c>
    </row>
    <row r="86" spans="1:10" x14ac:dyDescent="0.25">
      <c r="A86" s="1249">
        <v>545</v>
      </c>
      <c r="B86" s="1249" t="s">
        <v>627</v>
      </c>
      <c r="C86" s="1249" t="s">
        <v>545</v>
      </c>
      <c r="D86" s="1249" t="s">
        <v>503</v>
      </c>
      <c r="E86" s="1249">
        <v>21791</v>
      </c>
      <c r="F86" s="1250">
        <v>0</v>
      </c>
      <c r="G86" s="1249">
        <v>21791</v>
      </c>
      <c r="H86" s="1250">
        <v>0</v>
      </c>
      <c r="I86" s="1249">
        <v>21791</v>
      </c>
      <c r="J86" s="1249" t="s">
        <v>1591</v>
      </c>
    </row>
    <row r="87" spans="1:10" x14ac:dyDescent="0.25">
      <c r="A87" s="1249">
        <v>547</v>
      </c>
      <c r="B87" s="1249" t="s">
        <v>628</v>
      </c>
      <c r="C87" s="1249" t="s">
        <v>545</v>
      </c>
      <c r="D87" s="1249" t="s">
        <v>503</v>
      </c>
      <c r="E87" s="1249">
        <v>21791</v>
      </c>
      <c r="F87" s="1250">
        <v>0</v>
      </c>
      <c r="G87" s="1249">
        <v>21791</v>
      </c>
      <c r="H87" s="1250">
        <v>0</v>
      </c>
      <c r="I87" s="1249">
        <v>21791</v>
      </c>
      <c r="J87" s="1249" t="s">
        <v>1591</v>
      </c>
    </row>
    <row r="88" spans="1:10" x14ac:dyDescent="0.25">
      <c r="A88" s="1249">
        <v>566</v>
      </c>
      <c r="B88" s="1249" t="s">
        <v>633</v>
      </c>
      <c r="C88" s="1249" t="s">
        <v>446</v>
      </c>
      <c r="D88" s="1249" t="s">
        <v>503</v>
      </c>
      <c r="E88" s="1249">
        <v>49526</v>
      </c>
      <c r="F88" s="1250">
        <v>0</v>
      </c>
      <c r="G88" s="1249">
        <v>49526</v>
      </c>
      <c r="H88" s="1250">
        <v>0</v>
      </c>
      <c r="I88" s="1249">
        <v>49526</v>
      </c>
      <c r="J88" s="1249" t="s">
        <v>1591</v>
      </c>
    </row>
    <row r="89" spans="1:10" x14ac:dyDescent="0.25">
      <c r="A89" s="1097">
        <v>567</v>
      </c>
      <c r="B89" s="1097" t="s">
        <v>634</v>
      </c>
      <c r="C89" s="1097" t="s">
        <v>446</v>
      </c>
      <c r="D89" s="1097" t="s">
        <v>503</v>
      </c>
      <c r="E89" s="1249">
        <v>8264</v>
      </c>
      <c r="F89" s="1250">
        <v>0</v>
      </c>
      <c r="G89" s="1249">
        <v>8264</v>
      </c>
      <c r="H89" s="1250">
        <v>0</v>
      </c>
      <c r="I89" s="1249">
        <v>8264</v>
      </c>
      <c r="J89" s="1249" t="s">
        <v>1592</v>
      </c>
    </row>
    <row r="90" spans="1:10" x14ac:dyDescent="0.25">
      <c r="A90" s="1249">
        <v>568</v>
      </c>
      <c r="B90" s="1249" t="s">
        <v>635</v>
      </c>
      <c r="C90" s="1249" t="s">
        <v>446</v>
      </c>
      <c r="D90" s="1249" t="s">
        <v>503</v>
      </c>
      <c r="E90" s="1249">
        <v>49526</v>
      </c>
      <c r="F90" s="1250">
        <v>0</v>
      </c>
      <c r="G90" s="1249">
        <v>49526</v>
      </c>
      <c r="H90" s="1250">
        <v>0</v>
      </c>
      <c r="I90" s="1249">
        <v>49526</v>
      </c>
      <c r="J90" s="1249" t="s">
        <v>1591</v>
      </c>
    </row>
    <row r="91" spans="1:10" x14ac:dyDescent="0.25">
      <c r="A91" s="1097">
        <v>571</v>
      </c>
      <c r="B91" s="1097" t="s">
        <v>636</v>
      </c>
      <c r="C91" s="1097" t="s">
        <v>146</v>
      </c>
      <c r="D91" s="1097" t="s">
        <v>503</v>
      </c>
      <c r="E91" s="1249">
        <v>27631</v>
      </c>
      <c r="F91" s="1250">
        <v>0</v>
      </c>
      <c r="G91" s="1249">
        <v>27631</v>
      </c>
      <c r="H91" s="1250">
        <v>0</v>
      </c>
      <c r="I91" s="1249">
        <v>27631</v>
      </c>
      <c r="J91" s="1249" t="s">
        <v>1592</v>
      </c>
    </row>
    <row r="92" spans="1:10" x14ac:dyDescent="0.25">
      <c r="A92" s="1249">
        <v>587</v>
      </c>
      <c r="B92" s="1249" t="s">
        <v>639</v>
      </c>
      <c r="C92" s="1249" t="s">
        <v>514</v>
      </c>
      <c r="D92" s="1249" t="s">
        <v>503</v>
      </c>
      <c r="E92" s="1249">
        <v>1</v>
      </c>
      <c r="F92" s="1250">
        <v>0</v>
      </c>
      <c r="G92" s="1249">
        <v>1</v>
      </c>
      <c r="H92" s="1250">
        <v>0</v>
      </c>
      <c r="I92" s="1249">
        <v>1</v>
      </c>
      <c r="J92" s="1249" t="s">
        <v>1591</v>
      </c>
    </row>
    <row r="93" spans="1:10" x14ac:dyDescent="0.25">
      <c r="A93" s="1249">
        <v>684</v>
      </c>
      <c r="B93" s="1249" t="s">
        <v>648</v>
      </c>
      <c r="C93" s="1249" t="s">
        <v>432</v>
      </c>
      <c r="D93" s="1249" t="s">
        <v>503</v>
      </c>
      <c r="E93" s="1249">
        <v>16944</v>
      </c>
      <c r="F93" s="1250">
        <v>0</v>
      </c>
      <c r="G93" s="1249">
        <v>16944</v>
      </c>
      <c r="H93" s="1250">
        <v>0</v>
      </c>
      <c r="I93" s="1249">
        <v>16944</v>
      </c>
      <c r="J93" s="1249" t="s">
        <v>1591</v>
      </c>
    </row>
    <row r="94" spans="1:10" x14ac:dyDescent="0.25">
      <c r="A94" s="1097">
        <v>686</v>
      </c>
      <c r="B94" s="1097" t="s">
        <v>649</v>
      </c>
      <c r="C94" s="1097" t="s">
        <v>514</v>
      </c>
      <c r="D94" s="1097" t="s">
        <v>503</v>
      </c>
      <c r="E94" s="1249">
        <v>5784</v>
      </c>
      <c r="F94" s="1250">
        <v>0</v>
      </c>
      <c r="G94" s="1249">
        <v>5784</v>
      </c>
      <c r="H94" s="1250">
        <v>0</v>
      </c>
      <c r="I94" s="1249">
        <v>5784</v>
      </c>
      <c r="J94" s="1249" t="s">
        <v>1592</v>
      </c>
    </row>
    <row r="95" spans="1:10" x14ac:dyDescent="0.25">
      <c r="A95" s="1097">
        <v>687</v>
      </c>
      <c r="B95" s="1097" t="s">
        <v>650</v>
      </c>
      <c r="C95" s="1097" t="s">
        <v>432</v>
      </c>
      <c r="D95" s="1097" t="s">
        <v>503</v>
      </c>
      <c r="E95" s="1249">
        <v>2698</v>
      </c>
      <c r="F95" s="1250">
        <v>0</v>
      </c>
      <c r="G95" s="1249">
        <v>2698</v>
      </c>
      <c r="H95" s="1250">
        <v>0</v>
      </c>
      <c r="I95" s="1249">
        <v>2698</v>
      </c>
      <c r="J95" s="1249" t="s">
        <v>1592</v>
      </c>
    </row>
    <row r="96" spans="1:10" x14ac:dyDescent="0.25">
      <c r="A96" s="1097">
        <v>688</v>
      </c>
      <c r="B96" s="1097" t="s">
        <v>651</v>
      </c>
      <c r="C96" s="1097" t="s">
        <v>445</v>
      </c>
      <c r="D96" s="1097" t="s">
        <v>503</v>
      </c>
      <c r="E96" s="1249">
        <v>2698</v>
      </c>
      <c r="F96" s="1250">
        <v>0</v>
      </c>
      <c r="G96" s="1249">
        <v>2698</v>
      </c>
      <c r="H96" s="1250">
        <v>0</v>
      </c>
      <c r="I96" s="1249">
        <v>2698</v>
      </c>
      <c r="J96" s="1249" t="s">
        <v>1592</v>
      </c>
    </row>
    <row r="97" spans="1:10" x14ac:dyDescent="0.25">
      <c r="A97" s="1097">
        <v>689</v>
      </c>
      <c r="B97" s="1097" t="s">
        <v>652</v>
      </c>
      <c r="C97" s="1097" t="s">
        <v>445</v>
      </c>
      <c r="D97" s="1097" t="s">
        <v>503</v>
      </c>
      <c r="E97" s="1249">
        <v>2698</v>
      </c>
      <c r="F97" s="1250">
        <v>0</v>
      </c>
      <c r="G97" s="1249">
        <v>2698</v>
      </c>
      <c r="H97" s="1250">
        <v>0</v>
      </c>
      <c r="I97" s="1249">
        <v>2698</v>
      </c>
      <c r="J97" s="1249" t="s">
        <v>1592</v>
      </c>
    </row>
    <row r="98" spans="1:10" x14ac:dyDescent="0.25">
      <c r="A98" s="1097">
        <v>699</v>
      </c>
      <c r="B98" s="1097" t="s">
        <v>654</v>
      </c>
      <c r="C98" s="1097" t="s">
        <v>545</v>
      </c>
      <c r="D98" s="1097" t="s">
        <v>503</v>
      </c>
      <c r="E98" s="1249">
        <v>4345</v>
      </c>
      <c r="F98" s="1250">
        <v>0</v>
      </c>
      <c r="G98" s="1249">
        <v>4345</v>
      </c>
      <c r="H98" s="1250">
        <v>0</v>
      </c>
      <c r="I98" s="1249">
        <v>4345</v>
      </c>
      <c r="J98" s="1249" t="s">
        <v>1592</v>
      </c>
    </row>
    <row r="99" spans="1:10" x14ac:dyDescent="0.25">
      <c r="A99" s="1249">
        <v>911</v>
      </c>
      <c r="B99" s="1249" t="s">
        <v>665</v>
      </c>
      <c r="C99" s="1249"/>
      <c r="D99" s="1249" t="s">
        <v>537</v>
      </c>
      <c r="E99" s="1249">
        <v>28950</v>
      </c>
      <c r="F99" s="1164">
        <v>0.11115</v>
      </c>
      <c r="G99" s="1249">
        <v>26054</v>
      </c>
      <c r="H99" s="1250">
        <v>0</v>
      </c>
      <c r="I99" s="1249">
        <v>26054</v>
      </c>
      <c r="J99" s="1249" t="s">
        <v>1591</v>
      </c>
    </row>
    <row r="100" spans="1:10" x14ac:dyDescent="0.25">
      <c r="A100" s="1249">
        <v>912</v>
      </c>
      <c r="B100" s="1249" t="s">
        <v>666</v>
      </c>
      <c r="C100" s="1249"/>
      <c r="D100" s="1249" t="s">
        <v>537</v>
      </c>
      <c r="E100" s="1249">
        <v>31665</v>
      </c>
      <c r="F100" s="1164">
        <v>9.3780000000000002E-2</v>
      </c>
      <c r="G100" s="1249">
        <v>28950</v>
      </c>
      <c r="H100" s="1250">
        <v>0</v>
      </c>
      <c r="I100" s="1249">
        <v>28950</v>
      </c>
      <c r="J100" s="1249" t="s">
        <v>1591</v>
      </c>
    </row>
    <row r="101" spans="1:10" x14ac:dyDescent="0.25">
      <c r="A101" s="1249">
        <v>913</v>
      </c>
      <c r="B101" s="1249" t="s">
        <v>667</v>
      </c>
      <c r="C101" s="1249"/>
      <c r="D101" s="1249" t="s">
        <v>537</v>
      </c>
      <c r="E101" s="1249">
        <v>28950</v>
      </c>
      <c r="F101" s="1164">
        <v>0.11115</v>
      </c>
      <c r="G101" s="1249">
        <v>26054</v>
      </c>
      <c r="H101" s="1250">
        <v>0</v>
      </c>
      <c r="I101" s="1249">
        <v>26054</v>
      </c>
      <c r="J101" s="1249" t="s">
        <v>1591</v>
      </c>
    </row>
    <row r="102" spans="1:10" x14ac:dyDescent="0.25">
      <c r="A102" s="1249">
        <v>914</v>
      </c>
      <c r="B102" s="1249" t="s">
        <v>668</v>
      </c>
      <c r="C102" s="1249"/>
      <c r="D102" s="1249" t="s">
        <v>537</v>
      </c>
      <c r="E102" s="1249">
        <v>27140</v>
      </c>
      <c r="F102" s="1164">
        <v>7.1459999999999996E-2</v>
      </c>
      <c r="G102" s="1249">
        <v>25330</v>
      </c>
      <c r="H102" s="1250">
        <v>0</v>
      </c>
      <c r="I102" s="1249">
        <v>25330</v>
      </c>
      <c r="J102" s="1249" t="s">
        <v>1591</v>
      </c>
    </row>
    <row r="103" spans="1:10" x14ac:dyDescent="0.25">
      <c r="A103" s="1249">
        <v>915</v>
      </c>
      <c r="B103" s="1249" t="s">
        <v>669</v>
      </c>
      <c r="C103" s="1249"/>
      <c r="D103" s="1249" t="s">
        <v>537</v>
      </c>
      <c r="E103" s="1249">
        <v>36190</v>
      </c>
      <c r="F103" s="1164">
        <v>8.1110000000000002E-2</v>
      </c>
      <c r="G103" s="1249">
        <v>33475</v>
      </c>
      <c r="H103" s="1250">
        <v>0</v>
      </c>
      <c r="I103" s="1249">
        <v>33475</v>
      </c>
      <c r="J103" s="1249" t="s">
        <v>1591</v>
      </c>
    </row>
    <row r="104" spans="1:10" x14ac:dyDescent="0.25">
      <c r="A104" s="1249">
        <v>916</v>
      </c>
      <c r="B104" s="1249" t="s">
        <v>670</v>
      </c>
      <c r="C104" s="1249"/>
      <c r="D104" s="1249" t="s">
        <v>537</v>
      </c>
      <c r="E104" s="1249">
        <v>33475</v>
      </c>
      <c r="F104" s="1164">
        <v>0.12125</v>
      </c>
      <c r="G104" s="1249">
        <v>29855</v>
      </c>
      <c r="H104" s="1250">
        <v>0</v>
      </c>
      <c r="I104" s="1249">
        <v>29855</v>
      </c>
      <c r="J104" s="1249" t="s">
        <v>1591</v>
      </c>
    </row>
    <row r="105" spans="1:10" x14ac:dyDescent="0.25">
      <c r="A105" s="1249">
        <v>917</v>
      </c>
      <c r="B105" s="1249" t="s">
        <v>671</v>
      </c>
      <c r="C105" s="1249"/>
      <c r="D105" s="1249" t="s">
        <v>537</v>
      </c>
      <c r="E105" s="1249">
        <v>33475</v>
      </c>
      <c r="F105" s="1164">
        <v>0.12125</v>
      </c>
      <c r="G105" s="1249">
        <v>29855</v>
      </c>
      <c r="H105" s="1250">
        <v>0</v>
      </c>
      <c r="I105" s="1249">
        <v>29855</v>
      </c>
      <c r="J105" s="1249" t="s">
        <v>1591</v>
      </c>
    </row>
    <row r="106" spans="1:10" x14ac:dyDescent="0.25">
      <c r="A106" s="1249">
        <v>918</v>
      </c>
      <c r="B106" s="1249" t="s">
        <v>672</v>
      </c>
      <c r="C106" s="1249"/>
      <c r="D106" s="1249" t="s">
        <v>537</v>
      </c>
      <c r="E106" s="1249">
        <v>17186</v>
      </c>
      <c r="F106" s="1164">
        <v>0.11772000000000001</v>
      </c>
      <c r="G106" s="1249">
        <v>15376</v>
      </c>
      <c r="H106" s="1250">
        <v>0</v>
      </c>
      <c r="I106" s="1249">
        <v>15376</v>
      </c>
      <c r="J106" s="1249" t="s">
        <v>1591</v>
      </c>
    </row>
    <row r="107" spans="1:10" x14ac:dyDescent="0.25">
      <c r="A107" s="1249">
        <v>919</v>
      </c>
      <c r="B107" s="1249" t="s">
        <v>673</v>
      </c>
      <c r="C107" s="1249"/>
      <c r="D107" s="1249" t="s">
        <v>537</v>
      </c>
      <c r="E107" s="1249">
        <v>29855</v>
      </c>
      <c r="F107" s="1164">
        <v>0.11491</v>
      </c>
      <c r="G107" s="1249">
        <v>26778</v>
      </c>
      <c r="H107" s="1250">
        <v>0</v>
      </c>
      <c r="I107" s="1249">
        <v>26778</v>
      </c>
      <c r="J107" s="1249" t="s">
        <v>1591</v>
      </c>
    </row>
    <row r="108" spans="1:10" x14ac:dyDescent="0.25">
      <c r="A108" s="1249">
        <v>920</v>
      </c>
      <c r="B108" s="1249" t="s">
        <v>674</v>
      </c>
      <c r="C108" s="1249"/>
      <c r="D108" s="1249" t="s">
        <v>537</v>
      </c>
      <c r="E108" s="1249">
        <v>35285</v>
      </c>
      <c r="F108" s="1164">
        <v>0.18187999999999999</v>
      </c>
      <c r="G108" s="1249">
        <v>29855</v>
      </c>
      <c r="H108" s="1250">
        <v>0</v>
      </c>
      <c r="I108" s="1249">
        <v>29855</v>
      </c>
      <c r="J108" s="1249" t="s">
        <v>1591</v>
      </c>
    </row>
    <row r="109" spans="1:10" x14ac:dyDescent="0.25">
      <c r="A109" s="1249">
        <v>921</v>
      </c>
      <c r="B109" s="1249" t="s">
        <v>675</v>
      </c>
      <c r="C109" s="1249"/>
      <c r="D109" s="1249" t="s">
        <v>537</v>
      </c>
      <c r="E109" s="1249">
        <v>29855</v>
      </c>
      <c r="F109" s="1164">
        <v>0.11491</v>
      </c>
      <c r="G109" s="1249">
        <v>26778</v>
      </c>
      <c r="H109" s="1250">
        <v>0</v>
      </c>
      <c r="I109" s="1249">
        <v>26778</v>
      </c>
      <c r="J109" s="1249" t="s">
        <v>1591</v>
      </c>
    </row>
    <row r="110" spans="1:10" x14ac:dyDescent="0.25">
      <c r="A110" s="1249">
        <v>922</v>
      </c>
      <c r="B110" s="1249" t="s">
        <v>676</v>
      </c>
      <c r="C110" s="1249"/>
      <c r="D110" s="1249" t="s">
        <v>537</v>
      </c>
      <c r="E110" s="1249">
        <v>27140</v>
      </c>
      <c r="F110" s="1164">
        <v>0.11115999999999999</v>
      </c>
      <c r="G110" s="1249">
        <v>24425</v>
      </c>
      <c r="H110" s="1250">
        <v>0</v>
      </c>
      <c r="I110" s="1249">
        <v>24425</v>
      </c>
      <c r="J110" s="1249" t="s">
        <v>1591</v>
      </c>
    </row>
    <row r="111" spans="1:10" x14ac:dyDescent="0.25">
      <c r="A111" s="1249">
        <v>923</v>
      </c>
      <c r="B111" s="1249" t="s">
        <v>677</v>
      </c>
      <c r="C111" s="1249"/>
      <c r="D111" s="1249" t="s">
        <v>537</v>
      </c>
      <c r="E111" s="1249">
        <v>27140</v>
      </c>
      <c r="F111" s="1164">
        <v>7.1459999999999996E-2</v>
      </c>
      <c r="G111" s="1249">
        <v>25330</v>
      </c>
      <c r="H111" s="1250">
        <v>0</v>
      </c>
      <c r="I111" s="1249">
        <v>25330</v>
      </c>
      <c r="J111" s="1249" t="s">
        <v>1591</v>
      </c>
    </row>
    <row r="112" spans="1:10" x14ac:dyDescent="0.25">
      <c r="A112" s="1249">
        <v>924</v>
      </c>
      <c r="B112" s="1249" t="s">
        <v>678</v>
      </c>
      <c r="C112" s="1249"/>
      <c r="D112" s="1249" t="s">
        <v>537</v>
      </c>
      <c r="E112" s="1249">
        <v>27140</v>
      </c>
      <c r="F112" s="1164">
        <v>0.15390999999999999</v>
      </c>
      <c r="G112" s="1249">
        <v>23520</v>
      </c>
      <c r="H112" s="1250">
        <v>0</v>
      </c>
      <c r="I112" s="1249">
        <v>23520</v>
      </c>
      <c r="J112" s="1249" t="s">
        <v>1591</v>
      </c>
    </row>
    <row r="113" spans="1:10" x14ac:dyDescent="0.25">
      <c r="A113" s="1249">
        <v>925</v>
      </c>
      <c r="B113" s="1249" t="s">
        <v>679</v>
      </c>
      <c r="C113" s="1249"/>
      <c r="D113" s="1249" t="s">
        <v>537</v>
      </c>
      <c r="E113" s="1249">
        <v>12661</v>
      </c>
      <c r="F113" s="1164">
        <v>9.3920000000000003E-2</v>
      </c>
      <c r="G113" s="1249">
        <v>11574</v>
      </c>
      <c r="H113" s="1250">
        <v>0</v>
      </c>
      <c r="I113" s="1249">
        <v>11574</v>
      </c>
      <c r="J113" s="1249" t="s">
        <v>1591</v>
      </c>
    </row>
    <row r="114" spans="1:10" x14ac:dyDescent="0.25">
      <c r="A114" s="1249">
        <v>926</v>
      </c>
      <c r="B114" s="1249" t="s">
        <v>680</v>
      </c>
      <c r="C114" s="1249"/>
      <c r="D114" s="1249" t="s">
        <v>537</v>
      </c>
      <c r="E114" s="1249">
        <v>13566</v>
      </c>
      <c r="F114" s="1164">
        <v>8.7110000000000007E-2</v>
      </c>
      <c r="G114" s="1249">
        <v>12479</v>
      </c>
      <c r="H114" s="1250">
        <v>0</v>
      </c>
      <c r="I114" s="1249">
        <v>12479</v>
      </c>
      <c r="J114" s="1249" t="s">
        <v>1591</v>
      </c>
    </row>
    <row r="115" spans="1:10" x14ac:dyDescent="0.25">
      <c r="A115" s="1249">
        <v>927</v>
      </c>
      <c r="B115" s="1249" t="s">
        <v>681</v>
      </c>
      <c r="C115" s="1249"/>
      <c r="D115" s="1249" t="s">
        <v>537</v>
      </c>
      <c r="E115" s="1249">
        <v>13566</v>
      </c>
      <c r="F115" s="1164">
        <v>8.7110000000000007E-2</v>
      </c>
      <c r="G115" s="1249">
        <v>12479</v>
      </c>
      <c r="H115" s="1250">
        <v>0</v>
      </c>
      <c r="I115" s="1249">
        <v>12479</v>
      </c>
      <c r="J115" s="1249" t="s">
        <v>1591</v>
      </c>
    </row>
    <row r="116" spans="1:10" x14ac:dyDescent="0.25">
      <c r="A116" s="1249">
        <v>928</v>
      </c>
      <c r="B116" s="1249" t="s">
        <v>682</v>
      </c>
      <c r="C116" s="1249"/>
      <c r="D116" s="1249" t="s">
        <v>537</v>
      </c>
      <c r="E116" s="1249">
        <v>18090</v>
      </c>
      <c r="F116" s="1250">
        <v>0</v>
      </c>
      <c r="G116" s="1249">
        <v>18090</v>
      </c>
      <c r="H116" s="1250">
        <v>0</v>
      </c>
      <c r="I116" s="1249">
        <v>18090</v>
      </c>
      <c r="J116" s="1249" t="s">
        <v>1591</v>
      </c>
    </row>
    <row r="117" spans="1:10" x14ac:dyDescent="0.25">
      <c r="A117" s="1249">
        <v>929</v>
      </c>
      <c r="B117" s="1249" t="s">
        <v>683</v>
      </c>
      <c r="C117" s="1249"/>
      <c r="D117" s="1249" t="s">
        <v>537</v>
      </c>
      <c r="E117" s="1249">
        <v>13566</v>
      </c>
      <c r="F117" s="1164">
        <v>0.25020999999999999</v>
      </c>
      <c r="G117" s="1249">
        <v>10851</v>
      </c>
      <c r="H117" s="1250">
        <v>0</v>
      </c>
      <c r="I117" s="1249">
        <v>10851</v>
      </c>
      <c r="J117" s="1249" t="s">
        <v>1591</v>
      </c>
    </row>
    <row r="118" spans="1:10" x14ac:dyDescent="0.25">
      <c r="A118" s="1097">
        <v>995</v>
      </c>
      <c r="B118" s="1097" t="s">
        <v>687</v>
      </c>
      <c r="C118" s="1097" t="s">
        <v>514</v>
      </c>
      <c r="D118" s="1097" t="s">
        <v>503</v>
      </c>
      <c r="E118" s="1249">
        <v>4958</v>
      </c>
      <c r="F118" s="1250">
        <v>0</v>
      </c>
      <c r="G118" s="1249">
        <v>4958</v>
      </c>
      <c r="H118" s="1250">
        <v>0</v>
      </c>
      <c r="I118" s="1249">
        <v>4958</v>
      </c>
      <c r="J118" s="1249" t="s">
        <v>1592</v>
      </c>
    </row>
    <row r="119" spans="1:10" x14ac:dyDescent="0.25">
      <c r="A119" s="1097">
        <v>996</v>
      </c>
      <c r="B119" s="1097" t="s">
        <v>688</v>
      </c>
      <c r="C119" s="1097" t="s">
        <v>514</v>
      </c>
      <c r="D119" s="1097" t="s">
        <v>503</v>
      </c>
      <c r="E119" s="1249">
        <v>4958</v>
      </c>
      <c r="F119" s="1250">
        <v>0</v>
      </c>
      <c r="G119" s="1249">
        <v>4958</v>
      </c>
      <c r="H119" s="1250">
        <v>0</v>
      </c>
      <c r="I119" s="1249">
        <v>4958</v>
      </c>
      <c r="J119" s="1249" t="s">
        <v>1592</v>
      </c>
    </row>
    <row r="120" spans="1:10" x14ac:dyDescent="0.25">
      <c r="A120" s="1249">
        <v>998</v>
      </c>
      <c r="B120" s="1249" t="s">
        <v>689</v>
      </c>
      <c r="C120" s="1249" t="s">
        <v>545</v>
      </c>
      <c r="D120" s="1249" t="s">
        <v>503</v>
      </c>
      <c r="E120" s="1249">
        <v>23317</v>
      </c>
      <c r="F120" s="1250">
        <v>0</v>
      </c>
      <c r="G120" s="1249">
        <v>23317</v>
      </c>
      <c r="H120" s="1250">
        <v>0</v>
      </c>
      <c r="I120" s="1249">
        <v>23317</v>
      </c>
      <c r="J120" s="1249" t="s">
        <v>1591</v>
      </c>
    </row>
    <row r="121" spans="1:10" x14ac:dyDescent="0.25">
      <c r="A121" s="1249">
        <v>1026</v>
      </c>
      <c r="B121" s="1249" t="s">
        <v>693</v>
      </c>
      <c r="C121" s="1249" t="s">
        <v>514</v>
      </c>
      <c r="D121" s="1249" t="s">
        <v>503</v>
      </c>
      <c r="E121" s="1249">
        <v>19211</v>
      </c>
      <c r="F121" s="1250">
        <v>0</v>
      </c>
      <c r="G121" s="1249">
        <v>19211</v>
      </c>
      <c r="H121" s="1250">
        <v>0</v>
      </c>
      <c r="I121" s="1249">
        <v>19211</v>
      </c>
      <c r="J121" s="1249" t="s">
        <v>1591</v>
      </c>
    </row>
    <row r="122" spans="1:10" x14ac:dyDescent="0.25">
      <c r="A122" s="1097">
        <v>1027</v>
      </c>
      <c r="B122" s="1097" t="s">
        <v>694</v>
      </c>
      <c r="C122" s="1097" t="s">
        <v>432</v>
      </c>
      <c r="D122" s="1097" t="s">
        <v>503</v>
      </c>
      <c r="E122" s="1249">
        <v>2490</v>
      </c>
      <c r="F122" s="1250">
        <v>0</v>
      </c>
      <c r="G122" s="1249">
        <v>2490</v>
      </c>
      <c r="H122" s="1250">
        <v>0</v>
      </c>
      <c r="I122" s="1249">
        <v>2490</v>
      </c>
      <c r="J122" s="1249" t="s">
        <v>1592</v>
      </c>
    </row>
    <row r="123" spans="1:10" x14ac:dyDescent="0.25">
      <c r="A123" s="1097">
        <v>1028</v>
      </c>
      <c r="B123" s="1097" t="s">
        <v>695</v>
      </c>
      <c r="C123" s="1097" t="s">
        <v>545</v>
      </c>
      <c r="D123" s="1097" t="s">
        <v>503</v>
      </c>
      <c r="E123" s="1249">
        <v>3990</v>
      </c>
      <c r="F123" s="1250">
        <v>0</v>
      </c>
      <c r="G123" s="1249">
        <v>3990</v>
      </c>
      <c r="H123" s="1250">
        <v>0</v>
      </c>
      <c r="I123" s="1249">
        <v>3990</v>
      </c>
      <c r="J123" s="1249" t="s">
        <v>1592</v>
      </c>
    </row>
    <row r="124" spans="1:10" x14ac:dyDescent="0.25">
      <c r="A124" s="1097">
        <v>1029</v>
      </c>
      <c r="B124" s="1097" t="s">
        <v>696</v>
      </c>
      <c r="C124" s="1097" t="s">
        <v>545</v>
      </c>
      <c r="D124" s="1097" t="s">
        <v>503</v>
      </c>
      <c r="E124" s="1249">
        <v>3990</v>
      </c>
      <c r="F124" s="1250">
        <v>0</v>
      </c>
      <c r="G124" s="1249">
        <v>3990</v>
      </c>
      <c r="H124" s="1250">
        <v>0</v>
      </c>
      <c r="I124" s="1249">
        <v>3990</v>
      </c>
      <c r="J124" s="1249" t="s">
        <v>1592</v>
      </c>
    </row>
    <row r="125" spans="1:10" x14ac:dyDescent="0.25">
      <c r="A125" s="1097">
        <v>1030</v>
      </c>
      <c r="B125" s="1097" t="s">
        <v>697</v>
      </c>
      <c r="C125" s="1097" t="s">
        <v>545</v>
      </c>
      <c r="D125" s="1097" t="s">
        <v>503</v>
      </c>
      <c r="E125" s="1249">
        <v>3990</v>
      </c>
      <c r="F125" s="1250">
        <v>0</v>
      </c>
      <c r="G125" s="1249">
        <v>3990</v>
      </c>
      <c r="H125" s="1250">
        <v>0</v>
      </c>
      <c r="I125" s="1249">
        <v>3990</v>
      </c>
      <c r="J125" s="1249" t="s">
        <v>1592</v>
      </c>
    </row>
    <row r="126" spans="1:10" x14ac:dyDescent="0.25">
      <c r="A126" s="1097">
        <v>1040</v>
      </c>
      <c r="B126" s="1097" t="s">
        <v>704</v>
      </c>
      <c r="C126" s="1097" t="s">
        <v>449</v>
      </c>
      <c r="D126" s="1097" t="s">
        <v>503</v>
      </c>
      <c r="E126" s="1249">
        <v>1024</v>
      </c>
      <c r="F126" s="1250">
        <v>0</v>
      </c>
      <c r="G126" s="1249">
        <v>1024</v>
      </c>
      <c r="H126" s="1250">
        <v>0</v>
      </c>
      <c r="I126" s="1249">
        <v>1024</v>
      </c>
      <c r="J126" s="1249" t="s">
        <v>1592</v>
      </c>
    </row>
    <row r="127" spans="1:10" x14ac:dyDescent="0.25">
      <c r="A127" s="1249">
        <v>1046</v>
      </c>
      <c r="B127" s="1249" t="s">
        <v>705</v>
      </c>
      <c r="C127" s="1249" t="s">
        <v>510</v>
      </c>
      <c r="D127" s="1249" t="s">
        <v>503</v>
      </c>
      <c r="E127" s="1249">
        <v>9909</v>
      </c>
      <c r="F127" s="1164">
        <v>9.0939999999999993E-2</v>
      </c>
      <c r="G127" s="1249">
        <v>9083</v>
      </c>
      <c r="H127" s="1250">
        <v>0</v>
      </c>
      <c r="I127" s="1249">
        <v>9083</v>
      </c>
      <c r="J127" s="1249" t="s">
        <v>1591</v>
      </c>
    </row>
    <row r="128" spans="1:10" x14ac:dyDescent="0.25">
      <c r="A128" s="1249">
        <v>1047</v>
      </c>
      <c r="B128" s="1249" t="s">
        <v>706</v>
      </c>
      <c r="C128" s="1249" t="s">
        <v>510</v>
      </c>
      <c r="D128" s="1249" t="s">
        <v>503</v>
      </c>
      <c r="E128" s="1249">
        <v>14868</v>
      </c>
      <c r="F128" s="1164">
        <v>5.8900000000000001E-2</v>
      </c>
      <c r="G128" s="1249">
        <v>14041</v>
      </c>
      <c r="H128" s="1250">
        <v>0</v>
      </c>
      <c r="I128" s="1249">
        <v>14041</v>
      </c>
      <c r="J128" s="1249" t="s">
        <v>1591</v>
      </c>
    </row>
    <row r="129" spans="1:10" x14ac:dyDescent="0.25">
      <c r="A129" s="1249">
        <v>1048</v>
      </c>
      <c r="B129" s="1249" t="s">
        <v>707</v>
      </c>
      <c r="C129" s="1249" t="s">
        <v>510</v>
      </c>
      <c r="D129" s="1249" t="s">
        <v>503</v>
      </c>
      <c r="E129" s="1249">
        <v>14041</v>
      </c>
      <c r="F129" s="1164">
        <v>6.25E-2</v>
      </c>
      <c r="G129" s="1249">
        <v>13215</v>
      </c>
      <c r="H129" s="1250">
        <v>0</v>
      </c>
      <c r="I129" s="1249">
        <v>13215</v>
      </c>
      <c r="J129" s="1249" t="s">
        <v>1591</v>
      </c>
    </row>
    <row r="130" spans="1:10" x14ac:dyDescent="0.25">
      <c r="A130" s="1249">
        <v>1065</v>
      </c>
      <c r="B130" s="1249" t="s">
        <v>708</v>
      </c>
      <c r="C130" s="1249"/>
      <c r="D130" s="1249" t="s">
        <v>537</v>
      </c>
      <c r="E130" s="1249">
        <v>26235</v>
      </c>
      <c r="F130" s="1164">
        <v>0.16006999999999999</v>
      </c>
      <c r="G130" s="1249">
        <v>22615</v>
      </c>
      <c r="H130" s="1250">
        <v>0</v>
      </c>
      <c r="I130" s="1249">
        <v>22615</v>
      </c>
      <c r="J130" s="1249" t="s">
        <v>1591</v>
      </c>
    </row>
    <row r="131" spans="1:10" x14ac:dyDescent="0.25">
      <c r="A131" s="1249">
        <v>1066</v>
      </c>
      <c r="B131" s="1249" t="s">
        <v>709</v>
      </c>
      <c r="C131" s="1249"/>
      <c r="D131" s="1249" t="s">
        <v>537</v>
      </c>
      <c r="E131" s="1249">
        <v>26235</v>
      </c>
      <c r="F131" s="1164">
        <v>0.16006999999999999</v>
      </c>
      <c r="G131" s="1249">
        <v>22615</v>
      </c>
      <c r="H131" s="1250">
        <v>0</v>
      </c>
      <c r="I131" s="1249">
        <v>22615</v>
      </c>
      <c r="J131" s="1249" t="s">
        <v>1591</v>
      </c>
    </row>
    <row r="132" spans="1:10" x14ac:dyDescent="0.25">
      <c r="A132" s="1249">
        <v>1067</v>
      </c>
      <c r="B132" s="1249" t="s">
        <v>710</v>
      </c>
      <c r="C132" s="1249"/>
      <c r="D132" s="1249" t="s">
        <v>537</v>
      </c>
      <c r="E132" s="1249">
        <v>19000</v>
      </c>
      <c r="F132" s="1250">
        <v>0</v>
      </c>
      <c r="G132" s="1249">
        <v>19000</v>
      </c>
      <c r="H132" s="1250">
        <v>0</v>
      </c>
      <c r="I132" s="1249">
        <v>19000</v>
      </c>
      <c r="J132" s="1249" t="s">
        <v>1591</v>
      </c>
    </row>
    <row r="133" spans="1:10" x14ac:dyDescent="0.25">
      <c r="A133" s="1249">
        <v>1068</v>
      </c>
      <c r="B133" s="1249" t="s">
        <v>711</v>
      </c>
      <c r="C133" s="1249"/>
      <c r="D133" s="1249" t="s">
        <v>537</v>
      </c>
      <c r="E133" s="1249">
        <v>26235</v>
      </c>
      <c r="F133" s="1164">
        <v>0.16006999999999999</v>
      </c>
      <c r="G133" s="1249">
        <v>22615</v>
      </c>
      <c r="H133" s="1250">
        <v>0</v>
      </c>
      <c r="I133" s="1249">
        <v>22615</v>
      </c>
      <c r="J133" s="1249" t="s">
        <v>1591</v>
      </c>
    </row>
    <row r="134" spans="1:10" x14ac:dyDescent="0.25">
      <c r="A134" s="1249">
        <v>1069</v>
      </c>
      <c r="B134" s="1249" t="s">
        <v>712</v>
      </c>
      <c r="C134" s="1249"/>
      <c r="D134" s="1249" t="s">
        <v>537</v>
      </c>
      <c r="E134" s="1249">
        <v>26235</v>
      </c>
      <c r="F134" s="1164">
        <v>0.16006999999999999</v>
      </c>
      <c r="G134" s="1249">
        <v>22615</v>
      </c>
      <c r="H134" s="1250">
        <v>0</v>
      </c>
      <c r="I134" s="1249">
        <v>22615</v>
      </c>
      <c r="J134" s="1249" t="s">
        <v>1591</v>
      </c>
    </row>
    <row r="135" spans="1:10" x14ac:dyDescent="0.25">
      <c r="A135" s="1249">
        <v>1070</v>
      </c>
      <c r="B135" s="1249" t="s">
        <v>713</v>
      </c>
      <c r="C135" s="1249"/>
      <c r="D135" s="1249" t="s">
        <v>537</v>
      </c>
      <c r="E135" s="1249">
        <v>26235</v>
      </c>
      <c r="F135" s="1164">
        <v>0.16006999999999999</v>
      </c>
      <c r="G135" s="1249">
        <v>22615</v>
      </c>
      <c r="H135" s="1250">
        <v>0</v>
      </c>
      <c r="I135" s="1249">
        <v>22615</v>
      </c>
      <c r="J135" s="1249" t="s">
        <v>1591</v>
      </c>
    </row>
    <row r="136" spans="1:10" x14ac:dyDescent="0.25">
      <c r="A136" s="1249">
        <v>1071</v>
      </c>
      <c r="B136" s="1249" t="s">
        <v>714</v>
      </c>
      <c r="C136" s="1249"/>
      <c r="D136" s="1249" t="s">
        <v>537</v>
      </c>
      <c r="E136" s="1249">
        <v>26235</v>
      </c>
      <c r="F136" s="1164">
        <v>0.16006999999999999</v>
      </c>
      <c r="G136" s="1249">
        <v>22615</v>
      </c>
      <c r="H136" s="1250">
        <v>0</v>
      </c>
      <c r="I136" s="1249">
        <v>22615</v>
      </c>
      <c r="J136" s="1249" t="s">
        <v>1591</v>
      </c>
    </row>
    <row r="137" spans="1:10" x14ac:dyDescent="0.25">
      <c r="A137" s="1249">
        <v>1072</v>
      </c>
      <c r="B137" s="1249" t="s">
        <v>715</v>
      </c>
      <c r="C137" s="1249"/>
      <c r="D137" s="1249" t="s">
        <v>537</v>
      </c>
      <c r="E137" s="1249">
        <v>26235</v>
      </c>
      <c r="F137" s="1164">
        <v>0.16006999999999999</v>
      </c>
      <c r="G137" s="1249">
        <v>22615</v>
      </c>
      <c r="H137" s="1250">
        <v>0</v>
      </c>
      <c r="I137" s="1249">
        <v>22615</v>
      </c>
      <c r="J137" s="1249" t="s">
        <v>1591</v>
      </c>
    </row>
    <row r="138" spans="1:10" x14ac:dyDescent="0.25">
      <c r="A138" s="1249">
        <v>1073</v>
      </c>
      <c r="B138" s="1249" t="s">
        <v>716</v>
      </c>
      <c r="C138" s="1249"/>
      <c r="D138" s="1249" t="s">
        <v>537</v>
      </c>
      <c r="E138" s="1249">
        <v>26235</v>
      </c>
      <c r="F138" s="1164">
        <v>0.16006999999999999</v>
      </c>
      <c r="G138" s="1249">
        <v>22615</v>
      </c>
      <c r="H138" s="1250">
        <v>0</v>
      </c>
      <c r="I138" s="1249">
        <v>22615</v>
      </c>
      <c r="J138" s="1249" t="s">
        <v>1591</v>
      </c>
    </row>
    <row r="139" spans="1:10" x14ac:dyDescent="0.25">
      <c r="A139" s="1249">
        <v>1074</v>
      </c>
      <c r="B139" s="1249" t="s">
        <v>717</v>
      </c>
      <c r="C139" s="1249"/>
      <c r="D139" s="1249" t="s">
        <v>537</v>
      </c>
      <c r="E139" s="1249">
        <v>27140</v>
      </c>
      <c r="F139" s="1164">
        <v>0.15390999999999999</v>
      </c>
      <c r="G139" s="1249">
        <v>23520</v>
      </c>
      <c r="H139" s="1250">
        <v>0</v>
      </c>
      <c r="I139" s="1249">
        <v>23520</v>
      </c>
      <c r="J139" s="1249" t="s">
        <v>1591</v>
      </c>
    </row>
    <row r="140" spans="1:10" x14ac:dyDescent="0.25">
      <c r="A140" s="1097">
        <v>1103</v>
      </c>
      <c r="B140" s="1097" t="s">
        <v>731</v>
      </c>
      <c r="C140" s="1097" t="s">
        <v>514</v>
      </c>
      <c r="D140" s="1097" t="s">
        <v>503</v>
      </c>
      <c r="E140" s="1249">
        <v>1518</v>
      </c>
      <c r="F140" s="1250">
        <v>0</v>
      </c>
      <c r="G140" s="1249">
        <v>1518</v>
      </c>
      <c r="H140" s="1250">
        <v>0</v>
      </c>
      <c r="I140" s="1249">
        <v>1518</v>
      </c>
      <c r="J140" s="1249" t="s">
        <v>1592</v>
      </c>
    </row>
    <row r="141" spans="1:10" x14ac:dyDescent="0.25">
      <c r="A141" s="1097">
        <v>1104</v>
      </c>
      <c r="B141" s="1097" t="s">
        <v>732</v>
      </c>
      <c r="C141" s="1097" t="s">
        <v>545</v>
      </c>
      <c r="D141" s="1097" t="s">
        <v>503</v>
      </c>
      <c r="E141" s="1249">
        <v>2318</v>
      </c>
      <c r="F141" s="1250">
        <v>0</v>
      </c>
      <c r="G141" s="1249">
        <v>2318</v>
      </c>
      <c r="H141" s="1250">
        <v>0</v>
      </c>
      <c r="I141" s="1249">
        <v>2318</v>
      </c>
      <c r="J141" s="1249" t="s">
        <v>1592</v>
      </c>
    </row>
    <row r="142" spans="1:10" x14ac:dyDescent="0.25">
      <c r="A142" s="1249">
        <v>1393</v>
      </c>
      <c r="B142" s="1249" t="s">
        <v>795</v>
      </c>
      <c r="C142" s="1249"/>
      <c r="D142" s="1249" t="s">
        <v>537</v>
      </c>
      <c r="E142" s="1249">
        <v>9946</v>
      </c>
      <c r="F142" s="1164">
        <v>0.10009999999999999</v>
      </c>
      <c r="G142" s="1249">
        <v>9041</v>
      </c>
      <c r="H142" s="1250">
        <v>0</v>
      </c>
      <c r="I142" s="1249">
        <v>9041</v>
      </c>
      <c r="J142" s="1249" t="s">
        <v>1591</v>
      </c>
    </row>
    <row r="143" spans="1:10" x14ac:dyDescent="0.25">
      <c r="A143" s="1249">
        <v>1394</v>
      </c>
      <c r="B143" s="1249" t="s">
        <v>796</v>
      </c>
      <c r="C143" s="1249"/>
      <c r="D143" s="1249" t="s">
        <v>537</v>
      </c>
      <c r="E143" s="1249">
        <v>9041</v>
      </c>
      <c r="F143" s="1164">
        <v>0.25030999999999998</v>
      </c>
      <c r="G143" s="1249">
        <v>7231</v>
      </c>
      <c r="H143" s="1250">
        <v>0</v>
      </c>
      <c r="I143" s="1249">
        <v>7231</v>
      </c>
      <c r="J143" s="1249" t="s">
        <v>1591</v>
      </c>
    </row>
    <row r="144" spans="1:10" x14ac:dyDescent="0.25">
      <c r="A144" s="1249">
        <v>1395</v>
      </c>
      <c r="B144" s="1249" t="s">
        <v>797</v>
      </c>
      <c r="C144" s="1249"/>
      <c r="D144" s="1249" t="s">
        <v>537</v>
      </c>
      <c r="E144" s="1249">
        <v>24425</v>
      </c>
      <c r="F144" s="1164">
        <v>0.12506</v>
      </c>
      <c r="G144" s="1249">
        <v>21710</v>
      </c>
      <c r="H144" s="1250">
        <v>0</v>
      </c>
      <c r="I144" s="1249">
        <v>21710</v>
      </c>
      <c r="J144" s="1249" t="s">
        <v>1591</v>
      </c>
    </row>
    <row r="145" spans="1:10" x14ac:dyDescent="0.25">
      <c r="A145" s="1249">
        <v>1408</v>
      </c>
      <c r="B145" s="1249" t="s">
        <v>1072</v>
      </c>
      <c r="C145" s="1249"/>
      <c r="D145" s="1249" t="s">
        <v>537</v>
      </c>
      <c r="E145" s="1249">
        <v>27140</v>
      </c>
      <c r="F145" s="1164">
        <v>0.25012000000000001</v>
      </c>
      <c r="G145" s="1249">
        <v>21710</v>
      </c>
      <c r="H145" s="1250">
        <v>0</v>
      </c>
      <c r="I145" s="1249">
        <v>21710</v>
      </c>
      <c r="J145" s="1249" t="s">
        <v>1591</v>
      </c>
    </row>
    <row r="146" spans="1:10" x14ac:dyDescent="0.25">
      <c r="A146" s="1249">
        <v>1409</v>
      </c>
      <c r="B146" s="1249" t="s">
        <v>803</v>
      </c>
      <c r="C146" s="1249"/>
      <c r="D146" s="1249" t="s">
        <v>537</v>
      </c>
      <c r="E146" s="1249">
        <v>27140</v>
      </c>
      <c r="F146" s="1164">
        <v>0.25012000000000001</v>
      </c>
      <c r="G146" s="1249">
        <v>21710</v>
      </c>
      <c r="H146" s="1250">
        <v>0</v>
      </c>
      <c r="I146" s="1249">
        <v>21710</v>
      </c>
      <c r="J146" s="1249" t="s">
        <v>1591</v>
      </c>
    </row>
    <row r="147" spans="1:10" x14ac:dyDescent="0.25">
      <c r="A147" s="1249">
        <v>1410</v>
      </c>
      <c r="B147" s="1249" t="s">
        <v>804</v>
      </c>
      <c r="C147" s="1249"/>
      <c r="D147" s="1249" t="s">
        <v>537</v>
      </c>
      <c r="E147" s="1249">
        <v>27140</v>
      </c>
      <c r="F147" s="1164">
        <v>0.25012000000000001</v>
      </c>
      <c r="G147" s="1249">
        <v>21710</v>
      </c>
      <c r="H147" s="1250">
        <v>0</v>
      </c>
      <c r="I147" s="1249">
        <v>21710</v>
      </c>
      <c r="J147" s="1249" t="s">
        <v>1591</v>
      </c>
    </row>
    <row r="148" spans="1:10" x14ac:dyDescent="0.25">
      <c r="A148" s="1249">
        <v>1412</v>
      </c>
      <c r="B148" s="1249" t="s">
        <v>805</v>
      </c>
      <c r="C148" s="1249"/>
      <c r="D148" s="1249" t="s">
        <v>537</v>
      </c>
      <c r="E148" s="1249">
        <v>27140</v>
      </c>
      <c r="F148" s="1164">
        <v>0.20008999999999999</v>
      </c>
      <c r="G148" s="1249">
        <v>22615</v>
      </c>
      <c r="H148" s="1250">
        <v>0</v>
      </c>
      <c r="I148" s="1249">
        <v>22615</v>
      </c>
      <c r="J148" s="1249" t="s">
        <v>1591</v>
      </c>
    </row>
    <row r="149" spans="1:10" x14ac:dyDescent="0.25">
      <c r="A149" s="1249">
        <v>1413</v>
      </c>
      <c r="B149" s="1249" t="s">
        <v>806</v>
      </c>
      <c r="C149" s="1249"/>
      <c r="D149" s="1249" t="s">
        <v>537</v>
      </c>
      <c r="E149" s="1249">
        <v>27140</v>
      </c>
      <c r="F149" s="1164">
        <v>0.20008999999999999</v>
      </c>
      <c r="G149" s="1249">
        <v>22615</v>
      </c>
      <c r="H149" s="1250">
        <v>0</v>
      </c>
      <c r="I149" s="1249">
        <v>22615</v>
      </c>
      <c r="J149" s="1249" t="s">
        <v>1591</v>
      </c>
    </row>
    <row r="150" spans="1:10" x14ac:dyDescent="0.25">
      <c r="A150" s="1249">
        <v>1414</v>
      </c>
      <c r="B150" s="1249" t="s">
        <v>807</v>
      </c>
      <c r="C150" s="1249"/>
      <c r="D150" s="1249" t="s">
        <v>537</v>
      </c>
      <c r="E150" s="1249">
        <v>26235</v>
      </c>
      <c r="F150" s="1164">
        <v>0.16006999999999999</v>
      </c>
      <c r="G150" s="1249">
        <v>22615</v>
      </c>
      <c r="H150" s="1250">
        <v>0</v>
      </c>
      <c r="I150" s="1249">
        <v>22615</v>
      </c>
      <c r="J150" s="1249" t="s">
        <v>1591</v>
      </c>
    </row>
    <row r="151" spans="1:10" x14ac:dyDescent="0.25">
      <c r="A151" s="1249">
        <v>1415</v>
      </c>
      <c r="B151" s="1249" t="s">
        <v>808</v>
      </c>
      <c r="C151" s="1249"/>
      <c r="D151" s="1249" t="s">
        <v>537</v>
      </c>
      <c r="E151" s="1249">
        <v>27140</v>
      </c>
      <c r="F151" s="1164">
        <v>0.25012000000000001</v>
      </c>
      <c r="G151" s="1249">
        <v>21710</v>
      </c>
      <c r="H151" s="1250">
        <v>0</v>
      </c>
      <c r="I151" s="1249">
        <v>21710</v>
      </c>
      <c r="J151" s="1249" t="s">
        <v>1591</v>
      </c>
    </row>
    <row r="152" spans="1:10" x14ac:dyDescent="0.25">
      <c r="A152" s="1249">
        <v>1416</v>
      </c>
      <c r="B152" s="1249" t="s">
        <v>809</v>
      </c>
      <c r="C152" s="1249"/>
      <c r="D152" s="1249" t="s">
        <v>537</v>
      </c>
      <c r="E152" s="1249">
        <v>27140</v>
      </c>
      <c r="F152" s="1164">
        <v>0.15390999999999999</v>
      </c>
      <c r="G152" s="1249">
        <v>23520</v>
      </c>
      <c r="H152" s="1250">
        <v>0</v>
      </c>
      <c r="I152" s="1249">
        <v>23520</v>
      </c>
      <c r="J152" s="1249" t="s">
        <v>1591</v>
      </c>
    </row>
    <row r="153" spans="1:10" x14ac:dyDescent="0.25">
      <c r="A153" s="1249">
        <v>1417</v>
      </c>
      <c r="B153" s="1249" t="s">
        <v>810</v>
      </c>
      <c r="C153" s="1249"/>
      <c r="D153" s="1249" t="s">
        <v>537</v>
      </c>
      <c r="E153" s="1249">
        <v>27140</v>
      </c>
      <c r="F153" s="1164">
        <v>0.20008999999999999</v>
      </c>
      <c r="G153" s="1249">
        <v>22615</v>
      </c>
      <c r="H153" s="1250">
        <v>0</v>
      </c>
      <c r="I153" s="1249">
        <v>22615</v>
      </c>
      <c r="J153" s="1249" t="s">
        <v>1591</v>
      </c>
    </row>
    <row r="154" spans="1:10" x14ac:dyDescent="0.25">
      <c r="A154" s="1249">
        <v>1418</v>
      </c>
      <c r="B154" s="1249" t="s">
        <v>1074</v>
      </c>
      <c r="C154" s="1249"/>
      <c r="D154" s="1249" t="s">
        <v>537</v>
      </c>
      <c r="E154" s="1249">
        <v>27140</v>
      </c>
      <c r="F154" s="1164">
        <v>0.20008999999999999</v>
      </c>
      <c r="G154" s="1249">
        <v>22615</v>
      </c>
      <c r="H154" s="1250">
        <v>0</v>
      </c>
      <c r="I154" s="1249">
        <v>22615</v>
      </c>
      <c r="J154" s="1249" t="s">
        <v>1591</v>
      </c>
    </row>
    <row r="155" spans="1:10" x14ac:dyDescent="0.25">
      <c r="A155" s="1249">
        <v>1419</v>
      </c>
      <c r="B155" s="1249" t="s">
        <v>1075</v>
      </c>
      <c r="C155" s="1249"/>
      <c r="D155" s="1249" t="s">
        <v>537</v>
      </c>
      <c r="E155" s="1249">
        <v>27140</v>
      </c>
      <c r="F155" s="1164">
        <v>0.15390999999999999</v>
      </c>
      <c r="G155" s="1249">
        <v>23520</v>
      </c>
      <c r="H155" s="1250">
        <v>0</v>
      </c>
      <c r="I155" s="1249">
        <v>23520</v>
      </c>
      <c r="J155" s="1249" t="s">
        <v>1591</v>
      </c>
    </row>
    <row r="156" spans="1:10" x14ac:dyDescent="0.25">
      <c r="A156" s="1097">
        <v>1428</v>
      </c>
      <c r="B156" s="1097" t="s">
        <v>812</v>
      </c>
      <c r="C156" s="1097"/>
      <c r="D156" s="1097" t="s">
        <v>503</v>
      </c>
      <c r="E156" s="1249">
        <v>27631</v>
      </c>
      <c r="F156" s="1250">
        <v>0</v>
      </c>
      <c r="G156" s="1249">
        <v>27631</v>
      </c>
      <c r="H156" s="1250">
        <v>0</v>
      </c>
      <c r="I156" s="1249">
        <v>27631</v>
      </c>
      <c r="J156" s="1249" t="s">
        <v>1592</v>
      </c>
    </row>
    <row r="157" spans="1:10" x14ac:dyDescent="0.25">
      <c r="A157" s="1097">
        <v>1429</v>
      </c>
      <c r="B157" s="1097" t="s">
        <v>813</v>
      </c>
      <c r="C157" s="1097"/>
      <c r="D157" s="1097" t="s">
        <v>503</v>
      </c>
      <c r="E157" s="1249">
        <v>48848</v>
      </c>
      <c r="F157" s="1250">
        <v>0</v>
      </c>
      <c r="G157" s="1249">
        <v>48848</v>
      </c>
      <c r="H157" s="1250">
        <v>0</v>
      </c>
      <c r="I157" s="1249">
        <v>48848</v>
      </c>
      <c r="J157" s="1249" t="s">
        <v>1592</v>
      </c>
    </row>
    <row r="158" spans="1:10" x14ac:dyDescent="0.25">
      <c r="A158" s="1249">
        <v>1436</v>
      </c>
      <c r="B158" s="1249" t="s">
        <v>1081</v>
      </c>
      <c r="C158" s="1249"/>
      <c r="D158" s="1249" t="s">
        <v>537</v>
      </c>
      <c r="E158" s="1249">
        <v>45240</v>
      </c>
      <c r="F158" s="1164">
        <v>0.11117</v>
      </c>
      <c r="G158" s="1249">
        <v>40714</v>
      </c>
      <c r="H158" s="1250">
        <v>0</v>
      </c>
      <c r="I158" s="1249">
        <v>40714</v>
      </c>
      <c r="J158" s="1249" t="s">
        <v>1591</v>
      </c>
    </row>
    <row r="159" spans="1:10" x14ac:dyDescent="0.25">
      <c r="A159" s="1249">
        <v>1437</v>
      </c>
      <c r="B159" s="1249" t="s">
        <v>1082</v>
      </c>
      <c r="C159" s="1249"/>
      <c r="D159" s="1249" t="s">
        <v>537</v>
      </c>
      <c r="E159" s="1249">
        <v>24425</v>
      </c>
      <c r="F159" s="1164">
        <v>0.12506</v>
      </c>
      <c r="G159" s="1249">
        <v>21710</v>
      </c>
      <c r="H159" s="1250">
        <v>0</v>
      </c>
      <c r="I159" s="1249">
        <v>21710</v>
      </c>
      <c r="J159" s="1249" t="s">
        <v>1591</v>
      </c>
    </row>
    <row r="160" spans="1:10" x14ac:dyDescent="0.25">
      <c r="A160" s="1249">
        <v>1519</v>
      </c>
      <c r="B160" s="1249" t="s">
        <v>819</v>
      </c>
      <c r="C160" s="1249" t="s">
        <v>146</v>
      </c>
      <c r="D160" s="1249" t="s">
        <v>503</v>
      </c>
      <c r="E160" s="1249">
        <v>1</v>
      </c>
      <c r="F160" s="1250">
        <v>0</v>
      </c>
      <c r="G160" s="1249">
        <v>1</v>
      </c>
      <c r="H160" s="1250">
        <v>0</v>
      </c>
      <c r="I160" s="1249">
        <v>1</v>
      </c>
      <c r="J160" s="1249" t="s">
        <v>1591</v>
      </c>
    </row>
    <row r="161" spans="1:10" x14ac:dyDescent="0.25">
      <c r="A161" s="1249">
        <v>2026</v>
      </c>
      <c r="B161" s="1249" t="s">
        <v>1602</v>
      </c>
      <c r="C161" s="1249"/>
      <c r="D161" s="1249" t="s">
        <v>537</v>
      </c>
      <c r="E161" s="1249">
        <v>24425</v>
      </c>
      <c r="F161" s="1249"/>
      <c r="G161" s="1249"/>
      <c r="H161" s="1249"/>
      <c r="I161" s="1249"/>
      <c r="J161" s="1249" t="s">
        <v>1591</v>
      </c>
    </row>
    <row r="162" spans="1:10" x14ac:dyDescent="0.25">
      <c r="A162" s="1249">
        <v>2044</v>
      </c>
      <c r="B162" s="1249" t="s">
        <v>1306</v>
      </c>
      <c r="C162" s="1249" t="s">
        <v>514</v>
      </c>
      <c r="D162" s="1249" t="s">
        <v>503</v>
      </c>
      <c r="E162" s="1249">
        <v>9905</v>
      </c>
      <c r="F162" s="1250">
        <v>0</v>
      </c>
      <c r="G162" s="1249">
        <v>9905</v>
      </c>
      <c r="H162" s="1250">
        <v>0</v>
      </c>
      <c r="I162" s="1249">
        <v>9905</v>
      </c>
      <c r="J162" s="1249" t="s">
        <v>1591</v>
      </c>
    </row>
    <row r="163" spans="1:10" x14ac:dyDescent="0.25">
      <c r="A163" s="1249">
        <v>2070</v>
      </c>
      <c r="B163" s="1249" t="s">
        <v>821</v>
      </c>
      <c r="C163" s="1249"/>
      <c r="D163" s="1249" t="s">
        <v>537</v>
      </c>
      <c r="E163" s="1249">
        <v>26235</v>
      </c>
      <c r="F163" s="1164">
        <v>0.16006999999999999</v>
      </c>
      <c r="G163" s="1249">
        <v>22615</v>
      </c>
      <c r="H163" s="1250">
        <v>0</v>
      </c>
      <c r="I163" s="1249">
        <v>22615</v>
      </c>
      <c r="J163" s="1249" t="s">
        <v>1591</v>
      </c>
    </row>
    <row r="164" spans="1:10" x14ac:dyDescent="0.25">
      <c r="A164" s="1097">
        <v>2146</v>
      </c>
      <c r="B164" s="1097" t="s">
        <v>822</v>
      </c>
      <c r="C164" s="1097" t="s">
        <v>146</v>
      </c>
      <c r="D164" s="1097" t="s">
        <v>503</v>
      </c>
      <c r="E164" s="1249">
        <v>48848</v>
      </c>
      <c r="F164" s="1250">
        <v>0</v>
      </c>
      <c r="G164" s="1249">
        <v>48848</v>
      </c>
      <c r="H164" s="1250">
        <v>0</v>
      </c>
      <c r="I164" s="1249">
        <v>48848</v>
      </c>
      <c r="J164" s="1249" t="s">
        <v>1592</v>
      </c>
    </row>
    <row r="165" spans="1:10" x14ac:dyDescent="0.25">
      <c r="A165" s="1097">
        <v>20001</v>
      </c>
      <c r="B165" s="1097" t="s">
        <v>1445</v>
      </c>
      <c r="C165" s="1097"/>
      <c r="D165" s="1097" t="s">
        <v>630</v>
      </c>
      <c r="E165" s="1249">
        <v>5537</v>
      </c>
      <c r="F165" s="1250">
        <v>0</v>
      </c>
      <c r="G165" s="1249">
        <v>5537</v>
      </c>
      <c r="H165" s="1250">
        <v>0</v>
      </c>
      <c r="I165" s="1249">
        <v>5537</v>
      </c>
      <c r="J165" s="1249" t="s">
        <v>1592</v>
      </c>
    </row>
    <row r="166" spans="1:10" x14ac:dyDescent="0.25">
      <c r="A166" s="1097">
        <v>20002</v>
      </c>
      <c r="B166" s="1097" t="s">
        <v>1446</v>
      </c>
      <c r="C166" s="1097"/>
      <c r="D166" s="1097" t="s">
        <v>630</v>
      </c>
      <c r="E166" s="1249">
        <v>10248</v>
      </c>
      <c r="F166" s="1250">
        <v>0</v>
      </c>
      <c r="G166" s="1249">
        <v>10248</v>
      </c>
      <c r="H166" s="1250">
        <v>0</v>
      </c>
      <c r="I166" s="1249">
        <v>10248</v>
      </c>
      <c r="J166" s="1249" t="s">
        <v>1592</v>
      </c>
    </row>
    <row r="167" spans="1:10" x14ac:dyDescent="0.25">
      <c r="A167" s="1097">
        <v>20003</v>
      </c>
      <c r="B167" s="1097" t="s">
        <v>1447</v>
      </c>
      <c r="C167" s="1097"/>
      <c r="D167" s="1097" t="s">
        <v>630</v>
      </c>
      <c r="E167" s="1249">
        <v>11322</v>
      </c>
      <c r="F167" s="1250">
        <v>0</v>
      </c>
      <c r="G167" s="1249">
        <v>11322</v>
      </c>
      <c r="H167" s="1250">
        <v>0</v>
      </c>
      <c r="I167" s="1249">
        <v>11322</v>
      </c>
      <c r="J167" s="1249" t="s">
        <v>1592</v>
      </c>
    </row>
    <row r="168" spans="1:10" x14ac:dyDescent="0.25">
      <c r="A168" s="1097">
        <v>20004</v>
      </c>
      <c r="B168" s="1097" t="s">
        <v>1448</v>
      </c>
      <c r="C168" s="1097"/>
      <c r="D168" s="1097" t="s">
        <v>630</v>
      </c>
      <c r="E168" s="1249">
        <v>7355</v>
      </c>
      <c r="F168" s="1250">
        <v>0</v>
      </c>
      <c r="G168" s="1249">
        <v>7355</v>
      </c>
      <c r="H168" s="1250">
        <v>0</v>
      </c>
      <c r="I168" s="1249">
        <v>7355</v>
      </c>
      <c r="J168" s="1249" t="s">
        <v>1592</v>
      </c>
    </row>
    <row r="169" spans="1:10" x14ac:dyDescent="0.25">
      <c r="A169" s="1097">
        <v>20005</v>
      </c>
      <c r="B169" s="1097" t="s">
        <v>1449</v>
      </c>
      <c r="C169" s="1097"/>
      <c r="D169" s="1097" t="s">
        <v>630</v>
      </c>
      <c r="E169" s="1249">
        <v>4545</v>
      </c>
      <c r="F169" s="1250">
        <v>0</v>
      </c>
      <c r="G169" s="1249">
        <v>4545</v>
      </c>
      <c r="H169" s="1250">
        <v>0</v>
      </c>
      <c r="I169" s="1249">
        <v>4545</v>
      </c>
      <c r="J169" s="1249" t="s">
        <v>1592</v>
      </c>
    </row>
    <row r="170" spans="1:10" x14ac:dyDescent="0.25">
      <c r="A170" s="1097">
        <v>20006</v>
      </c>
      <c r="B170" s="1097" t="s">
        <v>1450</v>
      </c>
      <c r="C170" s="1097"/>
      <c r="D170" s="1097" t="s">
        <v>630</v>
      </c>
      <c r="E170" s="1249">
        <v>4545</v>
      </c>
      <c r="F170" s="1250">
        <v>0</v>
      </c>
      <c r="G170" s="1249">
        <v>4545</v>
      </c>
      <c r="H170" s="1250">
        <v>0</v>
      </c>
      <c r="I170" s="1249">
        <v>4545</v>
      </c>
      <c r="J170" s="1249" t="s">
        <v>1592</v>
      </c>
    </row>
    <row r="171" spans="1:10" x14ac:dyDescent="0.25">
      <c r="A171" s="1097">
        <v>20007</v>
      </c>
      <c r="B171" s="1097" t="s">
        <v>1451</v>
      </c>
      <c r="C171" s="1097"/>
      <c r="D171" s="1097" t="s">
        <v>630</v>
      </c>
      <c r="E171" s="1249">
        <v>7438</v>
      </c>
      <c r="F171" s="1250">
        <v>0</v>
      </c>
      <c r="G171" s="1249">
        <v>7438</v>
      </c>
      <c r="H171" s="1250">
        <v>0</v>
      </c>
      <c r="I171" s="1249">
        <v>7438</v>
      </c>
      <c r="J171" s="1249" t="s">
        <v>1592</v>
      </c>
    </row>
    <row r="172" spans="1:10" x14ac:dyDescent="0.25">
      <c r="A172" s="1097">
        <v>20008</v>
      </c>
      <c r="B172" s="1097" t="s">
        <v>1452</v>
      </c>
      <c r="C172" s="1097"/>
      <c r="D172" s="1097" t="s">
        <v>630</v>
      </c>
      <c r="E172" s="1249">
        <v>8264</v>
      </c>
      <c r="F172" s="1250">
        <v>0</v>
      </c>
      <c r="G172" s="1249">
        <v>8264</v>
      </c>
      <c r="H172" s="1250">
        <v>0</v>
      </c>
      <c r="I172" s="1249">
        <v>8264</v>
      </c>
      <c r="J172" s="1249" t="s">
        <v>1592</v>
      </c>
    </row>
    <row r="173" spans="1:10" x14ac:dyDescent="0.25">
      <c r="A173" s="1097">
        <v>20009</v>
      </c>
      <c r="B173" s="1097" t="s">
        <v>1453</v>
      </c>
      <c r="C173" s="1097"/>
      <c r="D173" s="1097" t="s">
        <v>630</v>
      </c>
      <c r="E173" s="1249">
        <v>5702</v>
      </c>
      <c r="F173" s="1250">
        <v>0</v>
      </c>
      <c r="G173" s="1249">
        <v>5702</v>
      </c>
      <c r="H173" s="1250">
        <v>0</v>
      </c>
      <c r="I173" s="1249">
        <v>5702</v>
      </c>
      <c r="J173" s="1249" t="s">
        <v>1592</v>
      </c>
    </row>
    <row r="174" spans="1:10" x14ac:dyDescent="0.25">
      <c r="A174" s="1097">
        <v>20010</v>
      </c>
      <c r="B174" s="1097" t="s">
        <v>1454</v>
      </c>
      <c r="C174" s="1097"/>
      <c r="D174" s="1097" t="s">
        <v>630</v>
      </c>
      <c r="E174" s="1249">
        <v>10826</v>
      </c>
      <c r="F174" s="1250">
        <v>0</v>
      </c>
      <c r="G174" s="1249">
        <v>10826</v>
      </c>
      <c r="H174" s="1250">
        <v>0</v>
      </c>
      <c r="I174" s="1249">
        <v>10826</v>
      </c>
      <c r="J174" s="1249" t="s">
        <v>1592</v>
      </c>
    </row>
    <row r="175" spans="1:10" x14ac:dyDescent="0.25">
      <c r="A175" s="1097">
        <v>20011</v>
      </c>
      <c r="B175" s="1097" t="s">
        <v>1455</v>
      </c>
      <c r="C175" s="1097"/>
      <c r="D175" s="1097" t="s">
        <v>630</v>
      </c>
      <c r="E175" s="1249">
        <v>12397</v>
      </c>
      <c r="F175" s="1250">
        <v>0</v>
      </c>
      <c r="G175" s="1249">
        <v>12397</v>
      </c>
      <c r="H175" s="1250">
        <v>0</v>
      </c>
      <c r="I175" s="1249">
        <v>12397</v>
      </c>
      <c r="J175" s="1249" t="s">
        <v>1592</v>
      </c>
    </row>
    <row r="176" spans="1:10" x14ac:dyDescent="0.25">
      <c r="A176" s="1097">
        <v>20012</v>
      </c>
      <c r="B176" s="1097" t="s">
        <v>1456</v>
      </c>
      <c r="C176" s="1097"/>
      <c r="D176" s="1097" t="s">
        <v>630</v>
      </c>
      <c r="E176" s="1249">
        <v>5702</v>
      </c>
      <c r="F176" s="1250">
        <v>0</v>
      </c>
      <c r="G176" s="1249">
        <v>5702</v>
      </c>
      <c r="H176" s="1250">
        <v>0</v>
      </c>
      <c r="I176" s="1249">
        <v>5702</v>
      </c>
      <c r="J176" s="1249" t="s">
        <v>1592</v>
      </c>
    </row>
    <row r="177" spans="1:10" x14ac:dyDescent="0.25">
      <c r="A177" s="1097">
        <v>20013</v>
      </c>
      <c r="B177" s="1097" t="s">
        <v>1457</v>
      </c>
      <c r="C177" s="1097"/>
      <c r="D177" s="1097" t="s">
        <v>630</v>
      </c>
      <c r="E177" s="1249">
        <v>4339</v>
      </c>
      <c r="F177" s="1250">
        <v>0</v>
      </c>
      <c r="G177" s="1249">
        <v>4339</v>
      </c>
      <c r="H177" s="1250">
        <v>0</v>
      </c>
      <c r="I177" s="1249">
        <v>4339</v>
      </c>
      <c r="J177" s="1249" t="s">
        <v>1592</v>
      </c>
    </row>
    <row r="178" spans="1:10" x14ac:dyDescent="0.25">
      <c r="A178" s="1097">
        <v>20014</v>
      </c>
      <c r="B178" s="1097" t="s">
        <v>1458</v>
      </c>
      <c r="C178" s="1097"/>
      <c r="D178" s="1097" t="s">
        <v>630</v>
      </c>
      <c r="E178" s="1249">
        <v>5909</v>
      </c>
      <c r="F178" s="1250">
        <v>0</v>
      </c>
      <c r="G178" s="1249">
        <v>5909</v>
      </c>
      <c r="H178" s="1250">
        <v>0</v>
      </c>
      <c r="I178" s="1249">
        <v>5909</v>
      </c>
      <c r="J178" s="1249" t="s">
        <v>1592</v>
      </c>
    </row>
    <row r="179" spans="1:10" x14ac:dyDescent="0.25">
      <c r="A179" s="1097">
        <v>20015</v>
      </c>
      <c r="B179" s="1097" t="s">
        <v>1459</v>
      </c>
      <c r="C179" s="1097"/>
      <c r="D179" s="1097" t="s">
        <v>630</v>
      </c>
      <c r="E179" s="1249">
        <v>4091</v>
      </c>
      <c r="F179" s="1250">
        <v>0</v>
      </c>
      <c r="G179" s="1249">
        <v>4091</v>
      </c>
      <c r="H179" s="1250">
        <v>0</v>
      </c>
      <c r="I179" s="1249">
        <v>4091</v>
      </c>
      <c r="J179" s="1249" t="s">
        <v>1592</v>
      </c>
    </row>
    <row r="180" spans="1:10" x14ac:dyDescent="0.25">
      <c r="A180" s="1097">
        <v>20016</v>
      </c>
      <c r="B180" s="1097" t="s">
        <v>1460</v>
      </c>
      <c r="C180" s="1097"/>
      <c r="D180" s="1097" t="s">
        <v>630</v>
      </c>
      <c r="E180" s="1249">
        <v>6157</v>
      </c>
      <c r="F180" s="1250">
        <v>0</v>
      </c>
      <c r="G180" s="1249">
        <v>6157</v>
      </c>
      <c r="H180" s="1250">
        <v>0</v>
      </c>
      <c r="I180" s="1249">
        <v>6157</v>
      </c>
      <c r="J180" s="1249" t="s">
        <v>1592</v>
      </c>
    </row>
    <row r="181" spans="1:10" x14ac:dyDescent="0.25">
      <c r="A181" s="1097">
        <v>20017</v>
      </c>
      <c r="B181" s="1097" t="s">
        <v>1461</v>
      </c>
      <c r="C181" s="1097"/>
      <c r="D181" s="1097" t="s">
        <v>630</v>
      </c>
      <c r="E181" s="1249">
        <v>2975</v>
      </c>
      <c r="F181" s="1250">
        <v>0</v>
      </c>
      <c r="G181" s="1249">
        <v>2975</v>
      </c>
      <c r="H181" s="1250">
        <v>0</v>
      </c>
      <c r="I181" s="1249">
        <v>2975</v>
      </c>
      <c r="J181" s="1249" t="s">
        <v>1592</v>
      </c>
    </row>
    <row r="182" spans="1:10" x14ac:dyDescent="0.25">
      <c r="A182" s="1097">
        <v>20018</v>
      </c>
      <c r="B182" s="1097" t="s">
        <v>1462</v>
      </c>
      <c r="C182" s="1097"/>
      <c r="D182" s="1097" t="s">
        <v>630</v>
      </c>
      <c r="E182" s="1249">
        <v>3884</v>
      </c>
      <c r="F182" s="1250">
        <v>0</v>
      </c>
      <c r="G182" s="1249">
        <v>3884</v>
      </c>
      <c r="H182" s="1250">
        <v>0</v>
      </c>
      <c r="I182" s="1249">
        <v>3884</v>
      </c>
      <c r="J182" s="1249" t="s">
        <v>1592</v>
      </c>
    </row>
    <row r="183" spans="1:10" x14ac:dyDescent="0.25">
      <c r="A183" s="1097">
        <v>20019</v>
      </c>
      <c r="B183" s="1097" t="s">
        <v>1463</v>
      </c>
      <c r="C183" s="1097"/>
      <c r="D183" s="1097" t="s">
        <v>630</v>
      </c>
      <c r="E183" s="1249">
        <v>5950</v>
      </c>
      <c r="F183" s="1250">
        <v>0</v>
      </c>
      <c r="G183" s="1249">
        <v>5950</v>
      </c>
      <c r="H183" s="1250">
        <v>0</v>
      </c>
      <c r="I183" s="1249">
        <v>5950</v>
      </c>
      <c r="J183" s="1249" t="s">
        <v>1592</v>
      </c>
    </row>
    <row r="184" spans="1:10" x14ac:dyDescent="0.25">
      <c r="A184" s="1097">
        <v>20020</v>
      </c>
      <c r="B184" s="1097" t="s">
        <v>1464</v>
      </c>
      <c r="C184" s="1097"/>
      <c r="D184" s="1097" t="s">
        <v>630</v>
      </c>
      <c r="E184" s="1249">
        <v>8182</v>
      </c>
      <c r="F184" s="1250">
        <v>0</v>
      </c>
      <c r="G184" s="1249">
        <v>8182</v>
      </c>
      <c r="H184" s="1250">
        <v>0</v>
      </c>
      <c r="I184" s="1249">
        <v>8182</v>
      </c>
      <c r="J184" s="1249" t="s">
        <v>1592</v>
      </c>
    </row>
    <row r="185" spans="1:10" x14ac:dyDescent="0.25">
      <c r="A185" s="1097">
        <v>20021</v>
      </c>
      <c r="B185" s="1097" t="s">
        <v>1465</v>
      </c>
      <c r="C185" s="1097"/>
      <c r="D185" s="1097" t="s">
        <v>630</v>
      </c>
      <c r="E185" s="1249">
        <v>1983</v>
      </c>
      <c r="F185" s="1250">
        <v>0</v>
      </c>
      <c r="G185" s="1249">
        <v>1983</v>
      </c>
      <c r="H185" s="1250">
        <v>0</v>
      </c>
      <c r="I185" s="1249">
        <v>1983</v>
      </c>
      <c r="J185" s="1249" t="s">
        <v>1592</v>
      </c>
    </row>
    <row r="186" spans="1:10" x14ac:dyDescent="0.25">
      <c r="A186" s="1097">
        <v>20022</v>
      </c>
      <c r="B186" s="1097" t="s">
        <v>1466</v>
      </c>
      <c r="C186" s="1097"/>
      <c r="D186" s="1097" t="s">
        <v>630</v>
      </c>
      <c r="E186" s="1249">
        <v>3223</v>
      </c>
      <c r="F186" s="1250">
        <v>0</v>
      </c>
      <c r="G186" s="1249">
        <v>3223</v>
      </c>
      <c r="H186" s="1250">
        <v>0</v>
      </c>
      <c r="I186" s="1249">
        <v>3223</v>
      </c>
      <c r="J186" s="1249" t="s">
        <v>1592</v>
      </c>
    </row>
    <row r="187" spans="1:10" x14ac:dyDescent="0.25">
      <c r="A187" s="1097">
        <v>20023</v>
      </c>
      <c r="B187" s="1097"/>
      <c r="C187" s="1097"/>
      <c r="D187" s="1097"/>
      <c r="E187" s="1249">
        <v>3017</v>
      </c>
      <c r="F187" s="1250">
        <v>0</v>
      </c>
      <c r="G187" s="1249">
        <v>3017</v>
      </c>
      <c r="H187" s="1250">
        <v>0</v>
      </c>
      <c r="I187" s="1249">
        <v>3017</v>
      </c>
      <c r="J187" s="1249" t="s">
        <v>1592</v>
      </c>
    </row>
    <row r="188" spans="1:10" x14ac:dyDescent="0.25">
      <c r="A188" s="1097">
        <v>20024</v>
      </c>
      <c r="B188" s="1097"/>
      <c r="C188" s="1097"/>
      <c r="D188" s="1097"/>
      <c r="E188" s="1249">
        <v>2314</v>
      </c>
      <c r="F188" s="1250">
        <v>0</v>
      </c>
      <c r="G188" s="1249">
        <v>2314</v>
      </c>
      <c r="H188" s="1250">
        <v>0</v>
      </c>
      <c r="I188" s="1249">
        <v>2314</v>
      </c>
      <c r="J188" s="1249" t="s">
        <v>1592</v>
      </c>
    </row>
    <row r="189" spans="1:10" x14ac:dyDescent="0.25">
      <c r="A189" s="1097">
        <v>20025</v>
      </c>
      <c r="B189" s="1097"/>
      <c r="C189" s="1097"/>
      <c r="D189" s="1097"/>
      <c r="E189" s="1249">
        <v>2810</v>
      </c>
      <c r="F189" s="1250">
        <v>0</v>
      </c>
      <c r="G189" s="1249">
        <v>2810</v>
      </c>
      <c r="H189" s="1250">
        <v>0</v>
      </c>
      <c r="I189" s="1249">
        <v>2810</v>
      </c>
      <c r="J189" s="1249" t="s">
        <v>1592</v>
      </c>
    </row>
    <row r="190" spans="1:10" x14ac:dyDescent="0.25">
      <c r="A190" s="1097">
        <v>20026</v>
      </c>
      <c r="B190" s="1097"/>
      <c r="C190" s="1097"/>
      <c r="D190" s="1097"/>
      <c r="E190" s="1249">
        <v>2810</v>
      </c>
      <c r="F190" s="1250">
        <v>0</v>
      </c>
      <c r="G190" s="1249">
        <v>2810</v>
      </c>
      <c r="H190" s="1250">
        <v>0</v>
      </c>
      <c r="I190" s="1249">
        <v>2810</v>
      </c>
      <c r="J190" s="1249" t="s">
        <v>1592</v>
      </c>
    </row>
    <row r="191" spans="1:10" x14ac:dyDescent="0.25">
      <c r="A191" s="1097">
        <v>20027</v>
      </c>
      <c r="B191" s="1097"/>
      <c r="C191" s="1097"/>
      <c r="D191" s="1097"/>
      <c r="E191" s="1249">
        <v>3512</v>
      </c>
      <c r="F191" s="1250">
        <v>0</v>
      </c>
      <c r="G191" s="1249">
        <v>3512</v>
      </c>
      <c r="H191" s="1250">
        <v>0</v>
      </c>
      <c r="I191" s="1249">
        <v>3512</v>
      </c>
      <c r="J191" s="1249" t="s">
        <v>1592</v>
      </c>
    </row>
    <row r="192" spans="1:10" x14ac:dyDescent="0.25">
      <c r="A192" s="1097">
        <v>20028</v>
      </c>
      <c r="B192" s="1097" t="s">
        <v>1467</v>
      </c>
      <c r="C192" s="1097"/>
      <c r="D192" s="1097" t="s">
        <v>630</v>
      </c>
      <c r="E192" s="1249">
        <v>7400</v>
      </c>
      <c r="F192" s="1250">
        <v>0</v>
      </c>
      <c r="G192" s="1249">
        <v>7400</v>
      </c>
      <c r="H192" s="1250">
        <v>0</v>
      </c>
      <c r="I192" s="1249">
        <v>7400</v>
      </c>
      <c r="J192" s="1249" t="s">
        <v>1592</v>
      </c>
    </row>
    <row r="193" spans="1:10" x14ac:dyDescent="0.25">
      <c r="A193" s="1097">
        <v>20029</v>
      </c>
      <c r="B193" s="1097" t="s">
        <v>1468</v>
      </c>
      <c r="C193" s="1097"/>
      <c r="D193" s="1097" t="s">
        <v>630</v>
      </c>
      <c r="E193" s="1249">
        <v>7400</v>
      </c>
      <c r="F193" s="1250">
        <v>0</v>
      </c>
      <c r="G193" s="1249">
        <v>7400</v>
      </c>
      <c r="H193" s="1250">
        <v>0</v>
      </c>
      <c r="I193" s="1249">
        <v>7400</v>
      </c>
      <c r="J193" s="1249" t="s">
        <v>1592</v>
      </c>
    </row>
    <row r="194" spans="1:10" x14ac:dyDescent="0.25">
      <c r="A194" s="1097">
        <v>20030</v>
      </c>
      <c r="B194" s="1097" t="s">
        <v>1469</v>
      </c>
      <c r="C194" s="1097"/>
      <c r="D194" s="1097" t="s">
        <v>630</v>
      </c>
      <c r="E194" s="1249">
        <v>7400</v>
      </c>
      <c r="F194" s="1250">
        <v>0</v>
      </c>
      <c r="G194" s="1249">
        <v>7400</v>
      </c>
      <c r="H194" s="1250">
        <v>0</v>
      </c>
      <c r="I194" s="1249">
        <v>7400</v>
      </c>
      <c r="J194" s="1249" t="s">
        <v>1592</v>
      </c>
    </row>
    <row r="195" spans="1:10" x14ac:dyDescent="0.25">
      <c r="A195" s="1097">
        <v>20031</v>
      </c>
      <c r="B195" s="1097" t="s">
        <v>1470</v>
      </c>
      <c r="C195" s="1097"/>
      <c r="D195" s="1097" t="s">
        <v>630</v>
      </c>
      <c r="E195" s="1249">
        <v>11281</v>
      </c>
      <c r="F195" s="1250">
        <v>0</v>
      </c>
      <c r="G195" s="1249">
        <v>11281</v>
      </c>
      <c r="H195" s="1250">
        <v>0</v>
      </c>
      <c r="I195" s="1249">
        <v>11281</v>
      </c>
      <c r="J195" s="1249" t="s">
        <v>1592</v>
      </c>
    </row>
    <row r="196" spans="1:10" x14ac:dyDescent="0.25">
      <c r="A196" s="1097">
        <v>20032</v>
      </c>
      <c r="B196" s="1097" t="s">
        <v>1471</v>
      </c>
      <c r="C196" s="1097"/>
      <c r="D196" s="1097" t="s">
        <v>630</v>
      </c>
      <c r="E196" s="1249">
        <v>10661</v>
      </c>
      <c r="F196" s="1250">
        <v>0</v>
      </c>
      <c r="G196" s="1249">
        <v>10661</v>
      </c>
      <c r="H196" s="1250">
        <v>0</v>
      </c>
      <c r="I196" s="1249">
        <v>10661</v>
      </c>
      <c r="J196" s="1249" t="s">
        <v>1592</v>
      </c>
    </row>
    <row r="197" spans="1:10" x14ac:dyDescent="0.25">
      <c r="A197" s="1097">
        <v>20033</v>
      </c>
      <c r="B197" s="1097" t="s">
        <v>1472</v>
      </c>
      <c r="C197" s="1097"/>
      <c r="D197" s="1097" t="s">
        <v>630</v>
      </c>
      <c r="E197" s="1249">
        <v>21479</v>
      </c>
      <c r="F197" s="1250">
        <v>0</v>
      </c>
      <c r="G197" s="1249">
        <v>21479</v>
      </c>
      <c r="H197" s="1250">
        <v>0</v>
      </c>
      <c r="I197" s="1249">
        <v>21479</v>
      </c>
      <c r="J197" s="1249" t="s">
        <v>1592</v>
      </c>
    </row>
    <row r="198" spans="1:10" x14ac:dyDescent="0.25">
      <c r="A198" s="1097">
        <v>20034</v>
      </c>
      <c r="B198" s="1097" t="s">
        <v>1473</v>
      </c>
      <c r="C198" s="1097"/>
      <c r="D198" s="1097" t="s">
        <v>630</v>
      </c>
      <c r="E198" s="1249">
        <v>21479</v>
      </c>
      <c r="F198" s="1250">
        <v>0</v>
      </c>
      <c r="G198" s="1249">
        <v>21479</v>
      </c>
      <c r="H198" s="1250">
        <v>0</v>
      </c>
      <c r="I198" s="1249">
        <v>21479</v>
      </c>
      <c r="J198" s="1249" t="s">
        <v>1592</v>
      </c>
    </row>
    <row r="199" spans="1:10" x14ac:dyDescent="0.25">
      <c r="A199" s="1097">
        <v>20035</v>
      </c>
      <c r="B199" s="1097" t="s">
        <v>1474</v>
      </c>
      <c r="C199" s="1097"/>
      <c r="D199" s="1097" t="s">
        <v>630</v>
      </c>
      <c r="E199" s="1249">
        <v>12314</v>
      </c>
      <c r="F199" s="1250">
        <v>0</v>
      </c>
      <c r="G199" s="1249">
        <v>12314</v>
      </c>
      <c r="H199" s="1250">
        <v>0</v>
      </c>
      <c r="I199" s="1249">
        <v>12314</v>
      </c>
      <c r="J199" s="1249" t="s">
        <v>1592</v>
      </c>
    </row>
    <row r="200" spans="1:10" x14ac:dyDescent="0.25">
      <c r="A200" s="1097">
        <v>20036</v>
      </c>
      <c r="B200" s="1097" t="s">
        <v>1475</v>
      </c>
      <c r="C200" s="1097"/>
      <c r="D200" s="1097" t="s">
        <v>630</v>
      </c>
      <c r="E200" s="1249">
        <v>12314</v>
      </c>
      <c r="F200" s="1250">
        <v>0</v>
      </c>
      <c r="G200" s="1249">
        <v>12314</v>
      </c>
      <c r="H200" s="1250">
        <v>0</v>
      </c>
      <c r="I200" s="1249">
        <v>12314</v>
      </c>
      <c r="J200" s="1249" t="s">
        <v>1592</v>
      </c>
    </row>
    <row r="201" spans="1:10" x14ac:dyDescent="0.25">
      <c r="A201" s="1097">
        <v>20037</v>
      </c>
      <c r="B201" s="1097" t="s">
        <v>1476</v>
      </c>
      <c r="C201" s="1097"/>
      <c r="D201" s="1097" t="s">
        <v>630</v>
      </c>
      <c r="E201" s="1249">
        <v>12314</v>
      </c>
      <c r="F201" s="1250">
        <v>0</v>
      </c>
      <c r="G201" s="1249">
        <v>12314</v>
      </c>
      <c r="H201" s="1250">
        <v>0</v>
      </c>
      <c r="I201" s="1249">
        <v>12314</v>
      </c>
      <c r="J201" s="1249" t="s">
        <v>1592</v>
      </c>
    </row>
    <row r="202" spans="1:10" x14ac:dyDescent="0.25">
      <c r="A202" s="1097">
        <v>20038</v>
      </c>
      <c r="B202" s="1097" t="s">
        <v>1477</v>
      </c>
      <c r="C202" s="1097"/>
      <c r="D202" s="1097" t="s">
        <v>630</v>
      </c>
      <c r="E202" s="1249">
        <v>12314</v>
      </c>
      <c r="F202" s="1250">
        <v>0</v>
      </c>
      <c r="G202" s="1249">
        <v>12314</v>
      </c>
      <c r="H202" s="1250">
        <v>0</v>
      </c>
      <c r="I202" s="1249">
        <v>12314</v>
      </c>
      <c r="J202" s="1249" t="s">
        <v>1592</v>
      </c>
    </row>
    <row r="203" spans="1:10" x14ac:dyDescent="0.25">
      <c r="A203" s="1097">
        <v>20039</v>
      </c>
      <c r="B203" s="1097" t="s">
        <v>1593</v>
      </c>
      <c r="C203" s="1097"/>
      <c r="D203" s="1097" t="s">
        <v>630</v>
      </c>
      <c r="E203" s="1249">
        <v>12314</v>
      </c>
      <c r="F203" s="1250">
        <v>0</v>
      </c>
      <c r="G203" s="1249">
        <v>12314</v>
      </c>
      <c r="H203" s="1250">
        <v>0</v>
      </c>
      <c r="I203" s="1249">
        <v>12314</v>
      </c>
      <c r="J203" s="1249" t="s">
        <v>1592</v>
      </c>
    </row>
    <row r="204" spans="1:10" x14ac:dyDescent="0.25">
      <c r="A204" s="1097">
        <v>20040</v>
      </c>
      <c r="B204" s="1097" t="s">
        <v>1594</v>
      </c>
      <c r="C204" s="1097"/>
      <c r="D204" s="1097" t="s">
        <v>630</v>
      </c>
      <c r="E204" s="1249">
        <v>12314</v>
      </c>
      <c r="F204" s="1250">
        <v>0</v>
      </c>
      <c r="G204" s="1249">
        <v>12314</v>
      </c>
      <c r="H204" s="1250">
        <v>0</v>
      </c>
      <c r="I204" s="1249">
        <v>12314</v>
      </c>
      <c r="J204" s="1249" t="s">
        <v>1592</v>
      </c>
    </row>
    <row r="205" spans="1:10" x14ac:dyDescent="0.25">
      <c r="A205" s="1097">
        <v>20041</v>
      </c>
      <c r="B205" s="1097" t="s">
        <v>1478</v>
      </c>
      <c r="C205" s="1097"/>
      <c r="D205" s="1097" t="s">
        <v>630</v>
      </c>
      <c r="E205" s="1249">
        <v>12314</v>
      </c>
      <c r="F205" s="1250">
        <v>0</v>
      </c>
      <c r="G205" s="1249">
        <v>12314</v>
      </c>
      <c r="H205" s="1250">
        <v>0</v>
      </c>
      <c r="I205" s="1249">
        <v>12314</v>
      </c>
      <c r="J205" s="1249" t="s">
        <v>1592</v>
      </c>
    </row>
    <row r="206" spans="1:10" x14ac:dyDescent="0.25">
      <c r="A206" s="1097">
        <v>20042</v>
      </c>
      <c r="B206" s="1097" t="s">
        <v>1479</v>
      </c>
      <c r="C206" s="1097"/>
      <c r="D206" s="1097" t="s">
        <v>630</v>
      </c>
      <c r="E206" s="1249">
        <v>4876</v>
      </c>
      <c r="F206" s="1250">
        <v>0</v>
      </c>
      <c r="G206" s="1249">
        <v>4876</v>
      </c>
      <c r="H206" s="1250">
        <v>0</v>
      </c>
      <c r="I206" s="1249">
        <v>4876</v>
      </c>
      <c r="J206" s="1249" t="s">
        <v>1592</v>
      </c>
    </row>
    <row r="207" spans="1:10" x14ac:dyDescent="0.25">
      <c r="A207" s="1249">
        <v>20043</v>
      </c>
      <c r="B207" s="1249" t="s">
        <v>1480</v>
      </c>
      <c r="C207" s="1249"/>
      <c r="D207" s="1249" t="s">
        <v>630</v>
      </c>
      <c r="E207" s="1249">
        <v>28760</v>
      </c>
      <c r="F207" s="1250">
        <v>0</v>
      </c>
      <c r="G207" s="1249">
        <v>28760</v>
      </c>
      <c r="H207" s="1250">
        <v>0</v>
      </c>
      <c r="I207" s="1249">
        <v>28760</v>
      </c>
      <c r="J207" s="1249" t="s">
        <v>1591</v>
      </c>
    </row>
    <row r="208" spans="1:10" x14ac:dyDescent="0.25">
      <c r="A208" s="1249">
        <v>20044</v>
      </c>
      <c r="B208" s="1249" t="s">
        <v>1481</v>
      </c>
      <c r="C208" s="1249"/>
      <c r="D208" s="1249" t="s">
        <v>630</v>
      </c>
      <c r="E208" s="1249">
        <v>27273</v>
      </c>
      <c r="F208" s="1250">
        <v>0</v>
      </c>
      <c r="G208" s="1249">
        <v>27273</v>
      </c>
      <c r="H208" s="1250">
        <v>0</v>
      </c>
      <c r="I208" s="1249">
        <v>27273</v>
      </c>
      <c r="J208" s="1249" t="s">
        <v>1591</v>
      </c>
    </row>
    <row r="209" spans="1:10" x14ac:dyDescent="0.25">
      <c r="A209" s="1249">
        <v>20045</v>
      </c>
      <c r="B209" s="1249" t="s">
        <v>1482</v>
      </c>
      <c r="C209" s="1249"/>
      <c r="D209" s="1249" t="s">
        <v>630</v>
      </c>
      <c r="E209" s="1249">
        <v>39669</v>
      </c>
      <c r="F209" s="1250">
        <v>0</v>
      </c>
      <c r="G209" s="1249">
        <v>39669</v>
      </c>
      <c r="H209" s="1250">
        <v>0</v>
      </c>
      <c r="I209" s="1249">
        <v>39669</v>
      </c>
      <c r="J209" s="1249" t="s">
        <v>1591</v>
      </c>
    </row>
    <row r="210" spans="1:10" x14ac:dyDescent="0.25">
      <c r="A210" s="1249">
        <v>20046</v>
      </c>
      <c r="B210" s="1249" t="s">
        <v>1483</v>
      </c>
      <c r="C210" s="1249"/>
      <c r="D210" s="1249" t="s">
        <v>630</v>
      </c>
      <c r="E210" s="1249">
        <v>38017</v>
      </c>
      <c r="F210" s="1250">
        <v>0</v>
      </c>
      <c r="G210" s="1249">
        <v>38017</v>
      </c>
      <c r="H210" s="1250">
        <v>0</v>
      </c>
      <c r="I210" s="1249">
        <v>38017</v>
      </c>
      <c r="J210" s="1249" t="s">
        <v>1591</v>
      </c>
    </row>
    <row r="211" spans="1:10" x14ac:dyDescent="0.25">
      <c r="A211" s="1097">
        <v>20047</v>
      </c>
      <c r="B211" s="1097" t="s">
        <v>1484</v>
      </c>
      <c r="C211" s="1097"/>
      <c r="D211" s="1097" t="s">
        <v>630</v>
      </c>
      <c r="E211" s="1249">
        <v>814876</v>
      </c>
      <c r="F211" s="1250">
        <v>0</v>
      </c>
      <c r="G211" s="1249">
        <v>814876</v>
      </c>
      <c r="H211" s="1250">
        <v>0</v>
      </c>
      <c r="I211" s="1249">
        <v>814876</v>
      </c>
      <c r="J211" s="1249" t="s">
        <v>1592</v>
      </c>
    </row>
    <row r="212" spans="1:10" x14ac:dyDescent="0.25">
      <c r="A212" s="1097">
        <v>20048</v>
      </c>
      <c r="B212" s="1097" t="s">
        <v>1485</v>
      </c>
      <c r="C212" s="1097"/>
      <c r="D212" s="1097" t="s">
        <v>630</v>
      </c>
      <c r="E212" s="1249">
        <v>425620</v>
      </c>
      <c r="F212" s="1250">
        <v>0</v>
      </c>
      <c r="G212" s="1249">
        <v>425620</v>
      </c>
      <c r="H212" s="1250">
        <v>0</v>
      </c>
      <c r="I212" s="1249">
        <v>425620</v>
      </c>
      <c r="J212" s="1249" t="s">
        <v>1592</v>
      </c>
    </row>
    <row r="213" spans="1:10" x14ac:dyDescent="0.25">
      <c r="A213" s="1097">
        <v>20049</v>
      </c>
      <c r="B213" s="1097" t="s">
        <v>1486</v>
      </c>
      <c r="C213" s="1097"/>
      <c r="D213" s="1097" t="s">
        <v>630</v>
      </c>
      <c r="E213" s="1249">
        <v>57025</v>
      </c>
      <c r="F213" s="1250">
        <v>0</v>
      </c>
      <c r="G213" s="1249">
        <v>57025</v>
      </c>
      <c r="H213" s="1250">
        <v>0</v>
      </c>
      <c r="I213" s="1249">
        <v>57025</v>
      </c>
      <c r="J213" s="1249" t="s">
        <v>1592</v>
      </c>
    </row>
    <row r="214" spans="1:10" x14ac:dyDescent="0.25">
      <c r="A214" s="1097">
        <v>20050</v>
      </c>
      <c r="B214" s="1097" t="s">
        <v>1487</v>
      </c>
      <c r="C214" s="1097"/>
      <c r="D214" s="1097" t="s">
        <v>630</v>
      </c>
      <c r="E214" s="1249">
        <v>32645</v>
      </c>
      <c r="F214" s="1250">
        <v>0</v>
      </c>
      <c r="G214" s="1249">
        <v>32645</v>
      </c>
      <c r="H214" s="1250">
        <v>0</v>
      </c>
      <c r="I214" s="1249">
        <v>32645</v>
      </c>
      <c r="J214" s="1249" t="s">
        <v>1592</v>
      </c>
    </row>
    <row r="215" spans="1:10" x14ac:dyDescent="0.25">
      <c r="A215" s="1097">
        <v>20051</v>
      </c>
      <c r="B215" s="1097" t="s">
        <v>1488</v>
      </c>
      <c r="C215" s="1097"/>
      <c r="D215" s="1097" t="s">
        <v>630</v>
      </c>
      <c r="E215" s="1249">
        <v>62397</v>
      </c>
      <c r="F215" s="1250">
        <v>0</v>
      </c>
      <c r="G215" s="1249">
        <v>62397</v>
      </c>
      <c r="H215" s="1250">
        <v>0</v>
      </c>
      <c r="I215" s="1249">
        <v>62397</v>
      </c>
      <c r="J215" s="1249" t="s">
        <v>1592</v>
      </c>
    </row>
    <row r="216" spans="1:10" x14ac:dyDescent="0.25">
      <c r="A216" s="1097">
        <v>20052</v>
      </c>
      <c r="B216" s="1097" t="s">
        <v>1595</v>
      </c>
      <c r="C216" s="1097"/>
      <c r="D216" s="1097" t="s">
        <v>630</v>
      </c>
      <c r="E216" s="1249">
        <v>80000</v>
      </c>
      <c r="F216" s="1250">
        <v>0</v>
      </c>
      <c r="G216" s="1249">
        <v>80000</v>
      </c>
      <c r="H216" s="1250">
        <v>0</v>
      </c>
      <c r="I216" s="1249">
        <v>80000</v>
      </c>
      <c r="J216" s="1249" t="s">
        <v>1592</v>
      </c>
    </row>
    <row r="217" spans="1:10" x14ac:dyDescent="0.25">
      <c r="A217" s="1097">
        <v>20053</v>
      </c>
      <c r="B217" s="1097" t="s">
        <v>1596</v>
      </c>
      <c r="C217" s="1097"/>
      <c r="D217" s="1097" t="s">
        <v>630</v>
      </c>
      <c r="E217" s="1249">
        <v>81653</v>
      </c>
      <c r="F217" s="1250">
        <v>0</v>
      </c>
      <c r="G217" s="1249">
        <v>81653</v>
      </c>
      <c r="H217" s="1250">
        <v>0</v>
      </c>
      <c r="I217" s="1249">
        <v>81653</v>
      </c>
      <c r="J217" s="1249" t="s">
        <v>1592</v>
      </c>
    </row>
    <row r="218" spans="1:10" x14ac:dyDescent="0.25">
      <c r="A218" s="1097">
        <v>20054</v>
      </c>
      <c r="B218" s="1097" t="s">
        <v>1489</v>
      </c>
      <c r="C218" s="1097"/>
      <c r="D218" s="1097" t="s">
        <v>630</v>
      </c>
      <c r="E218" s="1249">
        <v>3950</v>
      </c>
      <c r="F218" s="1250">
        <v>0</v>
      </c>
      <c r="G218" s="1249">
        <v>3950</v>
      </c>
      <c r="H218" s="1250">
        <v>0</v>
      </c>
      <c r="I218" s="1249">
        <v>3950</v>
      </c>
      <c r="J218" s="1249" t="s">
        <v>1592</v>
      </c>
    </row>
    <row r="219" spans="1:10" x14ac:dyDescent="0.25">
      <c r="A219" s="1097">
        <v>20055</v>
      </c>
      <c r="B219" s="1097" t="s">
        <v>1490</v>
      </c>
      <c r="C219" s="1097"/>
      <c r="D219" s="1097" t="s">
        <v>630</v>
      </c>
      <c r="E219" s="1249">
        <v>0</v>
      </c>
      <c r="F219" s="1249"/>
      <c r="G219" s="1249">
        <v>0</v>
      </c>
      <c r="H219" s="1249"/>
      <c r="I219" s="1249">
        <v>0</v>
      </c>
      <c r="J219" s="1249" t="s">
        <v>1592</v>
      </c>
    </row>
    <row r="220" spans="1:10" x14ac:dyDescent="0.25">
      <c r="A220" s="1097">
        <v>20056</v>
      </c>
      <c r="B220" s="1097" t="s">
        <v>1491</v>
      </c>
      <c r="C220" s="1097"/>
      <c r="D220" s="1097" t="s">
        <v>630</v>
      </c>
      <c r="E220" s="1249">
        <v>0</v>
      </c>
      <c r="F220" s="1249"/>
      <c r="G220" s="1249">
        <v>0</v>
      </c>
      <c r="H220" s="1249"/>
      <c r="I220" s="1249">
        <v>0</v>
      </c>
      <c r="J220" s="1249" t="s">
        <v>1592</v>
      </c>
    </row>
    <row r="221" spans="1:10" x14ac:dyDescent="0.25">
      <c r="A221" s="1097">
        <v>20057</v>
      </c>
      <c r="B221" s="1097" t="s">
        <v>1492</v>
      </c>
      <c r="C221" s="1097"/>
      <c r="D221" s="1097" t="s">
        <v>630</v>
      </c>
      <c r="E221" s="1249">
        <v>16512</v>
      </c>
      <c r="F221" s="1250">
        <v>0</v>
      </c>
      <c r="G221" s="1249">
        <v>16512</v>
      </c>
      <c r="H221" s="1250">
        <v>0</v>
      </c>
      <c r="I221" s="1249">
        <v>16512</v>
      </c>
      <c r="J221" s="1249" t="s">
        <v>1592</v>
      </c>
    </row>
    <row r="222" spans="1:10" x14ac:dyDescent="0.25">
      <c r="A222" s="1097">
        <v>20058</v>
      </c>
      <c r="B222" s="1097" t="s">
        <v>1493</v>
      </c>
      <c r="C222" s="1097"/>
      <c r="D222" s="1097" t="s">
        <v>630</v>
      </c>
      <c r="E222" s="1249">
        <v>16512</v>
      </c>
      <c r="F222" s="1250">
        <v>0</v>
      </c>
      <c r="G222" s="1249">
        <v>16512</v>
      </c>
      <c r="H222" s="1250">
        <v>0</v>
      </c>
      <c r="I222" s="1249">
        <v>16512</v>
      </c>
      <c r="J222" s="1249" t="s">
        <v>1592</v>
      </c>
    </row>
    <row r="223" spans="1:10" x14ac:dyDescent="0.25">
      <c r="A223" s="1097">
        <v>20059</v>
      </c>
      <c r="B223" s="1097" t="s">
        <v>1494</v>
      </c>
      <c r="C223" s="1097"/>
      <c r="D223" s="1097" t="s">
        <v>630</v>
      </c>
      <c r="E223" s="1249">
        <v>16512</v>
      </c>
      <c r="F223" s="1250">
        <v>0</v>
      </c>
      <c r="G223" s="1249">
        <v>16512</v>
      </c>
      <c r="H223" s="1250">
        <v>0</v>
      </c>
      <c r="I223" s="1249">
        <v>16512</v>
      </c>
      <c r="J223" s="1249" t="s">
        <v>1592</v>
      </c>
    </row>
    <row r="224" spans="1:10" x14ac:dyDescent="0.25">
      <c r="A224" s="1097">
        <v>20060</v>
      </c>
      <c r="B224" s="1097" t="s">
        <v>1495</v>
      </c>
      <c r="C224" s="1097"/>
      <c r="D224" s="1097" t="s">
        <v>630</v>
      </c>
      <c r="E224" s="1249">
        <v>16512</v>
      </c>
      <c r="F224" s="1250">
        <v>0</v>
      </c>
      <c r="G224" s="1249">
        <v>16512</v>
      </c>
      <c r="H224" s="1250">
        <v>0</v>
      </c>
      <c r="I224" s="1249">
        <v>16512</v>
      </c>
      <c r="J224" s="1249" t="s">
        <v>1592</v>
      </c>
    </row>
    <row r="225" spans="1:10" x14ac:dyDescent="0.25">
      <c r="A225" s="1097">
        <v>20061</v>
      </c>
      <c r="B225" s="1097" t="s">
        <v>1496</v>
      </c>
      <c r="C225" s="1097"/>
      <c r="D225" s="1097" t="s">
        <v>630</v>
      </c>
      <c r="E225" s="1249">
        <v>7000</v>
      </c>
      <c r="F225" s="1250">
        <v>0</v>
      </c>
      <c r="G225" s="1249">
        <v>7000</v>
      </c>
      <c r="H225" s="1250">
        <v>0</v>
      </c>
      <c r="I225" s="1249">
        <v>7000</v>
      </c>
      <c r="J225" s="1249" t="s">
        <v>1592</v>
      </c>
    </row>
    <row r="226" spans="1:10" x14ac:dyDescent="0.25">
      <c r="A226" s="1097">
        <v>20062</v>
      </c>
      <c r="B226" s="1097" t="s">
        <v>1497</v>
      </c>
      <c r="C226" s="1097"/>
      <c r="D226" s="1097" t="s">
        <v>630</v>
      </c>
      <c r="E226" s="1249">
        <v>7702</v>
      </c>
      <c r="F226" s="1250">
        <v>0</v>
      </c>
      <c r="G226" s="1249">
        <v>7702</v>
      </c>
      <c r="H226" s="1250">
        <v>0</v>
      </c>
      <c r="I226" s="1249">
        <v>7702</v>
      </c>
      <c r="J226" s="1249" t="s">
        <v>1592</v>
      </c>
    </row>
    <row r="227" spans="1:10" x14ac:dyDescent="0.25">
      <c r="A227" s="1097">
        <v>20063</v>
      </c>
      <c r="B227" s="1097" t="s">
        <v>1498</v>
      </c>
      <c r="C227" s="1097"/>
      <c r="D227" s="1097" t="s">
        <v>630</v>
      </c>
      <c r="E227" s="1249">
        <v>7000</v>
      </c>
      <c r="F227" s="1250">
        <v>0</v>
      </c>
      <c r="G227" s="1249">
        <v>7000</v>
      </c>
      <c r="H227" s="1250">
        <v>0</v>
      </c>
      <c r="I227" s="1249">
        <v>7000</v>
      </c>
      <c r="J227" s="1249" t="s">
        <v>1592</v>
      </c>
    </row>
    <row r="228" spans="1:10" x14ac:dyDescent="0.25">
      <c r="A228" s="1097">
        <v>20064</v>
      </c>
      <c r="B228" s="1097" t="s">
        <v>1499</v>
      </c>
      <c r="C228" s="1097"/>
      <c r="D228" s="1097" t="s">
        <v>630</v>
      </c>
      <c r="E228" s="1249">
        <v>7000</v>
      </c>
      <c r="F228" s="1250">
        <v>0</v>
      </c>
      <c r="G228" s="1249">
        <v>7000</v>
      </c>
      <c r="H228" s="1250">
        <v>0</v>
      </c>
      <c r="I228" s="1249">
        <v>7000</v>
      </c>
      <c r="J228" s="1249" t="s">
        <v>1592</v>
      </c>
    </row>
    <row r="229" spans="1:10" x14ac:dyDescent="0.25">
      <c r="A229" s="1097">
        <v>20065</v>
      </c>
      <c r="B229" s="1097" t="s">
        <v>1500</v>
      </c>
      <c r="C229" s="1097"/>
      <c r="D229" s="1097" t="s">
        <v>630</v>
      </c>
      <c r="E229" s="1249">
        <v>7000</v>
      </c>
      <c r="F229" s="1250">
        <v>0</v>
      </c>
      <c r="G229" s="1249">
        <v>7000</v>
      </c>
      <c r="H229" s="1250">
        <v>0</v>
      </c>
      <c r="I229" s="1249">
        <v>7000</v>
      </c>
      <c r="J229" s="1249" t="s">
        <v>1592</v>
      </c>
    </row>
    <row r="230" spans="1:10" x14ac:dyDescent="0.25">
      <c r="A230" s="1097">
        <v>20066</v>
      </c>
      <c r="B230" s="1097" t="s">
        <v>1501</v>
      </c>
      <c r="C230" s="1097"/>
      <c r="D230" s="1097" t="s">
        <v>630</v>
      </c>
      <c r="E230" s="1249">
        <v>7901</v>
      </c>
      <c r="F230" s="1250">
        <v>0</v>
      </c>
      <c r="G230" s="1249">
        <v>7901</v>
      </c>
      <c r="H230" s="1250">
        <v>0</v>
      </c>
      <c r="I230" s="1249">
        <v>7901</v>
      </c>
      <c r="J230" s="1249" t="s">
        <v>1592</v>
      </c>
    </row>
    <row r="231" spans="1:10" x14ac:dyDescent="0.25">
      <c r="A231" s="1097">
        <v>20067</v>
      </c>
      <c r="B231" s="1097" t="s">
        <v>1502</v>
      </c>
      <c r="C231" s="1097"/>
      <c r="D231" s="1097" t="s">
        <v>630</v>
      </c>
      <c r="E231" s="1249">
        <v>7901</v>
      </c>
      <c r="F231" s="1250">
        <v>0</v>
      </c>
      <c r="G231" s="1249">
        <v>7901</v>
      </c>
      <c r="H231" s="1250">
        <v>0</v>
      </c>
      <c r="I231" s="1249">
        <v>7901</v>
      </c>
      <c r="J231" s="1249" t="s">
        <v>1592</v>
      </c>
    </row>
    <row r="232" spans="1:10" x14ac:dyDescent="0.25">
      <c r="A232" s="1097">
        <v>20068</v>
      </c>
      <c r="B232" s="1097" t="s">
        <v>1503</v>
      </c>
      <c r="C232" s="1097"/>
      <c r="D232" s="1097" t="s">
        <v>630</v>
      </c>
      <c r="E232" s="1249">
        <v>6579</v>
      </c>
      <c r="F232" s="1250">
        <v>0</v>
      </c>
      <c r="G232" s="1249">
        <v>6579</v>
      </c>
      <c r="H232" s="1250">
        <v>0</v>
      </c>
      <c r="I232" s="1249">
        <v>6579</v>
      </c>
      <c r="J232" s="1249" t="s">
        <v>1592</v>
      </c>
    </row>
    <row r="233" spans="1:10" x14ac:dyDescent="0.25">
      <c r="A233" s="1097">
        <v>20069</v>
      </c>
      <c r="B233" s="1097" t="s">
        <v>1504</v>
      </c>
      <c r="C233" s="1097"/>
      <c r="D233" s="1097" t="s">
        <v>630</v>
      </c>
      <c r="E233" s="1249">
        <v>10727</v>
      </c>
      <c r="F233" s="1250">
        <v>0</v>
      </c>
      <c r="G233" s="1249">
        <v>10727</v>
      </c>
      <c r="H233" s="1250">
        <v>0</v>
      </c>
      <c r="I233" s="1249">
        <v>10727</v>
      </c>
      <c r="J233" s="1249" t="s">
        <v>1592</v>
      </c>
    </row>
    <row r="234" spans="1:10" x14ac:dyDescent="0.25">
      <c r="A234" s="1097">
        <v>20070</v>
      </c>
      <c r="B234" s="1097" t="s">
        <v>1505</v>
      </c>
      <c r="C234" s="1097"/>
      <c r="D234" s="1097" t="s">
        <v>630</v>
      </c>
      <c r="E234" s="1249">
        <v>9074</v>
      </c>
      <c r="F234" s="1250">
        <v>0</v>
      </c>
      <c r="G234" s="1249">
        <v>9074</v>
      </c>
      <c r="H234" s="1250">
        <v>0</v>
      </c>
      <c r="I234" s="1249">
        <v>9074</v>
      </c>
      <c r="J234" s="1249" t="s">
        <v>1592</v>
      </c>
    </row>
    <row r="235" spans="1:10" x14ac:dyDescent="0.25">
      <c r="A235" s="1097">
        <v>20071</v>
      </c>
      <c r="B235" s="1097" t="s">
        <v>1506</v>
      </c>
      <c r="C235" s="1097"/>
      <c r="D235" s="1097" t="s">
        <v>630</v>
      </c>
      <c r="E235" s="1249">
        <v>9074</v>
      </c>
      <c r="F235" s="1250">
        <v>0</v>
      </c>
      <c r="G235" s="1249">
        <v>9074</v>
      </c>
      <c r="H235" s="1250">
        <v>0</v>
      </c>
      <c r="I235" s="1249">
        <v>9074</v>
      </c>
      <c r="J235" s="1249" t="s">
        <v>1592</v>
      </c>
    </row>
    <row r="236" spans="1:10" x14ac:dyDescent="0.25">
      <c r="A236" s="1097">
        <v>20072</v>
      </c>
      <c r="B236" s="1097" t="s">
        <v>1507</v>
      </c>
      <c r="C236" s="1097"/>
      <c r="D236" s="1097" t="s">
        <v>630</v>
      </c>
      <c r="E236" s="1249">
        <v>9074</v>
      </c>
      <c r="F236" s="1250">
        <v>0</v>
      </c>
      <c r="G236" s="1249">
        <v>9074</v>
      </c>
      <c r="H236" s="1250">
        <v>0</v>
      </c>
      <c r="I236" s="1249">
        <v>9074</v>
      </c>
      <c r="J236" s="1249" t="s">
        <v>1592</v>
      </c>
    </row>
    <row r="237" spans="1:10" x14ac:dyDescent="0.25">
      <c r="A237" s="1097">
        <v>20073</v>
      </c>
      <c r="B237" s="1097" t="s">
        <v>1508</v>
      </c>
      <c r="C237" s="1097"/>
      <c r="D237" s="1097" t="s">
        <v>630</v>
      </c>
      <c r="E237" s="1249">
        <v>9074</v>
      </c>
      <c r="F237" s="1250">
        <v>0</v>
      </c>
      <c r="G237" s="1249">
        <v>9074</v>
      </c>
      <c r="H237" s="1250">
        <v>0</v>
      </c>
      <c r="I237" s="1249">
        <v>9074</v>
      </c>
      <c r="J237" s="1249" t="s">
        <v>1592</v>
      </c>
    </row>
    <row r="238" spans="1:10" x14ac:dyDescent="0.25">
      <c r="A238" s="1097">
        <v>20074</v>
      </c>
      <c r="B238" s="1097" t="s">
        <v>1509</v>
      </c>
      <c r="C238" s="1097"/>
      <c r="D238" s="1097" t="s">
        <v>630</v>
      </c>
      <c r="E238" s="1249">
        <v>9074</v>
      </c>
      <c r="F238" s="1250">
        <v>0</v>
      </c>
      <c r="G238" s="1249">
        <v>9074</v>
      </c>
      <c r="H238" s="1250">
        <v>0</v>
      </c>
      <c r="I238" s="1249">
        <v>9074</v>
      </c>
      <c r="J238" s="1249" t="s">
        <v>1592</v>
      </c>
    </row>
    <row r="239" spans="1:10" x14ac:dyDescent="0.25">
      <c r="A239" s="1097">
        <v>20075</v>
      </c>
      <c r="B239" s="1097" t="s">
        <v>1510</v>
      </c>
      <c r="C239" s="1097"/>
      <c r="D239" s="1097" t="s">
        <v>630</v>
      </c>
      <c r="E239" s="1249">
        <v>16347</v>
      </c>
      <c r="F239" s="1250">
        <v>0</v>
      </c>
      <c r="G239" s="1249">
        <v>16347</v>
      </c>
      <c r="H239" s="1250">
        <v>0</v>
      </c>
      <c r="I239" s="1249">
        <v>16347</v>
      </c>
      <c r="J239" s="1249" t="s">
        <v>1592</v>
      </c>
    </row>
    <row r="240" spans="1:10" x14ac:dyDescent="0.25">
      <c r="A240" s="1097">
        <v>20076</v>
      </c>
      <c r="B240" s="1097" t="s">
        <v>1511</v>
      </c>
      <c r="C240" s="1097"/>
      <c r="D240" s="1097" t="s">
        <v>630</v>
      </c>
      <c r="E240" s="1249">
        <v>16347</v>
      </c>
      <c r="F240" s="1250">
        <v>0</v>
      </c>
      <c r="G240" s="1249">
        <v>16347</v>
      </c>
      <c r="H240" s="1250">
        <v>0</v>
      </c>
      <c r="I240" s="1249">
        <v>16347</v>
      </c>
      <c r="J240" s="1249" t="s">
        <v>1592</v>
      </c>
    </row>
    <row r="241" spans="1:10" x14ac:dyDescent="0.25">
      <c r="A241" s="1097">
        <v>20077</v>
      </c>
      <c r="B241" s="1097" t="s">
        <v>1512</v>
      </c>
      <c r="C241" s="1097"/>
      <c r="D241" s="1097" t="s">
        <v>630</v>
      </c>
      <c r="E241" s="1249">
        <v>11347</v>
      </c>
      <c r="F241" s="1250">
        <v>0</v>
      </c>
      <c r="G241" s="1249">
        <v>11347</v>
      </c>
      <c r="H241" s="1250">
        <v>0</v>
      </c>
      <c r="I241" s="1249">
        <v>11347</v>
      </c>
      <c r="J241" s="1249" t="s">
        <v>1592</v>
      </c>
    </row>
    <row r="242" spans="1:10" x14ac:dyDescent="0.25">
      <c r="A242" s="1097">
        <v>20078</v>
      </c>
      <c r="B242" s="1097" t="s">
        <v>1513</v>
      </c>
      <c r="C242" s="1097"/>
      <c r="D242" s="1097" t="s">
        <v>630</v>
      </c>
      <c r="E242" s="1249">
        <v>13140</v>
      </c>
      <c r="F242" s="1250">
        <v>0</v>
      </c>
      <c r="G242" s="1249">
        <v>13140</v>
      </c>
      <c r="H242" s="1250">
        <v>0</v>
      </c>
      <c r="I242" s="1249">
        <v>13140</v>
      </c>
      <c r="J242" s="1249" t="s">
        <v>1592</v>
      </c>
    </row>
    <row r="243" spans="1:10" x14ac:dyDescent="0.25">
      <c r="A243" s="1097">
        <v>20079</v>
      </c>
      <c r="B243" s="1097" t="s">
        <v>1514</v>
      </c>
      <c r="C243" s="1097"/>
      <c r="D243" s="1097" t="s">
        <v>630</v>
      </c>
      <c r="E243" s="1249">
        <v>13140</v>
      </c>
      <c r="F243" s="1250">
        <v>0</v>
      </c>
      <c r="G243" s="1249">
        <v>13140</v>
      </c>
      <c r="H243" s="1250">
        <v>0</v>
      </c>
      <c r="I243" s="1249">
        <v>13140</v>
      </c>
      <c r="J243" s="1249" t="s">
        <v>1592</v>
      </c>
    </row>
    <row r="244" spans="1:10" x14ac:dyDescent="0.25">
      <c r="A244" s="1097">
        <v>20080</v>
      </c>
      <c r="B244" s="1097" t="s">
        <v>1515</v>
      </c>
      <c r="C244" s="1097"/>
      <c r="D244" s="1097" t="s">
        <v>630</v>
      </c>
      <c r="E244" s="1249">
        <v>13967</v>
      </c>
      <c r="F244" s="1250">
        <v>0</v>
      </c>
      <c r="G244" s="1249">
        <v>13967</v>
      </c>
      <c r="H244" s="1250">
        <v>0</v>
      </c>
      <c r="I244" s="1249">
        <v>13967</v>
      </c>
      <c r="J244" s="1249" t="s">
        <v>1592</v>
      </c>
    </row>
    <row r="245" spans="1:10" x14ac:dyDescent="0.25">
      <c r="A245" s="1097">
        <v>20081</v>
      </c>
      <c r="B245" s="1097" t="s">
        <v>1516</v>
      </c>
      <c r="C245" s="1097"/>
      <c r="D245" s="1097" t="s">
        <v>630</v>
      </c>
      <c r="E245" s="1249">
        <v>28843</v>
      </c>
      <c r="F245" s="1250">
        <v>0</v>
      </c>
      <c r="G245" s="1249">
        <v>28843</v>
      </c>
      <c r="H245" s="1250">
        <v>0</v>
      </c>
      <c r="I245" s="1249">
        <v>28843</v>
      </c>
      <c r="J245" s="1249" t="s">
        <v>1592</v>
      </c>
    </row>
    <row r="246" spans="1:10" x14ac:dyDescent="0.25">
      <c r="A246" s="1097">
        <v>20082</v>
      </c>
      <c r="B246" s="1097" t="s">
        <v>1517</v>
      </c>
      <c r="C246" s="1097"/>
      <c r="D246" s="1097" t="s">
        <v>630</v>
      </c>
      <c r="E246" s="1249">
        <v>24347</v>
      </c>
      <c r="F246" s="1250">
        <v>0</v>
      </c>
      <c r="G246" s="1249">
        <v>24347</v>
      </c>
      <c r="H246" s="1250">
        <v>0</v>
      </c>
      <c r="I246" s="1249">
        <v>24347</v>
      </c>
      <c r="J246" s="1249" t="s">
        <v>1592</v>
      </c>
    </row>
    <row r="247" spans="1:10" x14ac:dyDescent="0.25">
      <c r="A247" s="1097">
        <v>20083</v>
      </c>
      <c r="B247" s="1097" t="s">
        <v>1518</v>
      </c>
      <c r="C247" s="1097"/>
      <c r="D247" s="1097" t="s">
        <v>630</v>
      </c>
      <c r="E247" s="1249">
        <v>21347</v>
      </c>
      <c r="F247" s="1250">
        <v>0</v>
      </c>
      <c r="G247" s="1249">
        <v>21347</v>
      </c>
      <c r="H247" s="1250">
        <v>0</v>
      </c>
      <c r="I247" s="1249">
        <v>21347</v>
      </c>
      <c r="J247" s="1249" t="s">
        <v>1592</v>
      </c>
    </row>
    <row r="248" spans="1:10" x14ac:dyDescent="0.25">
      <c r="A248" s="1097">
        <v>20084</v>
      </c>
      <c r="B248" s="1097" t="s">
        <v>1519</v>
      </c>
      <c r="C248" s="1097"/>
      <c r="D248" s="1097" t="s">
        <v>630</v>
      </c>
      <c r="E248" s="1249">
        <v>21347</v>
      </c>
      <c r="F248" s="1250">
        <v>0</v>
      </c>
      <c r="G248" s="1249">
        <v>21347</v>
      </c>
      <c r="H248" s="1250">
        <v>0</v>
      </c>
      <c r="I248" s="1249">
        <v>21347</v>
      </c>
      <c r="J248" s="1249" t="s">
        <v>1592</v>
      </c>
    </row>
    <row r="249" spans="1:10" x14ac:dyDescent="0.25">
      <c r="A249" s="1097">
        <v>20085</v>
      </c>
      <c r="B249" s="1097" t="s">
        <v>1520</v>
      </c>
      <c r="C249" s="1097"/>
      <c r="D249" s="1097" t="s">
        <v>630</v>
      </c>
      <c r="E249" s="1249">
        <v>21347</v>
      </c>
      <c r="F249" s="1250">
        <v>0</v>
      </c>
      <c r="G249" s="1249">
        <v>21347</v>
      </c>
      <c r="H249" s="1250">
        <v>0</v>
      </c>
      <c r="I249" s="1249">
        <v>21347</v>
      </c>
      <c r="J249" s="1249" t="s">
        <v>1592</v>
      </c>
    </row>
    <row r="250" spans="1:10" x14ac:dyDescent="0.25">
      <c r="A250" s="1097">
        <v>20086</v>
      </c>
      <c r="B250" s="1097" t="s">
        <v>1521</v>
      </c>
      <c r="C250" s="1097"/>
      <c r="D250" s="1097" t="s">
        <v>630</v>
      </c>
      <c r="E250" s="1249">
        <v>21347</v>
      </c>
      <c r="F250" s="1250">
        <v>0</v>
      </c>
      <c r="G250" s="1249">
        <v>21347</v>
      </c>
      <c r="H250" s="1250">
        <v>0</v>
      </c>
      <c r="I250" s="1249">
        <v>21347</v>
      </c>
      <c r="J250" s="1249" t="s">
        <v>1592</v>
      </c>
    </row>
    <row r="251" spans="1:10" x14ac:dyDescent="0.25">
      <c r="A251" s="1097">
        <v>20087</v>
      </c>
      <c r="B251" s="1097" t="s">
        <v>1522</v>
      </c>
      <c r="C251" s="1097"/>
      <c r="D251" s="1097" t="s">
        <v>630</v>
      </c>
      <c r="E251" s="1249">
        <v>31521</v>
      </c>
      <c r="F251" s="1250">
        <v>0</v>
      </c>
      <c r="G251" s="1249">
        <v>31521</v>
      </c>
      <c r="H251" s="1250">
        <v>0</v>
      </c>
      <c r="I251" s="1249">
        <v>31521</v>
      </c>
      <c r="J251" s="1249" t="s">
        <v>1592</v>
      </c>
    </row>
    <row r="252" spans="1:10" x14ac:dyDescent="0.25">
      <c r="A252" s="1097">
        <v>20088</v>
      </c>
      <c r="B252" s="1097"/>
      <c r="C252" s="1097"/>
      <c r="D252" s="1097"/>
      <c r="E252" s="1249">
        <v>1</v>
      </c>
      <c r="F252" s="1250">
        <v>0</v>
      </c>
      <c r="G252" s="1249">
        <v>1</v>
      </c>
      <c r="H252" s="1250">
        <v>0</v>
      </c>
      <c r="I252" s="1249">
        <v>1</v>
      </c>
      <c r="J252" s="1249" t="s">
        <v>1592</v>
      </c>
    </row>
    <row r="253" spans="1:10" x14ac:dyDescent="0.25">
      <c r="A253" s="1097">
        <v>20089</v>
      </c>
      <c r="B253" s="1097"/>
      <c r="C253" s="1097"/>
      <c r="D253" s="1097"/>
      <c r="E253" s="1249">
        <v>1</v>
      </c>
      <c r="F253" s="1250">
        <v>0</v>
      </c>
      <c r="G253" s="1249">
        <v>1</v>
      </c>
      <c r="H253" s="1250">
        <v>0</v>
      </c>
      <c r="I253" s="1249">
        <v>1</v>
      </c>
      <c r="J253" s="1249" t="s">
        <v>1592</v>
      </c>
    </row>
    <row r="254" spans="1:10" x14ac:dyDescent="0.25">
      <c r="A254" s="1097">
        <v>20090</v>
      </c>
      <c r="B254" s="1097"/>
      <c r="C254" s="1097"/>
      <c r="D254" s="1097"/>
      <c r="E254" s="1249">
        <v>1</v>
      </c>
      <c r="F254" s="1250">
        <v>0</v>
      </c>
      <c r="G254" s="1249">
        <v>1</v>
      </c>
      <c r="H254" s="1250">
        <v>0</v>
      </c>
      <c r="I254" s="1249">
        <v>1</v>
      </c>
      <c r="J254" s="1249" t="s">
        <v>1592</v>
      </c>
    </row>
    <row r="255" spans="1:10" x14ac:dyDescent="0.25">
      <c r="A255" s="1097">
        <v>20091</v>
      </c>
      <c r="B255" s="1097"/>
      <c r="C255" s="1097"/>
      <c r="D255" s="1097"/>
      <c r="E255" s="1249">
        <v>1</v>
      </c>
      <c r="F255" s="1250">
        <v>0</v>
      </c>
      <c r="G255" s="1249">
        <v>1</v>
      </c>
      <c r="H255" s="1250">
        <v>0</v>
      </c>
      <c r="I255" s="1249">
        <v>1</v>
      </c>
      <c r="J255" s="1249" t="s">
        <v>1592</v>
      </c>
    </row>
    <row r="256" spans="1:10" x14ac:dyDescent="0.25">
      <c r="A256" s="1097">
        <v>20092</v>
      </c>
      <c r="B256" s="1097"/>
      <c r="C256" s="1097"/>
      <c r="D256" s="1097"/>
      <c r="E256" s="1249">
        <v>1</v>
      </c>
      <c r="F256" s="1250">
        <v>0</v>
      </c>
      <c r="G256" s="1249">
        <v>1</v>
      </c>
      <c r="H256" s="1250">
        <v>0</v>
      </c>
      <c r="I256" s="1249">
        <v>1</v>
      </c>
      <c r="J256" s="1249" t="s">
        <v>1592</v>
      </c>
    </row>
    <row r="257" spans="1:10" x14ac:dyDescent="0.25">
      <c r="A257" s="1097">
        <v>20093</v>
      </c>
      <c r="B257" s="1097"/>
      <c r="C257" s="1097"/>
      <c r="D257" s="1097"/>
      <c r="E257" s="1249">
        <v>1</v>
      </c>
      <c r="F257" s="1250">
        <v>0</v>
      </c>
      <c r="G257" s="1249">
        <v>1</v>
      </c>
      <c r="H257" s="1250">
        <v>0</v>
      </c>
      <c r="I257" s="1249">
        <v>1</v>
      </c>
      <c r="J257" s="1249" t="s">
        <v>1592</v>
      </c>
    </row>
    <row r="258" spans="1:10" x14ac:dyDescent="0.25">
      <c r="A258" s="1097">
        <v>20094</v>
      </c>
      <c r="B258" s="1097"/>
      <c r="C258" s="1097"/>
      <c r="D258" s="1097"/>
      <c r="E258" s="1249">
        <v>1</v>
      </c>
      <c r="F258" s="1250">
        <v>0</v>
      </c>
      <c r="G258" s="1249">
        <v>1</v>
      </c>
      <c r="H258" s="1250">
        <v>0</v>
      </c>
      <c r="I258" s="1249">
        <v>1</v>
      </c>
      <c r="J258" s="1249" t="s">
        <v>1592</v>
      </c>
    </row>
    <row r="259" spans="1:10" x14ac:dyDescent="0.25">
      <c r="A259" s="1097">
        <v>20095</v>
      </c>
      <c r="B259" s="1097"/>
      <c r="C259" s="1097"/>
      <c r="D259" s="1097"/>
      <c r="E259" s="1249">
        <v>1</v>
      </c>
      <c r="F259" s="1250">
        <v>0</v>
      </c>
      <c r="G259" s="1249">
        <v>1</v>
      </c>
      <c r="H259" s="1250">
        <v>0</v>
      </c>
      <c r="I259" s="1249">
        <v>1</v>
      </c>
      <c r="J259" s="1249" t="s">
        <v>1592</v>
      </c>
    </row>
    <row r="260" spans="1:10" x14ac:dyDescent="0.25">
      <c r="A260" s="1097">
        <v>20096</v>
      </c>
      <c r="B260" s="1097"/>
      <c r="C260" s="1097"/>
      <c r="D260" s="1097"/>
      <c r="E260" s="1249">
        <v>1</v>
      </c>
      <c r="F260" s="1250">
        <v>0</v>
      </c>
      <c r="G260" s="1249">
        <v>1</v>
      </c>
      <c r="H260" s="1250">
        <v>0</v>
      </c>
      <c r="I260" s="1249">
        <v>1</v>
      </c>
      <c r="J260" s="1249" t="s">
        <v>1592</v>
      </c>
    </row>
    <row r="261" spans="1:10" x14ac:dyDescent="0.25">
      <c r="A261" s="1097">
        <v>20097</v>
      </c>
      <c r="B261" s="1097"/>
      <c r="C261" s="1097"/>
      <c r="D261" s="1097"/>
      <c r="E261" s="1249">
        <v>1</v>
      </c>
      <c r="F261" s="1250">
        <v>0</v>
      </c>
      <c r="G261" s="1249">
        <v>1</v>
      </c>
      <c r="H261" s="1250">
        <v>0</v>
      </c>
      <c r="I261" s="1249">
        <v>1</v>
      </c>
      <c r="J261" s="1249" t="s">
        <v>1592</v>
      </c>
    </row>
    <row r="262" spans="1:10" x14ac:dyDescent="0.25">
      <c r="A262" s="1097">
        <v>20098</v>
      </c>
      <c r="B262" s="1097"/>
      <c r="C262" s="1097"/>
      <c r="D262" s="1097"/>
      <c r="E262" s="1249">
        <v>1</v>
      </c>
      <c r="F262" s="1250">
        <v>0</v>
      </c>
      <c r="G262" s="1249">
        <v>1</v>
      </c>
      <c r="H262" s="1250">
        <v>0</v>
      </c>
      <c r="I262" s="1249">
        <v>1</v>
      </c>
      <c r="J262" s="1249" t="s">
        <v>1592</v>
      </c>
    </row>
    <row r="263" spans="1:10" x14ac:dyDescent="0.25">
      <c r="A263" s="1097">
        <v>20099</v>
      </c>
      <c r="B263" s="1097"/>
      <c r="C263" s="1097"/>
      <c r="D263" s="1097"/>
      <c r="E263" s="1249">
        <v>1</v>
      </c>
      <c r="F263" s="1250">
        <v>0</v>
      </c>
      <c r="G263" s="1249">
        <v>1</v>
      </c>
      <c r="H263" s="1250">
        <v>0</v>
      </c>
      <c r="I263" s="1249">
        <v>1</v>
      </c>
      <c r="J263" s="1249" t="s">
        <v>1592</v>
      </c>
    </row>
    <row r="264" spans="1:10" x14ac:dyDescent="0.25">
      <c r="A264" s="1097">
        <v>20100</v>
      </c>
      <c r="B264" s="1097"/>
      <c r="C264" s="1097"/>
      <c r="D264" s="1097"/>
      <c r="E264" s="1249">
        <v>1</v>
      </c>
      <c r="F264" s="1250">
        <v>0</v>
      </c>
      <c r="G264" s="1249">
        <v>1</v>
      </c>
      <c r="H264" s="1250">
        <v>0</v>
      </c>
      <c r="I264" s="1249">
        <v>1</v>
      </c>
      <c r="J264" s="1249" t="s">
        <v>1592</v>
      </c>
    </row>
    <row r="265" spans="1:10" x14ac:dyDescent="0.25">
      <c r="A265" s="1097">
        <v>20101</v>
      </c>
      <c r="B265" s="1097"/>
      <c r="C265" s="1097"/>
      <c r="D265" s="1097"/>
      <c r="E265" s="1249">
        <v>1</v>
      </c>
      <c r="F265" s="1250">
        <v>0</v>
      </c>
      <c r="G265" s="1249">
        <v>1</v>
      </c>
      <c r="H265" s="1250">
        <v>0</v>
      </c>
      <c r="I265" s="1249">
        <v>1</v>
      </c>
      <c r="J265" s="1249" t="s">
        <v>1592</v>
      </c>
    </row>
    <row r="266" spans="1:10" x14ac:dyDescent="0.25">
      <c r="A266" s="1097">
        <v>20102</v>
      </c>
      <c r="B266" s="1097"/>
      <c r="C266" s="1097"/>
      <c r="D266" s="1097"/>
      <c r="E266" s="1249">
        <v>1</v>
      </c>
      <c r="F266" s="1250">
        <v>0</v>
      </c>
      <c r="G266" s="1249">
        <v>1</v>
      </c>
      <c r="H266" s="1250">
        <v>0</v>
      </c>
      <c r="I266" s="1249">
        <v>1</v>
      </c>
      <c r="J266" s="1249" t="s">
        <v>1592</v>
      </c>
    </row>
    <row r="267" spans="1:10" x14ac:dyDescent="0.25">
      <c r="A267" s="1097">
        <v>20103</v>
      </c>
      <c r="B267" s="1097"/>
      <c r="C267" s="1097"/>
      <c r="D267" s="1097"/>
      <c r="E267" s="1249">
        <v>1</v>
      </c>
      <c r="F267" s="1250">
        <v>0</v>
      </c>
      <c r="G267" s="1249">
        <v>1</v>
      </c>
      <c r="H267" s="1250">
        <v>0</v>
      </c>
      <c r="I267" s="1249">
        <v>1</v>
      </c>
      <c r="J267" s="1249" t="s">
        <v>1592</v>
      </c>
    </row>
    <row r="268" spans="1:10" x14ac:dyDescent="0.25">
      <c r="A268" s="1097">
        <v>20104</v>
      </c>
      <c r="B268" s="1097"/>
      <c r="C268" s="1097"/>
      <c r="D268" s="1097"/>
      <c r="E268" s="1249">
        <v>1</v>
      </c>
      <c r="F268" s="1250">
        <v>0</v>
      </c>
      <c r="G268" s="1249">
        <v>1</v>
      </c>
      <c r="H268" s="1250">
        <v>0</v>
      </c>
      <c r="I268" s="1249">
        <v>1</v>
      </c>
      <c r="J268" s="1249" t="s">
        <v>1592</v>
      </c>
    </row>
    <row r="269" spans="1:10" x14ac:dyDescent="0.25">
      <c r="A269" s="1097">
        <v>20105</v>
      </c>
      <c r="B269" s="1097"/>
      <c r="C269" s="1097"/>
      <c r="D269" s="1097"/>
      <c r="E269" s="1249">
        <v>1</v>
      </c>
      <c r="F269" s="1250">
        <v>0</v>
      </c>
      <c r="G269" s="1249">
        <v>1</v>
      </c>
      <c r="H269" s="1250">
        <v>0</v>
      </c>
      <c r="I269" s="1249">
        <v>1</v>
      </c>
      <c r="J269" s="1249" t="s">
        <v>1592</v>
      </c>
    </row>
    <row r="270" spans="1:10" x14ac:dyDescent="0.25">
      <c r="A270" s="1097">
        <v>20106</v>
      </c>
      <c r="B270" s="1097"/>
      <c r="C270" s="1097"/>
      <c r="D270" s="1097"/>
      <c r="E270" s="1249">
        <v>1</v>
      </c>
      <c r="F270" s="1250">
        <v>0</v>
      </c>
      <c r="G270" s="1249">
        <v>1</v>
      </c>
      <c r="H270" s="1250">
        <v>0</v>
      </c>
      <c r="I270" s="1249">
        <v>1</v>
      </c>
      <c r="J270" s="1249" t="s">
        <v>1592</v>
      </c>
    </row>
    <row r="271" spans="1:10" x14ac:dyDescent="0.25">
      <c r="A271" s="1097">
        <v>20107</v>
      </c>
      <c r="B271" s="1097"/>
      <c r="C271" s="1097"/>
      <c r="D271" s="1097"/>
      <c r="E271" s="1249">
        <v>1</v>
      </c>
      <c r="F271" s="1250">
        <v>0</v>
      </c>
      <c r="G271" s="1249">
        <v>1</v>
      </c>
      <c r="H271" s="1250">
        <v>0</v>
      </c>
      <c r="I271" s="1249">
        <v>1</v>
      </c>
      <c r="J271" s="1249" t="s">
        <v>1592</v>
      </c>
    </row>
    <row r="272" spans="1:10" x14ac:dyDescent="0.25">
      <c r="A272" s="1097">
        <v>20108</v>
      </c>
      <c r="B272" s="1097"/>
      <c r="C272" s="1097"/>
      <c r="D272" s="1097"/>
      <c r="E272" s="1249">
        <v>1</v>
      </c>
      <c r="F272" s="1250">
        <v>0</v>
      </c>
      <c r="G272" s="1249">
        <v>1</v>
      </c>
      <c r="H272" s="1250">
        <v>0</v>
      </c>
      <c r="I272" s="1249">
        <v>1</v>
      </c>
      <c r="J272" s="1249" t="s">
        <v>1592</v>
      </c>
    </row>
    <row r="273" spans="1:10" x14ac:dyDescent="0.25">
      <c r="A273" s="1097">
        <v>20109</v>
      </c>
      <c r="B273" s="1097"/>
      <c r="C273" s="1097"/>
      <c r="D273" s="1097"/>
      <c r="E273" s="1249">
        <v>1</v>
      </c>
      <c r="F273" s="1250">
        <v>0</v>
      </c>
      <c r="G273" s="1249">
        <v>1</v>
      </c>
      <c r="H273" s="1250">
        <v>0</v>
      </c>
      <c r="I273" s="1249">
        <v>1</v>
      </c>
      <c r="J273" s="1249" t="s">
        <v>1592</v>
      </c>
    </row>
    <row r="274" spans="1:10" x14ac:dyDescent="0.25">
      <c r="A274" s="1097">
        <v>20110</v>
      </c>
      <c r="B274" s="1097"/>
      <c r="C274" s="1097"/>
      <c r="D274" s="1097"/>
      <c r="E274" s="1249">
        <v>1</v>
      </c>
      <c r="F274" s="1250">
        <v>0</v>
      </c>
      <c r="G274" s="1249">
        <v>1</v>
      </c>
      <c r="H274" s="1250">
        <v>0</v>
      </c>
      <c r="I274" s="1249">
        <v>1</v>
      </c>
      <c r="J274" s="1249" t="s">
        <v>1592</v>
      </c>
    </row>
    <row r="275" spans="1:10" x14ac:dyDescent="0.25">
      <c r="A275" s="1097">
        <v>20111</v>
      </c>
      <c r="B275" s="1097"/>
      <c r="C275" s="1097"/>
      <c r="D275" s="1097"/>
      <c r="E275" s="1249">
        <v>1</v>
      </c>
      <c r="F275" s="1250">
        <v>0</v>
      </c>
      <c r="G275" s="1249">
        <v>1</v>
      </c>
      <c r="H275" s="1250">
        <v>0</v>
      </c>
      <c r="I275" s="1249">
        <v>1</v>
      </c>
      <c r="J275" s="1249" t="s">
        <v>1592</v>
      </c>
    </row>
    <row r="276" spans="1:10" x14ac:dyDescent="0.25">
      <c r="A276" s="1097">
        <v>20112</v>
      </c>
      <c r="B276" s="1097"/>
      <c r="C276" s="1097"/>
      <c r="D276" s="1097"/>
      <c r="E276" s="1249">
        <v>1</v>
      </c>
      <c r="F276" s="1250">
        <v>0</v>
      </c>
      <c r="G276" s="1249">
        <v>1</v>
      </c>
      <c r="H276" s="1250">
        <v>0</v>
      </c>
      <c r="I276" s="1249">
        <v>1</v>
      </c>
      <c r="J276" s="1249" t="s">
        <v>1592</v>
      </c>
    </row>
    <row r="277" spans="1:10" x14ac:dyDescent="0.25">
      <c r="A277" s="1097">
        <v>20113</v>
      </c>
      <c r="B277" s="1097"/>
      <c r="C277" s="1097"/>
      <c r="D277" s="1097"/>
      <c r="E277" s="1249">
        <v>1</v>
      </c>
      <c r="F277" s="1250">
        <v>0</v>
      </c>
      <c r="G277" s="1249">
        <v>1</v>
      </c>
      <c r="H277" s="1250">
        <v>0</v>
      </c>
      <c r="I277" s="1249">
        <v>1</v>
      </c>
      <c r="J277" s="1249" t="s">
        <v>1592</v>
      </c>
    </row>
    <row r="278" spans="1:10" x14ac:dyDescent="0.25">
      <c r="A278" s="1097">
        <v>20114</v>
      </c>
      <c r="B278" s="1097"/>
      <c r="C278" s="1097"/>
      <c r="D278" s="1097"/>
      <c r="E278" s="1249">
        <v>1</v>
      </c>
      <c r="F278" s="1250">
        <v>0</v>
      </c>
      <c r="G278" s="1249">
        <v>1</v>
      </c>
      <c r="H278" s="1250">
        <v>0</v>
      </c>
      <c r="I278" s="1249">
        <v>1</v>
      </c>
      <c r="J278" s="1249" t="s">
        <v>1592</v>
      </c>
    </row>
    <row r="279" spans="1:10" x14ac:dyDescent="0.25">
      <c r="A279" s="1097">
        <v>20115</v>
      </c>
      <c r="B279" s="1097"/>
      <c r="C279" s="1097"/>
      <c r="D279" s="1097"/>
      <c r="E279" s="1249">
        <v>1</v>
      </c>
      <c r="F279" s="1250">
        <v>0</v>
      </c>
      <c r="G279" s="1249">
        <v>1</v>
      </c>
      <c r="H279" s="1250">
        <v>0</v>
      </c>
      <c r="I279" s="1249">
        <v>1</v>
      </c>
      <c r="J279" s="1249" t="s">
        <v>1592</v>
      </c>
    </row>
    <row r="280" spans="1:10" x14ac:dyDescent="0.25">
      <c r="A280" s="1097">
        <v>20116</v>
      </c>
      <c r="B280" s="1097"/>
      <c r="C280" s="1097"/>
      <c r="D280" s="1097"/>
      <c r="E280" s="1249">
        <v>1</v>
      </c>
      <c r="F280" s="1250">
        <v>0</v>
      </c>
      <c r="G280" s="1249">
        <v>1</v>
      </c>
      <c r="H280" s="1250">
        <v>0</v>
      </c>
      <c r="I280" s="1249">
        <v>1</v>
      </c>
      <c r="J280" s="1249" t="s">
        <v>1592</v>
      </c>
    </row>
    <row r="281" spans="1:10" x14ac:dyDescent="0.25">
      <c r="A281" s="1097">
        <v>20117</v>
      </c>
      <c r="B281" s="1097"/>
      <c r="C281" s="1097"/>
      <c r="D281" s="1097"/>
      <c r="E281" s="1249">
        <v>1</v>
      </c>
      <c r="F281" s="1250">
        <v>0</v>
      </c>
      <c r="G281" s="1249">
        <v>1</v>
      </c>
      <c r="H281" s="1250">
        <v>0</v>
      </c>
      <c r="I281" s="1249">
        <v>1</v>
      </c>
      <c r="J281" s="1249" t="s">
        <v>1592</v>
      </c>
    </row>
    <row r="282" spans="1:10" x14ac:dyDescent="0.25">
      <c r="A282" s="1097">
        <v>20118</v>
      </c>
      <c r="B282" s="1097"/>
      <c r="C282" s="1097"/>
      <c r="D282" s="1097"/>
      <c r="E282" s="1249">
        <v>1</v>
      </c>
      <c r="F282" s="1250">
        <v>0</v>
      </c>
      <c r="G282" s="1249">
        <v>1</v>
      </c>
      <c r="H282" s="1250">
        <v>0</v>
      </c>
      <c r="I282" s="1249">
        <v>1</v>
      </c>
      <c r="J282" s="1249" t="s">
        <v>1592</v>
      </c>
    </row>
    <row r="283" spans="1:10" x14ac:dyDescent="0.25">
      <c r="A283" s="1097">
        <v>20119</v>
      </c>
      <c r="B283" s="1097"/>
      <c r="C283" s="1097"/>
      <c r="D283" s="1097"/>
      <c r="E283" s="1249">
        <v>1</v>
      </c>
      <c r="F283" s="1250">
        <v>0</v>
      </c>
      <c r="G283" s="1249">
        <v>1</v>
      </c>
      <c r="H283" s="1250">
        <v>0</v>
      </c>
      <c r="I283" s="1249">
        <v>1</v>
      </c>
      <c r="J283" s="1249" t="s">
        <v>1592</v>
      </c>
    </row>
    <row r="284" spans="1:10" x14ac:dyDescent="0.25">
      <c r="A284" s="1097">
        <v>20120</v>
      </c>
      <c r="B284" s="1097"/>
      <c r="C284" s="1097"/>
      <c r="D284" s="1097"/>
      <c r="E284" s="1249">
        <v>1</v>
      </c>
      <c r="F284" s="1250">
        <v>0</v>
      </c>
      <c r="G284" s="1249">
        <v>1</v>
      </c>
      <c r="H284" s="1250">
        <v>0</v>
      </c>
      <c r="I284" s="1249">
        <v>1</v>
      </c>
      <c r="J284" s="1249" t="s">
        <v>1592</v>
      </c>
    </row>
    <row r="285" spans="1:10" x14ac:dyDescent="0.25">
      <c r="A285" s="1097">
        <v>20121</v>
      </c>
      <c r="B285" s="1097"/>
      <c r="C285" s="1097"/>
      <c r="D285" s="1097"/>
      <c r="E285" s="1249">
        <v>1</v>
      </c>
      <c r="F285" s="1250">
        <v>0</v>
      </c>
      <c r="G285" s="1249">
        <v>1</v>
      </c>
      <c r="H285" s="1250">
        <v>0</v>
      </c>
      <c r="I285" s="1249">
        <v>1</v>
      </c>
      <c r="J285" s="1249" t="s">
        <v>1592</v>
      </c>
    </row>
    <row r="286" spans="1:10" x14ac:dyDescent="0.25">
      <c r="A286" s="1097">
        <v>20122</v>
      </c>
      <c r="B286" s="1097"/>
      <c r="C286" s="1097"/>
      <c r="D286" s="1097"/>
      <c r="E286" s="1249">
        <v>1</v>
      </c>
      <c r="F286" s="1250">
        <v>0</v>
      </c>
      <c r="G286" s="1249">
        <v>1</v>
      </c>
      <c r="H286" s="1250">
        <v>0</v>
      </c>
      <c r="I286" s="1249">
        <v>1</v>
      </c>
      <c r="J286" s="1249" t="s">
        <v>1592</v>
      </c>
    </row>
    <row r="287" spans="1:10" x14ac:dyDescent="0.25">
      <c r="A287" s="1097">
        <v>20123</v>
      </c>
      <c r="B287" s="1097"/>
      <c r="C287" s="1097"/>
      <c r="D287" s="1097"/>
      <c r="E287" s="1249">
        <v>1</v>
      </c>
      <c r="F287" s="1250">
        <v>0</v>
      </c>
      <c r="G287" s="1249">
        <v>1</v>
      </c>
      <c r="H287" s="1250">
        <v>0</v>
      </c>
      <c r="I287" s="1249">
        <v>1</v>
      </c>
      <c r="J287" s="1249" t="s">
        <v>1592</v>
      </c>
    </row>
    <row r="288" spans="1:10" x14ac:dyDescent="0.25">
      <c r="A288" s="1097">
        <v>20124</v>
      </c>
      <c r="B288" s="1097"/>
      <c r="C288" s="1097"/>
      <c r="D288" s="1097"/>
      <c r="E288" s="1249">
        <v>1</v>
      </c>
      <c r="F288" s="1250">
        <v>0</v>
      </c>
      <c r="G288" s="1249">
        <v>1</v>
      </c>
      <c r="H288" s="1250">
        <v>0</v>
      </c>
      <c r="I288" s="1249">
        <v>1</v>
      </c>
      <c r="J288" s="1249" t="s">
        <v>1592</v>
      </c>
    </row>
    <row r="289" spans="1:10" x14ac:dyDescent="0.25">
      <c r="A289" s="1097">
        <v>20125</v>
      </c>
      <c r="B289" s="1097"/>
      <c r="C289" s="1097"/>
      <c r="D289" s="1097"/>
      <c r="E289" s="1249">
        <v>1</v>
      </c>
      <c r="F289" s="1250">
        <v>0</v>
      </c>
      <c r="G289" s="1249">
        <v>1</v>
      </c>
      <c r="H289" s="1250">
        <v>0</v>
      </c>
      <c r="I289" s="1249">
        <v>1</v>
      </c>
      <c r="J289" s="1249" t="s">
        <v>1592</v>
      </c>
    </row>
    <row r="290" spans="1:10" x14ac:dyDescent="0.25">
      <c r="A290" s="1097">
        <v>20126</v>
      </c>
      <c r="B290" s="1097"/>
      <c r="C290" s="1097"/>
      <c r="D290" s="1097"/>
      <c r="E290" s="1249">
        <v>1</v>
      </c>
      <c r="F290" s="1250">
        <v>0</v>
      </c>
      <c r="G290" s="1249">
        <v>1</v>
      </c>
      <c r="H290" s="1250">
        <v>0</v>
      </c>
      <c r="I290" s="1249">
        <v>1</v>
      </c>
      <c r="J290" s="1249" t="s">
        <v>1592</v>
      </c>
    </row>
    <row r="291" spans="1:10" x14ac:dyDescent="0.25">
      <c r="A291" s="1097">
        <v>20127</v>
      </c>
      <c r="B291" s="1097"/>
      <c r="C291" s="1097"/>
      <c r="D291" s="1097"/>
      <c r="E291" s="1249">
        <v>1</v>
      </c>
      <c r="F291" s="1250">
        <v>0</v>
      </c>
      <c r="G291" s="1249">
        <v>1</v>
      </c>
      <c r="H291" s="1250">
        <v>0</v>
      </c>
      <c r="I291" s="1249">
        <v>1</v>
      </c>
      <c r="J291" s="1249" t="s">
        <v>1592</v>
      </c>
    </row>
    <row r="292" spans="1:10" x14ac:dyDescent="0.25">
      <c r="A292" s="1097">
        <v>20128</v>
      </c>
      <c r="B292" s="1097"/>
      <c r="C292" s="1097"/>
      <c r="D292" s="1097"/>
      <c r="E292" s="1249">
        <v>1</v>
      </c>
      <c r="F292" s="1250">
        <v>0</v>
      </c>
      <c r="G292" s="1249">
        <v>1</v>
      </c>
      <c r="H292" s="1250">
        <v>0</v>
      </c>
      <c r="I292" s="1249">
        <v>1</v>
      </c>
      <c r="J292" s="1249" t="s">
        <v>1592</v>
      </c>
    </row>
    <row r="293" spans="1:10" x14ac:dyDescent="0.25">
      <c r="A293" s="1097">
        <v>20129</v>
      </c>
      <c r="B293" s="1097"/>
      <c r="C293" s="1097"/>
      <c r="D293" s="1097"/>
      <c r="E293" s="1249">
        <v>1</v>
      </c>
      <c r="F293" s="1250">
        <v>0</v>
      </c>
      <c r="G293" s="1249">
        <v>1</v>
      </c>
      <c r="H293" s="1250">
        <v>0</v>
      </c>
      <c r="I293" s="1249">
        <v>1</v>
      </c>
      <c r="J293" s="1249" t="s">
        <v>1592</v>
      </c>
    </row>
    <row r="294" spans="1:10" x14ac:dyDescent="0.25">
      <c r="A294" s="1097">
        <v>20130</v>
      </c>
      <c r="B294" s="1097"/>
      <c r="C294" s="1097"/>
      <c r="D294" s="1097"/>
      <c r="E294" s="1249">
        <v>1</v>
      </c>
      <c r="F294" s="1250">
        <v>0</v>
      </c>
      <c r="G294" s="1249">
        <v>1</v>
      </c>
      <c r="H294" s="1250">
        <v>0</v>
      </c>
      <c r="I294" s="1249">
        <v>1</v>
      </c>
      <c r="J294" s="1249" t="s">
        <v>1592</v>
      </c>
    </row>
    <row r="295" spans="1:10" x14ac:dyDescent="0.25">
      <c r="A295" s="1097">
        <v>20131</v>
      </c>
      <c r="B295" s="1097"/>
      <c r="C295" s="1097"/>
      <c r="D295" s="1097"/>
      <c r="E295" s="1249">
        <v>1</v>
      </c>
      <c r="F295" s="1250">
        <v>0</v>
      </c>
      <c r="G295" s="1249">
        <v>1</v>
      </c>
      <c r="H295" s="1250">
        <v>0</v>
      </c>
      <c r="I295" s="1249">
        <v>1</v>
      </c>
      <c r="J295" s="1249" t="s">
        <v>1592</v>
      </c>
    </row>
    <row r="296" spans="1:10" x14ac:dyDescent="0.25">
      <c r="A296" s="1097">
        <v>20132</v>
      </c>
      <c r="B296" s="1097"/>
      <c r="C296" s="1097"/>
      <c r="D296" s="1097"/>
      <c r="E296" s="1249">
        <v>1</v>
      </c>
      <c r="F296" s="1250">
        <v>0</v>
      </c>
      <c r="G296" s="1249">
        <v>1</v>
      </c>
      <c r="H296" s="1250">
        <v>0</v>
      </c>
      <c r="I296" s="1249">
        <v>1</v>
      </c>
      <c r="J296" s="1249" t="s">
        <v>1592</v>
      </c>
    </row>
    <row r="297" spans="1:10" x14ac:dyDescent="0.25">
      <c r="A297" s="1097">
        <v>20133</v>
      </c>
      <c r="B297" s="1097"/>
      <c r="C297" s="1097"/>
      <c r="D297" s="1097"/>
      <c r="E297" s="1249">
        <v>1</v>
      </c>
      <c r="F297" s="1250">
        <v>0</v>
      </c>
      <c r="G297" s="1249">
        <v>1</v>
      </c>
      <c r="H297" s="1250">
        <v>0</v>
      </c>
      <c r="I297" s="1249">
        <v>1</v>
      </c>
      <c r="J297" s="1249" t="s">
        <v>1592</v>
      </c>
    </row>
    <row r="298" spans="1:10" x14ac:dyDescent="0.25">
      <c r="A298" s="1097">
        <v>20134</v>
      </c>
      <c r="B298" s="1097"/>
      <c r="C298" s="1097"/>
      <c r="D298" s="1097"/>
      <c r="E298" s="1249">
        <v>1</v>
      </c>
      <c r="F298" s="1250">
        <v>0</v>
      </c>
      <c r="G298" s="1249">
        <v>1</v>
      </c>
      <c r="H298" s="1250">
        <v>0</v>
      </c>
      <c r="I298" s="1249">
        <v>1</v>
      </c>
      <c r="J298" s="1249" t="s">
        <v>1592</v>
      </c>
    </row>
    <row r="299" spans="1:10" x14ac:dyDescent="0.25">
      <c r="A299" s="1097">
        <v>20135</v>
      </c>
      <c r="B299" s="1097"/>
      <c r="C299" s="1097"/>
      <c r="D299" s="1097"/>
      <c r="E299" s="1249">
        <v>1</v>
      </c>
      <c r="F299" s="1250">
        <v>0</v>
      </c>
      <c r="G299" s="1249">
        <v>1</v>
      </c>
      <c r="H299" s="1250">
        <v>0</v>
      </c>
      <c r="I299" s="1249">
        <v>1</v>
      </c>
      <c r="J299" s="1249" t="s">
        <v>1592</v>
      </c>
    </row>
    <row r="300" spans="1:10" x14ac:dyDescent="0.25">
      <c r="A300" s="1097">
        <v>20136</v>
      </c>
      <c r="B300" s="1097"/>
      <c r="C300" s="1097"/>
      <c r="D300" s="1097"/>
      <c r="E300" s="1249">
        <v>1</v>
      </c>
      <c r="F300" s="1250">
        <v>0</v>
      </c>
      <c r="G300" s="1249">
        <v>1</v>
      </c>
      <c r="H300" s="1250">
        <v>0</v>
      </c>
      <c r="I300" s="1249">
        <v>1</v>
      </c>
      <c r="J300" s="1249" t="s">
        <v>1592</v>
      </c>
    </row>
    <row r="301" spans="1:10" x14ac:dyDescent="0.25">
      <c r="A301" s="1097">
        <v>20137</v>
      </c>
      <c r="B301" s="1097" t="s">
        <v>1523</v>
      </c>
      <c r="C301" s="1097"/>
      <c r="D301" s="1097" t="s">
        <v>630</v>
      </c>
      <c r="E301" s="1249">
        <v>3223</v>
      </c>
      <c r="F301" s="1250">
        <v>0</v>
      </c>
      <c r="G301" s="1249">
        <v>3223</v>
      </c>
      <c r="H301" s="1250">
        <v>0</v>
      </c>
      <c r="I301" s="1249">
        <v>3223</v>
      </c>
      <c r="J301" s="1249" t="s">
        <v>1592</v>
      </c>
    </row>
    <row r="302" spans="1:10" x14ac:dyDescent="0.25">
      <c r="A302" s="1097">
        <v>20138</v>
      </c>
      <c r="B302" s="1097" t="s">
        <v>1524</v>
      </c>
      <c r="C302" s="1097"/>
      <c r="D302" s="1097" t="s">
        <v>630</v>
      </c>
      <c r="E302" s="1249">
        <v>2190</v>
      </c>
      <c r="F302" s="1250">
        <v>0</v>
      </c>
      <c r="G302" s="1249">
        <v>2190</v>
      </c>
      <c r="H302" s="1250">
        <v>0</v>
      </c>
      <c r="I302" s="1249">
        <v>2190</v>
      </c>
      <c r="J302" s="1249" t="s">
        <v>1592</v>
      </c>
    </row>
    <row r="303" spans="1:10" x14ac:dyDescent="0.25">
      <c r="A303" s="1097">
        <v>20139</v>
      </c>
      <c r="B303" s="1097" t="s">
        <v>1525</v>
      </c>
      <c r="C303" s="1097"/>
      <c r="D303" s="1097" t="s">
        <v>630</v>
      </c>
      <c r="E303" s="1249">
        <v>2397</v>
      </c>
      <c r="F303" s="1250">
        <v>0</v>
      </c>
      <c r="G303" s="1249">
        <v>2397</v>
      </c>
      <c r="H303" s="1250">
        <v>0</v>
      </c>
      <c r="I303" s="1249">
        <v>2397</v>
      </c>
      <c r="J303" s="1249" t="s">
        <v>1592</v>
      </c>
    </row>
    <row r="304" spans="1:10" x14ac:dyDescent="0.25">
      <c r="A304" s="1097">
        <v>20140</v>
      </c>
      <c r="B304" s="1097" t="s">
        <v>1526</v>
      </c>
      <c r="C304" s="1097"/>
      <c r="D304" s="1097" t="s">
        <v>630</v>
      </c>
      <c r="E304" s="1249">
        <v>2893</v>
      </c>
      <c r="F304" s="1250">
        <v>0</v>
      </c>
      <c r="G304" s="1249">
        <v>2893</v>
      </c>
      <c r="H304" s="1250">
        <v>0</v>
      </c>
      <c r="I304" s="1249">
        <v>2893</v>
      </c>
      <c r="J304" s="1249" t="s">
        <v>1592</v>
      </c>
    </row>
    <row r="305" spans="1:10" x14ac:dyDescent="0.25">
      <c r="A305" s="1097">
        <v>20141</v>
      </c>
      <c r="B305" s="1097" t="s">
        <v>1527</v>
      </c>
      <c r="C305" s="1097"/>
      <c r="D305" s="1097" t="s">
        <v>630</v>
      </c>
      <c r="E305" s="1249">
        <v>2603</v>
      </c>
      <c r="F305" s="1250">
        <v>0</v>
      </c>
      <c r="G305" s="1249">
        <v>2603</v>
      </c>
      <c r="H305" s="1250">
        <v>0</v>
      </c>
      <c r="I305" s="1249">
        <v>2603</v>
      </c>
      <c r="J305" s="1249" t="s">
        <v>1592</v>
      </c>
    </row>
    <row r="306" spans="1:10" x14ac:dyDescent="0.25">
      <c r="A306" s="1097">
        <v>20142</v>
      </c>
      <c r="B306" s="1097" t="s">
        <v>1528</v>
      </c>
      <c r="C306" s="1097"/>
      <c r="D306" s="1097" t="s">
        <v>630</v>
      </c>
      <c r="E306" s="1249">
        <v>2603</v>
      </c>
      <c r="F306" s="1250">
        <v>0</v>
      </c>
      <c r="G306" s="1249">
        <v>2603</v>
      </c>
      <c r="H306" s="1250">
        <v>0</v>
      </c>
      <c r="I306" s="1249">
        <v>2603</v>
      </c>
      <c r="J306" s="1249" t="s">
        <v>1592</v>
      </c>
    </row>
    <row r="307" spans="1:10" x14ac:dyDescent="0.25">
      <c r="A307" s="1097">
        <v>20143</v>
      </c>
      <c r="B307" s="1097" t="s">
        <v>1529</v>
      </c>
      <c r="C307" s="1097"/>
      <c r="D307" s="1097" t="s">
        <v>630</v>
      </c>
      <c r="E307" s="1249">
        <v>3017</v>
      </c>
      <c r="F307" s="1250">
        <v>0</v>
      </c>
      <c r="G307" s="1249">
        <v>3017</v>
      </c>
      <c r="H307" s="1250">
        <v>0</v>
      </c>
      <c r="I307" s="1249">
        <v>3017</v>
      </c>
      <c r="J307" s="1249" t="s">
        <v>1592</v>
      </c>
    </row>
    <row r="308" spans="1:10" x14ac:dyDescent="0.25">
      <c r="A308" s="1097">
        <v>20144</v>
      </c>
      <c r="B308" s="1097" t="s">
        <v>1530</v>
      </c>
      <c r="C308" s="1097"/>
      <c r="D308" s="1097" t="s">
        <v>630</v>
      </c>
      <c r="E308" s="1249">
        <v>3017</v>
      </c>
      <c r="F308" s="1250">
        <v>0</v>
      </c>
      <c r="G308" s="1249">
        <v>3017</v>
      </c>
      <c r="H308" s="1250">
        <v>0</v>
      </c>
      <c r="I308" s="1249">
        <v>3017</v>
      </c>
      <c r="J308" s="1249" t="s">
        <v>1592</v>
      </c>
    </row>
    <row r="309" spans="1:10" x14ac:dyDescent="0.25">
      <c r="A309" s="1097">
        <v>20145</v>
      </c>
      <c r="B309" s="1097" t="s">
        <v>1531</v>
      </c>
      <c r="C309" s="1097"/>
      <c r="D309" s="1097" t="s">
        <v>630</v>
      </c>
      <c r="E309" s="1249">
        <v>3017</v>
      </c>
      <c r="F309" s="1250">
        <v>0</v>
      </c>
      <c r="G309" s="1249">
        <v>3017</v>
      </c>
      <c r="H309" s="1250">
        <v>0</v>
      </c>
      <c r="I309" s="1249">
        <v>3017</v>
      </c>
      <c r="J309" s="1249" t="s">
        <v>1592</v>
      </c>
    </row>
    <row r="310" spans="1:10" x14ac:dyDescent="0.25">
      <c r="A310" s="1097">
        <v>20146</v>
      </c>
      <c r="B310" s="1097" t="s">
        <v>1532</v>
      </c>
      <c r="C310" s="1097"/>
      <c r="D310" s="1097" t="s">
        <v>630</v>
      </c>
      <c r="E310" s="1249">
        <v>12273</v>
      </c>
      <c r="F310" s="1250">
        <v>0</v>
      </c>
      <c r="G310" s="1249">
        <v>12273</v>
      </c>
      <c r="H310" s="1250">
        <v>0</v>
      </c>
      <c r="I310" s="1249">
        <v>12273</v>
      </c>
      <c r="J310" s="1249" t="s">
        <v>1592</v>
      </c>
    </row>
    <row r="311" spans="1:10" x14ac:dyDescent="0.25">
      <c r="A311" s="1097">
        <v>20147</v>
      </c>
      <c r="B311" s="1097" t="s">
        <v>1533</v>
      </c>
      <c r="C311" s="1097"/>
      <c r="D311" s="1097" t="s">
        <v>630</v>
      </c>
      <c r="E311" s="1249">
        <v>4091</v>
      </c>
      <c r="F311" s="1250">
        <v>0</v>
      </c>
      <c r="G311" s="1249">
        <v>4091</v>
      </c>
      <c r="H311" s="1250">
        <v>0</v>
      </c>
      <c r="I311" s="1249">
        <v>4091</v>
      </c>
      <c r="J311" s="1249" t="s">
        <v>1592</v>
      </c>
    </row>
    <row r="312" spans="1:10" x14ac:dyDescent="0.25">
      <c r="A312" s="1097">
        <v>20148</v>
      </c>
      <c r="B312" s="1097" t="s">
        <v>1534</v>
      </c>
      <c r="C312" s="1097"/>
      <c r="D312" s="1097" t="s">
        <v>630</v>
      </c>
      <c r="E312" s="1249">
        <v>4587</v>
      </c>
      <c r="F312" s="1250">
        <v>0</v>
      </c>
      <c r="G312" s="1249">
        <v>4587</v>
      </c>
      <c r="H312" s="1250">
        <v>0</v>
      </c>
      <c r="I312" s="1249">
        <v>4587</v>
      </c>
      <c r="J312" s="1249" t="s">
        <v>1592</v>
      </c>
    </row>
    <row r="313" spans="1:10" x14ac:dyDescent="0.25">
      <c r="A313" s="1097">
        <v>20149</v>
      </c>
      <c r="B313" s="1097" t="s">
        <v>1535</v>
      </c>
      <c r="C313" s="1097"/>
      <c r="D313" s="1097" t="s">
        <v>630</v>
      </c>
      <c r="E313" s="1249">
        <v>3719</v>
      </c>
      <c r="F313" s="1250">
        <v>0</v>
      </c>
      <c r="G313" s="1249">
        <v>3719</v>
      </c>
      <c r="H313" s="1250">
        <v>0</v>
      </c>
      <c r="I313" s="1249">
        <v>3719</v>
      </c>
      <c r="J313" s="1249" t="s">
        <v>1592</v>
      </c>
    </row>
    <row r="314" spans="1:10" x14ac:dyDescent="0.25">
      <c r="A314" s="1097">
        <v>20150</v>
      </c>
      <c r="B314" s="1097" t="s">
        <v>1536</v>
      </c>
      <c r="C314" s="1097"/>
      <c r="D314" s="1097" t="s">
        <v>630</v>
      </c>
      <c r="E314" s="1249">
        <v>8256</v>
      </c>
      <c r="F314" s="1250">
        <v>0</v>
      </c>
      <c r="G314" s="1249">
        <v>8256</v>
      </c>
      <c r="H314" s="1250">
        <v>0</v>
      </c>
      <c r="I314" s="1249">
        <v>8256</v>
      </c>
      <c r="J314" s="1249" t="s">
        <v>1592</v>
      </c>
    </row>
    <row r="315" spans="1:10" x14ac:dyDescent="0.25">
      <c r="A315" s="1097">
        <v>20151</v>
      </c>
      <c r="B315" s="1097"/>
      <c r="C315" s="1097"/>
      <c r="D315" s="1097"/>
      <c r="E315" s="1249">
        <v>4950</v>
      </c>
      <c r="F315" s="1250">
        <v>0</v>
      </c>
      <c r="G315" s="1249">
        <v>4950</v>
      </c>
      <c r="H315" s="1250">
        <v>0</v>
      </c>
      <c r="I315" s="1249">
        <v>4950</v>
      </c>
      <c r="J315" s="1249" t="s">
        <v>1592</v>
      </c>
    </row>
    <row r="316" spans="1:10" x14ac:dyDescent="0.25">
      <c r="A316" s="1097">
        <v>20152</v>
      </c>
      <c r="B316" s="1097"/>
      <c r="C316" s="1097"/>
      <c r="D316" s="1097"/>
      <c r="E316" s="1249">
        <v>4950</v>
      </c>
      <c r="F316" s="1250">
        <v>0</v>
      </c>
      <c r="G316" s="1249">
        <v>4950</v>
      </c>
      <c r="H316" s="1250">
        <v>0</v>
      </c>
      <c r="I316" s="1249">
        <v>4950</v>
      </c>
      <c r="J316" s="1249" t="s">
        <v>1592</v>
      </c>
    </row>
    <row r="317" spans="1:10" x14ac:dyDescent="0.25">
      <c r="A317" s="1097">
        <v>20153</v>
      </c>
      <c r="B317" s="1097"/>
      <c r="C317" s="1097"/>
      <c r="D317" s="1097"/>
      <c r="E317" s="1249">
        <v>4950</v>
      </c>
      <c r="F317" s="1250">
        <v>0</v>
      </c>
      <c r="G317" s="1249">
        <v>4950</v>
      </c>
      <c r="H317" s="1250">
        <v>0</v>
      </c>
      <c r="I317" s="1249">
        <v>4950</v>
      </c>
      <c r="J317" s="1249" t="s">
        <v>1592</v>
      </c>
    </row>
    <row r="318" spans="1:10" x14ac:dyDescent="0.25">
      <c r="A318" s="1097">
        <v>20154</v>
      </c>
      <c r="B318" s="1097" t="s">
        <v>1537</v>
      </c>
      <c r="C318" s="1097"/>
      <c r="D318" s="1097" t="s">
        <v>630</v>
      </c>
      <c r="E318" s="1249">
        <v>2709</v>
      </c>
      <c r="F318" s="1250">
        <v>0</v>
      </c>
      <c r="G318" s="1249">
        <v>2709</v>
      </c>
      <c r="H318" s="1250">
        <v>0</v>
      </c>
      <c r="I318" s="1249">
        <v>2709</v>
      </c>
      <c r="J318" s="1249" t="s">
        <v>1592</v>
      </c>
    </row>
    <row r="319" spans="1:10" x14ac:dyDescent="0.25">
      <c r="A319" s="1097">
        <v>20155</v>
      </c>
      <c r="B319" s="1097" t="s">
        <v>1538</v>
      </c>
      <c r="C319" s="1097"/>
      <c r="D319" s="1097" t="s">
        <v>630</v>
      </c>
      <c r="E319" s="1249">
        <v>2025</v>
      </c>
      <c r="F319" s="1250">
        <v>0</v>
      </c>
      <c r="G319" s="1249">
        <v>2025</v>
      </c>
      <c r="H319" s="1250">
        <v>0</v>
      </c>
      <c r="I319" s="1249">
        <v>2025</v>
      </c>
      <c r="J319" s="1249" t="s">
        <v>1592</v>
      </c>
    </row>
    <row r="320" spans="1:10" x14ac:dyDescent="0.25">
      <c r="A320" s="1097">
        <v>20156</v>
      </c>
      <c r="B320" s="1097"/>
      <c r="C320" s="1097"/>
      <c r="D320" s="1097"/>
      <c r="E320" s="1249">
        <v>3926</v>
      </c>
      <c r="F320" s="1250">
        <v>0</v>
      </c>
      <c r="G320" s="1249">
        <v>3926</v>
      </c>
      <c r="H320" s="1250">
        <v>0</v>
      </c>
      <c r="I320" s="1249">
        <v>3926</v>
      </c>
      <c r="J320" s="1249" t="s">
        <v>1592</v>
      </c>
    </row>
    <row r="321" spans="1:10" x14ac:dyDescent="0.25">
      <c r="A321" s="1097">
        <v>20157</v>
      </c>
      <c r="B321" s="1097" t="s">
        <v>1539</v>
      </c>
      <c r="C321" s="1097"/>
      <c r="D321" s="1097" t="s">
        <v>630</v>
      </c>
      <c r="E321" s="1249">
        <v>8099</v>
      </c>
      <c r="F321" s="1250">
        <v>0</v>
      </c>
      <c r="G321" s="1249">
        <v>8099</v>
      </c>
      <c r="H321" s="1250">
        <v>0</v>
      </c>
      <c r="I321" s="1249">
        <v>8099</v>
      </c>
      <c r="J321" s="1249" t="s">
        <v>1592</v>
      </c>
    </row>
    <row r="322" spans="1:10" x14ac:dyDescent="0.25">
      <c r="A322" s="1097">
        <v>20158</v>
      </c>
      <c r="B322" s="1097" t="s">
        <v>1540</v>
      </c>
      <c r="C322" s="1097"/>
      <c r="D322" s="1097" t="s">
        <v>630</v>
      </c>
      <c r="E322" s="1249">
        <v>6900</v>
      </c>
      <c r="F322" s="1250">
        <v>0</v>
      </c>
      <c r="G322" s="1249">
        <v>6900</v>
      </c>
      <c r="H322" s="1250">
        <v>0</v>
      </c>
      <c r="I322" s="1249">
        <v>6900</v>
      </c>
      <c r="J322" s="1249" t="s">
        <v>1592</v>
      </c>
    </row>
    <row r="323" spans="1:10" x14ac:dyDescent="0.25">
      <c r="A323" s="1097">
        <v>20159</v>
      </c>
      <c r="B323" s="1097" t="s">
        <v>1541</v>
      </c>
      <c r="C323" s="1097"/>
      <c r="D323" s="1097" t="s">
        <v>630</v>
      </c>
      <c r="E323" s="1249">
        <v>1901</v>
      </c>
      <c r="F323" s="1250">
        <v>0</v>
      </c>
      <c r="G323" s="1249">
        <v>1901</v>
      </c>
      <c r="H323" s="1250">
        <v>0</v>
      </c>
      <c r="I323" s="1249">
        <v>1901</v>
      </c>
      <c r="J323" s="1249" t="s">
        <v>1592</v>
      </c>
    </row>
    <row r="324" spans="1:10" x14ac:dyDescent="0.25">
      <c r="A324" s="1097">
        <v>20160</v>
      </c>
      <c r="B324" s="1097" t="s">
        <v>1542</v>
      </c>
      <c r="C324" s="1097"/>
      <c r="D324" s="1097" t="s">
        <v>630</v>
      </c>
      <c r="E324" s="1249">
        <v>1901</v>
      </c>
      <c r="F324" s="1250">
        <v>0</v>
      </c>
      <c r="G324" s="1249">
        <v>1901</v>
      </c>
      <c r="H324" s="1250">
        <v>0</v>
      </c>
      <c r="I324" s="1249">
        <v>1901</v>
      </c>
      <c r="J324" s="1249" t="s">
        <v>1592</v>
      </c>
    </row>
    <row r="325" spans="1:10" x14ac:dyDescent="0.25">
      <c r="A325" s="1097">
        <v>20161</v>
      </c>
      <c r="B325" s="1097" t="s">
        <v>1543</v>
      </c>
      <c r="C325" s="1097"/>
      <c r="D325" s="1097" t="s">
        <v>630</v>
      </c>
      <c r="E325" s="1249">
        <v>1901</v>
      </c>
      <c r="F325" s="1250">
        <v>0</v>
      </c>
      <c r="G325" s="1249">
        <v>1901</v>
      </c>
      <c r="H325" s="1250">
        <v>0</v>
      </c>
      <c r="I325" s="1249">
        <v>1901</v>
      </c>
      <c r="J325" s="1249" t="s">
        <v>1592</v>
      </c>
    </row>
    <row r="326" spans="1:10" x14ac:dyDescent="0.25">
      <c r="A326" s="1097">
        <v>20162</v>
      </c>
      <c r="B326" s="1097"/>
      <c r="C326" s="1097"/>
      <c r="D326" s="1097"/>
      <c r="E326" s="1249">
        <v>8017</v>
      </c>
      <c r="F326" s="1250">
        <v>0</v>
      </c>
      <c r="G326" s="1249">
        <v>8017</v>
      </c>
      <c r="H326" s="1250">
        <v>0</v>
      </c>
      <c r="I326" s="1249">
        <v>8017</v>
      </c>
      <c r="J326" s="1249" t="s">
        <v>1592</v>
      </c>
    </row>
    <row r="327" spans="1:10" x14ac:dyDescent="0.25">
      <c r="A327" s="1097">
        <v>20163</v>
      </c>
      <c r="B327" s="1097" t="s">
        <v>1544</v>
      </c>
      <c r="C327" s="1097"/>
      <c r="D327" s="1097" t="s">
        <v>630</v>
      </c>
      <c r="E327" s="1249">
        <v>6116</v>
      </c>
      <c r="F327" s="1250">
        <v>0</v>
      </c>
      <c r="G327" s="1249">
        <v>6116</v>
      </c>
      <c r="H327" s="1250">
        <v>0</v>
      </c>
      <c r="I327" s="1249">
        <v>6116</v>
      </c>
      <c r="J327" s="1249" t="s">
        <v>1592</v>
      </c>
    </row>
    <row r="328" spans="1:10" x14ac:dyDescent="0.25">
      <c r="A328" s="1097">
        <v>20164</v>
      </c>
      <c r="B328" s="1097" t="s">
        <v>1545</v>
      </c>
      <c r="C328" s="1097"/>
      <c r="D328" s="1097" t="s">
        <v>630</v>
      </c>
      <c r="E328" s="1249">
        <v>6116</v>
      </c>
      <c r="F328" s="1250">
        <v>0</v>
      </c>
      <c r="G328" s="1249">
        <v>6116</v>
      </c>
      <c r="H328" s="1250">
        <v>0</v>
      </c>
      <c r="I328" s="1249">
        <v>6116</v>
      </c>
      <c r="J328" s="1249" t="s">
        <v>1592</v>
      </c>
    </row>
    <row r="329" spans="1:10" x14ac:dyDescent="0.25">
      <c r="A329" s="1097">
        <v>20165</v>
      </c>
      <c r="B329" s="1097" t="s">
        <v>1546</v>
      </c>
      <c r="C329" s="1097"/>
      <c r="D329" s="1097" t="s">
        <v>630</v>
      </c>
      <c r="E329" s="1249">
        <v>6116</v>
      </c>
      <c r="F329" s="1250">
        <v>0</v>
      </c>
      <c r="G329" s="1249">
        <v>6116</v>
      </c>
      <c r="H329" s="1250">
        <v>0</v>
      </c>
      <c r="I329" s="1249">
        <v>6116</v>
      </c>
      <c r="J329" s="1249" t="s">
        <v>1592</v>
      </c>
    </row>
    <row r="330" spans="1:10" x14ac:dyDescent="0.25">
      <c r="A330" s="1097">
        <v>20166</v>
      </c>
      <c r="B330" s="1097" t="s">
        <v>1547</v>
      </c>
      <c r="C330" s="1097"/>
      <c r="D330" s="1097" t="s">
        <v>630</v>
      </c>
      <c r="E330" s="1249">
        <v>4132</v>
      </c>
      <c r="F330" s="1250">
        <v>0</v>
      </c>
      <c r="G330" s="1249">
        <v>4132</v>
      </c>
      <c r="H330" s="1250">
        <v>0</v>
      </c>
      <c r="I330" s="1249">
        <v>4132</v>
      </c>
      <c r="J330" s="1249" t="s">
        <v>1592</v>
      </c>
    </row>
    <row r="331" spans="1:10" x14ac:dyDescent="0.25">
      <c r="A331" s="1097">
        <v>20167</v>
      </c>
      <c r="B331" s="1097" t="s">
        <v>1548</v>
      </c>
      <c r="C331" s="1097"/>
      <c r="D331" s="1097" t="s">
        <v>630</v>
      </c>
      <c r="E331" s="1249">
        <v>4132</v>
      </c>
      <c r="F331" s="1250">
        <v>0</v>
      </c>
      <c r="G331" s="1249">
        <v>4132</v>
      </c>
      <c r="H331" s="1250">
        <v>0</v>
      </c>
      <c r="I331" s="1249">
        <v>4132</v>
      </c>
      <c r="J331" s="1249" t="s">
        <v>1592</v>
      </c>
    </row>
    <row r="332" spans="1:10" x14ac:dyDescent="0.25">
      <c r="A332" s="1097">
        <v>20168</v>
      </c>
      <c r="B332" s="1097" t="s">
        <v>1549</v>
      </c>
      <c r="C332" s="1097"/>
      <c r="D332" s="1097" t="s">
        <v>630</v>
      </c>
      <c r="E332" s="1249">
        <v>4132</v>
      </c>
      <c r="F332" s="1250">
        <v>0</v>
      </c>
      <c r="G332" s="1249">
        <v>4132</v>
      </c>
      <c r="H332" s="1250">
        <v>0</v>
      </c>
      <c r="I332" s="1249">
        <v>4132</v>
      </c>
      <c r="J332" s="1249" t="s">
        <v>1592</v>
      </c>
    </row>
    <row r="333" spans="1:10" x14ac:dyDescent="0.25">
      <c r="A333" s="1097">
        <v>20169</v>
      </c>
      <c r="B333" s="1097" t="s">
        <v>1550</v>
      </c>
      <c r="C333" s="1097"/>
      <c r="D333" s="1097" t="s">
        <v>630</v>
      </c>
      <c r="E333" s="1249">
        <v>4132</v>
      </c>
      <c r="F333" s="1250">
        <v>0</v>
      </c>
      <c r="G333" s="1249">
        <v>4132</v>
      </c>
      <c r="H333" s="1250">
        <v>0</v>
      </c>
      <c r="I333" s="1249">
        <v>4132</v>
      </c>
      <c r="J333" s="1249" t="s">
        <v>1592</v>
      </c>
    </row>
    <row r="334" spans="1:10" x14ac:dyDescent="0.25">
      <c r="A334" s="1097">
        <v>20170</v>
      </c>
      <c r="B334" s="1097" t="s">
        <v>1551</v>
      </c>
      <c r="C334" s="1097"/>
      <c r="D334" s="1097" t="s">
        <v>630</v>
      </c>
      <c r="E334" s="1249">
        <v>4132</v>
      </c>
      <c r="F334" s="1250">
        <v>0</v>
      </c>
      <c r="G334" s="1249">
        <v>4132</v>
      </c>
      <c r="H334" s="1250">
        <v>0</v>
      </c>
      <c r="I334" s="1249">
        <v>4132</v>
      </c>
      <c r="J334" s="1249" t="s">
        <v>1592</v>
      </c>
    </row>
    <row r="335" spans="1:10" x14ac:dyDescent="0.25">
      <c r="A335" s="1097">
        <v>20171</v>
      </c>
      <c r="B335" s="1097" t="s">
        <v>1552</v>
      </c>
      <c r="C335" s="1097"/>
      <c r="D335" s="1097" t="s">
        <v>630</v>
      </c>
      <c r="E335" s="1249">
        <v>3719</v>
      </c>
      <c r="F335" s="1250">
        <v>0</v>
      </c>
      <c r="G335" s="1249">
        <v>3719</v>
      </c>
      <c r="H335" s="1250">
        <v>0</v>
      </c>
      <c r="I335" s="1249">
        <v>3719</v>
      </c>
      <c r="J335" s="1249" t="s">
        <v>1592</v>
      </c>
    </row>
    <row r="336" spans="1:10" x14ac:dyDescent="0.25">
      <c r="A336" s="1097">
        <v>20172</v>
      </c>
      <c r="B336" s="1097" t="s">
        <v>1553</v>
      </c>
      <c r="C336" s="1097"/>
      <c r="D336" s="1097" t="s">
        <v>630</v>
      </c>
      <c r="E336" s="1249">
        <v>3719</v>
      </c>
      <c r="F336" s="1250">
        <v>0</v>
      </c>
      <c r="G336" s="1249">
        <v>3719</v>
      </c>
      <c r="H336" s="1250">
        <v>0</v>
      </c>
      <c r="I336" s="1249">
        <v>3719</v>
      </c>
      <c r="J336" s="1249" t="s">
        <v>1592</v>
      </c>
    </row>
    <row r="337" spans="1:10" x14ac:dyDescent="0.25">
      <c r="A337" s="1097">
        <v>20173</v>
      </c>
      <c r="B337" s="1097" t="s">
        <v>1554</v>
      </c>
      <c r="C337" s="1097"/>
      <c r="D337" s="1097" t="s">
        <v>630</v>
      </c>
      <c r="E337" s="1249">
        <v>2066</v>
      </c>
      <c r="F337" s="1250">
        <v>0</v>
      </c>
      <c r="G337" s="1249">
        <v>2066</v>
      </c>
      <c r="H337" s="1250">
        <v>0</v>
      </c>
      <c r="I337" s="1249">
        <v>2066</v>
      </c>
      <c r="J337" s="1249" t="s">
        <v>1592</v>
      </c>
    </row>
    <row r="338" spans="1:10" x14ac:dyDescent="0.25">
      <c r="A338" s="1097">
        <v>20174</v>
      </c>
      <c r="B338" s="1097" t="s">
        <v>1555</v>
      </c>
      <c r="C338" s="1097"/>
      <c r="D338" s="1097" t="s">
        <v>630</v>
      </c>
      <c r="E338" s="1249">
        <v>7430</v>
      </c>
      <c r="F338" s="1164">
        <v>4.5999999999999999E-3</v>
      </c>
      <c r="G338" s="1249">
        <v>7396</v>
      </c>
      <c r="H338" s="1250">
        <v>0</v>
      </c>
      <c r="I338" s="1249">
        <v>7396</v>
      </c>
      <c r="J338" s="1249" t="s">
        <v>1592</v>
      </c>
    </row>
    <row r="339" spans="1:10" x14ac:dyDescent="0.25">
      <c r="A339" s="1097">
        <v>20175</v>
      </c>
      <c r="B339" s="1097" t="s">
        <v>1556</v>
      </c>
      <c r="C339" s="1097"/>
      <c r="D339" s="1097" t="s">
        <v>630</v>
      </c>
      <c r="E339" s="1249">
        <v>9909</v>
      </c>
      <c r="F339" s="1163">
        <v>-7.4099999999999999E-2</v>
      </c>
      <c r="G339" s="1249">
        <v>10702</v>
      </c>
      <c r="H339" s="1250">
        <v>0</v>
      </c>
      <c r="I339" s="1249">
        <v>10702</v>
      </c>
      <c r="J339" s="1249" t="s">
        <v>1592</v>
      </c>
    </row>
    <row r="340" spans="1:10" x14ac:dyDescent="0.25">
      <c r="A340" s="1249">
        <v>20176</v>
      </c>
      <c r="B340" s="1249" t="s">
        <v>1557</v>
      </c>
      <c r="C340" s="1249"/>
      <c r="D340" s="1249" t="s">
        <v>630</v>
      </c>
      <c r="E340" s="1249">
        <v>40909</v>
      </c>
      <c r="F340" s="1250">
        <v>0</v>
      </c>
      <c r="G340" s="1249">
        <v>40909</v>
      </c>
      <c r="H340" s="1250">
        <v>0</v>
      </c>
      <c r="I340" s="1249">
        <v>40909</v>
      </c>
      <c r="J340" s="1249" t="s">
        <v>1591</v>
      </c>
    </row>
    <row r="341" spans="1:10" x14ac:dyDescent="0.25">
      <c r="A341" s="1097">
        <v>20177</v>
      </c>
      <c r="B341" s="1097" t="s">
        <v>1558</v>
      </c>
      <c r="C341" s="1097"/>
      <c r="D341" s="1097" t="s">
        <v>630</v>
      </c>
      <c r="E341" s="1249">
        <v>5785</v>
      </c>
      <c r="F341" s="1250">
        <v>0</v>
      </c>
      <c r="G341" s="1249">
        <v>5785</v>
      </c>
      <c r="H341" s="1250">
        <v>0</v>
      </c>
      <c r="I341" s="1249">
        <v>5785</v>
      </c>
      <c r="J341" s="1249" t="s">
        <v>1592</v>
      </c>
    </row>
    <row r="342" spans="1:10" x14ac:dyDescent="0.25">
      <c r="A342" s="1097">
        <v>20178</v>
      </c>
      <c r="B342" s="1097" t="s">
        <v>1559</v>
      </c>
      <c r="C342" s="1097"/>
      <c r="D342" s="1097" t="s">
        <v>630</v>
      </c>
      <c r="E342" s="1249">
        <v>81653</v>
      </c>
      <c r="F342" s="1250">
        <v>0</v>
      </c>
      <c r="G342" s="1249">
        <v>81653</v>
      </c>
      <c r="H342" s="1250">
        <v>0</v>
      </c>
      <c r="I342" s="1249">
        <v>81653</v>
      </c>
      <c r="J342" s="1249" t="s">
        <v>1592</v>
      </c>
    </row>
    <row r="343" spans="1:10" x14ac:dyDescent="0.25">
      <c r="A343" s="1097">
        <v>20179</v>
      </c>
      <c r="B343" s="1097" t="s">
        <v>1597</v>
      </c>
      <c r="C343" s="1097"/>
      <c r="D343" s="1097" t="s">
        <v>630</v>
      </c>
      <c r="E343" s="1249">
        <v>69835</v>
      </c>
      <c r="F343" s="1250">
        <v>0</v>
      </c>
      <c r="G343" s="1249">
        <v>69835</v>
      </c>
      <c r="H343" s="1250">
        <v>0</v>
      </c>
      <c r="I343" s="1249">
        <v>69835</v>
      </c>
      <c r="J343" s="1249" t="s">
        <v>1592</v>
      </c>
    </row>
    <row r="344" spans="1:10" x14ac:dyDescent="0.25">
      <c r="A344" s="1097">
        <v>20180</v>
      </c>
      <c r="B344" s="1097" t="s">
        <v>1560</v>
      </c>
      <c r="C344" s="1097"/>
      <c r="D344" s="1097" t="s">
        <v>630</v>
      </c>
      <c r="E344" s="1249">
        <v>106612</v>
      </c>
      <c r="F344" s="1250">
        <v>0</v>
      </c>
      <c r="G344" s="1249">
        <v>106612</v>
      </c>
      <c r="H344" s="1250">
        <v>0</v>
      </c>
      <c r="I344" s="1249">
        <v>106612</v>
      </c>
      <c r="J344" s="1249" t="s">
        <v>1592</v>
      </c>
    </row>
    <row r="345" spans="1:10" x14ac:dyDescent="0.25">
      <c r="A345" s="1097">
        <v>20181</v>
      </c>
      <c r="B345" s="1097" t="s">
        <v>1561</v>
      </c>
      <c r="C345" s="1097"/>
      <c r="D345" s="1097" t="s">
        <v>630</v>
      </c>
      <c r="E345" s="1249">
        <v>86777</v>
      </c>
      <c r="F345" s="1250">
        <v>0</v>
      </c>
      <c r="G345" s="1249">
        <v>86777</v>
      </c>
      <c r="H345" s="1250">
        <v>0</v>
      </c>
      <c r="I345" s="1249">
        <v>86777</v>
      </c>
      <c r="J345" s="1249" t="s">
        <v>1592</v>
      </c>
    </row>
    <row r="346" spans="1:10" x14ac:dyDescent="0.25">
      <c r="A346" s="1097">
        <v>20182</v>
      </c>
      <c r="B346" s="1097"/>
      <c r="C346" s="1097"/>
      <c r="D346" s="1097"/>
      <c r="E346" s="1249">
        <v>1</v>
      </c>
      <c r="F346" s="1250">
        <v>0</v>
      </c>
      <c r="G346" s="1249">
        <v>1</v>
      </c>
      <c r="H346" s="1250">
        <v>0</v>
      </c>
      <c r="I346" s="1249">
        <v>1</v>
      </c>
      <c r="J346" s="1249" t="s">
        <v>1592</v>
      </c>
    </row>
    <row r="347" spans="1:10" x14ac:dyDescent="0.25">
      <c r="A347" s="1097">
        <v>20183</v>
      </c>
      <c r="B347" s="1097"/>
      <c r="C347" s="1097"/>
      <c r="D347" s="1097"/>
      <c r="E347" s="1249">
        <v>1</v>
      </c>
      <c r="F347" s="1250">
        <v>0</v>
      </c>
      <c r="G347" s="1249">
        <v>1</v>
      </c>
      <c r="H347" s="1250">
        <v>0</v>
      </c>
      <c r="I347" s="1249">
        <v>1</v>
      </c>
      <c r="J347" s="1249" t="s">
        <v>1592</v>
      </c>
    </row>
    <row r="348" spans="1:10" x14ac:dyDescent="0.25">
      <c r="A348" s="1097">
        <v>20184</v>
      </c>
      <c r="B348" s="1097" t="s">
        <v>1562</v>
      </c>
      <c r="C348" s="1097"/>
      <c r="D348" s="1097" t="s">
        <v>630</v>
      </c>
      <c r="E348" s="1249">
        <v>3926</v>
      </c>
      <c r="F348" s="1250">
        <v>0</v>
      </c>
      <c r="G348" s="1249">
        <v>3926</v>
      </c>
      <c r="H348" s="1250">
        <v>0</v>
      </c>
      <c r="I348" s="1249">
        <v>3926</v>
      </c>
      <c r="J348" s="1249" t="s">
        <v>1592</v>
      </c>
    </row>
    <row r="349" spans="1:10" x14ac:dyDescent="0.25">
      <c r="A349" s="1097">
        <v>20185</v>
      </c>
      <c r="B349" s="1097"/>
      <c r="C349" s="1097"/>
      <c r="D349" s="1097"/>
      <c r="E349" s="1249">
        <v>1</v>
      </c>
      <c r="F349" s="1250">
        <v>0</v>
      </c>
      <c r="G349" s="1249">
        <v>1</v>
      </c>
      <c r="H349" s="1250">
        <v>0</v>
      </c>
      <c r="I349" s="1249">
        <v>1</v>
      </c>
      <c r="J349" s="1249" t="s">
        <v>1592</v>
      </c>
    </row>
    <row r="350" spans="1:10" x14ac:dyDescent="0.25">
      <c r="A350" s="1097">
        <v>20186</v>
      </c>
      <c r="B350" s="1097"/>
      <c r="C350" s="1097"/>
      <c r="D350" s="1097"/>
      <c r="E350" s="1249">
        <v>1</v>
      </c>
      <c r="F350" s="1250">
        <v>0</v>
      </c>
      <c r="G350" s="1249">
        <v>1</v>
      </c>
      <c r="H350" s="1250">
        <v>0</v>
      </c>
      <c r="I350" s="1249">
        <v>1</v>
      </c>
      <c r="J350" s="1249" t="s">
        <v>1592</v>
      </c>
    </row>
    <row r="351" spans="1:10" x14ac:dyDescent="0.25">
      <c r="A351" s="1097">
        <v>20187</v>
      </c>
      <c r="B351" s="1097" t="s">
        <v>1563</v>
      </c>
      <c r="C351" s="1097"/>
      <c r="D351" s="1097" t="s">
        <v>630</v>
      </c>
      <c r="E351" s="1249">
        <v>31901</v>
      </c>
      <c r="F351" s="1250">
        <v>0</v>
      </c>
      <c r="G351" s="1249">
        <v>31901</v>
      </c>
      <c r="H351" s="1250">
        <v>0</v>
      </c>
      <c r="I351" s="1249">
        <v>31901</v>
      </c>
      <c r="J351" s="1249" t="s">
        <v>1592</v>
      </c>
    </row>
    <row r="352" spans="1:10" x14ac:dyDescent="0.25">
      <c r="A352" s="1097">
        <v>20188</v>
      </c>
      <c r="B352" s="1097" t="s">
        <v>1564</v>
      </c>
      <c r="C352" s="1097"/>
      <c r="D352" s="1097" t="s">
        <v>630</v>
      </c>
      <c r="E352" s="1249">
        <v>23471</v>
      </c>
      <c r="F352" s="1250">
        <v>0</v>
      </c>
      <c r="G352" s="1249">
        <v>23471</v>
      </c>
      <c r="H352" s="1250">
        <v>0</v>
      </c>
      <c r="I352" s="1249">
        <v>23471</v>
      </c>
      <c r="J352" s="1249" t="s">
        <v>1592</v>
      </c>
    </row>
    <row r="353" spans="1:10" x14ac:dyDescent="0.25">
      <c r="A353" s="1097">
        <v>20189</v>
      </c>
      <c r="B353" s="1097" t="s">
        <v>1565</v>
      </c>
      <c r="C353" s="1097"/>
      <c r="D353" s="1097" t="s">
        <v>630</v>
      </c>
      <c r="E353" s="1249">
        <v>23471</v>
      </c>
      <c r="F353" s="1250">
        <v>0</v>
      </c>
      <c r="G353" s="1249">
        <v>23471</v>
      </c>
      <c r="H353" s="1250">
        <v>0</v>
      </c>
      <c r="I353" s="1249">
        <v>23471</v>
      </c>
      <c r="J353" s="1249" t="s">
        <v>1592</v>
      </c>
    </row>
    <row r="354" spans="1:10" x14ac:dyDescent="0.25">
      <c r="A354" s="1097">
        <v>20190</v>
      </c>
      <c r="B354" s="1097" t="s">
        <v>1566</v>
      </c>
      <c r="C354" s="1097"/>
      <c r="D354" s="1097" t="s">
        <v>630</v>
      </c>
      <c r="E354" s="1249">
        <v>23471</v>
      </c>
      <c r="F354" s="1250">
        <v>0</v>
      </c>
      <c r="G354" s="1249">
        <v>23471</v>
      </c>
      <c r="H354" s="1250">
        <v>0</v>
      </c>
      <c r="I354" s="1249">
        <v>23471</v>
      </c>
      <c r="J354" s="1249" t="s">
        <v>1592</v>
      </c>
    </row>
    <row r="355" spans="1:10" x14ac:dyDescent="0.25">
      <c r="A355" s="1097">
        <v>20191</v>
      </c>
      <c r="B355" s="1097" t="s">
        <v>1567</v>
      </c>
      <c r="C355" s="1097"/>
      <c r="D355" s="1097" t="s">
        <v>630</v>
      </c>
      <c r="E355" s="1249">
        <v>27107</v>
      </c>
      <c r="F355" s="1250">
        <v>0</v>
      </c>
      <c r="G355" s="1249">
        <v>27107</v>
      </c>
      <c r="H355" s="1250">
        <v>0</v>
      </c>
      <c r="I355" s="1249">
        <v>27107</v>
      </c>
      <c r="J355" s="1249" t="s">
        <v>1592</v>
      </c>
    </row>
    <row r="356" spans="1:10" x14ac:dyDescent="0.25">
      <c r="A356" s="1097">
        <v>20192</v>
      </c>
      <c r="B356" s="1097" t="s">
        <v>1568</v>
      </c>
      <c r="C356" s="1097"/>
      <c r="D356" s="1097" t="s">
        <v>630</v>
      </c>
      <c r="E356" s="1249">
        <v>15694</v>
      </c>
      <c r="F356" s="1250">
        <v>0</v>
      </c>
      <c r="G356" s="1249">
        <v>15694</v>
      </c>
      <c r="H356" s="1250">
        <v>0</v>
      </c>
      <c r="I356" s="1249">
        <v>15694</v>
      </c>
      <c r="J356" s="1249" t="s">
        <v>1592</v>
      </c>
    </row>
    <row r="357" spans="1:10" x14ac:dyDescent="0.25">
      <c r="A357" s="1097">
        <v>20193</v>
      </c>
      <c r="B357" s="1097" t="s">
        <v>1569</v>
      </c>
      <c r="C357" s="1097"/>
      <c r="D357" s="1097" t="s">
        <v>630</v>
      </c>
      <c r="E357" s="1249">
        <v>15694</v>
      </c>
      <c r="F357" s="1250">
        <v>0</v>
      </c>
      <c r="G357" s="1249">
        <v>15694</v>
      </c>
      <c r="H357" s="1250">
        <v>0</v>
      </c>
      <c r="I357" s="1249">
        <v>15694</v>
      </c>
      <c r="J357" s="1249" t="s">
        <v>1592</v>
      </c>
    </row>
    <row r="358" spans="1:10" x14ac:dyDescent="0.25">
      <c r="A358" s="1097">
        <v>20194</v>
      </c>
      <c r="B358" s="1097" t="s">
        <v>1570</v>
      </c>
      <c r="C358" s="1097"/>
      <c r="D358" s="1097" t="s">
        <v>630</v>
      </c>
      <c r="E358" s="1249">
        <v>1880</v>
      </c>
      <c r="F358" s="1250">
        <v>0</v>
      </c>
      <c r="G358" s="1249">
        <v>1880</v>
      </c>
      <c r="H358" s="1250">
        <v>0</v>
      </c>
      <c r="I358" s="1249">
        <v>1880</v>
      </c>
      <c r="J358" s="1249" t="s">
        <v>1592</v>
      </c>
    </row>
    <row r="359" spans="1:10" x14ac:dyDescent="0.25">
      <c r="A359" s="1097">
        <v>20195</v>
      </c>
      <c r="B359" s="1097" t="s">
        <v>1571</v>
      </c>
      <c r="C359" s="1097"/>
      <c r="D359" s="1097" t="s">
        <v>630</v>
      </c>
      <c r="E359" s="1249">
        <v>1777</v>
      </c>
      <c r="F359" s="1250">
        <v>0</v>
      </c>
      <c r="G359" s="1249">
        <v>1777</v>
      </c>
      <c r="H359" s="1250">
        <v>0</v>
      </c>
      <c r="I359" s="1249">
        <v>1777</v>
      </c>
      <c r="J359" s="1249" t="s">
        <v>1592</v>
      </c>
    </row>
    <row r="360" spans="1:10" x14ac:dyDescent="0.25">
      <c r="A360" s="1097">
        <v>20196</v>
      </c>
      <c r="B360" s="1097" t="s">
        <v>1572</v>
      </c>
      <c r="C360" s="1097"/>
      <c r="D360" s="1097" t="s">
        <v>630</v>
      </c>
      <c r="E360" s="1249">
        <v>49488</v>
      </c>
      <c r="F360" s="1250">
        <v>0</v>
      </c>
      <c r="G360" s="1249">
        <v>49488</v>
      </c>
      <c r="H360" s="1250">
        <v>0</v>
      </c>
      <c r="I360" s="1249">
        <v>49488</v>
      </c>
      <c r="J360" s="1249" t="s">
        <v>1592</v>
      </c>
    </row>
    <row r="361" spans="1:10" x14ac:dyDescent="0.25">
      <c r="A361" s="1097">
        <v>20197</v>
      </c>
      <c r="B361" s="1097" t="s">
        <v>1598</v>
      </c>
      <c r="C361" s="1097"/>
      <c r="D361" s="1097" t="s">
        <v>630</v>
      </c>
      <c r="E361" s="1249">
        <v>45355</v>
      </c>
      <c r="F361" s="1250">
        <v>0</v>
      </c>
      <c r="G361" s="1249">
        <v>45355</v>
      </c>
      <c r="H361" s="1250">
        <v>0</v>
      </c>
      <c r="I361" s="1249">
        <v>45355</v>
      </c>
      <c r="J361" s="1249" t="s">
        <v>1592</v>
      </c>
    </row>
    <row r="362" spans="1:10" x14ac:dyDescent="0.25">
      <c r="A362" s="1097">
        <v>20198</v>
      </c>
      <c r="B362" s="1097" t="s">
        <v>1573</v>
      </c>
      <c r="C362" s="1097"/>
      <c r="D362" s="1097" t="s">
        <v>630</v>
      </c>
      <c r="E362" s="1249">
        <v>0</v>
      </c>
      <c r="F362" s="1249"/>
      <c r="G362" s="1249">
        <v>0</v>
      </c>
      <c r="H362" s="1249"/>
      <c r="I362" s="1249">
        <v>0</v>
      </c>
      <c r="J362" s="1249" t="s">
        <v>1592</v>
      </c>
    </row>
    <row r="363" spans="1:10" x14ac:dyDescent="0.25">
      <c r="A363" s="1097">
        <v>20199</v>
      </c>
      <c r="B363" s="1097" t="s">
        <v>1574</v>
      </c>
      <c r="C363" s="1097"/>
      <c r="D363" s="1097" t="s">
        <v>630</v>
      </c>
      <c r="E363" s="1249">
        <v>0</v>
      </c>
      <c r="F363" s="1249"/>
      <c r="G363" s="1249">
        <v>0</v>
      </c>
      <c r="H363" s="1249"/>
      <c r="I363" s="1249">
        <v>0</v>
      </c>
      <c r="J363" s="1249" t="s">
        <v>1592</v>
      </c>
    </row>
    <row r="364" spans="1:10" x14ac:dyDescent="0.25">
      <c r="A364" s="1097">
        <v>20200</v>
      </c>
      <c r="B364" s="1097" t="s">
        <v>1575</v>
      </c>
      <c r="C364" s="1097"/>
      <c r="D364" s="1097" t="s">
        <v>630</v>
      </c>
      <c r="E364" s="1249">
        <v>0</v>
      </c>
      <c r="F364" s="1249"/>
      <c r="G364" s="1249">
        <v>0</v>
      </c>
      <c r="H364" s="1249"/>
      <c r="I364" s="1249">
        <v>0</v>
      </c>
      <c r="J364" s="1249" t="s">
        <v>1592</v>
      </c>
    </row>
    <row r="365" spans="1:10" x14ac:dyDescent="0.25">
      <c r="A365" s="1097">
        <v>20201</v>
      </c>
      <c r="B365" s="1097" t="s">
        <v>632</v>
      </c>
      <c r="C365" s="1097"/>
      <c r="D365" s="1097" t="s">
        <v>630</v>
      </c>
      <c r="E365" s="1249">
        <v>24793</v>
      </c>
      <c r="F365" s="1250">
        <v>0</v>
      </c>
      <c r="G365" s="1249">
        <v>24793</v>
      </c>
      <c r="H365" s="1250">
        <v>0</v>
      </c>
      <c r="I365" s="1249">
        <v>24793</v>
      </c>
      <c r="J365" s="1249" t="s">
        <v>1592</v>
      </c>
    </row>
    <row r="366" spans="1:10" x14ac:dyDescent="0.25">
      <c r="A366" s="1097">
        <v>20202</v>
      </c>
      <c r="B366" s="1097" t="s">
        <v>1599</v>
      </c>
      <c r="C366" s="1097"/>
      <c r="D366" s="1097" t="s">
        <v>630</v>
      </c>
      <c r="E366" s="1249">
        <v>0</v>
      </c>
      <c r="F366" s="1249"/>
      <c r="G366" s="1249">
        <v>0</v>
      </c>
      <c r="H366" s="1249"/>
      <c r="I366" s="1249">
        <v>0</v>
      </c>
      <c r="J366" s="1249" t="s">
        <v>1592</v>
      </c>
    </row>
    <row r="367" spans="1:10" x14ac:dyDescent="0.25">
      <c r="A367" s="1097">
        <v>20203</v>
      </c>
      <c r="B367" s="1097" t="s">
        <v>1600</v>
      </c>
      <c r="C367" s="1097"/>
      <c r="D367" s="1097" t="s">
        <v>630</v>
      </c>
      <c r="E367" s="1249">
        <v>385629</v>
      </c>
      <c r="F367" s="1250">
        <v>0</v>
      </c>
      <c r="G367" s="1249">
        <v>385629</v>
      </c>
      <c r="H367" s="1250">
        <v>0</v>
      </c>
      <c r="I367" s="1249">
        <v>385629</v>
      </c>
      <c r="J367" s="1249" t="s">
        <v>1592</v>
      </c>
    </row>
    <row r="368" spans="1:10" x14ac:dyDescent="0.25">
      <c r="A368" s="1097">
        <v>20204</v>
      </c>
      <c r="B368" s="1097" t="s">
        <v>1601</v>
      </c>
      <c r="C368" s="1097"/>
      <c r="D368" s="1097" t="s">
        <v>630</v>
      </c>
      <c r="E368" s="1249">
        <v>0</v>
      </c>
      <c r="F368" s="1249"/>
      <c r="G368" s="1249">
        <v>0</v>
      </c>
      <c r="H368" s="1249"/>
      <c r="I368" s="1249">
        <v>0</v>
      </c>
      <c r="J368" s="1249" t="s">
        <v>1592</v>
      </c>
    </row>
    <row r="369" spans="1:10" x14ac:dyDescent="0.25">
      <c r="A369" s="1097">
        <v>20205</v>
      </c>
      <c r="B369" s="1097" t="s">
        <v>1576</v>
      </c>
      <c r="C369" s="1097"/>
      <c r="D369" s="1097" t="s">
        <v>630</v>
      </c>
      <c r="E369" s="1249">
        <v>6116</v>
      </c>
      <c r="F369" s="1250">
        <v>0</v>
      </c>
      <c r="G369" s="1249">
        <v>6116</v>
      </c>
      <c r="H369" s="1250">
        <v>0</v>
      </c>
      <c r="I369" s="1249">
        <v>6116</v>
      </c>
      <c r="J369" s="1249" t="s">
        <v>1592</v>
      </c>
    </row>
    <row r="370" spans="1:10" x14ac:dyDescent="0.25">
      <c r="A370" s="1097">
        <v>20206</v>
      </c>
      <c r="B370" s="1097" t="s">
        <v>1577</v>
      </c>
      <c r="C370" s="1097"/>
      <c r="D370" s="1097" t="s">
        <v>630</v>
      </c>
      <c r="E370" s="1249">
        <v>6116</v>
      </c>
      <c r="F370" s="1250">
        <v>0</v>
      </c>
      <c r="G370" s="1249">
        <v>6116</v>
      </c>
      <c r="H370" s="1250">
        <v>0</v>
      </c>
      <c r="I370" s="1249">
        <v>6116</v>
      </c>
      <c r="J370" s="1249" t="s">
        <v>1592</v>
      </c>
    </row>
    <row r="371" spans="1:10" x14ac:dyDescent="0.25">
      <c r="A371" s="1097">
        <v>20208</v>
      </c>
      <c r="B371" s="1097" t="s">
        <v>1578</v>
      </c>
      <c r="C371" s="1097"/>
      <c r="D371" s="1097" t="s">
        <v>630</v>
      </c>
      <c r="E371" s="1249">
        <v>5702</v>
      </c>
      <c r="F371" s="1250">
        <v>0</v>
      </c>
      <c r="G371" s="1249">
        <v>5702</v>
      </c>
      <c r="H371" s="1250">
        <v>0</v>
      </c>
      <c r="I371" s="1249">
        <v>5702</v>
      </c>
      <c r="J371" s="1249" t="s">
        <v>1592</v>
      </c>
    </row>
    <row r="372" spans="1:10" x14ac:dyDescent="0.25">
      <c r="A372" s="1097">
        <v>20209</v>
      </c>
      <c r="B372" s="1097" t="s">
        <v>1579</v>
      </c>
      <c r="C372" s="1097"/>
      <c r="D372" s="1097" t="s">
        <v>630</v>
      </c>
      <c r="E372" s="1249">
        <v>5289</v>
      </c>
      <c r="F372" s="1250">
        <v>0</v>
      </c>
      <c r="G372" s="1249">
        <v>5289</v>
      </c>
      <c r="H372" s="1250">
        <v>0</v>
      </c>
      <c r="I372" s="1249">
        <v>5289</v>
      </c>
      <c r="J372" s="1249" t="s">
        <v>1592</v>
      </c>
    </row>
    <row r="373" spans="1:10" x14ac:dyDescent="0.25">
      <c r="A373" s="1097">
        <v>20210</v>
      </c>
      <c r="B373" s="1097" t="s">
        <v>1580</v>
      </c>
      <c r="C373" s="1097"/>
      <c r="D373" s="1097" t="s">
        <v>630</v>
      </c>
      <c r="E373" s="1249">
        <v>4876</v>
      </c>
      <c r="F373" s="1250">
        <v>0</v>
      </c>
      <c r="G373" s="1249">
        <v>4876</v>
      </c>
      <c r="H373" s="1250">
        <v>0</v>
      </c>
      <c r="I373" s="1249">
        <v>4876</v>
      </c>
      <c r="J373" s="1249" t="s">
        <v>1592</v>
      </c>
    </row>
    <row r="374" spans="1:10" x14ac:dyDescent="0.25">
      <c r="A374" s="1097">
        <v>20211</v>
      </c>
      <c r="B374" s="1097" t="s">
        <v>1581</v>
      </c>
      <c r="C374" s="1097"/>
      <c r="D374" s="1097" t="s">
        <v>630</v>
      </c>
      <c r="E374" s="1249">
        <v>5289</v>
      </c>
      <c r="F374" s="1250">
        <v>0</v>
      </c>
      <c r="G374" s="1249">
        <v>5289</v>
      </c>
      <c r="H374" s="1250">
        <v>0</v>
      </c>
      <c r="I374" s="1249">
        <v>5289</v>
      </c>
      <c r="J374" s="1249" t="s">
        <v>1592</v>
      </c>
    </row>
    <row r="375" spans="1:10" x14ac:dyDescent="0.25">
      <c r="A375" s="1097">
        <v>20213</v>
      </c>
      <c r="B375" s="1097" t="s">
        <v>1582</v>
      </c>
      <c r="C375" s="1097"/>
      <c r="D375" s="1097" t="s">
        <v>630</v>
      </c>
      <c r="E375" s="1249">
        <v>4091</v>
      </c>
      <c r="F375" s="1250">
        <v>0</v>
      </c>
      <c r="G375" s="1249">
        <v>4091</v>
      </c>
      <c r="H375" s="1250">
        <v>0</v>
      </c>
      <c r="I375" s="1249">
        <v>4091</v>
      </c>
      <c r="J375" s="1249" t="s">
        <v>1592</v>
      </c>
    </row>
    <row r="376" spans="1:10" x14ac:dyDescent="0.25">
      <c r="A376" s="1097">
        <v>20214</v>
      </c>
      <c r="B376" s="1097" t="s">
        <v>1583</v>
      </c>
      <c r="C376" s="1097"/>
      <c r="D376" s="1097" t="s">
        <v>630</v>
      </c>
      <c r="E376" s="1249">
        <v>17345</v>
      </c>
      <c r="F376" s="1250">
        <v>0</v>
      </c>
      <c r="G376" s="1249">
        <v>17345</v>
      </c>
      <c r="H376" s="1250">
        <v>0</v>
      </c>
      <c r="I376" s="1249">
        <v>17345</v>
      </c>
      <c r="J376" s="1249" t="s">
        <v>1592</v>
      </c>
    </row>
    <row r="377" spans="1:10" x14ac:dyDescent="0.25">
      <c r="A377" s="1097">
        <v>20215</v>
      </c>
      <c r="B377" s="1097" t="s">
        <v>1584</v>
      </c>
      <c r="C377" s="1097"/>
      <c r="D377" s="1097" t="s">
        <v>630</v>
      </c>
      <c r="E377" s="1249">
        <v>21149</v>
      </c>
      <c r="F377" s="1250">
        <v>0</v>
      </c>
      <c r="G377" s="1249">
        <v>21149</v>
      </c>
      <c r="H377" s="1250">
        <v>0</v>
      </c>
      <c r="I377" s="1249">
        <v>21149</v>
      </c>
      <c r="J377" s="1249" t="s">
        <v>1592</v>
      </c>
    </row>
    <row r="378" spans="1:10" x14ac:dyDescent="0.25">
      <c r="A378" s="1097">
        <v>20216</v>
      </c>
      <c r="B378" s="1097" t="s">
        <v>1585</v>
      </c>
      <c r="C378" s="1097"/>
      <c r="D378" s="1097" t="s">
        <v>630</v>
      </c>
      <c r="E378" s="1249">
        <v>12058</v>
      </c>
      <c r="F378" s="1250">
        <v>0</v>
      </c>
      <c r="G378" s="1249">
        <v>12058</v>
      </c>
      <c r="H378" s="1250">
        <v>0</v>
      </c>
      <c r="I378" s="1249">
        <v>12058</v>
      </c>
      <c r="J378" s="1249" t="s">
        <v>1592</v>
      </c>
    </row>
    <row r="379" spans="1:10" x14ac:dyDescent="0.25">
      <c r="A379" s="1097">
        <v>20217</v>
      </c>
      <c r="B379" s="1097" t="s">
        <v>1586</v>
      </c>
      <c r="C379" s="1097"/>
      <c r="D379" s="1097" t="s">
        <v>630</v>
      </c>
      <c r="E379" s="1249">
        <v>15281</v>
      </c>
      <c r="F379" s="1250">
        <v>0</v>
      </c>
      <c r="G379" s="1249">
        <v>15281</v>
      </c>
      <c r="H379" s="1250">
        <v>0</v>
      </c>
      <c r="I379" s="1249">
        <v>15281</v>
      </c>
      <c r="J379" s="1249" t="s">
        <v>1592</v>
      </c>
    </row>
    <row r="380" spans="1:10" x14ac:dyDescent="0.25">
      <c r="A380" s="1097">
        <v>20218</v>
      </c>
      <c r="B380" s="1097" t="s">
        <v>1587</v>
      </c>
      <c r="C380" s="1097"/>
      <c r="D380" s="1097" t="s">
        <v>630</v>
      </c>
      <c r="E380" s="1249">
        <v>10983</v>
      </c>
      <c r="F380" s="1250">
        <v>0</v>
      </c>
      <c r="G380" s="1249">
        <v>10983</v>
      </c>
      <c r="H380" s="1250">
        <v>0</v>
      </c>
      <c r="I380" s="1249">
        <v>10983</v>
      </c>
      <c r="J380" s="1249" t="s">
        <v>1592</v>
      </c>
    </row>
    <row r="381" spans="1:10" x14ac:dyDescent="0.25">
      <c r="A381" s="1097">
        <v>20219</v>
      </c>
      <c r="B381" s="1097" t="s">
        <v>1588</v>
      </c>
      <c r="C381" s="1097"/>
      <c r="D381" s="1097" t="s">
        <v>630</v>
      </c>
      <c r="E381" s="1249">
        <v>11893</v>
      </c>
      <c r="F381" s="1250">
        <v>0</v>
      </c>
      <c r="G381" s="1249">
        <v>11893</v>
      </c>
      <c r="H381" s="1250">
        <v>0</v>
      </c>
      <c r="I381" s="1249">
        <v>11893</v>
      </c>
      <c r="J381" s="1249" t="s">
        <v>1592</v>
      </c>
    </row>
    <row r="382" spans="1:10" x14ac:dyDescent="0.25">
      <c r="A382" s="1097">
        <v>20233</v>
      </c>
      <c r="B382" s="1097" t="s">
        <v>1607</v>
      </c>
      <c r="C382" s="1097"/>
      <c r="D382" s="1097" t="s">
        <v>630</v>
      </c>
      <c r="E382" s="1249">
        <v>6116</v>
      </c>
      <c r="F382" s="1249"/>
      <c r="G382" s="1249"/>
      <c r="H382" s="1249"/>
      <c r="I382" s="1249"/>
      <c r="J382" s="1249" t="s">
        <v>1592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2578125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82" bestFit="1" customWidth="1"/>
  </cols>
  <sheetData>
    <row r="1" spans="1:43" ht="19.5" x14ac:dyDescent="0.3">
      <c r="B1" s="14"/>
      <c r="C1" s="540" t="s">
        <v>1342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25">
      <c r="B2" s="14"/>
      <c r="C2" s="13" t="s">
        <v>1343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.75" thickBot="1" x14ac:dyDescent="0.3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.75" thickBot="1" x14ac:dyDescent="0.3">
      <c r="A4" s="40" t="s">
        <v>1324</v>
      </c>
      <c r="B4" s="40" t="s">
        <v>1241</v>
      </c>
      <c r="C4" s="40" t="s">
        <v>1259</v>
      </c>
      <c r="D4" s="40">
        <v>46003</v>
      </c>
      <c r="E4" s="40" t="s">
        <v>47</v>
      </c>
      <c r="F4" s="40" t="s">
        <v>427</v>
      </c>
      <c r="G4" s="40">
        <v>45995</v>
      </c>
      <c r="H4" s="40" t="s">
        <v>47</v>
      </c>
      <c r="I4" s="40" t="s">
        <v>427</v>
      </c>
      <c r="J4" s="40">
        <v>45981</v>
      </c>
      <c r="K4" s="40" t="s">
        <v>47</v>
      </c>
      <c r="L4" s="40" t="s">
        <v>427</v>
      </c>
      <c r="M4" s="40">
        <v>45973</v>
      </c>
      <c r="N4" s="40" t="s">
        <v>47</v>
      </c>
      <c r="O4" s="40" t="s">
        <v>427</v>
      </c>
      <c r="P4" s="40">
        <v>45962</v>
      </c>
      <c r="Q4" s="40" t="s">
        <v>47</v>
      </c>
      <c r="R4" s="40" t="s">
        <v>427</v>
      </c>
      <c r="S4" s="40">
        <v>45931</v>
      </c>
      <c r="T4" s="40" t="s">
        <v>47</v>
      </c>
      <c r="U4" s="40" t="s">
        <v>427</v>
      </c>
      <c r="V4" s="40">
        <v>45957</v>
      </c>
      <c r="W4" s="40" t="s">
        <v>47</v>
      </c>
      <c r="X4" s="40" t="s">
        <v>427</v>
      </c>
      <c r="Y4" s="40">
        <v>45870</v>
      </c>
      <c r="Z4" s="40" t="s">
        <v>47</v>
      </c>
      <c r="AA4" s="40" t="s">
        <v>427</v>
      </c>
      <c r="AB4" s="40">
        <v>45817</v>
      </c>
      <c r="AC4" s="40" t="s">
        <v>47</v>
      </c>
      <c r="AD4" s="40" t="s">
        <v>427</v>
      </c>
      <c r="AE4" s="40">
        <v>45796</v>
      </c>
      <c r="AF4" s="40" t="s">
        <v>47</v>
      </c>
      <c r="AG4" s="40" t="s">
        <v>427</v>
      </c>
      <c r="AH4" s="40">
        <v>45741</v>
      </c>
      <c r="AI4" s="40" t="s">
        <v>47</v>
      </c>
      <c r="AJ4" s="40" t="s">
        <v>427</v>
      </c>
      <c r="AK4" s="40">
        <v>45685</v>
      </c>
      <c r="AL4" s="40" t="s">
        <v>47</v>
      </c>
      <c r="AM4" s="40" t="s">
        <v>427</v>
      </c>
      <c r="AN4" s="40">
        <v>45676</v>
      </c>
      <c r="AO4" s="40" t="s">
        <v>47</v>
      </c>
      <c r="AP4" s="40" t="s">
        <v>427</v>
      </c>
      <c r="AQ4" s="40">
        <v>45670</v>
      </c>
    </row>
    <row r="5" spans="1:43" x14ac:dyDescent="0.25">
      <c r="A5" s="278" t="s">
        <v>51</v>
      </c>
      <c r="B5" s="542">
        <v>88</v>
      </c>
      <c r="C5" s="33" t="s">
        <v>52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25">
      <c r="A6" s="279" t="s">
        <v>51</v>
      </c>
      <c r="B6" s="542">
        <v>1017</v>
      </c>
      <c r="C6" s="33" t="s">
        <v>53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25">
      <c r="A7" s="279" t="s">
        <v>51</v>
      </c>
      <c r="B7" s="542">
        <v>89</v>
      </c>
      <c r="C7" s="33" t="s">
        <v>54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25">
      <c r="A8" s="279" t="s">
        <v>51</v>
      </c>
      <c r="B8" s="542">
        <v>90</v>
      </c>
      <c r="C8" s="33" t="s">
        <v>55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.75" thickBot="1" x14ac:dyDescent="0.3">
      <c r="A9" s="280" t="s">
        <v>51</v>
      </c>
      <c r="B9" s="542">
        <v>91</v>
      </c>
      <c r="C9" s="33" t="s">
        <v>56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25">
      <c r="A10" s="286" t="s">
        <v>57</v>
      </c>
      <c r="B10" s="542">
        <v>154</v>
      </c>
      <c r="C10" s="33" t="s">
        <v>58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25">
      <c r="A11" s="279" t="s">
        <v>57</v>
      </c>
      <c r="B11" s="542">
        <v>159</v>
      </c>
      <c r="C11" s="33" t="s">
        <v>59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25">
      <c r="A12" s="279" t="s">
        <v>57</v>
      </c>
      <c r="B12" s="542">
        <v>193</v>
      </c>
      <c r="C12" s="33" t="s">
        <v>60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25">
      <c r="A13" s="279" t="s">
        <v>57</v>
      </c>
      <c r="B13" s="542">
        <v>195</v>
      </c>
      <c r="C13" s="33" t="s">
        <v>61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25">
      <c r="A14" s="279" t="s">
        <v>57</v>
      </c>
      <c r="B14" s="542">
        <v>196</v>
      </c>
      <c r="C14" s="33" t="s">
        <v>62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25">
      <c r="A15" s="279" t="s">
        <v>57</v>
      </c>
      <c r="B15" s="542">
        <v>197</v>
      </c>
      <c r="C15" s="33" t="s">
        <v>63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25">
      <c r="A16" s="279" t="s">
        <v>57</v>
      </c>
      <c r="B16" s="542">
        <v>198</v>
      </c>
      <c r="C16" s="33" t="s">
        <v>64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25">
      <c r="A17" s="279" t="s">
        <v>57</v>
      </c>
      <c r="B17" s="542">
        <v>199</v>
      </c>
      <c r="C17" s="33" t="s">
        <v>65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25">
      <c r="A18" s="279" t="s">
        <v>57</v>
      </c>
      <c r="B18" s="542">
        <v>200</v>
      </c>
      <c r="C18" s="33" t="s">
        <v>66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25">
      <c r="A19" s="279" t="s">
        <v>57</v>
      </c>
      <c r="B19" s="542">
        <v>201</v>
      </c>
      <c r="C19" s="33" t="s">
        <v>67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25">
      <c r="A20" s="279" t="s">
        <v>57</v>
      </c>
      <c r="B20" s="542">
        <v>202</v>
      </c>
      <c r="C20" s="33" t="s">
        <v>68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25">
      <c r="A21" s="279" t="s">
        <v>57</v>
      </c>
      <c r="B21" s="542">
        <v>208</v>
      </c>
      <c r="C21" s="33" t="s">
        <v>69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25">
      <c r="A22" s="279" t="s">
        <v>57</v>
      </c>
      <c r="B22" s="542">
        <v>215</v>
      </c>
      <c r="C22" s="33" t="s">
        <v>70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25">
      <c r="A23" s="279" t="s">
        <v>57</v>
      </c>
      <c r="B23" s="542">
        <v>221</v>
      </c>
      <c r="C23" s="33" t="s">
        <v>71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25">
      <c r="A24" s="279" t="s">
        <v>57</v>
      </c>
      <c r="B24" s="542">
        <v>243</v>
      </c>
      <c r="C24" s="33" t="s">
        <v>72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25">
      <c r="A25" s="279" t="s">
        <v>57</v>
      </c>
      <c r="B25" s="542">
        <v>266</v>
      </c>
      <c r="C25" s="33" t="s">
        <v>73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25">
      <c r="A26" s="279" t="s">
        <v>57</v>
      </c>
      <c r="B26" s="542">
        <v>416</v>
      </c>
      <c r="C26" s="33" t="s">
        <v>74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25">
      <c r="A27" s="279" t="s">
        <v>57</v>
      </c>
      <c r="B27" s="542">
        <v>468</v>
      </c>
      <c r="C27" s="33" t="s">
        <v>75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25">
      <c r="A28" s="279" t="s">
        <v>57</v>
      </c>
      <c r="B28" s="542">
        <v>665</v>
      </c>
      <c r="C28" s="33" t="s">
        <v>76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25">
      <c r="A29" s="279" t="s">
        <v>57</v>
      </c>
      <c r="B29" s="542">
        <v>6071</v>
      </c>
      <c r="C29" s="454" t="s">
        <v>77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25">
      <c r="A30" s="279" t="s">
        <v>57</v>
      </c>
      <c r="B30" s="542">
        <v>6072</v>
      </c>
      <c r="C30" s="454" t="s">
        <v>78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25">
      <c r="A31" s="279" t="s">
        <v>57</v>
      </c>
      <c r="B31" s="542">
        <v>6073</v>
      </c>
      <c r="C31" s="454" t="s">
        <v>79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25">
      <c r="A32" s="279" t="s">
        <v>57</v>
      </c>
      <c r="B32" s="542">
        <v>6074</v>
      </c>
      <c r="C32" s="454" t="s">
        <v>80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25">
      <c r="A33" s="279" t="s">
        <v>57</v>
      </c>
      <c r="B33" s="542">
        <v>6075</v>
      </c>
      <c r="C33" s="454" t="s">
        <v>81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25">
      <c r="A34" s="279" t="s">
        <v>57</v>
      </c>
      <c r="B34" s="542">
        <v>6076</v>
      </c>
      <c r="C34" s="454" t="s">
        <v>82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25">
      <c r="A35" s="279" t="s">
        <v>57</v>
      </c>
      <c r="B35" s="542">
        <v>6077</v>
      </c>
      <c r="C35" s="454" t="s">
        <v>83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25">
      <c r="A36" s="279" t="s">
        <v>57</v>
      </c>
      <c r="B36" s="542">
        <v>6078</v>
      </c>
      <c r="C36" s="454" t="s">
        <v>84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25">
      <c r="A37" s="279" t="s">
        <v>57</v>
      </c>
      <c r="B37" s="542">
        <v>6079</v>
      </c>
      <c r="C37" s="454" t="s">
        <v>85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25">
      <c r="A38" s="279" t="s">
        <v>57</v>
      </c>
      <c r="B38" s="542">
        <v>6080</v>
      </c>
      <c r="C38" s="454" t="s">
        <v>86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.75" thickBot="1" x14ac:dyDescent="0.3">
      <c r="A39" s="297" t="s">
        <v>57</v>
      </c>
      <c r="B39" s="542">
        <v>6081</v>
      </c>
      <c r="C39" s="455" t="s">
        <v>87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25">
      <c r="A40" s="1113" t="s">
        <v>88</v>
      </c>
      <c r="B40" s="1114">
        <v>637</v>
      </c>
      <c r="C40" s="1115" t="s">
        <v>89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25">
      <c r="A41" s="279" t="s">
        <v>88</v>
      </c>
      <c r="B41" s="542">
        <v>224</v>
      </c>
      <c r="C41" s="33" t="s">
        <v>90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25">
      <c r="A42" s="279" t="s">
        <v>88</v>
      </c>
      <c r="B42" s="542">
        <v>227</v>
      </c>
      <c r="C42" s="33" t="s">
        <v>91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25">
      <c r="A43" s="279" t="s">
        <v>88</v>
      </c>
      <c r="B43" s="542">
        <v>228</v>
      </c>
      <c r="C43" s="33" t="s">
        <v>92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25">
      <c r="A44" s="279" t="s">
        <v>88</v>
      </c>
      <c r="B44" s="542">
        <v>216</v>
      </c>
      <c r="C44" s="33" t="s">
        <v>93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25">
      <c r="A45" s="279" t="s">
        <v>88</v>
      </c>
      <c r="B45" s="542">
        <v>223</v>
      </c>
      <c r="C45" s="33" t="s">
        <v>94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25">
      <c r="A46" s="279" t="s">
        <v>88</v>
      </c>
      <c r="B46" s="542">
        <v>241</v>
      </c>
      <c r="C46" s="33" t="s">
        <v>95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25">
      <c r="A47" s="279" t="s">
        <v>88</v>
      </c>
      <c r="B47" s="542">
        <v>245</v>
      </c>
      <c r="C47" s="33" t="s">
        <v>96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25">
      <c r="A48" s="279" t="s">
        <v>88</v>
      </c>
      <c r="B48" s="542">
        <v>246</v>
      </c>
      <c r="C48" s="33" t="s">
        <v>97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25">
      <c r="A49" s="279" t="s">
        <v>88</v>
      </c>
      <c r="B49" s="542">
        <v>251</v>
      </c>
      <c r="C49" s="33" t="s">
        <v>98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25">
      <c r="A50" s="279" t="s">
        <v>88</v>
      </c>
      <c r="B50" s="542">
        <v>632</v>
      </c>
      <c r="C50" s="33" t="s">
        <v>99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25">
      <c r="A51" s="279" t="s">
        <v>88</v>
      </c>
      <c r="B51" s="542">
        <v>286</v>
      </c>
      <c r="C51" s="33" t="s">
        <v>100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25">
      <c r="A52" s="279" t="s">
        <v>88</v>
      </c>
      <c r="B52" s="542">
        <v>240</v>
      </c>
      <c r="C52" s="33" t="s">
        <v>101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25">
      <c r="A53" s="279" t="s">
        <v>88</v>
      </c>
      <c r="B53" s="246">
        <v>513</v>
      </c>
      <c r="C53" s="33" t="s">
        <v>102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25">
      <c r="A54" s="279" t="s">
        <v>88</v>
      </c>
      <c r="B54" s="542">
        <v>260</v>
      </c>
      <c r="C54" s="33" t="s">
        <v>103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25">
      <c r="A55" s="279" t="s">
        <v>88</v>
      </c>
      <c r="B55" s="542">
        <v>234</v>
      </c>
      <c r="C55" s="33" t="s">
        <v>104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25">
      <c r="A56" s="279" t="s">
        <v>88</v>
      </c>
      <c r="B56" s="262">
        <v>2014</v>
      </c>
      <c r="C56" s="737" t="s">
        <v>110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25">
      <c r="A57" s="279" t="s">
        <v>88</v>
      </c>
      <c r="B57" s="542">
        <v>7224</v>
      </c>
      <c r="C57" s="33" t="s">
        <v>106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25">
      <c r="A58" s="279" t="s">
        <v>88</v>
      </c>
      <c r="B58" s="542">
        <v>514</v>
      </c>
      <c r="C58" s="33" t="s">
        <v>107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25">
      <c r="A59" s="279" t="s">
        <v>88</v>
      </c>
      <c r="B59" s="542">
        <v>736</v>
      </c>
      <c r="C59" s="54" t="s">
        <v>108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25">
      <c r="A60" s="279" t="s">
        <v>88</v>
      </c>
      <c r="B60" s="542">
        <v>755</v>
      </c>
      <c r="C60" s="54" t="s">
        <v>109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25">
      <c r="A61" s="279" t="s">
        <v>88</v>
      </c>
      <c r="B61" s="542">
        <v>2014</v>
      </c>
      <c r="C61" s="54" t="s">
        <v>110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25">
      <c r="A62" s="279" t="s">
        <v>88</v>
      </c>
      <c r="B62" s="543">
        <v>1095</v>
      </c>
      <c r="C62" s="54" t="s">
        <v>111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.75" thickBot="1" x14ac:dyDescent="0.3">
      <c r="A63" s="388" t="s">
        <v>88</v>
      </c>
      <c r="B63" s="543">
        <v>181</v>
      </c>
      <c r="C63" s="54" t="s">
        <v>492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25">
      <c r="A64" s="278" t="s">
        <v>113</v>
      </c>
      <c r="B64" s="543">
        <v>324</v>
      </c>
      <c r="C64" s="54" t="s">
        <v>114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25">
      <c r="A65" s="279" t="s">
        <v>113</v>
      </c>
      <c r="B65" s="543">
        <v>157</v>
      </c>
      <c r="C65" s="54" t="s">
        <v>115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25">
      <c r="A66" s="279" t="s">
        <v>113</v>
      </c>
      <c r="B66" s="543">
        <v>639</v>
      </c>
      <c r="C66" s="54" t="s">
        <v>116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25">
      <c r="A67" s="279" t="s">
        <v>113</v>
      </c>
      <c r="B67" s="543">
        <v>638</v>
      </c>
      <c r="C67" s="54" t="s">
        <v>117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25">
      <c r="A68" s="279" t="s">
        <v>113</v>
      </c>
      <c r="B68" s="543">
        <v>352</v>
      </c>
      <c r="C68" s="54" t="s">
        <v>118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25">
      <c r="A69" s="279" t="s">
        <v>113</v>
      </c>
      <c r="B69" s="543">
        <v>182</v>
      </c>
      <c r="C69" s="54" t="s">
        <v>119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25">
      <c r="A70" s="279" t="s">
        <v>113</v>
      </c>
      <c r="B70" s="543">
        <v>290</v>
      </c>
      <c r="C70" s="54" t="s">
        <v>120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25">
      <c r="A71" s="279" t="s">
        <v>113</v>
      </c>
      <c r="B71" s="543">
        <v>180</v>
      </c>
      <c r="C71" s="54" t="s">
        <v>121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25">
      <c r="A72" s="279" t="s">
        <v>113</v>
      </c>
      <c r="B72" s="177">
        <v>740</v>
      </c>
      <c r="C72" s="33" t="s">
        <v>122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.75" thickBot="1" x14ac:dyDescent="0.3">
      <c r="A73" s="280" t="s">
        <v>113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25">
      <c r="A74" s="286" t="s">
        <v>124</v>
      </c>
      <c r="B74" s="543">
        <v>280</v>
      </c>
      <c r="C74" s="54" t="s">
        <v>1344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25">
      <c r="A75" s="279" t="s">
        <v>124</v>
      </c>
      <c r="B75" s="543">
        <v>282</v>
      </c>
      <c r="C75" s="54" t="s">
        <v>126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25">
      <c r="A76" s="279" t="s">
        <v>124</v>
      </c>
      <c r="B76" s="543">
        <v>283</v>
      </c>
      <c r="C76" s="54" t="s">
        <v>127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25">
      <c r="A77" s="279" t="s">
        <v>124</v>
      </c>
      <c r="B77" s="543">
        <v>275</v>
      </c>
      <c r="C77" s="54" t="s">
        <v>128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25">
      <c r="A78" s="279" t="s">
        <v>124</v>
      </c>
      <c r="B78" s="543">
        <v>276</v>
      </c>
      <c r="C78" s="54" t="s">
        <v>129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25">
      <c r="A79" s="279" t="s">
        <v>124</v>
      </c>
      <c r="B79" s="543">
        <v>277</v>
      </c>
      <c r="C79" s="54" t="s">
        <v>130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25">
      <c r="A80" s="279" t="s">
        <v>124</v>
      </c>
      <c r="B80" s="543">
        <v>291</v>
      </c>
      <c r="C80" s="54" t="s">
        <v>131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25">
      <c r="A81" s="279" t="s">
        <v>124</v>
      </c>
      <c r="B81" s="543">
        <v>281</v>
      </c>
      <c r="C81" s="54" t="s">
        <v>132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25">
      <c r="A82" s="279" t="s">
        <v>124</v>
      </c>
      <c r="B82" s="543">
        <v>185</v>
      </c>
      <c r="C82" s="54" t="s">
        <v>133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25">
      <c r="A83" s="279" t="s">
        <v>124</v>
      </c>
      <c r="B83" s="543">
        <v>279</v>
      </c>
      <c r="C83" s="54" t="s">
        <v>134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.75" thickBot="1" x14ac:dyDescent="0.3">
      <c r="A84" s="279" t="s">
        <v>124</v>
      </c>
      <c r="B84" s="543">
        <v>1091</v>
      </c>
      <c r="C84" s="54" t="s">
        <v>135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.75" hidden="1" thickBot="1" x14ac:dyDescent="0.3">
      <c r="A85" s="286" t="s">
        <v>124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.75" hidden="1" thickBot="1" x14ac:dyDescent="0.3">
      <c r="A86" s="279" t="s">
        <v>124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.75" hidden="1" thickBot="1" x14ac:dyDescent="0.3">
      <c r="A87" s="279" t="s">
        <v>124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.75" hidden="1" thickBot="1" x14ac:dyDescent="0.3">
      <c r="A88" s="279" t="s">
        <v>124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.75" hidden="1" thickBot="1" x14ac:dyDescent="0.3">
      <c r="A89" s="279" t="s">
        <v>124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.75" hidden="1" thickBot="1" x14ac:dyDescent="0.3">
      <c r="A90" s="279" t="s">
        <v>124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.75" hidden="1" thickBot="1" x14ac:dyDescent="0.3">
      <c r="A91" s="279" t="s">
        <v>124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.75" hidden="1" thickBot="1" x14ac:dyDescent="0.3">
      <c r="A92" s="279" t="s">
        <v>124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.75" hidden="1" thickBot="1" x14ac:dyDescent="0.3">
      <c r="A93" s="279" t="s">
        <v>124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.75" hidden="1" thickBot="1" x14ac:dyDescent="0.3">
      <c r="A94" s="297" t="s">
        <v>124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25">
      <c r="A95" s="278" t="s">
        <v>146</v>
      </c>
      <c r="B95" s="674">
        <v>184</v>
      </c>
      <c r="C95" s="379" t="s">
        <v>147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25">
      <c r="A96" s="279" t="s">
        <v>146</v>
      </c>
      <c r="B96" s="543">
        <v>186</v>
      </c>
      <c r="C96" s="54" t="s">
        <v>148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.75" thickBot="1" x14ac:dyDescent="0.3">
      <c r="A97" s="280" t="s">
        <v>146</v>
      </c>
      <c r="B97" s="669">
        <v>9721</v>
      </c>
      <c r="C97" s="56" t="s">
        <v>151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25">
      <c r="A98" s="286" t="s">
        <v>152</v>
      </c>
      <c r="B98" s="671">
        <v>787</v>
      </c>
      <c r="C98" s="672" t="s">
        <v>153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25">
      <c r="A99" s="279" t="s">
        <v>152</v>
      </c>
      <c r="B99" s="543">
        <v>788</v>
      </c>
      <c r="C99" s="54" t="s">
        <v>154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25">
      <c r="A100" s="279" t="s">
        <v>152</v>
      </c>
      <c r="B100" s="543">
        <v>789</v>
      </c>
      <c r="C100" s="54" t="s">
        <v>155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.75" thickBot="1" x14ac:dyDescent="0.3">
      <c r="A101" s="279" t="s">
        <v>152</v>
      </c>
      <c r="B101" s="543">
        <v>790</v>
      </c>
      <c r="C101" s="54" t="s">
        <v>156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.75" hidden="1" thickBot="1" x14ac:dyDescent="0.3">
      <c r="A102" s="297" t="s">
        <v>152</v>
      </c>
      <c r="B102" s="663">
        <v>511</v>
      </c>
      <c r="C102" s="104" t="s">
        <v>157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25">
      <c r="A103" s="278" t="s">
        <v>158</v>
      </c>
      <c r="B103" s="666">
        <v>911</v>
      </c>
      <c r="C103" s="376" t="s">
        <v>159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25">
      <c r="A104" s="279" t="s">
        <v>158</v>
      </c>
      <c r="B104" s="177">
        <v>912</v>
      </c>
      <c r="C104" s="34" t="s">
        <v>160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25">
      <c r="A105" s="279" t="s">
        <v>158</v>
      </c>
      <c r="B105" s="177">
        <v>913</v>
      </c>
      <c r="C105" s="34" t="s">
        <v>161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25">
      <c r="A106" s="279" t="s">
        <v>158</v>
      </c>
      <c r="B106" s="177">
        <v>914</v>
      </c>
      <c r="C106" s="34" t="s">
        <v>162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25">
      <c r="A107" s="279" t="s">
        <v>158</v>
      </c>
      <c r="B107" s="177">
        <v>915</v>
      </c>
      <c r="C107" s="34" t="s">
        <v>163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25">
      <c r="A108" s="279" t="s">
        <v>158</v>
      </c>
      <c r="B108" s="177">
        <v>916</v>
      </c>
      <c r="C108" s="34" t="s">
        <v>164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25">
      <c r="A109" s="279" t="s">
        <v>158</v>
      </c>
      <c r="B109" s="177">
        <v>917</v>
      </c>
      <c r="C109" s="34" t="s">
        <v>165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25">
      <c r="A110" s="279" t="s">
        <v>158</v>
      </c>
      <c r="B110" s="177">
        <v>918</v>
      </c>
      <c r="C110" s="34" t="s">
        <v>166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25">
      <c r="A111" s="279" t="s">
        <v>158</v>
      </c>
      <c r="B111" s="177">
        <v>919</v>
      </c>
      <c r="C111" s="34" t="s">
        <v>167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25">
      <c r="A112" s="279" t="s">
        <v>158</v>
      </c>
      <c r="B112" s="177">
        <v>920</v>
      </c>
      <c r="C112" s="34" t="s">
        <v>168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25">
      <c r="A113" s="279" t="s">
        <v>158</v>
      </c>
      <c r="B113" s="177">
        <v>921</v>
      </c>
      <c r="C113" s="34" t="s">
        <v>169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25">
      <c r="A114" s="279" t="s">
        <v>158</v>
      </c>
      <c r="B114" s="177">
        <v>922</v>
      </c>
      <c r="C114" s="34" t="s">
        <v>170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25">
      <c r="A115" s="279" t="s">
        <v>158</v>
      </c>
      <c r="B115" s="177">
        <v>923</v>
      </c>
      <c r="C115" s="34" t="s">
        <v>171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25">
      <c r="A116" s="279" t="s">
        <v>158</v>
      </c>
      <c r="B116" s="177">
        <v>924</v>
      </c>
      <c r="C116" s="34" t="s">
        <v>172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25">
      <c r="A117" s="734" t="s">
        <v>158</v>
      </c>
      <c r="B117" s="14">
        <v>2070</v>
      </c>
      <c r="C117" s="178" t="s">
        <v>173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25">
      <c r="A118" s="279" t="s">
        <v>158</v>
      </c>
      <c r="B118" s="177">
        <v>1065</v>
      </c>
      <c r="C118" s="33" t="s">
        <v>174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25">
      <c r="A119" s="279" t="s">
        <v>158</v>
      </c>
      <c r="B119" s="177">
        <v>1066</v>
      </c>
      <c r="C119" s="33" t="s">
        <v>175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25">
      <c r="A120" s="279" t="s">
        <v>158</v>
      </c>
      <c r="B120" s="177">
        <v>1068</v>
      </c>
      <c r="C120" s="33" t="s">
        <v>177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25">
      <c r="A121" s="279" t="s">
        <v>158</v>
      </c>
      <c r="B121" s="177">
        <v>1069</v>
      </c>
      <c r="C121" s="33" t="s">
        <v>178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25">
      <c r="A122" s="279" t="s">
        <v>158</v>
      </c>
      <c r="B122" s="177">
        <v>1070</v>
      </c>
      <c r="C122" s="33" t="s">
        <v>179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25">
      <c r="A123" s="279" t="s">
        <v>158</v>
      </c>
      <c r="B123" s="177">
        <v>1071</v>
      </c>
      <c r="C123" s="33" t="s">
        <v>180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25">
      <c r="A124" s="279" t="s">
        <v>158</v>
      </c>
      <c r="B124" s="177">
        <v>1072</v>
      </c>
      <c r="C124" s="33" t="s">
        <v>181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25">
      <c r="A125" s="279" t="s">
        <v>158</v>
      </c>
      <c r="B125" s="177">
        <v>1073</v>
      </c>
      <c r="C125" s="33" t="s">
        <v>182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25">
      <c r="A126" s="279" t="s">
        <v>158</v>
      </c>
      <c r="B126" s="177">
        <v>1074</v>
      </c>
      <c r="C126" s="33" t="s">
        <v>183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25">
      <c r="A127" s="734" t="s">
        <v>158</v>
      </c>
      <c r="B127" s="16">
        <v>1408</v>
      </c>
      <c r="C127" s="178" t="s">
        <v>184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25">
      <c r="A128" s="734" t="s">
        <v>158</v>
      </c>
      <c r="B128" s="16">
        <v>1409</v>
      </c>
      <c r="C128" s="178" t="s">
        <v>185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25">
      <c r="A129" s="734" t="s">
        <v>158</v>
      </c>
      <c r="B129" s="16">
        <v>1410</v>
      </c>
      <c r="C129" s="178" t="s">
        <v>186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25">
      <c r="A130" s="734" t="s">
        <v>158</v>
      </c>
      <c r="B130" s="16">
        <v>1412</v>
      </c>
      <c r="C130" s="178" t="s">
        <v>187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25">
      <c r="A131" s="734" t="s">
        <v>158</v>
      </c>
      <c r="B131" s="16">
        <v>1413</v>
      </c>
      <c r="C131" s="178" t="s">
        <v>188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25">
      <c r="A132" s="734" t="s">
        <v>158</v>
      </c>
      <c r="B132" s="16">
        <v>1414</v>
      </c>
      <c r="C132" s="178" t="s">
        <v>189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25">
      <c r="A133" s="734" t="s">
        <v>158</v>
      </c>
      <c r="B133" s="16">
        <v>1415</v>
      </c>
      <c r="C133" s="178" t="s">
        <v>190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25">
      <c r="A134" s="734" t="s">
        <v>158</v>
      </c>
      <c r="B134" s="16">
        <v>1416</v>
      </c>
      <c r="C134" s="178" t="s">
        <v>191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25">
      <c r="A135" s="734" t="s">
        <v>158</v>
      </c>
      <c r="B135" s="16">
        <v>1417</v>
      </c>
      <c r="C135" s="178" t="s">
        <v>192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25">
      <c r="A136" s="734" t="s">
        <v>158</v>
      </c>
      <c r="B136" s="16">
        <v>1418</v>
      </c>
      <c r="C136" s="178" t="s">
        <v>193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25">
      <c r="A137" s="279" t="s">
        <v>158</v>
      </c>
      <c r="B137" s="177">
        <v>925</v>
      </c>
      <c r="C137" s="178" t="s">
        <v>194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25">
      <c r="A138" s="279" t="s">
        <v>158</v>
      </c>
      <c r="B138" s="177">
        <v>926</v>
      </c>
      <c r="C138" s="178" t="s">
        <v>195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25">
      <c r="A139" s="279" t="s">
        <v>158</v>
      </c>
      <c r="B139" s="177">
        <v>927</v>
      </c>
      <c r="C139" s="178" t="s">
        <v>196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25">
      <c r="A140" s="279" t="s">
        <v>158</v>
      </c>
      <c r="B140" s="177">
        <v>928</v>
      </c>
      <c r="C140" s="178" t="s">
        <v>197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25">
      <c r="A141" s="297" t="s">
        <v>158</v>
      </c>
      <c r="B141" s="174">
        <v>929</v>
      </c>
      <c r="C141" s="276" t="s">
        <v>198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25">
      <c r="A142" s="279" t="s">
        <v>158</v>
      </c>
      <c r="B142" s="268">
        <v>1393</v>
      </c>
      <c r="C142" s="419" t="s">
        <v>199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25">
      <c r="A143" s="279" t="s">
        <v>158</v>
      </c>
      <c r="B143" s="268">
        <v>1394</v>
      </c>
      <c r="C143" s="419" t="s">
        <v>200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25">
      <c r="A144" s="279" t="s">
        <v>158</v>
      </c>
      <c r="B144" s="268">
        <v>1395</v>
      </c>
      <c r="C144" s="419" t="s">
        <v>1338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25">
      <c r="A145" s="279" t="s">
        <v>158</v>
      </c>
      <c r="B145" s="73">
        <v>1047</v>
      </c>
      <c r="C145" s="718" t="s">
        <v>202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25">
      <c r="A146" s="279" t="s">
        <v>158</v>
      </c>
      <c r="B146" s="73">
        <v>1048</v>
      </c>
      <c r="C146" s="802" t="s">
        <v>203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.75" thickBot="1" x14ac:dyDescent="0.3">
      <c r="A147" s="279" t="s">
        <v>158</v>
      </c>
      <c r="B147" s="287">
        <v>1046</v>
      </c>
      <c r="C147" s="720" t="s">
        <v>204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25">
      <c r="A148" s="717" t="s">
        <v>158</v>
      </c>
      <c r="B148" s="73">
        <v>1376</v>
      </c>
      <c r="C148" s="718" t="s">
        <v>482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.75" thickBot="1" x14ac:dyDescent="0.3">
      <c r="A149" s="1063" t="s">
        <v>158</v>
      </c>
      <c r="B149" s="73">
        <v>1377</v>
      </c>
      <c r="C149" s="718" t="s">
        <v>206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25">
      <c r="A150" s="286" t="s">
        <v>207</v>
      </c>
      <c r="B150" s="671">
        <v>936</v>
      </c>
      <c r="C150" s="176" t="s">
        <v>208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25">
      <c r="A151" s="286" t="s">
        <v>207</v>
      </c>
      <c r="B151" s="543">
        <v>1341</v>
      </c>
      <c r="C151" s="33" t="s">
        <v>209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25">
      <c r="A152" s="279" t="s">
        <v>207</v>
      </c>
      <c r="B152" s="543">
        <v>938</v>
      </c>
      <c r="C152" s="33" t="s">
        <v>210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25">
      <c r="A153" s="279" t="s">
        <v>207</v>
      </c>
      <c r="B153" s="543">
        <v>939</v>
      </c>
      <c r="C153" s="1130" t="s">
        <v>211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25">
      <c r="A154" s="279" t="s">
        <v>207</v>
      </c>
      <c r="B154" s="543">
        <v>940</v>
      </c>
      <c r="C154" s="33" t="s">
        <v>212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25">
      <c r="A155" s="279" t="s">
        <v>207</v>
      </c>
      <c r="B155" s="543">
        <v>941</v>
      </c>
      <c r="C155" s="33" t="s">
        <v>213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25">
      <c r="A156" s="279" t="s">
        <v>207</v>
      </c>
      <c r="B156" s="543">
        <v>944</v>
      </c>
      <c r="C156" s="33" t="s">
        <v>214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25">
      <c r="A157" s="279" t="s">
        <v>207</v>
      </c>
      <c r="B157" s="543">
        <v>946</v>
      </c>
      <c r="C157" s="33" t="s">
        <v>215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25">
      <c r="A158" s="279" t="s">
        <v>207</v>
      </c>
      <c r="B158" s="543">
        <v>947</v>
      </c>
      <c r="C158" s="33" t="s">
        <v>216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25">
      <c r="A159" s="279" t="s">
        <v>207</v>
      </c>
      <c r="B159" s="543">
        <v>983</v>
      </c>
      <c r="C159" s="33" t="s">
        <v>217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.75" thickBot="1" x14ac:dyDescent="0.3">
      <c r="A160" s="280" t="s">
        <v>207</v>
      </c>
      <c r="B160" s="669">
        <v>945</v>
      </c>
      <c r="C160" s="36" t="s">
        <v>218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.75" thickBot="1" x14ac:dyDescent="0.3">
      <c r="A161" s="280" t="s">
        <v>207</v>
      </c>
      <c r="B161" s="268">
        <v>1509</v>
      </c>
      <c r="C161" s="718" t="s">
        <v>219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.75" thickBot="1" x14ac:dyDescent="0.3">
      <c r="A162" s="280" t="s">
        <v>207</v>
      </c>
      <c r="B162" s="268">
        <v>1510</v>
      </c>
      <c r="C162" s="718" t="s">
        <v>220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.75" thickBot="1" x14ac:dyDescent="0.3">
      <c r="A163" s="280" t="s">
        <v>207</v>
      </c>
      <c r="B163" s="268">
        <v>1511</v>
      </c>
      <c r="C163" s="720" t="s">
        <v>221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25">
      <c r="A164" s="278" t="s">
        <v>222</v>
      </c>
      <c r="B164" s="269">
        <v>4663</v>
      </c>
      <c r="C164" s="3" t="s">
        <v>223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25">
      <c r="A165" s="286" t="s">
        <v>222</v>
      </c>
      <c r="B165" s="268">
        <v>3181</v>
      </c>
      <c r="C165" s="4" t="s">
        <v>1326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25">
      <c r="A166" s="279" t="s">
        <v>222</v>
      </c>
      <c r="B166" s="268">
        <v>1672</v>
      </c>
      <c r="C166" s="2" t="s">
        <v>225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25">
      <c r="A167" s="279" t="s">
        <v>222</v>
      </c>
      <c r="B167" s="268">
        <v>4713</v>
      </c>
      <c r="C167" s="2" t="s">
        <v>226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25">
      <c r="A168" s="279" t="s">
        <v>222</v>
      </c>
      <c r="B168" s="268">
        <v>4687</v>
      </c>
      <c r="C168" s="2" t="s">
        <v>1327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25">
      <c r="A169" s="279" t="s">
        <v>222</v>
      </c>
      <c r="B169" s="440">
        <v>4704</v>
      </c>
      <c r="C169" s="2" t="s">
        <v>1328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25">
      <c r="A170" s="279" t="s">
        <v>222</v>
      </c>
      <c r="B170" s="268">
        <v>2230</v>
      </c>
      <c r="C170" s="2" t="s">
        <v>1329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25">
      <c r="A171" s="279" t="s">
        <v>222</v>
      </c>
      <c r="B171" s="268">
        <v>3720</v>
      </c>
      <c r="C171" s="2" t="s">
        <v>230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.75" hidden="1" thickBot="1" x14ac:dyDescent="0.3">
      <c r="A172" s="280" t="s">
        <v>222</v>
      </c>
      <c r="B172" s="264">
        <v>2499</v>
      </c>
      <c r="C172" s="32" t="s">
        <v>1330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25">
      <c r="A173" s="278" t="s">
        <v>232</v>
      </c>
      <c r="B173" s="680">
        <v>612</v>
      </c>
      <c r="C173" s="379" t="s">
        <v>233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25">
      <c r="A174" s="279" t="s">
        <v>232</v>
      </c>
      <c r="B174" s="542">
        <v>618</v>
      </c>
      <c r="C174" s="54" t="s">
        <v>234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.75" hidden="1" thickBot="1" x14ac:dyDescent="0.3">
      <c r="A175" s="280" t="s">
        <v>232</v>
      </c>
      <c r="B175" s="681">
        <v>617</v>
      </c>
      <c r="C175" s="56" t="s">
        <v>235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8" priority="3" operator="between">
      <formula>-0.01</formula>
      <formula>-0.99</formula>
    </cfRule>
    <cfRule type="cellIs" dxfId="27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6" priority="29" operator="between">
      <formula>-0.01</formula>
      <formula>-0.99</formula>
    </cfRule>
    <cfRule type="cellIs" dxfId="25" priority="30" operator="between">
      <formula>0.01</formula>
      <formula>0.99</formula>
    </cfRule>
  </conditionalFormatting>
  <conditionalFormatting sqref="V142:W147">
    <cfRule type="expression" dxfId="24" priority="5">
      <formula>IF(RIGHT(INT(V142),1)*1=9,TRUE,FALSE)</formula>
    </cfRule>
  </conditionalFormatting>
  <conditionalFormatting sqref="AB142:AC147 AE142:AF147 AH142:AI147 AK142:AL147 AN142:AO147 AQ142:AR147">
    <cfRule type="cellIs" dxfId="23" priority="16" operator="lessThan">
      <formula>0</formula>
    </cfRule>
    <cfRule type="beginsWith" priority="17" operator="beginsWith" text="#">
      <formula>LEFT(AB142,LEN("#"))="#"</formula>
    </cfRule>
    <cfRule type="cellIs" dxfId="22" priority="26" operator="equal">
      <formula>1</formula>
    </cfRule>
  </conditionalFormatting>
  <conditionalFormatting sqref="AB142:AC147">
    <cfRule type="cellIs" dxfId="21" priority="20" operator="equal">
      <formula>1</formula>
    </cfRule>
    <cfRule type="cellIs" dxfId="20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" priority="22" operator="greaterThan">
      <formula>0.7</formula>
    </cfRule>
  </conditionalFormatting>
  <conditionalFormatting sqref="AQ142:AR147 AB142:AC147 AE142:AF147 AH142:AI147 AK142:AL147 AN142:AO147">
    <cfRule type="cellIs" dxfId="18" priority="23" operator="greaterThanOrEqual">
      <formula>0</formula>
    </cfRule>
    <cfRule type="cellIs" dxfId="17" priority="24" operator="lessThan">
      <formula>-0.3</formula>
    </cfRule>
  </conditionalFormatting>
  <conditionalFormatting sqref="AW142:AW147">
    <cfRule type="cellIs" dxfId="16" priority="8" operator="greaterThan">
      <formula>0</formula>
    </cfRule>
    <cfRule type="cellIs" dxfId="15" priority="9" operator="equal">
      <formula>1</formula>
    </cfRule>
  </conditionalFormatting>
  <conditionalFormatting sqref="AW142:AY147">
    <cfRule type="cellIs" dxfId="14" priority="6" operator="lessThan">
      <formula>0</formula>
    </cfRule>
    <cfRule type="beginsWith" priority="7" operator="beginsWith" text="#">
      <formula>LEFT(AW142,LEN("#"))="#"</formula>
    </cfRule>
    <cfRule type="cellIs" dxfId="13" priority="12" operator="lessThan">
      <formula>-0.3</formula>
    </cfRule>
  </conditionalFormatting>
  <conditionalFormatting sqref="AX142:AY147 AB142:AC147 AE142:AF147 AH142:AI147 AQ142:AQ147">
    <cfRule type="cellIs" dxfId="12" priority="18" operator="equal">
      <formula>1</formula>
    </cfRule>
  </conditionalFormatting>
  <conditionalFormatting sqref="AX142:AY147 AE142:AF147 AH142:AI147 AK142:AL147 AN142:AO147 AQ142:AR147">
    <cfRule type="cellIs" dxfId="11" priority="19" operator="equal">
      <formula>1</formula>
    </cfRule>
  </conditionalFormatting>
  <conditionalFormatting sqref="AX142:AY147">
    <cfRule type="cellIs" dxfId="10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9" priority="10" operator="equal">
      <formula>1</formula>
    </cfRule>
    <cfRule type="cellIs" dxfId="8" priority="11" operator="greaterThanOrEqual">
      <formula>0</formula>
    </cfRule>
    <cfRule type="cellIs" dxfId="7" priority="13" operator="equal">
      <formula>1</formula>
    </cfRule>
    <cfRule type="cellIs" dxfId="6" priority="14" operator="lessThan">
      <formula>-0.3</formula>
    </cfRule>
  </conditionalFormatting>
  <conditionalFormatting sqref="C161:C163">
    <cfRule type="cellIs" dxfId="5" priority="2" operator="between">
      <formula>0.01</formula>
      <formula>0.99</formula>
    </cfRule>
  </conditionalFormatting>
  <conditionalFormatting sqref="C161:C163">
    <cfRule type="cellIs" dxfId="4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2578125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633" bestFit="1" customWidth="1"/>
    <col min="11" max="11" width="11.7109375" style="633" customWidth="1"/>
    <col min="12" max="12" width="7.85546875" bestFit="1" customWidth="1"/>
    <col min="13" max="13" width="12" style="633" bestFit="1" customWidth="1"/>
  </cols>
  <sheetData>
    <row r="1" spans="1:13" ht="19.5" x14ac:dyDescent="0.3">
      <c r="B1" s="14"/>
      <c r="C1" s="1133" t="s">
        <v>1345</v>
      </c>
    </row>
    <row r="2" spans="1:13" ht="19.5" x14ac:dyDescent="0.3">
      <c r="B2" s="14"/>
      <c r="C2" s="1133"/>
    </row>
    <row r="3" spans="1:13" ht="19.5" x14ac:dyDescent="0.3">
      <c r="B3" s="14"/>
      <c r="C3" s="1133"/>
    </row>
    <row r="4" spans="1:13" ht="15.75" thickBot="1" x14ac:dyDescent="0.3">
      <c r="A4" t="s">
        <v>1324</v>
      </c>
      <c r="B4" s="14" t="s">
        <v>1241</v>
      </c>
      <c r="C4" t="s">
        <v>1259</v>
      </c>
      <c r="D4" s="1134">
        <v>45981</v>
      </c>
      <c r="E4" s="1134" t="s">
        <v>47</v>
      </c>
      <c r="F4" t="s">
        <v>427</v>
      </c>
      <c r="G4" s="1134">
        <v>45971</v>
      </c>
      <c r="H4" s="1134" t="s">
        <v>47</v>
      </c>
      <c r="I4" s="1134" t="s">
        <v>427</v>
      </c>
      <c r="J4" s="1135">
        <v>45962</v>
      </c>
      <c r="K4" s="1135" t="s">
        <v>47</v>
      </c>
      <c r="L4" s="1134" t="s">
        <v>427</v>
      </c>
      <c r="M4" s="1135">
        <v>45901</v>
      </c>
    </row>
    <row r="5" spans="1:13" x14ac:dyDescent="0.25">
      <c r="A5" s="1136" t="s">
        <v>51</v>
      </c>
      <c r="B5" s="760">
        <v>88</v>
      </c>
      <c r="C5" s="800" t="s">
        <v>52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25">
      <c r="A6" s="1139" t="s">
        <v>51</v>
      </c>
      <c r="B6" s="750">
        <v>1017</v>
      </c>
      <c r="C6" s="33" t="s">
        <v>53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25">
      <c r="A7" s="1139" t="s">
        <v>51</v>
      </c>
      <c r="B7" s="750">
        <v>89</v>
      </c>
      <c r="C7" s="33" t="s">
        <v>54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25">
      <c r="A8" s="1139" t="s">
        <v>51</v>
      </c>
      <c r="B8" s="750">
        <v>90</v>
      </c>
      <c r="C8" s="33" t="s">
        <v>55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.75" thickBot="1" x14ac:dyDescent="0.3">
      <c r="A9" s="1140" t="s">
        <v>51</v>
      </c>
      <c r="B9" s="750">
        <v>91</v>
      </c>
      <c r="C9" s="33" t="s">
        <v>56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25">
      <c r="A10" s="1141" t="s">
        <v>57</v>
      </c>
      <c r="B10" s="750">
        <v>154</v>
      </c>
      <c r="C10" s="33" t="s">
        <v>58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25">
      <c r="A11" s="1139" t="s">
        <v>57</v>
      </c>
      <c r="B11" s="750">
        <v>159</v>
      </c>
      <c r="C11" s="33" t="s">
        <v>59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25">
      <c r="A12" s="1139" t="s">
        <v>57</v>
      </c>
      <c r="B12" s="750">
        <v>193</v>
      </c>
      <c r="C12" s="33" t="s">
        <v>60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25">
      <c r="A13" s="1139" t="s">
        <v>57</v>
      </c>
      <c r="B13" s="750">
        <v>195</v>
      </c>
      <c r="C13" s="33" t="s">
        <v>61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25">
      <c r="A14" s="1139" t="s">
        <v>57</v>
      </c>
      <c r="B14" s="750">
        <v>196</v>
      </c>
      <c r="C14" s="33" t="s">
        <v>62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25">
      <c r="A15" s="1139" t="s">
        <v>57</v>
      </c>
      <c r="B15" s="750">
        <v>197</v>
      </c>
      <c r="C15" s="33" t="s">
        <v>63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25">
      <c r="A16" s="1139" t="s">
        <v>57</v>
      </c>
      <c r="B16" s="750">
        <v>198</v>
      </c>
      <c r="C16" s="33" t="s">
        <v>64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25">
      <c r="A17" s="1139" t="s">
        <v>57</v>
      </c>
      <c r="B17" s="750">
        <v>199</v>
      </c>
      <c r="C17" s="33" t="s">
        <v>65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25">
      <c r="A18" s="1139" t="s">
        <v>57</v>
      </c>
      <c r="B18" s="750">
        <v>200</v>
      </c>
      <c r="C18" s="33" t="s">
        <v>66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25">
      <c r="A19" s="1139" t="s">
        <v>57</v>
      </c>
      <c r="B19" s="750">
        <v>201</v>
      </c>
      <c r="C19" s="33" t="s">
        <v>67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25">
      <c r="A20" s="1139" t="s">
        <v>57</v>
      </c>
      <c r="B20" s="750">
        <v>202</v>
      </c>
      <c r="C20" s="33" t="s">
        <v>68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25">
      <c r="A21" s="1139" t="s">
        <v>57</v>
      </c>
      <c r="B21" s="750">
        <v>208</v>
      </c>
      <c r="C21" s="33" t="s">
        <v>69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25">
      <c r="A22" s="1139" t="s">
        <v>57</v>
      </c>
      <c r="B22" s="750">
        <v>215</v>
      </c>
      <c r="C22" s="33" t="s">
        <v>70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25">
      <c r="A23" s="1139" t="s">
        <v>57</v>
      </c>
      <c r="B23" s="750">
        <v>221</v>
      </c>
      <c r="C23" s="33" t="s">
        <v>71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25">
      <c r="A24" s="1139" t="s">
        <v>57</v>
      </c>
      <c r="B24" s="750">
        <v>243</v>
      </c>
      <c r="C24" s="33" t="s">
        <v>72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25">
      <c r="A25" s="1139" t="s">
        <v>57</v>
      </c>
      <c r="B25" s="750">
        <v>266</v>
      </c>
      <c r="C25" s="33" t="s">
        <v>73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25">
      <c r="A26" s="1139" t="s">
        <v>57</v>
      </c>
      <c r="B26" s="750">
        <v>416</v>
      </c>
      <c r="C26" s="33" t="s">
        <v>74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25">
      <c r="A27" s="1139" t="s">
        <v>57</v>
      </c>
      <c r="B27" s="750">
        <v>468</v>
      </c>
      <c r="C27" s="33" t="s">
        <v>75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25">
      <c r="A28" s="1139" t="s">
        <v>57</v>
      </c>
      <c r="B28" s="750">
        <v>665</v>
      </c>
      <c r="C28" s="33" t="s">
        <v>76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25">
      <c r="A29" s="1141" t="s">
        <v>88</v>
      </c>
      <c r="B29" s="750">
        <v>637</v>
      </c>
      <c r="C29" s="33" t="s">
        <v>89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25">
      <c r="A30" s="1139" t="s">
        <v>88</v>
      </c>
      <c r="B30" s="750">
        <v>224</v>
      </c>
      <c r="C30" s="2" t="s">
        <v>90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25">
      <c r="A31" s="1139" t="s">
        <v>88</v>
      </c>
      <c r="B31" s="750">
        <v>227</v>
      </c>
      <c r="C31" s="2" t="s">
        <v>91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25">
      <c r="A32" s="1139" t="s">
        <v>88</v>
      </c>
      <c r="B32" s="750">
        <v>228</v>
      </c>
      <c r="C32" s="2" t="s">
        <v>92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25">
      <c r="A33" s="1139" t="s">
        <v>88</v>
      </c>
      <c r="B33" s="750">
        <v>216</v>
      </c>
      <c r="C33" s="2" t="s">
        <v>93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25">
      <c r="A34" s="1139" t="s">
        <v>88</v>
      </c>
      <c r="B34" s="750">
        <v>223</v>
      </c>
      <c r="C34" s="2" t="s">
        <v>94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25">
      <c r="A35" s="1139" t="s">
        <v>88</v>
      </c>
      <c r="B35" s="750">
        <v>241</v>
      </c>
      <c r="C35" s="2" t="s">
        <v>95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25">
      <c r="A36" s="1139" t="s">
        <v>88</v>
      </c>
      <c r="B36" s="750">
        <v>245</v>
      </c>
      <c r="C36" s="2" t="s">
        <v>96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25">
      <c r="A37" s="1139" t="s">
        <v>88</v>
      </c>
      <c r="B37" s="750">
        <v>246</v>
      </c>
      <c r="C37" s="2" t="s">
        <v>97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25">
      <c r="A38" s="1139" t="s">
        <v>88</v>
      </c>
      <c r="B38" s="750">
        <v>251</v>
      </c>
      <c r="C38" s="2" t="s">
        <v>98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25">
      <c r="A39" s="1139" t="s">
        <v>88</v>
      </c>
      <c r="B39" s="750">
        <v>632</v>
      </c>
      <c r="C39" s="2" t="s">
        <v>99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25">
      <c r="A40" s="1139" t="s">
        <v>88</v>
      </c>
      <c r="B40" s="750">
        <v>286</v>
      </c>
      <c r="C40" s="2" t="s">
        <v>100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25">
      <c r="A41" s="1139" t="s">
        <v>88</v>
      </c>
      <c r="B41" s="750">
        <v>240</v>
      </c>
      <c r="C41" s="2" t="s">
        <v>101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25">
      <c r="A42" s="1139" t="s">
        <v>88</v>
      </c>
      <c r="B42" s="750">
        <v>513</v>
      </c>
      <c r="C42" s="2" t="s">
        <v>102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25">
      <c r="A43" s="1139" t="s">
        <v>88</v>
      </c>
      <c r="B43" s="750">
        <v>260</v>
      </c>
      <c r="C43" s="2" t="s">
        <v>103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25">
      <c r="A44" s="1139" t="s">
        <v>88</v>
      </c>
      <c r="B44" s="750">
        <v>234</v>
      </c>
      <c r="C44" s="2" t="s">
        <v>104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25">
      <c r="A45" s="1139" t="s">
        <v>88</v>
      </c>
      <c r="B45" s="750">
        <v>753</v>
      </c>
      <c r="C45" s="924" t="s">
        <v>105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25">
      <c r="A46" s="1139" t="s">
        <v>88</v>
      </c>
      <c r="B46" s="750">
        <v>7224</v>
      </c>
      <c r="C46" s="2" t="s">
        <v>106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25">
      <c r="A47" s="1139" t="s">
        <v>88</v>
      </c>
      <c r="B47" s="750">
        <v>514</v>
      </c>
      <c r="C47" s="2" t="s">
        <v>107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25">
      <c r="A48" s="1139" t="s">
        <v>88</v>
      </c>
      <c r="B48" s="750">
        <v>736</v>
      </c>
      <c r="C48" s="21" t="s">
        <v>108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25">
      <c r="A49" s="1139" t="s">
        <v>88</v>
      </c>
      <c r="B49" s="750">
        <v>755</v>
      </c>
      <c r="C49" s="21" t="s">
        <v>109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.75" thickBot="1" x14ac:dyDescent="0.3">
      <c r="A50" s="1142" t="s">
        <v>88</v>
      </c>
      <c r="B50" s="761">
        <v>181</v>
      </c>
      <c r="C50" s="21" t="s">
        <v>492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25">
      <c r="A51" s="1136" t="s">
        <v>113</v>
      </c>
      <c r="B51" s="761">
        <v>324</v>
      </c>
      <c r="C51" s="21" t="s">
        <v>114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25">
      <c r="A52" s="1139" t="s">
        <v>113</v>
      </c>
      <c r="B52" s="761">
        <v>157</v>
      </c>
      <c r="C52" s="21" t="s">
        <v>115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25">
      <c r="A53" s="1139" t="s">
        <v>113</v>
      </c>
      <c r="B53" s="761">
        <v>639</v>
      </c>
      <c r="C53" s="21" t="s">
        <v>116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25">
      <c r="A54" s="1139" t="s">
        <v>113</v>
      </c>
      <c r="B54" s="761">
        <v>638</v>
      </c>
      <c r="C54" s="21" t="s">
        <v>117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25">
      <c r="A55" s="1139" t="s">
        <v>113</v>
      </c>
      <c r="B55" s="761">
        <v>352</v>
      </c>
      <c r="C55" s="21" t="s">
        <v>118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25">
      <c r="A56" s="1139" t="s">
        <v>113</v>
      </c>
      <c r="B56" s="761">
        <v>182</v>
      </c>
      <c r="C56" s="21" t="s">
        <v>119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25">
      <c r="A57" s="1139" t="s">
        <v>113</v>
      </c>
      <c r="B57" s="761">
        <v>1503</v>
      </c>
      <c r="C57" s="21" t="s">
        <v>120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25">
      <c r="A58" s="1139" t="s">
        <v>113</v>
      </c>
      <c r="B58" s="761">
        <v>180</v>
      </c>
      <c r="C58" s="21" t="s">
        <v>121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25">
      <c r="A59" s="1139" t="s">
        <v>113</v>
      </c>
      <c r="B59" s="804">
        <v>740</v>
      </c>
      <c r="C59" s="2" t="s">
        <v>122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.75" thickBot="1" x14ac:dyDescent="0.3">
      <c r="A60" s="1140" t="s">
        <v>113</v>
      </c>
      <c r="B60" s="804">
        <v>342</v>
      </c>
      <c r="C60" s="2" t="s">
        <v>1346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25">
      <c r="A61" s="1141" t="s">
        <v>124</v>
      </c>
      <c r="B61" s="761">
        <v>280</v>
      </c>
      <c r="C61" s="21" t="s">
        <v>1344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25">
      <c r="A62" s="1139" t="s">
        <v>124</v>
      </c>
      <c r="B62" s="761">
        <v>282</v>
      </c>
      <c r="C62" s="21" t="s">
        <v>126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25">
      <c r="A63" s="1139" t="s">
        <v>124</v>
      </c>
      <c r="B63" s="761">
        <v>283</v>
      </c>
      <c r="C63" s="21" t="s">
        <v>127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25">
      <c r="A64" s="1139" t="s">
        <v>124</v>
      </c>
      <c r="B64" s="761">
        <v>275</v>
      </c>
      <c r="C64" s="21" t="s">
        <v>128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25">
      <c r="A65" s="1139" t="s">
        <v>124</v>
      </c>
      <c r="B65" s="761">
        <v>276</v>
      </c>
      <c r="C65" s="21" t="s">
        <v>129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25">
      <c r="A66" s="1139" t="s">
        <v>124</v>
      </c>
      <c r="B66" s="761">
        <v>277</v>
      </c>
      <c r="C66" s="21" t="s">
        <v>130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25">
      <c r="A67" s="1139" t="s">
        <v>124</v>
      </c>
      <c r="B67" s="761">
        <v>291</v>
      </c>
      <c r="C67" s="21" t="s">
        <v>131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25">
      <c r="A68" s="1139" t="s">
        <v>124</v>
      </c>
      <c r="B68" s="761">
        <v>281</v>
      </c>
      <c r="C68" s="54" t="s">
        <v>132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25">
      <c r="A69" s="1139" t="s">
        <v>124</v>
      </c>
      <c r="B69" s="761">
        <v>185</v>
      </c>
      <c r="C69" s="54" t="s">
        <v>133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25">
      <c r="A70" s="1139" t="s">
        <v>124</v>
      </c>
      <c r="B70" s="761">
        <v>279</v>
      </c>
      <c r="C70" s="54" t="s">
        <v>134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.75" thickBot="1" x14ac:dyDescent="0.3">
      <c r="A71" s="1139" t="s">
        <v>124</v>
      </c>
      <c r="B71" s="761">
        <v>1091</v>
      </c>
      <c r="C71" s="54" t="s">
        <v>135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25">
      <c r="A72" s="1136" t="s">
        <v>146</v>
      </c>
      <c r="B72" s="761">
        <v>184</v>
      </c>
      <c r="C72" s="54" t="s">
        <v>147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25">
      <c r="A73" s="1139" t="s">
        <v>146</v>
      </c>
      <c r="B73" s="761">
        <v>186</v>
      </c>
      <c r="C73" s="54" t="s">
        <v>148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.75" thickBot="1" x14ac:dyDescent="0.3">
      <c r="A74" s="1140" t="s">
        <v>146</v>
      </c>
      <c r="B74" s="761">
        <v>9721</v>
      </c>
      <c r="C74" s="54" t="s">
        <v>151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25">
      <c r="A75" s="1136" t="s">
        <v>152</v>
      </c>
      <c r="B75" s="761">
        <v>787</v>
      </c>
      <c r="C75" s="54" t="s">
        <v>153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25">
      <c r="A76" s="1139" t="s">
        <v>152</v>
      </c>
      <c r="B76" s="761">
        <v>788</v>
      </c>
      <c r="C76" s="54" t="s">
        <v>154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25">
      <c r="A77" s="1139" t="s">
        <v>152</v>
      </c>
      <c r="B77" s="761">
        <v>789</v>
      </c>
      <c r="C77" s="54" t="s">
        <v>155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.75" thickBot="1" x14ac:dyDescent="0.3">
      <c r="A78" s="1139" t="s">
        <v>152</v>
      </c>
      <c r="B78" s="761">
        <v>790</v>
      </c>
      <c r="C78" s="54" t="s">
        <v>156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25">
      <c r="A79" s="1136" t="s">
        <v>158</v>
      </c>
      <c r="B79" s="1074">
        <v>911</v>
      </c>
      <c r="C79" s="376" t="s">
        <v>159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25">
      <c r="A80" s="1139" t="s">
        <v>158</v>
      </c>
      <c r="B80" s="804">
        <v>912</v>
      </c>
      <c r="C80" s="34" t="s">
        <v>160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25">
      <c r="A81" s="1139" t="s">
        <v>158</v>
      </c>
      <c r="B81" s="804">
        <v>913</v>
      </c>
      <c r="C81" s="34" t="s">
        <v>161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25">
      <c r="A82" s="1139" t="s">
        <v>158</v>
      </c>
      <c r="B82" s="804">
        <v>914</v>
      </c>
      <c r="C82" s="34" t="s">
        <v>162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25">
      <c r="A83" s="1139" t="s">
        <v>158</v>
      </c>
      <c r="B83" s="804">
        <v>915</v>
      </c>
      <c r="C83" s="34" t="s">
        <v>163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25">
      <c r="A84" s="1139" t="s">
        <v>158</v>
      </c>
      <c r="B84" s="804">
        <v>916</v>
      </c>
      <c r="C84" s="34" t="s">
        <v>164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25">
      <c r="A85" s="1139" t="s">
        <v>158</v>
      </c>
      <c r="B85" s="804">
        <v>917</v>
      </c>
      <c r="C85" s="34" t="s">
        <v>165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25">
      <c r="A86" s="1139" t="s">
        <v>158</v>
      </c>
      <c r="B86" s="804">
        <v>918</v>
      </c>
      <c r="C86" s="34" t="s">
        <v>166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25">
      <c r="A87" s="1139" t="s">
        <v>158</v>
      </c>
      <c r="B87" s="804">
        <v>919</v>
      </c>
      <c r="C87" s="34" t="s">
        <v>167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25">
      <c r="A88" s="1139" t="s">
        <v>158</v>
      </c>
      <c r="B88" s="804">
        <v>920</v>
      </c>
      <c r="C88" s="34" t="s">
        <v>168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25">
      <c r="A89" s="1139" t="s">
        <v>158</v>
      </c>
      <c r="B89" s="804">
        <v>921</v>
      </c>
      <c r="C89" s="34" t="s">
        <v>169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25">
      <c r="A90" s="1139" t="s">
        <v>158</v>
      </c>
      <c r="B90" s="804">
        <v>922</v>
      </c>
      <c r="C90" s="34" t="s">
        <v>170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25">
      <c r="A91" s="1139" t="s">
        <v>158</v>
      </c>
      <c r="B91" s="804">
        <v>923</v>
      </c>
      <c r="C91" s="34" t="s">
        <v>171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.75" thickBot="1" x14ac:dyDescent="0.3">
      <c r="A92" s="1140" t="s">
        <v>158</v>
      </c>
      <c r="B92" s="1075">
        <v>924</v>
      </c>
      <c r="C92" s="1144" t="s">
        <v>172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25">
      <c r="A93" s="1146" t="s">
        <v>158</v>
      </c>
      <c r="B93" s="1147">
        <v>2070</v>
      </c>
      <c r="C93" s="1148" t="s">
        <v>173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25">
      <c r="A94" s="1139" t="s">
        <v>158</v>
      </c>
      <c r="B94" s="804">
        <v>1065</v>
      </c>
      <c r="C94" s="33" t="s">
        <v>174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25">
      <c r="A95" s="1139" t="s">
        <v>158</v>
      </c>
      <c r="B95" s="804">
        <v>1066</v>
      </c>
      <c r="C95" s="33" t="s">
        <v>175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25">
      <c r="A96" s="1139" t="s">
        <v>158</v>
      </c>
      <c r="B96" s="804">
        <v>1068</v>
      </c>
      <c r="C96" s="33" t="s">
        <v>177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25">
      <c r="A97" s="1139" t="s">
        <v>158</v>
      </c>
      <c r="B97" s="804">
        <v>1069</v>
      </c>
      <c r="C97" s="33" t="s">
        <v>178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25">
      <c r="A98" s="1139" t="s">
        <v>158</v>
      </c>
      <c r="B98" s="804">
        <v>1070</v>
      </c>
      <c r="C98" s="33" t="s">
        <v>179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25">
      <c r="A99" s="1139" t="s">
        <v>158</v>
      </c>
      <c r="B99" s="804">
        <v>1071</v>
      </c>
      <c r="C99" s="33" t="s">
        <v>180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25">
      <c r="A100" s="1139" t="s">
        <v>158</v>
      </c>
      <c r="B100" s="804">
        <v>1072</v>
      </c>
      <c r="C100" s="33" t="s">
        <v>181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25">
      <c r="A101" s="1139" t="s">
        <v>158</v>
      </c>
      <c r="B101" s="804">
        <v>1073</v>
      </c>
      <c r="C101" s="33" t="s">
        <v>182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.75" thickBot="1" x14ac:dyDescent="0.3">
      <c r="A102" s="1142" t="s">
        <v>158</v>
      </c>
      <c r="B102" s="1073">
        <v>1074</v>
      </c>
      <c r="C102" s="55" t="s">
        <v>183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25">
      <c r="A103" s="1136" t="s">
        <v>158</v>
      </c>
      <c r="B103" s="1076">
        <v>1408</v>
      </c>
      <c r="C103" s="1079" t="s">
        <v>184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25">
      <c r="A104" s="1139" t="s">
        <v>158</v>
      </c>
      <c r="B104" s="1077">
        <v>1409</v>
      </c>
      <c r="C104" s="1080" t="s">
        <v>185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25">
      <c r="A105" s="1139" t="s">
        <v>158</v>
      </c>
      <c r="B105" s="1077">
        <v>1410</v>
      </c>
      <c r="C105" s="1080" t="s">
        <v>186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25">
      <c r="A106" s="1139" t="s">
        <v>158</v>
      </c>
      <c r="B106" s="1077">
        <v>1412</v>
      </c>
      <c r="C106" s="1080" t="s">
        <v>187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25">
      <c r="A107" s="1139" t="s">
        <v>158</v>
      </c>
      <c r="B107" s="1077">
        <v>1413</v>
      </c>
      <c r="C107" s="1080" t="s">
        <v>188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25">
      <c r="A108" s="1139" t="s">
        <v>158</v>
      </c>
      <c r="B108" s="1077">
        <v>1414</v>
      </c>
      <c r="C108" s="1080" t="s">
        <v>189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25">
      <c r="A109" s="1139" t="s">
        <v>158</v>
      </c>
      <c r="B109" s="1077">
        <v>1415</v>
      </c>
      <c r="C109" s="1080" t="s">
        <v>190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25">
      <c r="A110" s="1139" t="s">
        <v>158</v>
      </c>
      <c r="B110" s="1161">
        <v>1416</v>
      </c>
      <c r="C110" s="1080" t="s">
        <v>191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25">
      <c r="A111" s="1139" t="s">
        <v>158</v>
      </c>
      <c r="B111" s="1077">
        <v>1417</v>
      </c>
      <c r="C111" s="1080" t="s">
        <v>192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.75" thickBot="1" x14ac:dyDescent="0.3">
      <c r="A112" s="1140" t="s">
        <v>158</v>
      </c>
      <c r="B112" s="1078">
        <v>1418</v>
      </c>
      <c r="C112" s="1081" t="s">
        <v>193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25">
      <c r="A113" s="1141" t="s">
        <v>158</v>
      </c>
      <c r="B113" s="1154">
        <v>925</v>
      </c>
      <c r="C113" s="924" t="s">
        <v>194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25">
      <c r="A114" s="1139" t="s">
        <v>158</v>
      </c>
      <c r="B114" s="804">
        <v>926</v>
      </c>
      <c r="C114" s="178" t="s">
        <v>195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25">
      <c r="A115" s="1139" t="s">
        <v>158</v>
      </c>
      <c r="B115" s="804">
        <v>927</v>
      </c>
      <c r="C115" s="178" t="s">
        <v>196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25">
      <c r="A116" s="1139" t="s">
        <v>158</v>
      </c>
      <c r="B116" s="804">
        <v>928</v>
      </c>
      <c r="C116" s="178" t="s">
        <v>197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.75" thickBot="1" x14ac:dyDescent="0.3">
      <c r="A117" s="1140" t="s">
        <v>158</v>
      </c>
      <c r="B117" s="1075">
        <v>929</v>
      </c>
      <c r="C117" s="1156" t="s">
        <v>198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3" priority="1" operator="between">
      <formula>-0.01</formula>
      <formula>-0.99</formula>
    </cfRule>
    <cfRule type="cellIs" dxfId="2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3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Workflow</vt:lpstr>
      <vt:lpstr>Parametros</vt:lpstr>
      <vt:lpstr>Lista Fiambre</vt:lpstr>
      <vt:lpstr>Clusters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ER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2026-02-27T13:29:39Z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