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a\Desktop\Contabilidad\"/>
    </mc:Choice>
  </mc:AlternateContent>
  <xr:revisionPtr revIDLastSave="0" documentId="13_ncr:1_{70675A6A-AC1F-4142-B83A-DB30704B5368}" xr6:coauthVersionLast="47" xr6:coauthVersionMax="47" xr10:uidLastSave="{00000000-0000-0000-0000-000000000000}"/>
  <bookViews>
    <workbookView xWindow="-120" yWindow="-120" windowWidth="20730" windowHeight="11160" activeTab="2" xr2:uid="{631545DB-5E38-4530-8352-D4895D955F24}"/>
  </bookViews>
  <sheets>
    <sheet name="INSTRUCCIONES DEL EJEMPLO" sheetId="5" r:id="rId1"/>
    <sheet name="Persona Fisisca" sheetId="1" r:id="rId2"/>
    <sheet name="Persona Juridica" sheetId="2" r:id="rId3"/>
    <sheet name="ASIENTOS DE DIARIO " sheetId="4" r:id="rId4"/>
    <sheet name="CUENTAS T-MAYORIZACION" sheetId="6" r:id="rId5"/>
    <sheet name="E.F. INICIALES" sheetId="7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3" i="2" l="1"/>
  <c r="F63" i="2"/>
  <c r="F62" i="2"/>
  <c r="C43" i="2"/>
  <c r="R22" i="2"/>
  <c r="G42" i="2"/>
  <c r="B42" i="2"/>
  <c r="R34" i="1"/>
  <c r="R32" i="1"/>
  <c r="Q30" i="1"/>
  <c r="R27" i="1"/>
  <c r="R25" i="1"/>
  <c r="N28" i="1"/>
  <c r="M26" i="1"/>
  <c r="M25" i="1"/>
  <c r="C26" i="1"/>
  <c r="H24" i="1"/>
  <c r="C24" i="1"/>
  <c r="C25" i="6"/>
  <c r="R44" i="4"/>
  <c r="Q44" i="4"/>
  <c r="P44" i="4"/>
  <c r="R42" i="4"/>
  <c r="Q42" i="4"/>
  <c r="R40" i="4"/>
  <c r="P40" i="4"/>
  <c r="F24" i="2"/>
  <c r="F23" i="2"/>
  <c r="E24" i="2"/>
  <c r="E23" i="2"/>
  <c r="B13" i="7"/>
  <c r="B12" i="7"/>
  <c r="B60" i="7"/>
  <c r="B32" i="7"/>
  <c r="E29" i="7"/>
  <c r="E34" i="7" s="1"/>
  <c r="B29" i="7"/>
  <c r="D22" i="7"/>
  <c r="C22" i="7"/>
  <c r="E20" i="7"/>
  <c r="G20" i="7" s="1"/>
  <c r="E19" i="7"/>
  <c r="E18" i="7"/>
  <c r="E32" i="7" s="1"/>
  <c r="E17" i="7"/>
  <c r="H16" i="7"/>
  <c r="E16" i="7"/>
  <c r="E15" i="7"/>
  <c r="E14" i="7"/>
  <c r="E22" i="7" s="1"/>
  <c r="E13" i="7"/>
  <c r="D59" i="7" s="1"/>
  <c r="H12" i="7"/>
  <c r="E12" i="7"/>
  <c r="D54" i="7" s="1"/>
  <c r="E56" i="7" s="1"/>
  <c r="E11" i="7"/>
  <c r="G10" i="7"/>
  <c r="E10" i="7"/>
  <c r="D49" i="7" s="1"/>
  <c r="E9" i="7"/>
  <c r="D48" i="7" s="1"/>
  <c r="E51" i="7" s="1"/>
  <c r="C31" i="6"/>
  <c r="D23" i="6"/>
  <c r="C23" i="6"/>
  <c r="D21" i="6"/>
  <c r="C20" i="6"/>
  <c r="D12" i="6"/>
  <c r="C12" i="6"/>
  <c r="D10" i="6"/>
  <c r="C9" i="6"/>
  <c r="D8" i="6"/>
  <c r="H63" i="4"/>
  <c r="G63" i="4"/>
  <c r="E60" i="4"/>
  <c r="E61" i="4" s="1"/>
  <c r="G49" i="4"/>
  <c r="H42" i="4"/>
  <c r="H49" i="4" s="1"/>
  <c r="G37" i="4"/>
  <c r="H32" i="4"/>
  <c r="H37" i="4" s="1"/>
  <c r="C31" i="4"/>
  <c r="C44" i="4" s="1"/>
  <c r="H27" i="4"/>
  <c r="G27" i="4"/>
  <c r="H15" i="4"/>
  <c r="G15" i="4"/>
  <c r="J38" i="2"/>
  <c r="K38" i="2" s="1"/>
  <c r="L38" i="2" s="1"/>
  <c r="K28" i="2"/>
  <c r="K29" i="2" s="1"/>
  <c r="P20" i="2"/>
  <c r="F16" i="2"/>
  <c r="F15" i="2"/>
  <c r="D15" i="2"/>
  <c r="L14" i="2"/>
  <c r="B13" i="2"/>
  <c r="B15" i="2" s="1"/>
  <c r="K12" i="2"/>
  <c r="K11" i="2"/>
  <c r="K14" i="2" s="1"/>
  <c r="D16" i="1"/>
  <c r="B14" i="1"/>
  <c r="B16" i="1" s="1"/>
  <c r="F11" i="1"/>
  <c r="F16" i="1" s="1"/>
  <c r="F18" i="1" s="1"/>
  <c r="B11" i="1"/>
  <c r="E39" i="7" l="1"/>
  <c r="D60" i="7" s="1"/>
  <c r="E62" i="7" s="1"/>
  <c r="E64" i="7" s="1"/>
  <c r="H22" i="7"/>
  <c r="E37" i="7"/>
  <c r="G9" i="7"/>
  <c r="H13" i="7"/>
  <c r="G18" i="7"/>
  <c r="G22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Larisa</author>
    <author>Jose Arnoldo Perez Ramirez</author>
  </authors>
  <commentList>
    <comment ref="A9" authorId="0" shapeId="0" xr:uid="{20943A37-AA76-4584-8ED5-6237A30ADA0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documento fuente es el deposito bancario por los 10 m U.M
</t>
        </r>
      </text>
    </comment>
    <comment ref="B9" authorId="0" shapeId="0" xr:uid="{C2CABAF1-D265-486F-A9C4-C0B2D137D93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Bancos/en una cuenta bancaria se deposito el aporte inicial del Sr. Luis Mendez
</t>
        </r>
      </text>
    </comment>
    <comment ref="F9" authorId="0" shapeId="0" xr:uid="{D1EE4045-3450-411C-98F1-3E723D369D4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Capital personal -Luis mendez
</t>
        </r>
      </text>
    </comment>
    <comment ref="B13" authorId="0" shapeId="0" xr:uid="{3909C4FD-3ED0-48FB-9AE8-7B1641184AF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Inventario de mercaderia para la venta
</t>
        </r>
      </text>
    </comment>
    <comment ref="D13" authorId="1" shapeId="0" xr:uid="{0229201C-6477-4D6A-B77C-302C39768A09}">
      <text>
        <r>
          <rPr>
            <b/>
            <sz val="9"/>
            <color indexed="81"/>
            <rFont val="Tahoma"/>
            <charset val="1"/>
          </rPr>
          <t>Larisa: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4" authorId="0" shapeId="0" xr:uid="{7D858FDF-9D6A-41B7-89AA-0E0BF764575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Bancos /egresos de 2 millones
</t>
        </r>
      </text>
    </comment>
    <comment ref="C24" authorId="2" shapeId="0" xr:uid="{81B215A0-AAC7-46F2-928F-9B74154B66BD}">
      <text>
        <r>
          <rPr>
            <b/>
            <sz val="9"/>
            <color indexed="81"/>
            <rFont val="Tahoma"/>
            <charset val="1"/>
          </rPr>
          <t>Jose Arnoldo Perez Ramirez:</t>
        </r>
        <r>
          <rPr>
            <sz val="9"/>
            <color indexed="81"/>
            <rFont val="Tahoma"/>
            <charset val="1"/>
          </rPr>
          <t xml:space="preserve">
evento #1
</t>
        </r>
      </text>
    </comment>
    <comment ref="D24" authorId="2" shapeId="0" xr:uid="{2070C2E5-DE64-4D8F-8E8C-1086E2528149}">
      <text>
        <r>
          <rPr>
            <b/>
            <sz val="9"/>
            <color indexed="81"/>
            <rFont val="Tahoma"/>
            <charset val="1"/>
          </rPr>
          <t>Jose Arnoldo Perez Ramirez:</t>
        </r>
        <r>
          <rPr>
            <sz val="9"/>
            <color indexed="81"/>
            <rFont val="Tahoma"/>
            <charset val="1"/>
          </rPr>
          <t xml:space="preserve">
Evento #2</t>
        </r>
      </text>
    </comment>
    <comment ref="H24" authorId="2" shapeId="0" xr:uid="{D9DD78D8-EA51-487B-84A1-73FB2689DA0E}">
      <text>
        <r>
          <rPr>
            <b/>
            <sz val="9"/>
            <color indexed="81"/>
            <rFont val="Tahoma"/>
            <charset val="1"/>
          </rPr>
          <t>Jose Arnoldo Perez Ramirez:</t>
        </r>
        <r>
          <rPr>
            <sz val="9"/>
            <color indexed="81"/>
            <rFont val="Tahoma"/>
            <charset val="1"/>
          </rPr>
          <t xml:space="preserve">
evento #1
</t>
        </r>
      </text>
    </comment>
    <comment ref="C35" authorId="2" shapeId="0" xr:uid="{397C9294-ABDC-4BED-92B1-C6DC0EFAD67F}">
      <text>
        <r>
          <rPr>
            <b/>
            <sz val="9"/>
            <color indexed="81"/>
            <rFont val="Tahoma"/>
            <charset val="1"/>
          </rPr>
          <t>Jose Arnoldo Perez Ramirez:</t>
        </r>
        <r>
          <rPr>
            <sz val="9"/>
            <color indexed="81"/>
            <rFont val="Tahoma"/>
            <charset val="1"/>
          </rPr>
          <t xml:space="preserve">
evento #2</t>
        </r>
      </text>
    </comment>
    <comment ref="H35" authorId="2" shapeId="0" xr:uid="{E5A3D6B8-D434-4A93-A8D9-ACE917426280}">
      <text>
        <r>
          <rPr>
            <b/>
            <sz val="9"/>
            <color indexed="81"/>
            <rFont val="Tahoma"/>
            <charset val="1"/>
          </rPr>
          <t>Jose Arnoldo Perez Ramirez:</t>
        </r>
        <r>
          <rPr>
            <sz val="9"/>
            <color indexed="81"/>
            <rFont val="Tahoma"/>
            <charset val="1"/>
          </rPr>
          <t xml:space="preserve">
evento #2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Jose Arnoldo Perez Ramirez</author>
  </authors>
  <commentList>
    <comment ref="A9" authorId="0" shapeId="0" xr:uid="{8110F95A-5FF6-4A6E-AF6C-E60081B8081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documento fuente es el deposito bancario por los 10 m U.M
</t>
        </r>
      </text>
    </comment>
    <comment ref="B9" authorId="0" shapeId="0" xr:uid="{9ECBC7AD-77CB-41F6-AF43-9BFAD89DF8C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Bancos/en una cuenta bancaria se deposita los aportes de los socios de " Hierro S.A."
</t>
        </r>
      </text>
    </comment>
    <comment ref="F9" authorId="0" shapeId="0" xr:uid="{E4E98764-10AB-412E-A149-16B5E6767D5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Capital Social/ las suma de los aportes de los socios representados por acciones comunes
</t>
        </r>
      </text>
    </comment>
    <comment ref="B12" authorId="0" shapeId="0" xr:uid="{B56082E3-CFF1-47AC-8612-409E301574D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Inventario de mercaderia para la venta
</t>
        </r>
      </text>
    </comment>
    <comment ref="B13" authorId="0" shapeId="0" xr:uid="{1D34C466-BBA0-4F08-98CB-6CFA35F2A42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Bancos /egresos de 2 millones
</t>
        </r>
      </text>
    </comment>
    <comment ref="B42" authorId="1" shapeId="0" xr:uid="{1D4CF669-2DC7-4D7A-A94B-50777B0332C7}">
      <text>
        <r>
          <rPr>
            <b/>
            <sz val="9"/>
            <color indexed="81"/>
            <rFont val="Tahoma"/>
            <charset val="1"/>
          </rPr>
          <t>Jose Arnoldo Perez Ramirez:</t>
        </r>
        <r>
          <rPr>
            <sz val="9"/>
            <color indexed="81"/>
            <rFont val="Tahoma"/>
            <charset val="1"/>
          </rPr>
          <t xml:space="preserve">
evento #1
</t>
        </r>
      </text>
    </comment>
    <comment ref="C42" authorId="1" shapeId="0" xr:uid="{78ADC525-3016-4C61-A70D-A1B7705487BB}">
      <text>
        <r>
          <rPr>
            <b/>
            <sz val="9"/>
            <color indexed="81"/>
            <rFont val="Tahoma"/>
            <charset val="1"/>
          </rPr>
          <t>Jose Arnoldo Perez Ramirez:</t>
        </r>
        <r>
          <rPr>
            <sz val="9"/>
            <color indexed="81"/>
            <rFont val="Tahoma"/>
            <charset val="1"/>
          </rPr>
          <t xml:space="preserve">
Evento #2</t>
        </r>
      </text>
    </comment>
    <comment ref="G42" authorId="1" shapeId="0" xr:uid="{5D64B8BE-5555-40BA-B62F-50B8D4E327AE}">
      <text>
        <r>
          <rPr>
            <b/>
            <sz val="9"/>
            <color indexed="81"/>
            <rFont val="Tahoma"/>
            <charset val="1"/>
          </rPr>
          <t>Jose Arnoldo Perez Ramirez:</t>
        </r>
        <r>
          <rPr>
            <sz val="9"/>
            <color indexed="81"/>
            <rFont val="Tahoma"/>
            <charset val="1"/>
          </rPr>
          <t xml:space="preserve">
evento #1
</t>
        </r>
      </text>
    </comment>
    <comment ref="B43" authorId="1" shapeId="0" xr:uid="{7542206F-41A6-4867-9689-2F4F5D1250D9}">
      <text>
        <r>
          <rPr>
            <b/>
            <sz val="9"/>
            <color indexed="81"/>
            <rFont val="Tahoma"/>
            <family val="2"/>
          </rPr>
          <t>Jose Arnoldo Perez Ramirez:</t>
        </r>
        <r>
          <rPr>
            <sz val="9"/>
            <color indexed="81"/>
            <rFont val="Tahoma"/>
            <family val="2"/>
          </rPr>
          <t xml:space="preserve">
Asiento de diario #4 (evento #4)
</t>
        </r>
      </text>
    </comment>
    <comment ref="C43" authorId="1" shapeId="0" xr:uid="{6B20EFA7-539F-45C1-B0A9-974511CCB11D}">
      <text>
        <r>
          <rPr>
            <b/>
            <sz val="9"/>
            <color indexed="81"/>
            <rFont val="Tahoma"/>
            <family val="2"/>
          </rPr>
          <t>Jose Arnoldo Perez Ramirez:</t>
        </r>
        <r>
          <rPr>
            <sz val="9"/>
            <color indexed="81"/>
            <rFont val="Tahoma"/>
            <family val="2"/>
          </rPr>
          <t xml:space="preserve">
Asiento de diario #3 (Evento #3)
</t>
        </r>
      </text>
    </comment>
    <comment ref="C44" authorId="1" shapeId="0" xr:uid="{49FB4320-EEB4-488B-A47A-1470AC222606}">
      <text>
        <r>
          <rPr>
            <b/>
            <sz val="9"/>
            <color indexed="81"/>
            <rFont val="Tahoma"/>
            <family val="2"/>
          </rPr>
          <t>Jose Arnoldo Perez Ramirez:</t>
        </r>
        <r>
          <rPr>
            <sz val="9"/>
            <color indexed="81"/>
            <rFont val="Tahoma"/>
            <family val="2"/>
          </rPr>
          <t xml:space="preserve">
Asiento de diario #5 (evento #5
</t>
        </r>
      </text>
    </comment>
    <comment ref="B53" authorId="1" shapeId="0" xr:uid="{1BFF0898-1671-48FE-B6D6-8E90C5EDCC1B}">
      <text>
        <r>
          <rPr>
            <b/>
            <sz val="9"/>
            <color indexed="81"/>
            <rFont val="Tahoma"/>
            <charset val="1"/>
          </rPr>
          <t>Jose Arnoldo Perez Ramirez:</t>
        </r>
        <r>
          <rPr>
            <sz val="9"/>
            <color indexed="81"/>
            <rFont val="Tahoma"/>
            <charset val="1"/>
          </rPr>
          <t xml:space="preserve">
evento #2</t>
        </r>
      </text>
    </comment>
    <comment ref="C53" authorId="1" shapeId="0" xr:uid="{E06E0014-D14F-4976-95F3-E4619421BEB8}">
      <text>
        <r>
          <rPr>
            <b/>
            <sz val="9"/>
            <color indexed="81"/>
            <rFont val="Tahoma"/>
            <family val="2"/>
          </rPr>
          <t>Jose Arnoldo Perez Ramirez:</t>
        </r>
        <r>
          <rPr>
            <sz val="9"/>
            <color indexed="81"/>
            <rFont val="Tahoma"/>
            <family val="2"/>
          </rPr>
          <t xml:space="preserve">
Asiento de diario #4 (evento #4)
</t>
        </r>
      </text>
    </comment>
    <comment ref="G53" authorId="1" shapeId="0" xr:uid="{06A4D2A6-8457-4718-928F-451D7E2EBEB8}">
      <text>
        <r>
          <rPr>
            <b/>
            <sz val="9"/>
            <color indexed="81"/>
            <rFont val="Tahoma"/>
            <charset val="1"/>
          </rPr>
          <t>Jose Arnoldo Perez Ramirez:</t>
        </r>
        <r>
          <rPr>
            <sz val="9"/>
            <color indexed="81"/>
            <rFont val="Tahoma"/>
            <charset val="1"/>
          </rPr>
          <t xml:space="preserve">
evento #2
</t>
        </r>
      </text>
    </comment>
    <comment ref="B54" authorId="1" shapeId="0" xr:uid="{8C5C9636-D170-49A3-9D96-832C2C031FCA}">
      <text>
        <r>
          <rPr>
            <b/>
            <sz val="9"/>
            <color indexed="81"/>
            <rFont val="Tahoma"/>
            <family val="2"/>
          </rPr>
          <t>Jose Arnoldo Perez Ramirez:</t>
        </r>
        <r>
          <rPr>
            <sz val="9"/>
            <color indexed="81"/>
            <rFont val="Tahoma"/>
            <family val="2"/>
          </rPr>
          <t xml:space="preserve">
Asiento de diario # (evento #3) </t>
        </r>
      </text>
    </comment>
    <comment ref="C63" authorId="1" shapeId="0" xr:uid="{D1853C1E-3B34-4D2D-9B0D-2E9E27E7453F}">
      <text>
        <r>
          <rPr>
            <b/>
            <sz val="9"/>
            <color indexed="81"/>
            <rFont val="Tahoma"/>
            <family val="2"/>
          </rPr>
          <t>Jose Arnoldo Perez Ramirez:</t>
        </r>
        <r>
          <rPr>
            <sz val="9"/>
            <color indexed="81"/>
            <rFont val="Tahoma"/>
            <family val="2"/>
          </rPr>
          <t xml:space="preserve">
Asiento de diario #4 (Evento #4
</t>
        </r>
      </text>
    </comment>
    <comment ref="F63" authorId="1" shapeId="0" xr:uid="{C3C9BD21-6D4C-41FC-9E8F-CECCE8343927}">
      <text>
        <r>
          <rPr>
            <b/>
            <sz val="9"/>
            <color indexed="81"/>
            <rFont val="Tahoma"/>
            <family val="2"/>
          </rPr>
          <t>Jose Arnoldo Perez Ramirez:</t>
        </r>
        <r>
          <rPr>
            <sz val="9"/>
            <color indexed="81"/>
            <rFont val="Tahoma"/>
            <family val="2"/>
          </rPr>
          <t xml:space="preserve">
Asiento de diario #4 (Evento #4)
</t>
        </r>
      </text>
    </comment>
    <comment ref="B73" authorId="1" shapeId="0" xr:uid="{5414588C-E2AF-49B3-AF28-48BA4386ED4F}">
      <text>
        <r>
          <rPr>
            <b/>
            <sz val="9"/>
            <color indexed="81"/>
            <rFont val="Tahoma"/>
            <family val="2"/>
          </rPr>
          <t>Jose Arnoldo Perez Ramirez:</t>
        </r>
        <r>
          <rPr>
            <sz val="9"/>
            <color indexed="81"/>
            <rFont val="Tahoma"/>
            <family val="2"/>
          </rPr>
          <t xml:space="preserve">
Asiento de diario #5 (evento #5)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7" authorId="0" shapeId="0" xr:uid="{6838149B-A169-474D-ACE8-5BC6911FF6C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Evento 1
</t>
        </r>
      </text>
    </comment>
    <comment ref="D7" authorId="0" shapeId="0" xr:uid="{5E209B15-0410-4C42-A6E9-746A87FB512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evento 2
</t>
        </r>
      </text>
    </comment>
    <comment ref="J7" authorId="0" shapeId="0" xr:uid="{047CDE1F-3AE4-4637-A867-E3052AEFF4F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Evento 1
</t>
        </r>
      </text>
    </comment>
    <comment ref="D8" authorId="0" shapeId="0" xr:uid="{04F4452F-3755-4A0F-B60E-8FED4AE8FD0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evento 3
</t>
        </r>
      </text>
    </comment>
    <comment ref="D10" authorId="0" shapeId="0" xr:uid="{026B81E7-B305-450F-94D9-9FB69D4DDF2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Evento 5
</t>
        </r>
      </text>
    </comment>
    <comment ref="C19" authorId="0" shapeId="0" xr:uid="{251355FA-C704-46B2-B6B8-656FE2C1431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evento 2
</t>
        </r>
      </text>
    </comment>
    <comment ref="G19" authorId="0" shapeId="0" xr:uid="{FCC48FE7-DAB4-4E59-AF13-7B86DDC6A886}">
      <text>
        <r>
          <rPr>
            <b/>
            <sz val="9"/>
            <color indexed="81"/>
            <rFont val="Tahoma"/>
            <family val="2"/>
          </rPr>
          <t xml:space="preserve">User:
Evento 2
</t>
        </r>
      </text>
    </comment>
    <comment ref="C20" authorId="0" shapeId="0" xr:uid="{89693AB7-56BF-4456-98D3-69DD3FA35E5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evento #3
</t>
        </r>
      </text>
    </comment>
    <comment ref="D21" authorId="0" shapeId="0" xr:uid="{8CB42EF2-F1CC-400B-B095-81693A06D68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Evento 4
</t>
        </r>
      </text>
    </comment>
    <comment ref="C31" authorId="0" shapeId="0" xr:uid="{983A6490-615A-46FB-9AB1-8C5750719CF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Evento 4
</t>
        </r>
      </text>
    </comment>
    <comment ref="J31" authorId="0" shapeId="0" xr:uid="{EAC6DE6B-AA28-4E82-8078-E0F09A559EB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Evento #4
</t>
        </r>
      </text>
    </comment>
    <comment ref="C44" authorId="0" shapeId="0" xr:uid="{B184FFE7-B000-458F-8ABA-AC2BA10C37F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Evento  5
</t>
        </r>
      </text>
    </comment>
  </commentList>
</comments>
</file>

<file path=xl/sharedStrings.xml><?xml version="1.0" encoding="utf-8"?>
<sst xmlns="http://schemas.openxmlformats.org/spreadsheetml/2006/main" count="278" uniqueCount="175">
  <si>
    <t>PERSONA FISICA</t>
  </si>
  <si>
    <t>REGSITRO</t>
  </si>
  <si>
    <t>DE EVENTOS</t>
  </si>
  <si>
    <t>ACTIVOS</t>
  </si>
  <si>
    <t>PASIVOS</t>
  </si>
  <si>
    <t>PATRIMONIO</t>
  </si>
  <si>
    <t>EVENTOS</t>
  </si>
  <si>
    <t>A</t>
  </si>
  <si>
    <t>=</t>
  </si>
  <si>
    <t>P</t>
  </si>
  <si>
    <t>´+</t>
  </si>
  <si>
    <t>PT</t>
  </si>
  <si>
    <t># 1</t>
  </si>
  <si>
    <t>El Sr. Luis Mendez decide poner un negocio a titulo personal</t>
  </si>
  <si>
    <t>Evento #1</t>
  </si>
  <si>
    <t>Dispone de 10 Millones de U.m. para iniciar el negocio-abre una cuenta bancaria</t>
  </si>
  <si>
    <t>SUMAS IGUALES</t>
  </si>
  <si>
    <t>#2</t>
  </si>
  <si>
    <t>Hace una compra de Mercaderia para la venta por un monto de 4 Millones de U.M.</t>
  </si>
  <si>
    <t>Evento # 2</t>
  </si>
  <si>
    <t>pago el 50% de contado y el otro 50% el proveedor le concede credito por el resto</t>
  </si>
  <si>
    <t>PERSONA JURIDICA</t>
  </si>
  <si>
    <t>Se conformo la sociedad anomina " Hierros S.A" con un aporte de los socios</t>
  </si>
  <si>
    <t>por un monto de 10 millones de U.M</t>
  </si>
  <si>
    <t>Socio A60%</t>
  </si>
  <si>
    <t>Socio B 40%</t>
  </si>
  <si>
    <t>compro 400 celulares a un costo de 10,000 u.m c/celular</t>
  </si>
  <si>
    <t>#3</t>
  </si>
  <si>
    <t>Compra de mercaderia para la venta 600 celulares 10,000 c/una</t>
  </si>
  <si>
    <t>la compra la hace de contado</t>
  </si>
  <si>
    <t># 4</t>
  </si>
  <si>
    <t>Hace una venta de 500 celulares, con un precio de venta de 30,000u.m c/ unidades (de contado)</t>
  </si>
  <si>
    <t>#5</t>
  </si>
  <si>
    <t>Cancela de contado los gastos de Operación del mes por la suma de 300,000 um</t>
  </si>
  <si>
    <t>Salarios</t>
  </si>
  <si>
    <t>Alquileres</t>
  </si>
  <si>
    <t>Servicios publicos</t>
  </si>
  <si>
    <t>PERIODO FISCAL</t>
  </si>
  <si>
    <t>Estados</t>
  </si>
  <si>
    <t>financieros</t>
  </si>
  <si>
    <t>Ingreso x vta bienes</t>
  </si>
  <si>
    <t>acumulado</t>
  </si>
  <si>
    <t>REGISTRO</t>
  </si>
  <si>
    <t>ASIENTOS DE DIARIO</t>
  </si>
  <si>
    <t>FECHA</t>
  </si>
  <si>
    <t>NOMB RE  DE LA CUENTA</t>
  </si>
  <si>
    <t>DEBE</t>
  </si>
  <si>
    <t>HABER</t>
  </si>
  <si>
    <t>ASIENTO DE DIARIO #1 (evento #1)</t>
  </si>
  <si>
    <t>Bancos</t>
  </si>
  <si>
    <t xml:space="preserve">Capital social </t>
  </si>
  <si>
    <t>ASIENTO DE DIARIO #2 (evento #2)</t>
  </si>
  <si>
    <t>Inventario de mercaderia para la venta</t>
  </si>
  <si>
    <t>Proveedores</t>
  </si>
  <si>
    <t>ASIENTO DE DIARIO #3 (evento #3)</t>
  </si>
  <si>
    <t>Banco</t>
  </si>
  <si>
    <t>ASIENTO DE DIARIO #4 (evento #4)</t>
  </si>
  <si>
    <t xml:space="preserve">Ingreso x venta de Bienes </t>
  </si>
  <si>
    <t>Costo de mercaderia Vendida</t>
  </si>
  <si>
    <t>Y se registra el costo de los 500 celulares</t>
  </si>
  <si>
    <t>ASIENTO DE DIARIO #5 (evento #5)</t>
  </si>
  <si>
    <t xml:space="preserve">Gastos de Operación </t>
  </si>
  <si>
    <t>bancos</t>
  </si>
  <si>
    <t>EL EJEMPLO QUE SE PRESENTA ESTA COMPUESTO POR LOS SIGUIENTES PASOS</t>
  </si>
  <si>
    <t>PESTAÑA PERSONA FISICA:  MUESTRA EL INICIO DE UN NEGOCIO DE UNA PERSONA</t>
  </si>
  <si>
    <t xml:space="preserve">FISICA CON </t>
  </si>
  <si>
    <t xml:space="preserve">PESTAÑA PERSONA JURIDICA: MUESTRA EL INICIO DE UNA SOCIEDAD </t>
  </si>
  <si>
    <t xml:space="preserve">LOS ASIENTOS DE DIARIO SON LOS MOVIMIENTOS ECONOMICOS REALIZADOS </t>
  </si>
  <si>
    <t>DURANTE UN MES POR UNA PERSONA JURIDICA</t>
  </si>
  <si>
    <t>SE PRESENTA LA MAYORIZACION DE LOS EVENTOS ECONOMICOS QUE REGISTRAN</t>
  </si>
  <si>
    <t>LOS ASIENTOS DE DIARIO</t>
  </si>
  <si>
    <t>PESTAÑA ASIENTOS DE DIARIO</t>
  </si>
  <si>
    <t>PESTAÑA: MAYORIZACION</t>
  </si>
  <si>
    <t>SE PRESENTA LOS SIGUIENTES ESTADOS :</t>
  </si>
  <si>
    <t>BALANCE DE COMPROBAICON DE SALDOS -uso del departamento contable</t>
  </si>
  <si>
    <t>ESTADO DE RESULTADOS -usuarios internos y externos</t>
  </si>
  <si>
    <t>ESTADO DE SITUACION FINANCIERA-usuarios internos y externos</t>
  </si>
  <si>
    <t>ORDEN 1</t>
  </si>
  <si>
    <t>ODEN 2</t>
  </si>
  <si>
    <t>ORDEN   3</t>
  </si>
  <si>
    <t>BANCOS</t>
  </si>
  <si>
    <t>CAPITAL SOCIAL</t>
  </si>
  <si>
    <t>D</t>
  </si>
  <si>
    <t>H</t>
  </si>
  <si>
    <t>Evento #4</t>
  </si>
  <si>
    <t>CUENTAS REALES</t>
  </si>
  <si>
    <t>inventario de mercaderia</t>
  </si>
  <si>
    <t>para la venta</t>
  </si>
  <si>
    <t>PROVEEDORES/DISTRIBUIDORA X</t>
  </si>
  <si>
    <t>Evento #2</t>
  </si>
  <si>
    <t>Evento #3</t>
  </si>
  <si>
    <t>COSTO DE MERCADERIA</t>
  </si>
  <si>
    <t xml:space="preserve">INGRESO POR </t>
  </si>
  <si>
    <t>VENDIDA</t>
  </si>
  <si>
    <t>VENTA DE BIENES</t>
  </si>
  <si>
    <t>ORDEN 4</t>
  </si>
  <si>
    <t>ORDEN 5</t>
  </si>
  <si>
    <t>CUENTAS</t>
  </si>
  <si>
    <t>NOMINALES</t>
  </si>
  <si>
    <t>GASTOS DE OPERACIÓN</t>
  </si>
  <si>
    <t>PESTAÑA:  ESTADOS FINANCIEROS INICIALES</t>
  </si>
  <si>
    <t>INFORME INTERNO DEL DEPARTAMENTO CONTABLE</t>
  </si>
  <si>
    <t>BALANCE DE COMPROBACION DE SALDOS</t>
  </si>
  <si>
    <t>al 31 de enero del 2021</t>
  </si>
  <si>
    <t>NOMBRE DE LA CTA</t>
  </si>
  <si>
    <t>SALDO</t>
  </si>
  <si>
    <t>Inventario Merc p/vta</t>
  </si>
  <si>
    <t>INGRESO POR VENTA DE BIENES</t>
  </si>
  <si>
    <t>COSTO MERCADERIA VENDIDA</t>
  </si>
  <si>
    <t>ESTADO DE RESULTADOS</t>
  </si>
  <si>
    <t>Del 1/1/2022 al 31/1/2022</t>
  </si>
  <si>
    <t>menos</t>
  </si>
  <si>
    <t>UTILIDAD BRUTA ANTES DE GASTOS DE OPERACIÓN</t>
  </si>
  <si>
    <t>MENOS</t>
  </si>
  <si>
    <t>UTILIDAD DE OPERACIÓN ANTES DE I.R.</t>
  </si>
  <si>
    <t>ESTADO DE SITUACION FINANCIERA</t>
  </si>
  <si>
    <t>BALANCE GENERAL</t>
  </si>
  <si>
    <t>BALANCE DE SITUACION</t>
  </si>
  <si>
    <t>AL 31/1/2022</t>
  </si>
  <si>
    <t>Inventario de Mercaderia para la vta</t>
  </si>
  <si>
    <t>TOTAL DE ACTIVOS</t>
  </si>
  <si>
    <t>TOTAL DE PASIVOS</t>
  </si>
  <si>
    <t xml:space="preserve">Capital Social </t>
  </si>
  <si>
    <t>TOAL PATRIMONIO</t>
  </si>
  <si>
    <t>TOTAL PASIVO +PATR.</t>
  </si>
  <si>
    <t>EXISTE RELACION ENTRE LA UTILIDAD(PUEDE HABER PERDIDAS)</t>
  </si>
  <si>
    <t xml:space="preserve">CON LA PARTE PATRIMONIAL QUE SE PRESENTA EN EL ESTADO DE </t>
  </si>
  <si>
    <t>SITUACION FINANCIERA.</t>
  </si>
  <si>
    <t>EL PATRIMONIO AUMENTO O DISMINUYE DE ACUERDO A LAS UTILIDADES</t>
  </si>
  <si>
    <t>O PERDIDAS QUE PRESENTE LA EMPRESA EN PERIODO DE ACTIVIDADES</t>
  </si>
  <si>
    <t>LOS PERIODOS QUE REGISTRA LA CONTABILIDAD PUEDEN SER:</t>
  </si>
  <si>
    <t>PERIODO CONTABLE:  SE REALIZAN ESTA SECUENCIA DE INFORMES DE FORMA</t>
  </si>
  <si>
    <t>MENSUAL</t>
  </si>
  <si>
    <t>PERODO FISCAL:  SE REALIZAN FINACIEROS QUE MUESTRAN LA INFORMACION</t>
  </si>
  <si>
    <t>FINANCIERA/CONTBLE DE TODO UNA AÑO</t>
  </si>
  <si>
    <t>EN COSTA RICA, EL PERIDO FISCAL ES IGUAL AL AÑO NATURAL.</t>
  </si>
  <si>
    <t>INGRESOS X VENTAS DE BIENES Y SERVICIOS</t>
  </si>
  <si>
    <t>COSTOS DE MERCADERIA VENDIDA</t>
  </si>
  <si>
    <t>Gastos de Administracion</t>
  </si>
  <si>
    <t>Gastos de ventas</t>
  </si>
  <si>
    <t>Gastos financieros</t>
  </si>
  <si>
    <t>+</t>
  </si>
  <si>
    <t>-</t>
  </si>
  <si>
    <t>evento 2</t>
  </si>
  <si>
    <t>evento 3</t>
  </si>
  <si>
    <t>precio</t>
  </si>
  <si>
    <t>costo</t>
  </si>
  <si>
    <t>restamos celulares que salen de inventario</t>
  </si>
  <si>
    <t>el saldo de los celulares en inventario</t>
  </si>
  <si>
    <t xml:space="preserve">capital Personal </t>
  </si>
  <si>
    <t>Inventario de Mercaderia</t>
  </si>
  <si>
    <t>Cuentas x pagar-Proveedores</t>
  </si>
  <si>
    <t>ESTADO DE SITUACION FINANCIERA ( Balance Genral /Balance de situacion)</t>
  </si>
  <si>
    <t>AL 31 DE ENERO DEL 2023</t>
  </si>
  <si>
    <t>SR. LUIS MENDEZ</t>
  </si>
  <si>
    <t xml:space="preserve">Bancos </t>
  </si>
  <si>
    <t>Inventario de mercaderia</t>
  </si>
  <si>
    <t>SUMA EL TOTAL DEL ACTIVO</t>
  </si>
  <si>
    <t>Ctas x pagar-Proveedores</t>
  </si>
  <si>
    <t>SUMA EL TOTAL DEL PASIVO</t>
  </si>
  <si>
    <t>SUMA EL TOTAL DEL PATRIMONIO</t>
  </si>
  <si>
    <t>SUMA PASIVO +PATRIMONIO</t>
  </si>
  <si>
    <t>PERIODO CONTABLE</t>
  </si>
  <si>
    <t>capital Social</t>
  </si>
  <si>
    <t>Capital Social</t>
  </si>
  <si>
    <t>Ingreso por venta de Bienes</t>
  </si>
  <si>
    <t>Inventario de Mercaderia-para la venta</t>
  </si>
  <si>
    <t>Gastos de Operación</t>
  </si>
  <si>
    <t>Debe</t>
  </si>
  <si>
    <t>Haber</t>
  </si>
  <si>
    <t>;+</t>
  </si>
  <si>
    <t>;-</t>
  </si>
  <si>
    <t xml:space="preserve">Haber </t>
  </si>
  <si>
    <t xml:space="preserve">Hber </t>
  </si>
  <si>
    <t>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</si>
</sst>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3" fontId="0" fillId="0" borderId="0" xfId="1" applyFont="1"/>
    <xf numFmtId="43" fontId="0" fillId="0" borderId="1" xfId="1" applyFont="1" applyBorder="1"/>
    <xf numFmtId="0" fontId="2" fillId="0" borderId="0" xfId="0" applyFont="1"/>
    <xf numFmtId="43" fontId="2" fillId="0" borderId="0" xfId="1" applyFont="1"/>
    <xf numFmtId="9" fontId="0" fillId="0" borderId="0" xfId="1" applyNumberFormat="1" applyFont="1"/>
    <xf numFmtId="43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3" fontId="2" fillId="0" borderId="0" xfId="0" applyNumberFormat="1" applyFont="1"/>
    <xf numFmtId="0" fontId="0" fillId="0" borderId="8" xfId="0" applyBorder="1"/>
    <xf numFmtId="43" fontId="0" fillId="0" borderId="9" xfId="1" applyFont="1" applyBorder="1"/>
    <xf numFmtId="43" fontId="0" fillId="0" borderId="10" xfId="1" applyFont="1" applyBorder="1"/>
    <xf numFmtId="43" fontId="0" fillId="0" borderId="8" xfId="1" applyFont="1" applyBorder="1"/>
    <xf numFmtId="0" fontId="0" fillId="0" borderId="11" xfId="0" applyBorder="1"/>
    <xf numFmtId="43" fontId="0" fillId="0" borderId="11" xfId="1" applyFont="1" applyBorder="1"/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43" fontId="0" fillId="0" borderId="14" xfId="0" applyNumberFormat="1" applyBorder="1"/>
    <xf numFmtId="0" fontId="0" fillId="0" borderId="15" xfId="0" applyBorder="1"/>
    <xf numFmtId="0" fontId="0" fillId="0" borderId="14" xfId="0" applyBorder="1"/>
    <xf numFmtId="43" fontId="0" fillId="0" borderId="15" xfId="0" applyNumberFormat="1" applyBorder="1"/>
    <xf numFmtId="0" fontId="0" fillId="0" borderId="12" xfId="0" applyBorder="1"/>
    <xf numFmtId="0" fontId="0" fillId="0" borderId="16" xfId="0" applyBorder="1"/>
    <xf numFmtId="43" fontId="0" fillId="0" borderId="16" xfId="0" applyNumberFormat="1" applyBorder="1"/>
    <xf numFmtId="43" fontId="0" fillId="0" borderId="13" xfId="0" applyNumberFormat="1" applyBorder="1"/>
    <xf numFmtId="0" fontId="0" fillId="0" borderId="17" xfId="0" applyBorder="1"/>
    <xf numFmtId="43" fontId="0" fillId="0" borderId="11" xfId="0" applyNumberFormat="1" applyBorder="1"/>
    <xf numFmtId="43" fontId="0" fillId="0" borderId="18" xfId="0" applyNumberFormat="1" applyBorder="1"/>
    <xf numFmtId="43" fontId="0" fillId="0" borderId="19" xfId="0" applyNumberFormat="1" applyBorder="1"/>
    <xf numFmtId="0" fontId="0" fillId="0" borderId="20" xfId="0" applyBorder="1"/>
    <xf numFmtId="43" fontId="0" fillId="0" borderId="17" xfId="0" applyNumberFormat="1" applyBorder="1"/>
    <xf numFmtId="0" fontId="2" fillId="0" borderId="2" xfId="0" applyFont="1" applyBorder="1"/>
    <xf numFmtId="0" fontId="2" fillId="0" borderId="3" xfId="0" applyFont="1" applyBorder="1"/>
    <xf numFmtId="43" fontId="2" fillId="0" borderId="4" xfId="0" applyNumberFormat="1" applyFont="1" applyBorder="1"/>
    <xf numFmtId="0" fontId="2" fillId="2" borderId="0" xfId="0" applyFont="1" applyFill="1"/>
    <xf numFmtId="43" fontId="2" fillId="2" borderId="0" xfId="0" applyNumberFormat="1" applyFont="1" applyFill="1"/>
    <xf numFmtId="0" fontId="0" fillId="0" borderId="13" xfId="0" applyBorder="1"/>
    <xf numFmtId="14" fontId="0" fillId="0" borderId="14" xfId="0" applyNumberFormat="1" applyBorder="1"/>
    <xf numFmtId="0" fontId="0" fillId="0" borderId="18" xfId="0" applyBorder="1"/>
    <xf numFmtId="0" fontId="2" fillId="0" borderId="16" xfId="0" applyFont="1" applyBorder="1" applyAlignment="1">
      <alignment horizontal="center"/>
    </xf>
    <xf numFmtId="0" fontId="0" fillId="2" borderId="14" xfId="0" applyFill="1" applyBorder="1"/>
    <xf numFmtId="0" fontId="0" fillId="0" borderId="15" xfId="0" applyBorder="1" applyAlignment="1">
      <alignment horizontal="center"/>
    </xf>
    <xf numFmtId="43" fontId="0" fillId="0" borderId="0" xfId="1" applyFont="1" applyBorder="1"/>
    <xf numFmtId="43" fontId="0" fillId="0" borderId="15" xfId="1" applyFont="1" applyBorder="1"/>
    <xf numFmtId="164" fontId="0" fillId="0" borderId="15" xfId="0" applyNumberFormat="1" applyBorder="1"/>
    <xf numFmtId="164" fontId="2" fillId="0" borderId="18" xfId="0" applyNumberFormat="1" applyFont="1" applyBorder="1"/>
    <xf numFmtId="43" fontId="2" fillId="0" borderId="10" xfId="1" applyFont="1" applyBorder="1"/>
    <xf numFmtId="0" fontId="0" fillId="0" borderId="21" xfId="0" applyBorder="1"/>
    <xf numFmtId="0" fontId="0" fillId="0" borderId="22" xfId="0" applyBorder="1"/>
    <xf numFmtId="0" fontId="0" fillId="0" borderId="9" xfId="0" applyBorder="1"/>
    <xf numFmtId="43" fontId="0" fillId="0" borderId="10" xfId="0" applyNumberFormat="1" applyBorder="1"/>
    <xf numFmtId="0" fontId="0" fillId="0" borderId="23" xfId="0" applyBorder="1"/>
    <xf numFmtId="0" fontId="2" fillId="0" borderId="8" xfId="0" applyFont="1" applyBorder="1"/>
    <xf numFmtId="43" fontId="2" fillId="0" borderId="24" xfId="0" applyNumberFormat="1" applyFont="1" applyBorder="1"/>
    <xf numFmtId="43" fontId="0" fillId="0" borderId="8" xfId="1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876300</xdr:colOff>
      <xdr:row>5</xdr:row>
      <xdr:rowOff>171450</xdr:rowOff>
    </xdr:from>
    <xdr:to>
      <xdr:col>3</xdr:col>
      <xdr:colOff>771525</xdr:colOff>
      <xdr:row>18</xdr:row>
      <xdr:rowOff>38100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1276801B-CE2D-4F13-A47E-9F2FD283423F}"/>
            </a:ext>
          </a:extLst>
        </xdr:cNvPr>
        <xdr:cNvCxnSpPr/>
      </xdr:nvCxnSpPr>
      <xdr:spPr>
        <a:xfrm flipV="1">
          <a:off x="2247900" y="1143000"/>
          <a:ext cx="819150" cy="2362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18</xdr:row>
      <xdr:rowOff>66675</xdr:rowOff>
    </xdr:from>
    <xdr:to>
      <xdr:col>6</xdr:col>
      <xdr:colOff>76200</xdr:colOff>
      <xdr:row>18</xdr:row>
      <xdr:rowOff>133350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2BF53FC5-9476-4C44-9984-BA1E8D28FA5E}"/>
            </a:ext>
          </a:extLst>
        </xdr:cNvPr>
        <xdr:cNvCxnSpPr/>
      </xdr:nvCxnSpPr>
      <xdr:spPr>
        <a:xfrm flipV="1">
          <a:off x="2276475" y="3533775"/>
          <a:ext cx="247650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828675</xdr:colOff>
      <xdr:row>8</xdr:row>
      <xdr:rowOff>142875</xdr:rowOff>
    </xdr:from>
    <xdr:to>
      <xdr:col>9</xdr:col>
      <xdr:colOff>419100</xdr:colOff>
      <xdr:row>30</xdr:row>
      <xdr:rowOff>57150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AB7E8753-38C0-46EF-889A-71C8BA6680D3}"/>
            </a:ext>
          </a:extLst>
        </xdr:cNvPr>
        <xdr:cNvCxnSpPr/>
      </xdr:nvCxnSpPr>
      <xdr:spPr>
        <a:xfrm>
          <a:off x="2200275" y="1695450"/>
          <a:ext cx="5600700" cy="414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20</xdr:row>
      <xdr:rowOff>95250</xdr:rowOff>
    </xdr:from>
    <xdr:to>
      <xdr:col>3</xdr:col>
      <xdr:colOff>295275</xdr:colOff>
      <xdr:row>30</xdr:row>
      <xdr:rowOff>57150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8E2CAB5F-B0BF-4268-BE0F-999CB8EF9CDB}"/>
            </a:ext>
          </a:extLst>
        </xdr:cNvPr>
        <xdr:cNvCxnSpPr/>
      </xdr:nvCxnSpPr>
      <xdr:spPr>
        <a:xfrm flipV="1">
          <a:off x="1885950" y="3952875"/>
          <a:ext cx="704850" cy="1885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866775</xdr:colOff>
      <xdr:row>2</xdr:row>
      <xdr:rowOff>133350</xdr:rowOff>
    </xdr:from>
    <xdr:to>
      <xdr:col>2</xdr:col>
      <xdr:colOff>419100</xdr:colOff>
      <xdr:row>4</xdr:row>
      <xdr:rowOff>123825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ED833630-504A-4B95-A314-AC0A8DB31B65}"/>
            </a:ext>
          </a:extLst>
        </xdr:cNvPr>
        <xdr:cNvCxnSpPr/>
      </xdr:nvCxnSpPr>
      <xdr:spPr>
        <a:xfrm flipV="1">
          <a:off x="10858500" y="323850"/>
          <a:ext cx="272415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38</xdr:row>
      <xdr:rowOff>133350</xdr:rowOff>
    </xdr:from>
    <xdr:to>
      <xdr:col>7</xdr:col>
      <xdr:colOff>676275</xdr:colOff>
      <xdr:row>53</xdr:row>
      <xdr:rowOff>142875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8E331C2-2739-42D5-B3EC-484AA5096FD9}"/>
            </a:ext>
          </a:extLst>
        </xdr:cNvPr>
        <xdr:cNvCxnSpPr/>
      </xdr:nvCxnSpPr>
      <xdr:spPr>
        <a:xfrm>
          <a:off x="5895975" y="7429500"/>
          <a:ext cx="2295525" cy="2886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53</xdr:row>
      <xdr:rowOff>123825</xdr:rowOff>
    </xdr:from>
    <xdr:to>
      <xdr:col>7</xdr:col>
      <xdr:colOff>523875</xdr:colOff>
      <xdr:row>59</xdr:row>
      <xdr:rowOff>152400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FC5DFD38-605D-439B-811B-DBCCF3302DD0}"/>
            </a:ext>
          </a:extLst>
        </xdr:cNvPr>
        <xdr:cNvCxnSpPr/>
      </xdr:nvCxnSpPr>
      <xdr:spPr>
        <a:xfrm flipV="1">
          <a:off x="4667250" y="10296525"/>
          <a:ext cx="3371850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OLITECNICA/CONTA-ING-2-2020/Q%201%202022/TEMA%201/Grupo%207-Jueves%206pm-9pm-17%20FEB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sona Fisica"/>
      <sheetName val="Persona Juridica"/>
      <sheetName val="Hoja5"/>
      <sheetName val="ctas T"/>
      <sheetName val="Hoja6"/>
      <sheetName val="Detalles Tarea !"/>
      <sheetName val="Hoja2"/>
      <sheetName val="Hoja3"/>
      <sheetName val="Hoja4"/>
    </sheetNames>
    <sheetDataSet>
      <sheetData sheetId="0"/>
      <sheetData sheetId="1"/>
      <sheetData sheetId="2"/>
      <sheetData sheetId="3">
        <row r="11">
          <cell r="M11" t="str">
            <v>PROVEEDORES/DISTRIBUIDORA X</v>
          </cell>
        </row>
        <row r="13">
          <cell r="M13" t="str">
            <v>CAPITAL SOCIAL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C5C9-5271-422F-A3AF-AE76F5A473D7}">
  <dimension ref="A2:B22"/>
  <sheetViews>
    <sheetView workbookViewId="0">
      <selection activeCell="B2" sqref="B2"/>
    </sheetView>
  </sheetViews>
  <sheetFormatPr baseColWidth="10" defaultRowHeight="15" x14ac:dyDescent="0.25"/>
  <cols>
    <col min="2" max="2" width="74.28515625" customWidth="1"/>
  </cols>
  <sheetData>
    <row r="2" spans="1:2" x14ac:dyDescent="0.25">
      <c r="B2" s="7" t="s">
        <v>63</v>
      </c>
    </row>
    <row r="4" spans="1:2" x14ac:dyDescent="0.25">
      <c r="A4">
        <v>1</v>
      </c>
      <c r="B4" t="s">
        <v>64</v>
      </c>
    </row>
    <row r="5" spans="1:2" x14ac:dyDescent="0.25">
      <c r="B5" t="s">
        <v>65</v>
      </c>
    </row>
    <row r="7" spans="1:2" x14ac:dyDescent="0.25">
      <c r="A7">
        <v>2</v>
      </c>
      <c r="B7" t="s">
        <v>66</v>
      </c>
    </row>
    <row r="9" spans="1:2" x14ac:dyDescent="0.25">
      <c r="A9">
        <v>3</v>
      </c>
      <c r="B9" t="s">
        <v>71</v>
      </c>
    </row>
    <row r="10" spans="1:2" x14ac:dyDescent="0.25">
      <c r="B10" t="s">
        <v>67</v>
      </c>
    </row>
    <row r="11" spans="1:2" x14ac:dyDescent="0.25">
      <c r="B11" t="s">
        <v>68</v>
      </c>
    </row>
    <row r="13" spans="1:2" x14ac:dyDescent="0.25">
      <c r="A13">
        <v>4</v>
      </c>
      <c r="B13" t="s">
        <v>72</v>
      </c>
    </row>
    <row r="14" spans="1:2" x14ac:dyDescent="0.25">
      <c r="B14" t="s">
        <v>69</v>
      </c>
    </row>
    <row r="15" spans="1:2" x14ac:dyDescent="0.25">
      <c r="B15" t="s">
        <v>70</v>
      </c>
    </row>
    <row r="18" spans="1:2" x14ac:dyDescent="0.25">
      <c r="A18">
        <v>5</v>
      </c>
      <c r="B18" t="s">
        <v>100</v>
      </c>
    </row>
    <row r="19" spans="1:2" x14ac:dyDescent="0.25">
      <c r="B19" t="s">
        <v>73</v>
      </c>
    </row>
    <row r="20" spans="1:2" x14ac:dyDescent="0.25">
      <c r="B20" t="s">
        <v>74</v>
      </c>
    </row>
    <row r="21" spans="1:2" x14ac:dyDescent="0.25">
      <c r="B21" t="s">
        <v>75</v>
      </c>
    </row>
    <row r="22" spans="1:2" x14ac:dyDescent="0.25">
      <c r="B2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A4A5-3160-4975-B5BE-772C0A135FDF}">
  <dimension ref="A2:R51"/>
  <sheetViews>
    <sheetView topLeftCell="B13" workbookViewId="0">
      <selection activeCell="J27" sqref="J27"/>
    </sheetView>
  </sheetViews>
  <sheetFormatPr baseColWidth="10" defaultRowHeight="15" x14ac:dyDescent="0.25"/>
  <cols>
    <col min="1" max="1" width="18.7109375" customWidth="1"/>
    <col min="2" max="2" width="13.85546875" bestFit="1" customWidth="1"/>
    <col min="3" max="3" width="14.140625" bestFit="1" customWidth="1"/>
    <col min="4" max="4" width="13.140625" bestFit="1" customWidth="1"/>
    <col min="6" max="6" width="13.85546875" bestFit="1" customWidth="1"/>
    <col min="8" max="8" width="19" customWidth="1"/>
    <col min="12" max="12" width="13.7109375" customWidth="1"/>
    <col min="13" max="13" width="14.140625" bestFit="1" customWidth="1"/>
    <col min="14" max="14" width="14.42578125" customWidth="1"/>
    <col min="17" max="18" width="14.140625" bestFit="1" customWidth="1"/>
  </cols>
  <sheetData>
    <row r="2" spans="1:9" x14ac:dyDescent="0.25">
      <c r="A2" t="s">
        <v>0</v>
      </c>
    </row>
    <row r="5" spans="1:9" x14ac:dyDescent="0.25">
      <c r="A5" t="s">
        <v>1</v>
      </c>
      <c r="H5" s="1"/>
    </row>
    <row r="6" spans="1:9" x14ac:dyDescent="0.25">
      <c r="A6" t="s">
        <v>2</v>
      </c>
      <c r="B6" t="s">
        <v>3</v>
      </c>
      <c r="D6" t="s">
        <v>4</v>
      </c>
      <c r="F6" t="s">
        <v>5</v>
      </c>
      <c r="H6" s="2" t="s">
        <v>6</v>
      </c>
    </row>
    <row r="7" spans="1:9" x14ac:dyDescent="0.25"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H7" s="4"/>
    </row>
    <row r="8" spans="1:9" x14ac:dyDescent="0.25">
      <c r="H8" s="1" t="s">
        <v>12</v>
      </c>
      <c r="I8" t="s">
        <v>13</v>
      </c>
    </row>
    <row r="9" spans="1:9" x14ac:dyDescent="0.25">
      <c r="A9" t="s">
        <v>14</v>
      </c>
      <c r="B9" s="5">
        <v>10000000</v>
      </c>
      <c r="C9" s="5"/>
      <c r="D9" s="5">
        <v>0</v>
      </c>
      <c r="E9" s="5"/>
      <c r="F9" s="5">
        <v>10000000</v>
      </c>
      <c r="G9" s="5"/>
      <c r="H9" s="6"/>
      <c r="I9" t="s">
        <v>15</v>
      </c>
    </row>
    <row r="10" spans="1:9" x14ac:dyDescent="0.25">
      <c r="B10" s="5"/>
      <c r="C10" s="5"/>
      <c r="D10" s="5"/>
      <c r="E10" s="5"/>
      <c r="F10" s="5"/>
      <c r="G10" s="5"/>
      <c r="H10" s="6"/>
    </row>
    <row r="11" spans="1:9" x14ac:dyDescent="0.25">
      <c r="A11" s="7" t="s">
        <v>16</v>
      </c>
      <c r="B11" s="8">
        <f>+B9</f>
        <v>10000000</v>
      </c>
      <c r="C11" s="8"/>
      <c r="D11" s="8">
        <v>0</v>
      </c>
      <c r="E11" s="8"/>
      <c r="F11" s="8">
        <f>+F9</f>
        <v>10000000</v>
      </c>
      <c r="G11" s="5"/>
      <c r="H11" s="6"/>
    </row>
    <row r="12" spans="1:9" x14ac:dyDescent="0.25">
      <c r="B12" s="5"/>
      <c r="C12" s="5"/>
      <c r="D12" s="5"/>
      <c r="E12" s="5"/>
      <c r="F12" s="5"/>
      <c r="G12" s="5"/>
      <c r="H12" s="6" t="s">
        <v>17</v>
      </c>
      <c r="I12" t="s">
        <v>18</v>
      </c>
    </row>
    <row r="13" spans="1:9" x14ac:dyDescent="0.25">
      <c r="A13" t="s">
        <v>19</v>
      </c>
      <c r="B13" s="8">
        <v>4000000</v>
      </c>
      <c r="C13" s="5"/>
      <c r="D13" s="5">
        <v>2000000</v>
      </c>
      <c r="E13" s="5"/>
      <c r="F13" s="5"/>
      <c r="G13" s="5"/>
      <c r="H13" s="6"/>
      <c r="I13" t="s">
        <v>20</v>
      </c>
    </row>
    <row r="14" spans="1:9" x14ac:dyDescent="0.25">
      <c r="B14" s="5">
        <f>-B13*0.5</f>
        <v>-2000000</v>
      </c>
      <c r="C14" s="5"/>
      <c r="D14" s="5"/>
      <c r="E14" s="5"/>
      <c r="F14" s="5"/>
      <c r="G14" s="5"/>
      <c r="H14" s="6"/>
    </row>
    <row r="15" spans="1:9" x14ac:dyDescent="0.25">
      <c r="B15" s="5"/>
      <c r="C15" s="5"/>
      <c r="D15" s="5"/>
      <c r="E15" s="5"/>
      <c r="F15" s="5"/>
      <c r="G15" s="5"/>
      <c r="H15" s="6"/>
    </row>
    <row r="16" spans="1:9" x14ac:dyDescent="0.25">
      <c r="A16" s="7" t="s">
        <v>16</v>
      </c>
      <c r="B16" s="8">
        <f>+B11+B13+B14</f>
        <v>12000000</v>
      </c>
      <c r="C16" s="5"/>
      <c r="D16" s="5">
        <f>+D13</f>
        <v>2000000</v>
      </c>
      <c r="E16" s="5"/>
      <c r="F16" s="5">
        <f>+F11</f>
        <v>10000000</v>
      </c>
      <c r="G16" s="5"/>
      <c r="H16" s="6"/>
    </row>
    <row r="17" spans="2:18" x14ac:dyDescent="0.25">
      <c r="B17" s="5"/>
      <c r="C17" s="5"/>
      <c r="D17" s="5"/>
      <c r="E17" s="5"/>
      <c r="F17" s="5"/>
      <c r="G17" s="5"/>
      <c r="H17" s="6"/>
    </row>
    <row r="18" spans="2:18" x14ac:dyDescent="0.25">
      <c r="B18" s="5"/>
      <c r="C18" s="5"/>
      <c r="D18" s="5"/>
      <c r="E18" s="5"/>
      <c r="F18" s="8">
        <f>SUM(D16:F16)</f>
        <v>12000000</v>
      </c>
      <c r="G18" s="5"/>
      <c r="H18" s="6"/>
    </row>
    <row r="19" spans="2:18" x14ac:dyDescent="0.25">
      <c r="B19" s="5"/>
      <c r="C19" s="5"/>
      <c r="D19" s="5"/>
      <c r="E19" s="5"/>
      <c r="F19" s="5"/>
      <c r="G19" s="5"/>
      <c r="H19" s="6"/>
    </row>
    <row r="20" spans="2:18" x14ac:dyDescent="0.25">
      <c r="B20" s="5"/>
      <c r="C20" s="5"/>
      <c r="D20" s="5"/>
      <c r="E20" s="5"/>
      <c r="F20" s="5"/>
      <c r="G20" s="5"/>
      <c r="H20" s="6"/>
      <c r="K20" s="57" t="s">
        <v>154</v>
      </c>
      <c r="L20" s="58"/>
      <c r="M20" s="58"/>
      <c r="N20" s="58"/>
      <c r="O20" s="58"/>
      <c r="P20" s="58"/>
      <c r="Q20" s="58"/>
      <c r="R20" s="59"/>
    </row>
    <row r="21" spans="2:18" x14ac:dyDescent="0.25">
      <c r="B21" s="5"/>
      <c r="C21" s="5" t="s">
        <v>168</v>
      </c>
      <c r="D21" s="5" t="s">
        <v>169</v>
      </c>
      <c r="E21" s="5"/>
      <c r="F21" s="5"/>
      <c r="G21" s="5" t="s">
        <v>168</v>
      </c>
      <c r="H21" s="6" t="s">
        <v>172</v>
      </c>
      <c r="K21" s="1" t="s">
        <v>152</v>
      </c>
      <c r="R21" s="24"/>
    </row>
    <row r="22" spans="2:18" x14ac:dyDescent="0.25">
      <c r="B22" s="5"/>
      <c r="C22" s="5" t="s">
        <v>170</v>
      </c>
      <c r="D22" s="5" t="s">
        <v>171</v>
      </c>
      <c r="E22" s="5"/>
      <c r="F22" s="5"/>
      <c r="G22" s="5" t="s">
        <v>171</v>
      </c>
      <c r="H22" s="5" t="s">
        <v>170</v>
      </c>
      <c r="K22" s="1" t="s">
        <v>153</v>
      </c>
      <c r="R22" s="24"/>
    </row>
    <row r="23" spans="2:18" x14ac:dyDescent="0.25">
      <c r="B23" s="5"/>
      <c r="C23" s="64" t="s">
        <v>49</v>
      </c>
      <c r="D23" s="64"/>
      <c r="E23" s="5"/>
      <c r="F23" s="5"/>
      <c r="G23" s="64" t="s">
        <v>149</v>
      </c>
      <c r="H23" s="64"/>
      <c r="K23" s="1"/>
      <c r="R23" s="24"/>
    </row>
    <row r="24" spans="2:18" x14ac:dyDescent="0.25">
      <c r="B24" s="5"/>
      <c r="C24" s="19">
        <f>+B9</f>
        <v>10000000</v>
      </c>
      <c r="D24" s="5">
        <v>2000000</v>
      </c>
      <c r="E24" s="5"/>
      <c r="F24" s="5"/>
      <c r="G24" s="19"/>
      <c r="H24" s="5">
        <f>+F9</f>
        <v>10000000</v>
      </c>
      <c r="K24" s="1" t="s">
        <v>3</v>
      </c>
      <c r="O24" t="s">
        <v>4</v>
      </c>
      <c r="R24" s="24"/>
    </row>
    <row r="25" spans="2:18" x14ac:dyDescent="0.25">
      <c r="B25" s="5"/>
      <c r="C25" s="20"/>
      <c r="D25" s="5"/>
      <c r="E25" s="5"/>
      <c r="F25" s="5"/>
      <c r="G25" s="20"/>
      <c r="H25" s="5"/>
      <c r="K25" s="1" t="s">
        <v>155</v>
      </c>
      <c r="M25" s="10">
        <f>+C26</f>
        <v>8000000</v>
      </c>
      <c r="O25" t="s">
        <v>158</v>
      </c>
      <c r="R25" s="60">
        <f>+H35</f>
        <v>2000000</v>
      </c>
    </row>
    <row r="26" spans="2:18" x14ac:dyDescent="0.25">
      <c r="B26" s="5"/>
      <c r="C26" s="20">
        <f>+C24-D24</f>
        <v>8000000</v>
      </c>
      <c r="D26" s="5"/>
      <c r="E26" s="5"/>
      <c r="F26" s="5"/>
      <c r="G26" s="20"/>
      <c r="H26" s="5"/>
      <c r="K26" s="1" t="s">
        <v>156</v>
      </c>
      <c r="M26" s="10">
        <f>+C35</f>
        <v>4000000</v>
      </c>
      <c r="R26" s="24"/>
    </row>
    <row r="27" spans="2:18" x14ac:dyDescent="0.25">
      <c r="B27" s="5"/>
      <c r="C27" s="20"/>
      <c r="D27" s="5"/>
      <c r="E27" s="5"/>
      <c r="F27" s="5"/>
      <c r="G27" s="20"/>
      <c r="H27" s="5"/>
      <c r="K27" s="1"/>
      <c r="O27" t="s">
        <v>159</v>
      </c>
      <c r="R27" s="60">
        <f>+R25</f>
        <v>2000000</v>
      </c>
    </row>
    <row r="28" spans="2:18" x14ac:dyDescent="0.25">
      <c r="B28" s="5"/>
      <c r="C28" s="20"/>
      <c r="D28" s="5"/>
      <c r="E28" s="5"/>
      <c r="F28" s="5"/>
      <c r="G28" s="20"/>
      <c r="H28" s="5"/>
      <c r="K28" s="2" t="s">
        <v>157</v>
      </c>
      <c r="L28" s="7"/>
      <c r="M28" s="7"/>
      <c r="N28" s="17">
        <f>+M25+M26</f>
        <v>12000000</v>
      </c>
      <c r="R28" s="24"/>
    </row>
    <row r="29" spans="2:18" x14ac:dyDescent="0.25">
      <c r="B29" s="5"/>
      <c r="C29" s="20"/>
      <c r="D29" s="5"/>
      <c r="E29" s="5"/>
      <c r="F29" s="5"/>
      <c r="G29" s="20"/>
      <c r="H29" s="5"/>
      <c r="K29" s="1"/>
      <c r="O29" t="s">
        <v>5</v>
      </c>
      <c r="R29" s="24"/>
    </row>
    <row r="30" spans="2:18" x14ac:dyDescent="0.25">
      <c r="B30" s="5"/>
      <c r="C30" s="5"/>
      <c r="D30" s="5"/>
      <c r="E30" s="5"/>
      <c r="F30" s="5"/>
      <c r="G30" s="5"/>
      <c r="H30" s="5"/>
      <c r="K30" s="1"/>
      <c r="O30" t="s">
        <v>164</v>
      </c>
      <c r="Q30" s="10">
        <f>+H24</f>
        <v>10000000</v>
      </c>
      <c r="R30" s="24"/>
    </row>
    <row r="31" spans="2:18" x14ac:dyDescent="0.25">
      <c r="B31" s="5"/>
      <c r="C31" s="5"/>
      <c r="D31" s="5"/>
      <c r="E31" s="5"/>
      <c r="F31" s="5"/>
      <c r="G31" s="5"/>
      <c r="H31" s="5"/>
      <c r="K31" s="1"/>
      <c r="R31" s="24"/>
    </row>
    <row r="32" spans="2:18" x14ac:dyDescent="0.25">
      <c r="G32" t="s">
        <v>168</v>
      </c>
      <c r="H32" t="s">
        <v>173</v>
      </c>
      <c r="K32" s="1"/>
      <c r="O32" t="s">
        <v>160</v>
      </c>
      <c r="R32" s="60">
        <f>+Q30</f>
        <v>10000000</v>
      </c>
    </row>
    <row r="33" spans="3:18" x14ac:dyDescent="0.25">
      <c r="G33" t="s">
        <v>171</v>
      </c>
      <c r="H33" t="s">
        <v>170</v>
      </c>
      <c r="K33" s="1"/>
      <c r="R33" s="24"/>
    </row>
    <row r="34" spans="3:18" x14ac:dyDescent="0.25">
      <c r="C34" s="21" t="s">
        <v>150</v>
      </c>
      <c r="D34" s="21"/>
      <c r="E34" s="5"/>
      <c r="F34" s="5"/>
      <c r="G34" s="21" t="s">
        <v>151</v>
      </c>
      <c r="H34" s="21"/>
      <c r="K34" s="61"/>
      <c r="L34" s="18"/>
      <c r="M34" s="18"/>
      <c r="N34" s="18"/>
      <c r="O34" s="62" t="s">
        <v>161</v>
      </c>
      <c r="P34" s="62"/>
      <c r="Q34" s="62"/>
      <c r="R34" s="63">
        <f>+R32+R27</f>
        <v>12000000</v>
      </c>
    </row>
    <row r="35" spans="3:18" x14ac:dyDescent="0.25">
      <c r="C35" s="19">
        <v>4000000</v>
      </c>
      <c r="D35" s="5"/>
      <c r="E35" s="5"/>
      <c r="F35" s="5"/>
      <c r="G35" s="19"/>
      <c r="H35" s="5">
        <v>2000000</v>
      </c>
    </row>
    <row r="36" spans="3:18" x14ac:dyDescent="0.25">
      <c r="C36" s="20"/>
      <c r="D36" s="5"/>
      <c r="E36" s="5"/>
      <c r="F36" s="5"/>
      <c r="G36" s="20"/>
      <c r="H36" s="5"/>
    </row>
    <row r="37" spans="3:18" x14ac:dyDescent="0.25">
      <c r="C37" s="20"/>
      <c r="D37" s="5"/>
      <c r="E37" s="5"/>
      <c r="F37" s="5"/>
      <c r="G37" s="20"/>
      <c r="H37" s="5"/>
    </row>
    <row r="38" spans="3:18" x14ac:dyDescent="0.25">
      <c r="C38" s="20"/>
      <c r="D38" s="5"/>
      <c r="E38" s="5"/>
      <c r="F38" s="5"/>
      <c r="G38" s="20"/>
      <c r="H38" s="5"/>
    </row>
    <row r="39" spans="3:18" x14ac:dyDescent="0.25">
      <c r="C39" s="20"/>
      <c r="D39" s="5"/>
      <c r="E39" s="5"/>
      <c r="F39" s="5"/>
      <c r="G39" s="20"/>
      <c r="H39" s="5"/>
    </row>
    <row r="40" spans="3:18" x14ac:dyDescent="0.25">
      <c r="C40" s="20"/>
      <c r="D40" s="5"/>
      <c r="E40" s="5"/>
      <c r="F40" s="5"/>
      <c r="G40" s="20"/>
      <c r="H40" s="5"/>
    </row>
    <row r="45" spans="3:18" x14ac:dyDescent="0.25">
      <c r="C45" s="21"/>
      <c r="D45" s="21"/>
      <c r="E45" s="5"/>
      <c r="F45" s="5"/>
      <c r="G45" s="21"/>
      <c r="H45" s="21"/>
    </row>
    <row r="46" spans="3:18" x14ac:dyDescent="0.25">
      <c r="C46" s="19"/>
      <c r="D46" s="5"/>
      <c r="E46" s="5"/>
      <c r="F46" s="5"/>
      <c r="G46" s="19"/>
      <c r="H46" s="5"/>
    </row>
    <row r="47" spans="3:18" x14ac:dyDescent="0.25">
      <c r="C47" s="20"/>
      <c r="D47" s="5"/>
      <c r="E47" s="5"/>
      <c r="F47" s="5"/>
      <c r="G47" s="20"/>
      <c r="H47" s="5"/>
    </row>
    <row r="48" spans="3:18" x14ac:dyDescent="0.25">
      <c r="C48" s="20"/>
      <c r="D48" s="5"/>
      <c r="E48" s="5"/>
      <c r="F48" s="5"/>
      <c r="G48" s="20"/>
      <c r="H48" s="5"/>
    </row>
    <row r="49" spans="3:8" x14ac:dyDescent="0.25">
      <c r="C49" s="20"/>
      <c r="D49" s="5"/>
      <c r="E49" s="5"/>
      <c r="F49" s="5"/>
      <c r="G49" s="20"/>
      <c r="H49" s="5"/>
    </row>
    <row r="50" spans="3:8" x14ac:dyDescent="0.25">
      <c r="C50" s="20"/>
      <c r="D50" s="5"/>
      <c r="E50" s="5"/>
      <c r="F50" s="5"/>
      <c r="G50" s="20"/>
      <c r="H50" s="5"/>
    </row>
    <row r="51" spans="3:8" x14ac:dyDescent="0.25">
      <c r="C51" s="20"/>
      <c r="D51" s="5"/>
      <c r="E51" s="5"/>
      <c r="F51" s="5"/>
      <c r="G51" s="20"/>
      <c r="H51" s="5"/>
    </row>
  </sheetData>
  <mergeCells count="2">
    <mergeCell ref="C23:D23"/>
    <mergeCell ref="G23:H23"/>
  </mergeCells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C3C0-E301-432D-A56D-C55A3CAF8472}">
  <dimension ref="A2:U78"/>
  <sheetViews>
    <sheetView tabSelected="1" topLeftCell="A10" zoomScale="106" zoomScaleNormal="106" workbookViewId="0">
      <selection activeCell="B27" sqref="B27"/>
    </sheetView>
  </sheetViews>
  <sheetFormatPr baseColWidth="10" defaultRowHeight="15" x14ac:dyDescent="0.25"/>
  <cols>
    <col min="1" max="1" width="17.5703125" customWidth="1"/>
    <col min="2" max="2" width="16.28515625" customWidth="1"/>
    <col min="3" max="3" width="15.28515625" customWidth="1"/>
    <col min="4" max="4" width="13.85546875" customWidth="1"/>
    <col min="6" max="6" width="16.5703125" customWidth="1"/>
    <col min="7" max="7" width="15" customWidth="1"/>
    <col min="10" max="10" width="13.28515625" customWidth="1"/>
    <col min="11" max="11" width="14.85546875" customWidth="1"/>
    <col min="12" max="12" width="15.42578125" customWidth="1"/>
    <col min="13" max="13" width="13.140625" bestFit="1" customWidth="1"/>
    <col min="15" max="15" width="15" customWidth="1"/>
    <col min="16" max="16" width="15.28515625" customWidth="1"/>
    <col min="18" max="18" width="13.5703125" bestFit="1" customWidth="1"/>
  </cols>
  <sheetData>
    <row r="2" spans="1:13" x14ac:dyDescent="0.25">
      <c r="A2" s="7" t="s">
        <v>21</v>
      </c>
    </row>
    <row r="5" spans="1:13" x14ac:dyDescent="0.25">
      <c r="A5" t="s">
        <v>42</v>
      </c>
      <c r="H5" s="1"/>
    </row>
    <row r="6" spans="1:13" x14ac:dyDescent="0.25">
      <c r="A6" t="s">
        <v>2</v>
      </c>
      <c r="B6" t="s">
        <v>3</v>
      </c>
      <c r="D6" t="s">
        <v>4</v>
      </c>
      <c r="F6" t="s">
        <v>5</v>
      </c>
      <c r="H6" s="2" t="s">
        <v>6</v>
      </c>
    </row>
    <row r="7" spans="1:13" x14ac:dyDescent="0.25"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H7" s="4"/>
    </row>
    <row r="8" spans="1:13" x14ac:dyDescent="0.25">
      <c r="H8" s="1" t="s">
        <v>12</v>
      </c>
      <c r="I8" t="s">
        <v>22</v>
      </c>
    </row>
    <row r="9" spans="1:13" x14ac:dyDescent="0.25">
      <c r="A9" t="s">
        <v>14</v>
      </c>
      <c r="B9" s="5">
        <v>10000000</v>
      </c>
      <c r="C9" s="5"/>
      <c r="D9" s="5">
        <v>0</v>
      </c>
      <c r="E9" s="5"/>
      <c r="F9" s="5">
        <v>10000000</v>
      </c>
      <c r="G9" s="5"/>
      <c r="H9" s="6"/>
      <c r="I9" t="s">
        <v>23</v>
      </c>
    </row>
    <row r="10" spans="1:13" x14ac:dyDescent="0.25">
      <c r="B10" s="5"/>
      <c r="C10" s="5"/>
      <c r="D10" s="5"/>
      <c r="E10" s="5"/>
      <c r="F10" s="5"/>
      <c r="G10" s="5"/>
      <c r="H10" s="6"/>
    </row>
    <row r="11" spans="1:13" x14ac:dyDescent="0.25">
      <c r="B11" s="5"/>
      <c r="C11" s="5"/>
      <c r="D11" s="5"/>
      <c r="E11" s="5"/>
      <c r="F11" s="5"/>
      <c r="G11" s="5"/>
      <c r="H11" s="6"/>
      <c r="I11" t="s">
        <v>24</v>
      </c>
      <c r="K11" s="5">
        <f>+F9*0.6</f>
        <v>6000000</v>
      </c>
      <c r="L11" s="9">
        <v>0.6</v>
      </c>
      <c r="M11" s="5"/>
    </row>
    <row r="12" spans="1:13" x14ac:dyDescent="0.25">
      <c r="A12" t="s">
        <v>19</v>
      </c>
      <c r="B12" s="8">
        <v>4000000</v>
      </c>
      <c r="C12" s="5"/>
      <c r="D12" s="5">
        <v>2000000</v>
      </c>
      <c r="E12" s="5"/>
      <c r="F12" s="5"/>
      <c r="I12" t="s">
        <v>25</v>
      </c>
      <c r="K12" s="5">
        <f>+F9*0.4</f>
        <v>4000000</v>
      </c>
      <c r="L12" s="9">
        <v>0.4</v>
      </c>
      <c r="M12" s="5"/>
    </row>
    <row r="13" spans="1:13" x14ac:dyDescent="0.25">
      <c r="B13" s="5">
        <f>-B12*0.5</f>
        <v>-2000000</v>
      </c>
      <c r="C13" s="5"/>
      <c r="D13" s="5"/>
      <c r="E13" s="5"/>
      <c r="F13" s="5"/>
      <c r="K13" s="5"/>
      <c r="L13" s="5"/>
      <c r="M13" s="5"/>
    </row>
    <row r="14" spans="1:13" x14ac:dyDescent="0.25">
      <c r="B14" s="5"/>
      <c r="C14" s="5"/>
      <c r="D14" s="5"/>
      <c r="E14" s="5"/>
      <c r="F14" s="5"/>
      <c r="K14" s="5">
        <f>SUM(K11:K13)</f>
        <v>10000000</v>
      </c>
      <c r="L14" s="9">
        <f>SUM(L11:L13)</f>
        <v>1</v>
      </c>
      <c r="M14" s="5"/>
    </row>
    <row r="15" spans="1:13" x14ac:dyDescent="0.25">
      <c r="A15" s="7" t="s">
        <v>16</v>
      </c>
      <c r="B15" s="8">
        <f>+B9+B12+B13</f>
        <v>12000000</v>
      </c>
      <c r="C15" s="5"/>
      <c r="D15" s="5">
        <f>+D12</f>
        <v>2000000</v>
      </c>
      <c r="E15" s="5"/>
      <c r="F15" s="5">
        <f>+F9</f>
        <v>10000000</v>
      </c>
      <c r="K15" s="5"/>
      <c r="L15" s="5"/>
      <c r="M15" s="5"/>
    </row>
    <row r="16" spans="1:13" x14ac:dyDescent="0.25">
      <c r="F16" s="10">
        <f>SUM(D15:F15)</f>
        <v>12000000</v>
      </c>
      <c r="H16" s="6" t="s">
        <v>17</v>
      </c>
      <c r="I16" t="s">
        <v>18</v>
      </c>
    </row>
    <row r="17" spans="2:21" x14ac:dyDescent="0.25">
      <c r="H17" s="6"/>
      <c r="I17" t="s">
        <v>20</v>
      </c>
    </row>
    <row r="18" spans="2:21" x14ac:dyDescent="0.25">
      <c r="I18" t="s">
        <v>26</v>
      </c>
      <c r="P18" s="5">
        <v>4000000</v>
      </c>
    </row>
    <row r="19" spans="2:21" ht="15.75" thickBot="1" x14ac:dyDescent="0.3">
      <c r="P19" s="5">
        <v>10000</v>
      </c>
    </row>
    <row r="20" spans="2:21" x14ac:dyDescent="0.25">
      <c r="B20" s="31"/>
      <c r="C20" s="32"/>
      <c r="D20" s="32"/>
      <c r="E20" s="32" t="s">
        <v>46</v>
      </c>
      <c r="F20" s="46" t="s">
        <v>47</v>
      </c>
      <c r="H20" t="s">
        <v>27</v>
      </c>
      <c r="I20" t="s">
        <v>28</v>
      </c>
      <c r="P20">
        <f>+P18/P19</f>
        <v>400</v>
      </c>
      <c r="R20">
        <v>600</v>
      </c>
    </row>
    <row r="21" spans="2:21" x14ac:dyDescent="0.25">
      <c r="B21" s="50" t="s">
        <v>174</v>
      </c>
      <c r="E21" s="3" t="s">
        <v>141</v>
      </c>
      <c r="F21" s="51" t="s">
        <v>142</v>
      </c>
      <c r="I21" t="s">
        <v>29</v>
      </c>
      <c r="R21">
        <v>10000</v>
      </c>
    </row>
    <row r="22" spans="2:21" x14ac:dyDescent="0.25">
      <c r="B22" s="29" t="s">
        <v>4</v>
      </c>
      <c r="E22" s="3" t="s">
        <v>142</v>
      </c>
      <c r="F22" s="51" t="s">
        <v>141</v>
      </c>
      <c r="R22" s="5">
        <f>+R20*R21</f>
        <v>6000000</v>
      </c>
    </row>
    <row r="23" spans="2:21" x14ac:dyDescent="0.25">
      <c r="B23" s="29" t="s">
        <v>5</v>
      </c>
      <c r="E23" s="3" t="str">
        <f>+E22</f>
        <v>-</v>
      </c>
      <c r="F23" s="51" t="str">
        <f>+F22</f>
        <v>+</v>
      </c>
      <c r="H23" t="s">
        <v>30</v>
      </c>
      <c r="I23" t="s">
        <v>31</v>
      </c>
      <c r="P23" s="5"/>
    </row>
    <row r="24" spans="2:21" x14ac:dyDescent="0.25">
      <c r="B24" s="29" t="s">
        <v>136</v>
      </c>
      <c r="E24" s="3" t="str">
        <f>+E23</f>
        <v>-</v>
      </c>
      <c r="F24" s="51" t="str">
        <f>+F23</f>
        <v>+</v>
      </c>
    </row>
    <row r="25" spans="2:21" x14ac:dyDescent="0.25">
      <c r="B25" s="50" t="s">
        <v>137</v>
      </c>
      <c r="E25" s="3" t="s">
        <v>141</v>
      </c>
      <c r="F25" s="51" t="s">
        <v>142</v>
      </c>
      <c r="H25" t="s">
        <v>32</v>
      </c>
      <c r="I25" t="s">
        <v>33</v>
      </c>
    </row>
    <row r="26" spans="2:21" x14ac:dyDescent="0.25">
      <c r="B26" s="50" t="s">
        <v>99</v>
      </c>
      <c r="E26" s="3" t="s">
        <v>141</v>
      </c>
      <c r="F26" s="51" t="s">
        <v>142</v>
      </c>
    </row>
    <row r="27" spans="2:21" x14ac:dyDescent="0.25">
      <c r="B27" s="29" t="s">
        <v>138</v>
      </c>
      <c r="F27" s="28"/>
      <c r="I27" t="s">
        <v>34</v>
      </c>
      <c r="K27" s="5">
        <v>100000</v>
      </c>
    </row>
    <row r="28" spans="2:21" x14ac:dyDescent="0.25">
      <c r="B28" s="29" t="s">
        <v>139</v>
      </c>
      <c r="F28" s="28"/>
      <c r="I28" t="s">
        <v>35</v>
      </c>
      <c r="K28" s="5">
        <f>+K27</f>
        <v>100000</v>
      </c>
    </row>
    <row r="29" spans="2:21" ht="15.75" thickBot="1" x14ac:dyDescent="0.3">
      <c r="B29" s="35" t="s">
        <v>140</v>
      </c>
      <c r="C29" s="22"/>
      <c r="D29" s="22"/>
      <c r="E29" s="22"/>
      <c r="F29" s="48"/>
      <c r="I29" t="s">
        <v>36</v>
      </c>
      <c r="K29" s="5">
        <f>+K28</f>
        <v>100000</v>
      </c>
    </row>
    <row r="32" spans="2:21" ht="15.75" thickBot="1" x14ac:dyDescent="0.3">
      <c r="C32" s="65"/>
      <c r="D32" s="65"/>
      <c r="J32">
        <v>1</v>
      </c>
      <c r="K32">
        <v>2</v>
      </c>
      <c r="L32">
        <v>3</v>
      </c>
      <c r="M32">
        <v>4</v>
      </c>
      <c r="N32">
        <v>5</v>
      </c>
      <c r="O32">
        <v>6</v>
      </c>
      <c r="P32">
        <v>7</v>
      </c>
      <c r="Q32">
        <v>8</v>
      </c>
      <c r="R32">
        <v>9</v>
      </c>
      <c r="S32">
        <v>10</v>
      </c>
      <c r="T32">
        <v>11</v>
      </c>
      <c r="U32">
        <v>12</v>
      </c>
    </row>
    <row r="33" spans="2:21" ht="15.75" thickBot="1" x14ac:dyDescent="0.3">
      <c r="H33" t="s">
        <v>37</v>
      </c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3"/>
    </row>
    <row r="34" spans="2:21" x14ac:dyDescent="0.25">
      <c r="H34" t="s">
        <v>162</v>
      </c>
      <c r="J34" s="14" t="s">
        <v>38</v>
      </c>
      <c r="K34" s="14" t="s">
        <v>38</v>
      </c>
      <c r="L34" s="14" t="s">
        <v>38</v>
      </c>
      <c r="M34" s="14" t="s">
        <v>38</v>
      </c>
      <c r="N34" s="14" t="s">
        <v>38</v>
      </c>
      <c r="O34" s="14" t="s">
        <v>38</v>
      </c>
      <c r="P34" s="14" t="s">
        <v>38</v>
      </c>
      <c r="Q34" s="14" t="s">
        <v>38</v>
      </c>
      <c r="R34" s="14" t="s">
        <v>38</v>
      </c>
      <c r="S34" s="14" t="s">
        <v>38</v>
      </c>
      <c r="T34" s="14" t="s">
        <v>38</v>
      </c>
      <c r="U34" s="14" t="s">
        <v>38</v>
      </c>
    </row>
    <row r="35" spans="2:21" x14ac:dyDescent="0.25">
      <c r="C35" s="52"/>
      <c r="D35" s="52"/>
      <c r="J35" s="15" t="s">
        <v>39</v>
      </c>
      <c r="K35" s="15" t="s">
        <v>39</v>
      </c>
      <c r="L35" s="15" t="s">
        <v>39</v>
      </c>
      <c r="M35" s="15" t="s">
        <v>39</v>
      </c>
      <c r="N35" s="15" t="s">
        <v>39</v>
      </c>
      <c r="O35" s="15" t="s">
        <v>39</v>
      </c>
      <c r="P35" s="15" t="s">
        <v>39</v>
      </c>
      <c r="Q35" s="15" t="s">
        <v>39</v>
      </c>
      <c r="R35" s="15" t="s">
        <v>39</v>
      </c>
      <c r="S35" s="15" t="s">
        <v>39</v>
      </c>
      <c r="T35" s="15" t="s">
        <v>39</v>
      </c>
      <c r="U35" s="15" t="s">
        <v>39</v>
      </c>
    </row>
    <row r="36" spans="2:21" ht="15.75" thickBot="1" x14ac:dyDescent="0.3">
      <c r="C36" s="52"/>
      <c r="D36" s="52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 spans="2:21" x14ac:dyDescent="0.25">
      <c r="C37" s="52"/>
      <c r="D37" s="52"/>
      <c r="H37" t="s">
        <v>40</v>
      </c>
      <c r="J37" s="5">
        <v>100000</v>
      </c>
      <c r="K37" s="5">
        <v>200000</v>
      </c>
      <c r="L37" s="5">
        <v>150000</v>
      </c>
      <c r="M37" s="5"/>
      <c r="N37" s="5"/>
      <c r="O37" s="5"/>
      <c r="P37" s="5"/>
      <c r="Q37" s="5"/>
      <c r="R37" s="5"/>
      <c r="S37" s="5"/>
      <c r="T37" s="5"/>
      <c r="U37" s="5"/>
    </row>
    <row r="38" spans="2:21" x14ac:dyDescent="0.25">
      <c r="C38" s="52"/>
      <c r="D38" s="52"/>
      <c r="H38" t="s">
        <v>41</v>
      </c>
      <c r="J38" s="5">
        <f>+J37</f>
        <v>100000</v>
      </c>
      <c r="K38" s="5">
        <f>+K37+J38</f>
        <v>300000</v>
      </c>
      <c r="L38" s="5">
        <f>+L37+K38</f>
        <v>450000</v>
      </c>
      <c r="M38" s="5"/>
      <c r="N38" s="5"/>
      <c r="O38" s="5"/>
      <c r="P38" s="5"/>
      <c r="Q38" s="5"/>
      <c r="R38" s="5"/>
      <c r="S38" s="5"/>
      <c r="T38" s="5"/>
      <c r="U38" s="5"/>
    </row>
    <row r="39" spans="2:21" x14ac:dyDescent="0.25">
      <c r="C39" s="52"/>
      <c r="D39" s="52"/>
    </row>
    <row r="40" spans="2:21" x14ac:dyDescent="0.25">
      <c r="C40" s="52"/>
      <c r="D40" s="52"/>
    </row>
    <row r="41" spans="2:21" x14ac:dyDescent="0.25">
      <c r="B41" s="64" t="s">
        <v>49</v>
      </c>
      <c r="C41" s="64"/>
      <c r="D41" s="5"/>
      <c r="E41" s="5"/>
      <c r="F41" s="64" t="s">
        <v>163</v>
      </c>
      <c r="G41" s="64"/>
    </row>
    <row r="42" spans="2:21" x14ac:dyDescent="0.25">
      <c r="B42" s="19">
        <f>+B9</f>
        <v>10000000</v>
      </c>
      <c r="C42" s="5">
        <v>2000000</v>
      </c>
      <c r="D42" s="5"/>
      <c r="E42" s="5"/>
      <c r="F42" s="19"/>
      <c r="G42" s="5">
        <f>+F9</f>
        <v>10000000</v>
      </c>
      <c r="K42" s="10"/>
      <c r="L42" s="10"/>
      <c r="M42" s="10"/>
    </row>
    <row r="43" spans="2:21" x14ac:dyDescent="0.25">
      <c r="B43" s="20">
        <v>15000000</v>
      </c>
      <c r="C43" s="5">
        <f>+B54</f>
        <v>6000000</v>
      </c>
      <c r="D43" s="5"/>
      <c r="E43" s="5"/>
      <c r="F43" s="20"/>
      <c r="G43" s="5"/>
    </row>
    <row r="44" spans="2:21" x14ac:dyDescent="0.25">
      <c r="B44" s="20"/>
      <c r="C44" s="5">
        <v>300000</v>
      </c>
      <c r="D44" s="5"/>
      <c r="E44" s="5"/>
      <c r="F44" s="20"/>
      <c r="G44" s="5"/>
    </row>
    <row r="45" spans="2:21" x14ac:dyDescent="0.25">
      <c r="B45" s="20"/>
      <c r="C45" s="5"/>
      <c r="D45" s="5"/>
      <c r="E45" s="5"/>
      <c r="F45" s="20"/>
      <c r="G45" s="5"/>
    </row>
    <row r="46" spans="2:21" x14ac:dyDescent="0.25">
      <c r="B46" s="20"/>
      <c r="C46" s="5"/>
      <c r="D46" s="5"/>
      <c r="E46" s="5"/>
      <c r="F46" s="20"/>
      <c r="G46" s="5"/>
    </row>
    <row r="47" spans="2:21" x14ac:dyDescent="0.25">
      <c r="B47" s="20"/>
      <c r="C47" s="5"/>
      <c r="D47" s="5"/>
      <c r="E47" s="5"/>
      <c r="F47" s="20"/>
      <c r="G47" s="5"/>
    </row>
    <row r="48" spans="2:21" x14ac:dyDescent="0.25">
      <c r="B48" s="5"/>
      <c r="C48" s="5"/>
      <c r="D48" s="5"/>
      <c r="E48" s="5"/>
      <c r="F48" s="5"/>
      <c r="G48" s="5"/>
    </row>
    <row r="49" spans="2:7" x14ac:dyDescent="0.25">
      <c r="B49" s="5"/>
      <c r="C49" s="5"/>
      <c r="D49" s="5"/>
      <c r="E49" s="5"/>
      <c r="F49" s="5"/>
      <c r="G49" s="5"/>
    </row>
    <row r="52" spans="2:7" x14ac:dyDescent="0.25">
      <c r="B52" s="21" t="s">
        <v>166</v>
      </c>
      <c r="C52" s="21"/>
      <c r="D52" s="5"/>
      <c r="E52" s="5"/>
      <c r="F52" s="21" t="s">
        <v>151</v>
      </c>
      <c r="G52" s="21"/>
    </row>
    <row r="53" spans="2:7" x14ac:dyDescent="0.25">
      <c r="B53" s="19">
        <v>4000000</v>
      </c>
      <c r="C53" s="5">
        <f>+'ASIENTOS DE DIARIO '!H44</f>
        <v>5000000</v>
      </c>
      <c r="D53" s="5"/>
      <c r="E53" s="5"/>
      <c r="F53" s="19"/>
      <c r="G53" s="5">
        <v>2000000</v>
      </c>
    </row>
    <row r="54" spans="2:7" x14ac:dyDescent="0.25">
      <c r="B54" s="20">
        <v>6000000</v>
      </c>
      <c r="C54" s="5"/>
      <c r="D54" s="5"/>
      <c r="E54" s="5"/>
      <c r="F54" s="20"/>
      <c r="G54" s="5"/>
    </row>
    <row r="55" spans="2:7" x14ac:dyDescent="0.25">
      <c r="B55" s="20"/>
      <c r="C55" s="5"/>
      <c r="D55" s="5"/>
      <c r="E55" s="5"/>
      <c r="F55" s="20"/>
      <c r="G55" s="5"/>
    </row>
    <row r="56" spans="2:7" x14ac:dyDescent="0.25">
      <c r="B56" s="20"/>
      <c r="C56" s="5"/>
      <c r="D56" s="5"/>
      <c r="E56" s="5"/>
      <c r="F56" s="20"/>
      <c r="G56" s="5"/>
    </row>
    <row r="57" spans="2:7" x14ac:dyDescent="0.25">
      <c r="B57" s="20"/>
      <c r="C57" s="5"/>
      <c r="D57" s="5"/>
      <c r="E57" s="5"/>
      <c r="F57" s="20"/>
      <c r="G57" s="5"/>
    </row>
    <row r="58" spans="2:7" x14ac:dyDescent="0.25">
      <c r="B58" s="20"/>
      <c r="C58" s="5"/>
      <c r="D58" s="5"/>
      <c r="E58" s="5"/>
      <c r="F58" s="20"/>
      <c r="G58" s="5"/>
    </row>
    <row r="62" spans="2:7" x14ac:dyDescent="0.25">
      <c r="B62" s="21" t="s">
        <v>165</v>
      </c>
      <c r="C62" s="21"/>
      <c r="D62" s="5"/>
      <c r="E62" s="5"/>
      <c r="F62" s="21" t="str">
        <f>+'ASIENTOS DE DIARIO '!C43</f>
        <v>Costo de mercaderia Vendida</v>
      </c>
      <c r="G62" s="21"/>
    </row>
    <row r="63" spans="2:7" x14ac:dyDescent="0.25">
      <c r="B63" s="19"/>
      <c r="C63" s="5">
        <v>15000000</v>
      </c>
      <c r="D63" s="5"/>
      <c r="E63" s="5"/>
      <c r="F63" s="19">
        <f>+'ASIENTOS DE DIARIO '!G43</f>
        <v>5000000</v>
      </c>
      <c r="G63" s="5"/>
    </row>
    <row r="64" spans="2:7" x14ac:dyDescent="0.25">
      <c r="B64" s="20"/>
      <c r="C64" s="5"/>
      <c r="D64" s="5"/>
      <c r="E64" s="5"/>
      <c r="F64" s="20"/>
      <c r="G64" s="5"/>
    </row>
    <row r="65" spans="2:7" x14ac:dyDescent="0.25">
      <c r="B65" s="20"/>
      <c r="C65" s="5"/>
      <c r="D65" s="5"/>
      <c r="E65" s="5"/>
      <c r="F65" s="20"/>
      <c r="G65" s="5"/>
    </row>
    <row r="66" spans="2:7" x14ac:dyDescent="0.25">
      <c r="B66" s="20"/>
      <c r="C66" s="5"/>
      <c r="D66" s="5"/>
      <c r="E66" s="5"/>
      <c r="F66" s="20"/>
      <c r="G66" s="5"/>
    </row>
    <row r="67" spans="2:7" x14ac:dyDescent="0.25">
      <c r="B67" s="20"/>
      <c r="C67" s="5"/>
      <c r="D67" s="5"/>
      <c r="E67" s="5"/>
      <c r="F67" s="20"/>
      <c r="G67" s="5"/>
    </row>
    <row r="68" spans="2:7" x14ac:dyDescent="0.25">
      <c r="B68" s="20"/>
      <c r="C68" s="5"/>
      <c r="D68" s="5"/>
      <c r="E68" s="5"/>
      <c r="F68" s="20"/>
      <c r="G68" s="5"/>
    </row>
    <row r="72" spans="2:7" x14ac:dyDescent="0.25">
      <c r="B72" s="21" t="s">
        <v>167</v>
      </c>
      <c r="C72" s="21"/>
    </row>
    <row r="73" spans="2:7" x14ac:dyDescent="0.25">
      <c r="B73" s="19">
        <v>300000</v>
      </c>
      <c r="C73" s="5"/>
    </row>
    <row r="74" spans="2:7" x14ac:dyDescent="0.25">
      <c r="B74" s="20"/>
      <c r="C74" s="5"/>
    </row>
    <row r="75" spans="2:7" x14ac:dyDescent="0.25">
      <c r="B75" s="20"/>
      <c r="C75" s="5"/>
    </row>
    <row r="76" spans="2:7" x14ac:dyDescent="0.25">
      <c r="B76" s="20"/>
      <c r="C76" s="5"/>
    </row>
    <row r="77" spans="2:7" x14ac:dyDescent="0.25">
      <c r="B77" s="20"/>
      <c r="C77" s="5"/>
    </row>
    <row r="78" spans="2:7" x14ac:dyDescent="0.25">
      <c r="B78" s="20"/>
      <c r="C78" s="5"/>
    </row>
  </sheetData>
  <mergeCells count="3">
    <mergeCell ref="C32:D32"/>
    <mergeCell ref="B41:C41"/>
    <mergeCell ref="F41:G4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0BC1-1AE1-430A-8376-116085890824}">
  <dimension ref="B3:R63"/>
  <sheetViews>
    <sheetView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N10" sqref="N10"/>
    </sheetView>
  </sheetViews>
  <sheetFormatPr baseColWidth="10" defaultRowHeight="15" x14ac:dyDescent="0.25"/>
  <cols>
    <col min="7" max="7" width="16.42578125" customWidth="1"/>
    <col min="8" max="8" width="16.7109375" customWidth="1"/>
    <col min="18" max="18" width="14.140625" bestFit="1" customWidth="1"/>
  </cols>
  <sheetData>
    <row r="3" spans="2:11" x14ac:dyDescent="0.25">
      <c r="C3" s="7" t="s">
        <v>43</v>
      </c>
    </row>
    <row r="5" spans="2:11" ht="15.75" thickBot="1" x14ac:dyDescent="0.3"/>
    <row r="6" spans="2:11" x14ac:dyDescent="0.25">
      <c r="B6" s="31" t="s">
        <v>44</v>
      </c>
      <c r="C6" s="32" t="s">
        <v>45</v>
      </c>
      <c r="D6" s="32"/>
      <c r="E6" s="32"/>
      <c r="F6" s="32"/>
      <c r="G6" s="49" t="s">
        <v>46</v>
      </c>
      <c r="H6" s="49" t="s">
        <v>47</v>
      </c>
      <c r="I6" s="32"/>
      <c r="J6" s="32"/>
      <c r="K6" s="46"/>
    </row>
    <row r="7" spans="2:11" x14ac:dyDescent="0.25">
      <c r="B7" s="29"/>
      <c r="K7" s="28"/>
    </row>
    <row r="8" spans="2:11" x14ac:dyDescent="0.25">
      <c r="B8" s="29"/>
      <c r="K8" s="28"/>
    </row>
    <row r="9" spans="2:11" x14ac:dyDescent="0.25">
      <c r="B9" s="47">
        <v>44197</v>
      </c>
      <c r="C9" t="s">
        <v>48</v>
      </c>
      <c r="K9" s="28"/>
    </row>
    <row r="10" spans="2:11" x14ac:dyDescent="0.25">
      <c r="B10" s="29"/>
      <c r="C10" t="s">
        <v>49</v>
      </c>
      <c r="G10" s="10">
        <v>10000000</v>
      </c>
      <c r="K10" s="28"/>
    </row>
    <row r="11" spans="2:11" x14ac:dyDescent="0.25">
      <c r="B11" s="29"/>
      <c r="C11" t="s">
        <v>50</v>
      </c>
      <c r="H11" s="10">
        <v>10000000</v>
      </c>
      <c r="K11" s="28"/>
    </row>
    <row r="12" spans="2:11" x14ac:dyDescent="0.25">
      <c r="B12" s="29"/>
      <c r="C12" t="s">
        <v>22</v>
      </c>
      <c r="K12" s="28"/>
    </row>
    <row r="13" spans="2:11" x14ac:dyDescent="0.25">
      <c r="B13" s="29"/>
      <c r="C13" t="s">
        <v>23</v>
      </c>
      <c r="K13" s="28"/>
    </row>
    <row r="14" spans="2:11" x14ac:dyDescent="0.25">
      <c r="B14" s="29"/>
      <c r="K14" s="28"/>
    </row>
    <row r="15" spans="2:11" x14ac:dyDescent="0.25">
      <c r="B15" s="29"/>
      <c r="C15" s="7" t="s">
        <v>16</v>
      </c>
      <c r="D15" s="7"/>
      <c r="E15" s="7"/>
      <c r="F15" s="7"/>
      <c r="G15" s="17">
        <f>SUM(G10:G14)</f>
        <v>10000000</v>
      </c>
      <c r="H15" s="17">
        <f>SUM(H10:H14)</f>
        <v>10000000</v>
      </c>
      <c r="K15" s="28"/>
    </row>
    <row r="16" spans="2:11" x14ac:dyDescent="0.25">
      <c r="B16" s="29"/>
      <c r="K16" s="28"/>
    </row>
    <row r="17" spans="2:11" x14ac:dyDescent="0.25">
      <c r="B17" s="29"/>
      <c r="K17" s="28"/>
    </row>
    <row r="18" spans="2:11" x14ac:dyDescent="0.25">
      <c r="B18" s="29"/>
      <c r="C18" s="7" t="s">
        <v>51</v>
      </c>
      <c r="K18" s="28"/>
    </row>
    <row r="19" spans="2:11" x14ac:dyDescent="0.25">
      <c r="B19" s="29"/>
      <c r="C19" t="s">
        <v>52</v>
      </c>
      <c r="G19" s="10">
        <v>4000000</v>
      </c>
      <c r="K19" s="28"/>
    </row>
    <row r="20" spans="2:11" x14ac:dyDescent="0.25">
      <c r="B20" s="29"/>
      <c r="C20" t="s">
        <v>49</v>
      </c>
      <c r="H20" s="10">
        <v>2000000</v>
      </c>
      <c r="K20" s="28"/>
    </row>
    <row r="21" spans="2:11" x14ac:dyDescent="0.25">
      <c r="B21" s="29"/>
      <c r="C21" t="s">
        <v>53</v>
      </c>
      <c r="H21" s="10">
        <v>2000000</v>
      </c>
      <c r="K21" s="28"/>
    </row>
    <row r="22" spans="2:11" x14ac:dyDescent="0.25">
      <c r="B22" s="29"/>
      <c r="K22" s="28"/>
    </row>
    <row r="23" spans="2:11" x14ac:dyDescent="0.25">
      <c r="B23" s="29"/>
      <c r="C23" t="s">
        <v>18</v>
      </c>
      <c r="K23" s="28"/>
    </row>
    <row r="24" spans="2:11" x14ac:dyDescent="0.25">
      <c r="B24" s="29"/>
      <c r="C24" t="s">
        <v>20</v>
      </c>
      <c r="K24" s="28"/>
    </row>
    <row r="25" spans="2:11" x14ac:dyDescent="0.25">
      <c r="B25" s="29"/>
      <c r="C25" t="s">
        <v>26</v>
      </c>
      <c r="K25" s="28"/>
    </row>
    <row r="26" spans="2:11" ht="15.75" thickBot="1" x14ac:dyDescent="0.3">
      <c r="B26" s="35"/>
      <c r="C26" s="22"/>
      <c r="D26" s="22"/>
      <c r="E26" s="22"/>
      <c r="F26" s="22"/>
      <c r="G26" s="22"/>
      <c r="H26" s="22"/>
      <c r="I26" s="22"/>
      <c r="J26" s="22"/>
      <c r="K26" s="48"/>
    </row>
    <row r="27" spans="2:11" x14ac:dyDescent="0.25">
      <c r="C27" s="7" t="s">
        <v>16</v>
      </c>
      <c r="D27" s="7"/>
      <c r="E27" s="7"/>
      <c r="F27" s="7"/>
      <c r="G27" s="17">
        <f>SUM(G19:G26)</f>
        <v>4000000</v>
      </c>
      <c r="H27" s="17">
        <f>SUM(H19:H26)</f>
        <v>4000000</v>
      </c>
    </row>
    <row r="30" spans="2:11" x14ac:dyDescent="0.25">
      <c r="C30" s="7" t="s">
        <v>54</v>
      </c>
    </row>
    <row r="31" spans="2:11" x14ac:dyDescent="0.25">
      <c r="C31" t="str">
        <f>+C19</f>
        <v>Inventario de mercaderia para la venta</v>
      </c>
      <c r="G31" s="10">
        <v>6000000</v>
      </c>
    </row>
    <row r="32" spans="2:11" x14ac:dyDescent="0.25">
      <c r="C32" t="s">
        <v>55</v>
      </c>
      <c r="H32" s="10">
        <f>+G31</f>
        <v>6000000</v>
      </c>
    </row>
    <row r="33" spans="3:18" x14ac:dyDescent="0.25">
      <c r="C33" t="s">
        <v>28</v>
      </c>
    </row>
    <row r="34" spans="3:18" x14ac:dyDescent="0.25">
      <c r="C34" t="s">
        <v>29</v>
      </c>
    </row>
    <row r="37" spans="3:18" ht="15.75" thickBot="1" x14ac:dyDescent="0.3">
      <c r="C37" s="7" t="s">
        <v>16</v>
      </c>
      <c r="D37" s="7"/>
      <c r="E37" s="7"/>
      <c r="F37" s="7"/>
      <c r="G37" s="17">
        <f>SUM(G29:G36)</f>
        <v>6000000</v>
      </c>
      <c r="H37" s="17">
        <f>SUM(H29:H36)</f>
        <v>6000000</v>
      </c>
    </row>
    <row r="38" spans="3:18" x14ac:dyDescent="0.25">
      <c r="M38" s="31"/>
      <c r="N38" s="32"/>
      <c r="O38" s="32"/>
      <c r="P38" s="32"/>
      <c r="Q38" s="32" t="s">
        <v>145</v>
      </c>
      <c r="R38" s="46"/>
    </row>
    <row r="39" spans="3:18" ht="15.75" thickBot="1" x14ac:dyDescent="0.3"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9"/>
      <c r="N39">
        <v>400</v>
      </c>
      <c r="O39" t="s">
        <v>143</v>
      </c>
      <c r="Q39" t="s">
        <v>146</v>
      </c>
      <c r="R39" s="28"/>
    </row>
    <row r="40" spans="3:18" x14ac:dyDescent="0.25">
      <c r="C40" s="7" t="s">
        <v>56</v>
      </c>
      <c r="M40" s="29"/>
      <c r="N40">
        <v>600</v>
      </c>
      <c r="O40" t="s">
        <v>144</v>
      </c>
      <c r="P40">
        <f>SUM(N39:N40)</f>
        <v>1000</v>
      </c>
      <c r="Q40" s="52">
        <v>10000</v>
      </c>
      <c r="R40" s="53">
        <f>+P40*Q40</f>
        <v>10000000</v>
      </c>
    </row>
    <row r="41" spans="3:18" x14ac:dyDescent="0.25">
      <c r="C41" t="s">
        <v>49</v>
      </c>
      <c r="G41" s="10">
        <v>15000000</v>
      </c>
      <c r="M41" s="29"/>
      <c r="R41" s="28"/>
    </row>
    <row r="42" spans="3:18" x14ac:dyDescent="0.25">
      <c r="C42" t="s">
        <v>57</v>
      </c>
      <c r="H42" s="10">
        <f>+G41</f>
        <v>15000000</v>
      </c>
      <c r="M42" s="29" t="s">
        <v>147</v>
      </c>
      <c r="P42">
        <v>500</v>
      </c>
      <c r="Q42" s="10">
        <f>+Q40</f>
        <v>10000</v>
      </c>
      <c r="R42" s="54">
        <f>+P42*Q42</f>
        <v>5000000</v>
      </c>
    </row>
    <row r="43" spans="3:18" x14ac:dyDescent="0.25">
      <c r="C43" t="s">
        <v>58</v>
      </c>
      <c r="G43" s="10">
        <v>5000000</v>
      </c>
      <c r="M43" s="29"/>
      <c r="R43" s="28"/>
    </row>
    <row r="44" spans="3:18" ht="15.75" thickBot="1" x14ac:dyDescent="0.3">
      <c r="C44" t="str">
        <f>+C31</f>
        <v>Inventario de mercaderia para la venta</v>
      </c>
      <c r="H44" s="10">
        <v>5000000</v>
      </c>
      <c r="M44" s="35" t="s">
        <v>148</v>
      </c>
      <c r="N44" s="22"/>
      <c r="O44" s="22"/>
      <c r="P44" s="22">
        <f>+P40-P42</f>
        <v>500</v>
      </c>
      <c r="Q44" s="36">
        <f>+Q42</f>
        <v>10000</v>
      </c>
      <c r="R44" s="55">
        <f>+P44*Q44</f>
        <v>5000000</v>
      </c>
    </row>
    <row r="46" spans="3:18" x14ac:dyDescent="0.25">
      <c r="C46" t="s">
        <v>31</v>
      </c>
    </row>
    <row r="47" spans="3:18" x14ac:dyDescent="0.25">
      <c r="C47" t="s">
        <v>59</v>
      </c>
    </row>
    <row r="49" spans="3:9" x14ac:dyDescent="0.25">
      <c r="C49" s="7" t="s">
        <v>16</v>
      </c>
      <c r="D49" s="7"/>
      <c r="E49" s="7"/>
      <c r="F49" s="7"/>
      <c r="G49" s="17">
        <f>SUM(G41:G45)</f>
        <v>20000000</v>
      </c>
      <c r="H49" s="17">
        <f>SUM(H41:H45)</f>
        <v>20000000</v>
      </c>
      <c r="I49" s="7"/>
    </row>
    <row r="52" spans="3:9" x14ac:dyDescent="0.25">
      <c r="C52" s="7" t="s">
        <v>60</v>
      </c>
    </row>
    <row r="54" spans="3:9" x14ac:dyDescent="0.25">
      <c r="C54" t="s">
        <v>61</v>
      </c>
      <c r="G54" s="10">
        <v>300000</v>
      </c>
    </row>
    <row r="55" spans="3:9" x14ac:dyDescent="0.25">
      <c r="C55" t="s">
        <v>62</v>
      </c>
      <c r="H55" s="10">
        <v>300000</v>
      </c>
    </row>
    <row r="57" spans="3:9" x14ac:dyDescent="0.25">
      <c r="C57" t="s">
        <v>33</v>
      </c>
    </row>
    <row r="59" spans="3:9" x14ac:dyDescent="0.25">
      <c r="C59" t="s">
        <v>34</v>
      </c>
      <c r="E59" s="5">
        <v>100000</v>
      </c>
    </row>
    <row r="60" spans="3:9" x14ac:dyDescent="0.25">
      <c r="C60" t="s">
        <v>35</v>
      </c>
      <c r="E60" s="5">
        <f>+E59</f>
        <v>100000</v>
      </c>
    </row>
    <row r="61" spans="3:9" x14ac:dyDescent="0.25">
      <c r="C61" t="s">
        <v>36</v>
      </c>
      <c r="E61" s="5">
        <f>+E60</f>
        <v>100000</v>
      </c>
    </row>
    <row r="63" spans="3:9" x14ac:dyDescent="0.25">
      <c r="C63" s="7" t="s">
        <v>16</v>
      </c>
      <c r="D63" s="7"/>
      <c r="E63" s="7"/>
      <c r="F63" s="7"/>
      <c r="G63" s="17">
        <f>+G54</f>
        <v>300000</v>
      </c>
      <c r="H63" s="17">
        <f>+H55</f>
        <v>300000</v>
      </c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328F-18D0-48D0-801E-0ADA482F6DD1}">
  <dimension ref="B3:K50"/>
  <sheetViews>
    <sheetView topLeftCell="A10" workbookViewId="0">
      <selection activeCell="C12" sqref="C12:D12"/>
    </sheetView>
  </sheetViews>
  <sheetFormatPr baseColWidth="10" defaultRowHeight="15" x14ac:dyDescent="0.25"/>
  <cols>
    <col min="3" max="3" width="15.42578125" customWidth="1"/>
    <col min="4" max="4" width="16.42578125" customWidth="1"/>
    <col min="7" max="7" width="14.85546875" customWidth="1"/>
    <col min="10" max="10" width="14.42578125" customWidth="1"/>
  </cols>
  <sheetData>
    <row r="3" spans="2:11" x14ac:dyDescent="0.25">
      <c r="C3" t="s">
        <v>3</v>
      </c>
      <c r="F3" t="s">
        <v>4</v>
      </c>
      <c r="I3" t="s">
        <v>5</v>
      </c>
    </row>
    <row r="4" spans="2:11" x14ac:dyDescent="0.25">
      <c r="C4" t="s">
        <v>77</v>
      </c>
      <c r="F4" t="s">
        <v>78</v>
      </c>
      <c r="I4" t="s">
        <v>79</v>
      </c>
    </row>
    <row r="5" spans="2:11" x14ac:dyDescent="0.25">
      <c r="C5" t="s">
        <v>80</v>
      </c>
      <c r="I5" t="s">
        <v>81</v>
      </c>
    </row>
    <row r="6" spans="2:11" x14ac:dyDescent="0.25">
      <c r="C6" s="18" t="s">
        <v>82</v>
      </c>
      <c r="D6" s="18" t="s">
        <v>83</v>
      </c>
      <c r="F6" s="18" t="s">
        <v>82</v>
      </c>
      <c r="G6" s="18" t="s">
        <v>83</v>
      </c>
      <c r="I6" s="18" t="s">
        <v>82</v>
      </c>
      <c r="J6" s="18" t="s">
        <v>83</v>
      </c>
    </row>
    <row r="7" spans="2:11" x14ac:dyDescent="0.25">
      <c r="B7" t="s">
        <v>14</v>
      </c>
      <c r="C7" s="19">
        <v>10000000</v>
      </c>
      <c r="D7" s="5">
        <v>2000000</v>
      </c>
      <c r="E7" s="5"/>
      <c r="F7" s="19"/>
      <c r="G7" s="5"/>
      <c r="H7" s="5"/>
      <c r="I7" s="19"/>
      <c r="J7" s="5">
        <v>10000000</v>
      </c>
      <c r="K7" s="5"/>
    </row>
    <row r="8" spans="2:11" x14ac:dyDescent="0.25">
      <c r="C8" s="20"/>
      <c r="D8" s="5">
        <f>+C20</f>
        <v>6000000</v>
      </c>
      <c r="E8" s="5"/>
      <c r="F8" s="20"/>
      <c r="G8" s="5"/>
      <c r="H8" s="5"/>
      <c r="I8" s="20"/>
      <c r="J8" s="5"/>
      <c r="K8" s="5"/>
    </row>
    <row r="9" spans="2:11" x14ac:dyDescent="0.25">
      <c r="B9" t="s">
        <v>84</v>
      </c>
      <c r="C9" s="20">
        <f>500*30000</f>
        <v>15000000</v>
      </c>
      <c r="D9" s="5"/>
      <c r="E9" s="5"/>
      <c r="F9" s="20"/>
      <c r="G9" s="5"/>
      <c r="H9" s="5"/>
      <c r="I9" s="20"/>
      <c r="J9" s="5"/>
      <c r="K9" s="5"/>
    </row>
    <row r="10" spans="2:11" x14ac:dyDescent="0.25">
      <c r="C10" s="20"/>
      <c r="D10" s="5">
        <f>+C44</f>
        <v>300000</v>
      </c>
      <c r="E10" s="5"/>
      <c r="F10" s="20"/>
      <c r="G10" s="5"/>
      <c r="H10" s="5"/>
      <c r="I10" s="20"/>
      <c r="J10" s="5"/>
      <c r="K10" s="5"/>
    </row>
    <row r="11" spans="2:11" x14ac:dyDescent="0.25">
      <c r="B11" t="s">
        <v>85</v>
      </c>
      <c r="C11" s="20"/>
      <c r="D11" s="5"/>
      <c r="E11" s="5"/>
      <c r="F11" s="20"/>
      <c r="G11" s="5"/>
      <c r="H11" s="5"/>
      <c r="I11" s="20"/>
      <c r="J11" s="5"/>
      <c r="K11" s="5"/>
    </row>
    <row r="12" spans="2:11" x14ac:dyDescent="0.25">
      <c r="C12" s="56">
        <f>SUM(C7:C9)</f>
        <v>25000000</v>
      </c>
      <c r="D12" s="56">
        <f>SUM(D7:D10)</f>
        <v>8300000</v>
      </c>
      <c r="E12" s="5"/>
      <c r="F12" s="20"/>
      <c r="G12" s="5"/>
      <c r="H12" s="5"/>
      <c r="I12" s="20"/>
      <c r="J12" s="5"/>
      <c r="K12" s="5"/>
    </row>
    <row r="13" spans="2:11" x14ac:dyDescent="0.25">
      <c r="C13" s="20"/>
      <c r="D13" s="5"/>
      <c r="E13" s="5"/>
      <c r="F13" s="20"/>
      <c r="G13" s="5"/>
      <c r="H13" s="5"/>
      <c r="I13" s="20"/>
      <c r="J13" s="5"/>
      <c r="K13" s="5"/>
    </row>
    <row r="14" spans="2:11" x14ac:dyDescent="0.25">
      <c r="C14" s="5"/>
      <c r="D14" s="5"/>
      <c r="E14" s="5"/>
      <c r="F14" s="5"/>
      <c r="G14" s="5"/>
      <c r="H14" s="5"/>
      <c r="I14" s="5"/>
      <c r="J14" s="5"/>
      <c r="K14" s="5"/>
    </row>
    <row r="15" spans="2:11" x14ac:dyDescent="0.25">
      <c r="C15" s="5"/>
      <c r="D15" s="5"/>
      <c r="E15" s="5"/>
      <c r="F15" s="5"/>
      <c r="G15" s="5"/>
      <c r="H15" s="5"/>
      <c r="I15" s="5"/>
      <c r="J15" s="5"/>
      <c r="K15" s="5"/>
    </row>
    <row r="16" spans="2:11" x14ac:dyDescent="0.25">
      <c r="C16" s="5" t="s">
        <v>86</v>
      </c>
      <c r="D16" s="5"/>
      <c r="E16" s="5"/>
      <c r="F16" s="5"/>
      <c r="G16" s="5"/>
      <c r="H16" s="5"/>
      <c r="I16" s="5"/>
      <c r="J16" s="5"/>
      <c r="K16" s="5"/>
    </row>
    <row r="17" spans="2:11" x14ac:dyDescent="0.25">
      <c r="C17" s="5" t="s">
        <v>87</v>
      </c>
      <c r="D17" s="5"/>
      <c r="E17" s="5"/>
      <c r="F17" s="5" t="s">
        <v>88</v>
      </c>
      <c r="G17" s="5"/>
      <c r="H17" s="5"/>
      <c r="I17" s="5"/>
      <c r="J17" s="5"/>
      <c r="K17" s="5"/>
    </row>
    <row r="18" spans="2:11" x14ac:dyDescent="0.25">
      <c r="C18" s="21"/>
      <c r="D18" s="21"/>
      <c r="E18" s="5"/>
      <c r="F18" s="21"/>
      <c r="G18" s="21"/>
      <c r="H18" s="5"/>
      <c r="I18" s="21"/>
      <c r="J18" s="21"/>
      <c r="K18" s="5"/>
    </row>
    <row r="19" spans="2:11" x14ac:dyDescent="0.25">
      <c r="B19" t="s">
        <v>89</v>
      </c>
      <c r="C19" s="19">
        <v>4000000</v>
      </c>
      <c r="D19" s="5"/>
      <c r="E19" s="5"/>
      <c r="F19" s="19"/>
      <c r="G19" s="5">
        <v>2000000</v>
      </c>
      <c r="H19" s="5"/>
      <c r="I19" s="19"/>
      <c r="J19" s="5"/>
      <c r="K19" s="5"/>
    </row>
    <row r="20" spans="2:11" x14ac:dyDescent="0.25">
      <c r="B20" t="s">
        <v>90</v>
      </c>
      <c r="C20" s="20">
        <f>600*10000</f>
        <v>6000000</v>
      </c>
      <c r="D20" s="5"/>
      <c r="E20" s="5"/>
      <c r="F20" s="20"/>
      <c r="G20" s="5"/>
      <c r="H20" s="5"/>
      <c r="I20" s="20"/>
      <c r="J20" s="5"/>
      <c r="K20" s="5"/>
    </row>
    <row r="21" spans="2:11" x14ac:dyDescent="0.25">
      <c r="C21" s="20"/>
      <c r="D21" s="5">
        <f>+C31</f>
        <v>5000000</v>
      </c>
      <c r="E21" s="5"/>
      <c r="F21" s="20"/>
      <c r="G21" s="5"/>
      <c r="H21" s="5"/>
      <c r="I21" s="20"/>
      <c r="J21" s="5"/>
      <c r="K21" s="5"/>
    </row>
    <row r="22" spans="2:11" x14ac:dyDescent="0.25">
      <c r="C22" s="20"/>
      <c r="D22" s="5"/>
      <c r="E22" s="5"/>
      <c r="F22" s="20"/>
      <c r="G22" s="5"/>
      <c r="H22" s="5"/>
      <c r="I22" s="20"/>
      <c r="J22" s="5"/>
      <c r="K22" s="5"/>
    </row>
    <row r="23" spans="2:11" x14ac:dyDescent="0.25">
      <c r="C23" s="20">
        <f>SUM(C19:C22)</f>
        <v>10000000</v>
      </c>
      <c r="D23" s="20">
        <f>SUM(D19:D22)</f>
        <v>5000000</v>
      </c>
      <c r="E23" s="5"/>
      <c r="F23" s="20"/>
      <c r="G23" s="5"/>
      <c r="H23" s="5"/>
      <c r="I23" s="20"/>
      <c r="J23" s="5"/>
      <c r="K23" s="5"/>
    </row>
    <row r="24" spans="2:11" x14ac:dyDescent="0.25">
      <c r="C24" s="20"/>
      <c r="D24" s="5"/>
      <c r="E24" s="5"/>
      <c r="F24" s="20"/>
      <c r="G24" s="5"/>
      <c r="H24" s="5"/>
      <c r="I24" s="20"/>
      <c r="J24" s="5"/>
      <c r="K24" s="5"/>
    </row>
    <row r="25" spans="2:11" x14ac:dyDescent="0.25">
      <c r="C25" s="56">
        <f>+C23-D23</f>
        <v>5000000</v>
      </c>
      <c r="D25" s="5"/>
      <c r="E25" s="5"/>
      <c r="F25" s="20"/>
      <c r="G25" s="5"/>
      <c r="H25" s="5"/>
      <c r="I25" s="20"/>
      <c r="J25" s="5"/>
      <c r="K25" s="5"/>
    </row>
    <row r="26" spans="2:11" x14ac:dyDescent="0.25">
      <c r="C26" s="5"/>
      <c r="D26" s="5"/>
      <c r="E26" s="5"/>
      <c r="F26" s="5"/>
      <c r="G26" s="5"/>
      <c r="H26" s="5"/>
      <c r="I26" s="5"/>
      <c r="J26" s="5"/>
      <c r="K26" s="5"/>
    </row>
    <row r="27" spans="2:11" ht="15.75" thickBot="1" x14ac:dyDescent="0.3">
      <c r="B27" s="22"/>
      <c r="C27" s="23"/>
      <c r="D27" s="23"/>
      <c r="E27" s="23"/>
      <c r="F27" s="23"/>
      <c r="G27" s="23"/>
      <c r="H27" s="23"/>
      <c r="I27" s="23"/>
      <c r="J27" s="23"/>
      <c r="K27" s="23"/>
    </row>
    <row r="28" spans="2:11" x14ac:dyDescent="0.25">
      <c r="C28" s="5" t="s">
        <v>91</v>
      </c>
      <c r="D28" s="5"/>
      <c r="E28" s="5"/>
      <c r="F28" s="5"/>
      <c r="G28" s="5"/>
      <c r="H28" s="5"/>
      <c r="I28" s="5" t="s">
        <v>92</v>
      </c>
      <c r="J28" s="5"/>
      <c r="K28" s="5"/>
    </row>
    <row r="29" spans="2:11" x14ac:dyDescent="0.25">
      <c r="C29" s="5" t="s">
        <v>93</v>
      </c>
      <c r="D29" s="5"/>
      <c r="E29" s="5"/>
      <c r="F29" s="5"/>
      <c r="G29" s="5"/>
      <c r="H29" s="5"/>
      <c r="I29" s="5" t="s">
        <v>94</v>
      </c>
      <c r="J29" s="5"/>
      <c r="K29" s="5" t="s">
        <v>95</v>
      </c>
    </row>
    <row r="30" spans="2:11" x14ac:dyDescent="0.25">
      <c r="C30" s="21"/>
      <c r="D30" s="21" t="s">
        <v>96</v>
      </c>
      <c r="E30" s="5"/>
      <c r="F30" s="21"/>
      <c r="G30" s="21"/>
      <c r="H30" s="5"/>
      <c r="I30" s="21"/>
      <c r="J30" s="21"/>
      <c r="K30" s="5"/>
    </row>
    <row r="31" spans="2:11" x14ac:dyDescent="0.25">
      <c r="C31" s="19">
        <f>500*10000</f>
        <v>5000000</v>
      </c>
      <c r="D31" s="5"/>
      <c r="E31" s="5"/>
      <c r="F31" s="19"/>
      <c r="G31" s="5"/>
      <c r="H31" s="5"/>
      <c r="I31" s="19"/>
      <c r="J31" s="5">
        <v>15000000</v>
      </c>
      <c r="K31" s="5"/>
    </row>
    <row r="32" spans="2:11" x14ac:dyDescent="0.25">
      <c r="C32" s="20"/>
      <c r="D32" s="5"/>
      <c r="E32" s="5"/>
      <c r="F32" s="20"/>
      <c r="G32" s="5"/>
      <c r="H32" s="5"/>
      <c r="I32" s="20"/>
      <c r="J32" s="5"/>
      <c r="K32" s="5"/>
    </row>
    <row r="33" spans="2:11" x14ac:dyDescent="0.25">
      <c r="C33" s="20"/>
      <c r="D33" s="5"/>
      <c r="E33" s="5"/>
      <c r="F33" s="20"/>
      <c r="G33" s="5"/>
      <c r="H33" s="5"/>
      <c r="I33" s="20"/>
      <c r="J33" s="5"/>
      <c r="K33" s="5"/>
    </row>
    <row r="34" spans="2:11" x14ac:dyDescent="0.25">
      <c r="B34" t="s">
        <v>97</v>
      </c>
      <c r="C34" s="20"/>
      <c r="D34" s="5"/>
      <c r="E34" s="5"/>
      <c r="F34" s="20"/>
      <c r="G34" s="5"/>
      <c r="H34" s="5"/>
      <c r="I34" s="20"/>
      <c r="J34" s="5"/>
      <c r="K34" s="5"/>
    </row>
    <row r="35" spans="2:11" x14ac:dyDescent="0.25">
      <c r="B35" t="s">
        <v>98</v>
      </c>
      <c r="C35" s="20"/>
      <c r="D35" s="5"/>
      <c r="E35" s="5"/>
      <c r="F35" s="20"/>
      <c r="G35" s="5"/>
      <c r="H35" s="5"/>
      <c r="I35" s="20"/>
      <c r="J35" s="5"/>
      <c r="K35" s="5"/>
    </row>
    <row r="36" spans="2:11" x14ac:dyDescent="0.25">
      <c r="C36" s="20"/>
      <c r="D36" s="5"/>
      <c r="E36" s="5"/>
      <c r="F36" s="20"/>
      <c r="G36" s="5"/>
      <c r="H36" s="5"/>
      <c r="I36" s="20"/>
      <c r="J36" s="5"/>
      <c r="K36" s="5"/>
    </row>
    <row r="37" spans="2:11" x14ac:dyDescent="0.25">
      <c r="C37" s="20"/>
      <c r="D37" s="5"/>
      <c r="E37" s="5"/>
      <c r="F37" s="20"/>
      <c r="G37" s="5"/>
      <c r="H37" s="5"/>
      <c r="I37" s="20"/>
      <c r="J37" s="5"/>
      <c r="K37" s="5"/>
    </row>
    <row r="38" spans="2:11" x14ac:dyDescent="0.25">
      <c r="C38" s="5"/>
      <c r="D38" s="5"/>
      <c r="E38" s="5"/>
      <c r="F38" s="5"/>
      <c r="G38" s="5"/>
      <c r="H38" s="5"/>
      <c r="I38" s="5"/>
      <c r="J38" s="5"/>
      <c r="K38" s="5"/>
    </row>
    <row r="39" spans="2:11" x14ac:dyDescent="0.25">
      <c r="C39" s="5"/>
      <c r="D39" s="5"/>
      <c r="E39" s="5"/>
      <c r="F39" s="5"/>
      <c r="G39" s="5"/>
      <c r="H39" s="5"/>
      <c r="I39" s="5"/>
      <c r="J39" s="5"/>
      <c r="K39" s="5"/>
    </row>
    <row r="40" spans="2:11" x14ac:dyDescent="0.25">
      <c r="C40" s="5"/>
      <c r="D40" s="5"/>
      <c r="E40" s="5"/>
      <c r="F40" s="5"/>
      <c r="G40" s="5"/>
      <c r="H40" s="5"/>
      <c r="I40" s="5"/>
      <c r="J40" s="5"/>
      <c r="K40" s="5"/>
    </row>
    <row r="41" spans="2:11" x14ac:dyDescent="0.25">
      <c r="C41" s="5" t="s">
        <v>99</v>
      </c>
      <c r="D41" s="5"/>
      <c r="E41" s="5"/>
      <c r="F41" s="5"/>
      <c r="G41" s="5"/>
      <c r="H41" s="5"/>
      <c r="I41" s="5"/>
      <c r="J41" s="5"/>
      <c r="K41" s="5"/>
    </row>
    <row r="42" spans="2:11" x14ac:dyDescent="0.25">
      <c r="C42" s="5"/>
      <c r="D42" s="5"/>
      <c r="E42" s="5"/>
      <c r="F42" s="5"/>
      <c r="G42" s="5"/>
      <c r="H42" s="5"/>
      <c r="I42" s="5"/>
      <c r="J42" s="5"/>
      <c r="K42" s="5"/>
    </row>
    <row r="43" spans="2:11" x14ac:dyDescent="0.25">
      <c r="C43" s="21"/>
      <c r="D43" s="21"/>
      <c r="E43" s="5"/>
      <c r="F43" s="21"/>
      <c r="G43" s="21"/>
      <c r="H43" s="5"/>
      <c r="I43" s="21"/>
      <c r="J43" s="21"/>
      <c r="K43" s="5"/>
    </row>
    <row r="44" spans="2:11" x14ac:dyDescent="0.25">
      <c r="C44" s="19">
        <v>300000</v>
      </c>
      <c r="D44" s="5"/>
      <c r="E44" s="5"/>
      <c r="F44" s="19"/>
      <c r="G44" s="5"/>
      <c r="H44" s="5"/>
      <c r="I44" s="19"/>
      <c r="J44" s="5"/>
      <c r="K44" s="5"/>
    </row>
    <row r="45" spans="2:11" x14ac:dyDescent="0.25">
      <c r="C45" s="20"/>
      <c r="D45" s="5"/>
      <c r="E45" s="5"/>
      <c r="F45" s="20"/>
      <c r="G45" s="5"/>
      <c r="H45" s="5"/>
      <c r="I45" s="20"/>
      <c r="J45" s="5"/>
      <c r="K45" s="5"/>
    </row>
    <row r="46" spans="2:11" x14ac:dyDescent="0.25">
      <c r="C46" s="20"/>
      <c r="D46" s="5"/>
      <c r="E46" s="5"/>
      <c r="F46" s="20"/>
      <c r="G46" s="5"/>
      <c r="H46" s="5"/>
      <c r="I46" s="20"/>
      <c r="J46" s="5"/>
      <c r="K46" s="5"/>
    </row>
    <row r="47" spans="2:11" x14ac:dyDescent="0.25">
      <c r="C47" s="20"/>
      <c r="D47" s="5"/>
      <c r="E47" s="5"/>
      <c r="F47" s="20"/>
      <c r="G47" s="5"/>
      <c r="H47" s="5"/>
      <c r="I47" s="20"/>
      <c r="J47" s="5"/>
      <c r="K47" s="5"/>
    </row>
    <row r="48" spans="2:11" x14ac:dyDescent="0.25">
      <c r="C48" s="20"/>
      <c r="D48" s="5"/>
      <c r="E48" s="5"/>
      <c r="F48" s="20"/>
      <c r="G48" s="5"/>
      <c r="H48" s="5"/>
      <c r="I48" s="20"/>
      <c r="J48" s="5"/>
      <c r="K48" s="5"/>
    </row>
    <row r="49" spans="3:11" x14ac:dyDescent="0.25">
      <c r="C49" s="20"/>
      <c r="D49" s="5"/>
      <c r="E49" s="5"/>
      <c r="F49" s="20"/>
      <c r="G49" s="5"/>
      <c r="H49" s="5"/>
      <c r="I49" s="20"/>
      <c r="J49" s="5"/>
      <c r="K49" s="5"/>
    </row>
    <row r="50" spans="3:11" x14ac:dyDescent="0.25">
      <c r="C50" s="24"/>
      <c r="F50" s="24"/>
      <c r="I50" s="24"/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5F57-2D09-4A1C-80E1-731505B7DB78}">
  <dimension ref="B3:H68"/>
  <sheetViews>
    <sheetView workbookViewId="0">
      <selection activeCell="B3" sqref="B3"/>
    </sheetView>
  </sheetViews>
  <sheetFormatPr baseColWidth="10" defaultRowHeight="15" x14ac:dyDescent="0.25"/>
  <cols>
    <col min="2" max="2" width="24.140625" customWidth="1"/>
    <col min="3" max="3" width="17.28515625" customWidth="1"/>
    <col min="4" max="4" width="16.5703125" customWidth="1"/>
    <col min="5" max="5" width="15.5703125" customWidth="1"/>
    <col min="7" max="7" width="16.28515625" customWidth="1"/>
    <col min="8" max="8" width="14.85546875" customWidth="1"/>
  </cols>
  <sheetData>
    <row r="3" spans="2:8" x14ac:dyDescent="0.25">
      <c r="B3" s="7" t="s">
        <v>101</v>
      </c>
    </row>
    <row r="5" spans="2:8" x14ac:dyDescent="0.25">
      <c r="B5" s="7" t="s">
        <v>102</v>
      </c>
    </row>
    <row r="6" spans="2:8" x14ac:dyDescent="0.25">
      <c r="B6" t="s">
        <v>103</v>
      </c>
    </row>
    <row r="7" spans="2:8" ht="15.75" thickBot="1" x14ac:dyDescent="0.3"/>
    <row r="8" spans="2:8" x14ac:dyDescent="0.25">
      <c r="B8" t="s">
        <v>104</v>
      </c>
      <c r="C8" s="3" t="s">
        <v>46</v>
      </c>
      <c r="D8" s="3" t="s">
        <v>47</v>
      </c>
      <c r="E8" s="3" t="s">
        <v>105</v>
      </c>
      <c r="G8" s="25" t="s">
        <v>46</v>
      </c>
      <c r="H8" s="26" t="s">
        <v>47</v>
      </c>
    </row>
    <row r="9" spans="2:8" x14ac:dyDescent="0.25">
      <c r="B9" t="s">
        <v>80</v>
      </c>
      <c r="C9" s="10">
        <v>25000000</v>
      </c>
      <c r="D9" s="10">
        <v>8300000</v>
      </c>
      <c r="E9" s="10">
        <f>+C9-D9</f>
        <v>16700000</v>
      </c>
      <c r="G9" s="27">
        <f>+E9</f>
        <v>16700000</v>
      </c>
      <c r="H9" s="28"/>
    </row>
    <row r="10" spans="2:8" x14ac:dyDescent="0.25">
      <c r="B10" t="s">
        <v>106</v>
      </c>
      <c r="C10" s="10">
        <v>10000000</v>
      </c>
      <c r="D10" s="10">
        <v>5000000</v>
      </c>
      <c r="E10" s="10">
        <f>+C10-D10</f>
        <v>5000000</v>
      </c>
      <c r="G10" s="27">
        <f>+E10</f>
        <v>5000000</v>
      </c>
      <c r="H10" s="28"/>
    </row>
    <row r="11" spans="2:8" x14ac:dyDescent="0.25">
      <c r="E11" s="10">
        <f t="shared" ref="E11:E20" si="0">+C11-D11</f>
        <v>0</v>
      </c>
      <c r="G11" s="29"/>
      <c r="H11" s="28"/>
    </row>
    <row r="12" spans="2:8" x14ac:dyDescent="0.25">
      <c r="B12" s="10" t="str">
        <f>+'[1]ctas T'!$M$11</f>
        <v>PROVEEDORES/DISTRIBUIDORA X</v>
      </c>
      <c r="D12" s="10">
        <v>2000000</v>
      </c>
      <c r="E12" s="10">
        <f t="shared" si="0"/>
        <v>-2000000</v>
      </c>
      <c r="G12" s="29"/>
      <c r="H12" s="30">
        <f>-E12</f>
        <v>2000000</v>
      </c>
    </row>
    <row r="13" spans="2:8" x14ac:dyDescent="0.25">
      <c r="B13" t="str">
        <f>+'[1]ctas T'!$M$13</f>
        <v>CAPITAL SOCIAL</v>
      </c>
      <c r="D13" s="10">
        <v>10000000</v>
      </c>
      <c r="E13" s="10">
        <f t="shared" si="0"/>
        <v>-10000000</v>
      </c>
      <c r="G13" s="29"/>
      <c r="H13" s="30">
        <f>-E13</f>
        <v>10000000</v>
      </c>
    </row>
    <row r="14" spans="2:8" x14ac:dyDescent="0.25">
      <c r="E14" s="10">
        <f t="shared" si="0"/>
        <v>0</v>
      </c>
      <c r="G14" s="29"/>
      <c r="H14" s="28"/>
    </row>
    <row r="15" spans="2:8" ht="15.75" thickBot="1" x14ac:dyDescent="0.3">
      <c r="E15" s="10">
        <f t="shared" si="0"/>
        <v>0</v>
      </c>
      <c r="G15" s="29"/>
      <c r="H15" s="28"/>
    </row>
    <row r="16" spans="2:8" x14ac:dyDescent="0.25">
      <c r="B16" s="31" t="s">
        <v>107</v>
      </c>
      <c r="C16" s="32"/>
      <c r="D16" s="33">
        <v>15000000</v>
      </c>
      <c r="E16" s="34">
        <f t="shared" si="0"/>
        <v>-15000000</v>
      </c>
      <c r="G16" s="29"/>
      <c r="H16" s="30">
        <f>-E16</f>
        <v>15000000</v>
      </c>
    </row>
    <row r="17" spans="2:8" x14ac:dyDescent="0.25">
      <c r="B17" s="29"/>
      <c r="E17" s="30">
        <f t="shared" si="0"/>
        <v>0</v>
      </c>
      <c r="G17" s="29"/>
      <c r="H17" s="28"/>
    </row>
    <row r="18" spans="2:8" x14ac:dyDescent="0.25">
      <c r="B18" s="29" t="s">
        <v>108</v>
      </c>
      <c r="C18" s="10">
        <v>5000000</v>
      </c>
      <c r="E18" s="30">
        <f t="shared" si="0"/>
        <v>5000000</v>
      </c>
      <c r="G18" s="27">
        <f>+E18</f>
        <v>5000000</v>
      </c>
      <c r="H18" s="28"/>
    </row>
    <row r="19" spans="2:8" x14ac:dyDescent="0.25">
      <c r="B19" s="29"/>
      <c r="E19" s="30">
        <f t="shared" si="0"/>
        <v>0</v>
      </c>
      <c r="G19" s="29"/>
      <c r="H19" s="28"/>
    </row>
    <row r="20" spans="2:8" ht="15.75" thickBot="1" x14ac:dyDescent="0.3">
      <c r="B20" s="35" t="s">
        <v>99</v>
      </c>
      <c r="C20" s="36">
        <v>300000</v>
      </c>
      <c r="D20" s="22"/>
      <c r="E20" s="37">
        <f t="shared" si="0"/>
        <v>300000</v>
      </c>
      <c r="G20" s="38">
        <f>+E20</f>
        <v>300000</v>
      </c>
      <c r="H20" s="39"/>
    </row>
    <row r="21" spans="2:8" x14ac:dyDescent="0.25">
      <c r="G21" s="29"/>
      <c r="H21" s="28"/>
    </row>
    <row r="22" spans="2:8" ht="15.75" thickBot="1" x14ac:dyDescent="0.3">
      <c r="B22" t="s">
        <v>16</v>
      </c>
      <c r="C22" s="10">
        <f>SUM(C9:C20)</f>
        <v>40300000</v>
      </c>
      <c r="D22" s="10">
        <f>SUM(D9:D20)</f>
        <v>40300000</v>
      </c>
      <c r="E22" s="10">
        <f>SUM(E9:E20)</f>
        <v>0</v>
      </c>
      <c r="G22" s="40">
        <f>SUM(G9:G20)</f>
        <v>27000000</v>
      </c>
      <c r="H22" s="37">
        <f>SUM(H9:H20)</f>
        <v>27000000</v>
      </c>
    </row>
    <row r="26" spans="2:8" x14ac:dyDescent="0.25">
      <c r="C26" s="7" t="s">
        <v>109</v>
      </c>
    </row>
    <row r="27" spans="2:8" x14ac:dyDescent="0.25">
      <c r="C27" t="s">
        <v>110</v>
      </c>
    </row>
    <row r="29" spans="2:8" x14ac:dyDescent="0.25">
      <c r="B29" t="str">
        <f>+B16</f>
        <v>INGRESO POR VENTA DE BIENES</v>
      </c>
      <c r="E29" s="10">
        <f>-E16</f>
        <v>15000000</v>
      </c>
    </row>
    <row r="31" spans="2:8" x14ac:dyDescent="0.25">
      <c r="B31" t="s">
        <v>111</v>
      </c>
    </row>
    <row r="32" spans="2:8" ht="15.75" thickBot="1" x14ac:dyDescent="0.3">
      <c r="B32" t="str">
        <f>+B18</f>
        <v>COSTO MERCADERIA VENDIDA</v>
      </c>
      <c r="E32" s="36">
        <f>+E18</f>
        <v>5000000</v>
      </c>
    </row>
    <row r="34" spans="2:5" x14ac:dyDescent="0.25">
      <c r="B34" t="s">
        <v>112</v>
      </c>
      <c r="E34" s="10">
        <f>+E29-E32</f>
        <v>10000000</v>
      </c>
    </row>
    <row r="36" spans="2:5" x14ac:dyDescent="0.25">
      <c r="B36" t="s">
        <v>113</v>
      </c>
    </row>
    <row r="37" spans="2:5" ht="15.75" thickBot="1" x14ac:dyDescent="0.3">
      <c r="B37" t="s">
        <v>99</v>
      </c>
      <c r="E37" s="36">
        <f>+E20</f>
        <v>300000</v>
      </c>
    </row>
    <row r="39" spans="2:5" x14ac:dyDescent="0.25">
      <c r="B39" s="44" t="s">
        <v>114</v>
      </c>
      <c r="C39" s="44"/>
      <c r="D39" s="44"/>
      <c r="E39" s="45">
        <f>+E34-E37</f>
        <v>9700000</v>
      </c>
    </row>
    <row r="42" spans="2:5" x14ac:dyDescent="0.25">
      <c r="C42" s="7" t="s">
        <v>115</v>
      </c>
    </row>
    <row r="43" spans="2:5" x14ac:dyDescent="0.25">
      <c r="C43" s="7" t="s">
        <v>116</v>
      </c>
    </row>
    <row r="44" spans="2:5" x14ac:dyDescent="0.25">
      <c r="C44" s="7" t="s">
        <v>117</v>
      </c>
    </row>
    <row r="45" spans="2:5" x14ac:dyDescent="0.25">
      <c r="C45" s="7" t="s">
        <v>118</v>
      </c>
    </row>
    <row r="47" spans="2:5" x14ac:dyDescent="0.25">
      <c r="B47" t="s">
        <v>3</v>
      </c>
    </row>
    <row r="48" spans="2:5" x14ac:dyDescent="0.25">
      <c r="B48" t="s">
        <v>49</v>
      </c>
      <c r="D48" s="10">
        <f>+E9</f>
        <v>16700000</v>
      </c>
    </row>
    <row r="49" spans="2:8" x14ac:dyDescent="0.25">
      <c r="B49" t="s">
        <v>119</v>
      </c>
      <c r="D49" s="10">
        <f>+E10</f>
        <v>5000000</v>
      </c>
    </row>
    <row r="50" spans="2:8" ht="15.75" thickBot="1" x14ac:dyDescent="0.3"/>
    <row r="51" spans="2:8" ht="15.75" thickBot="1" x14ac:dyDescent="0.3">
      <c r="B51" s="41" t="s">
        <v>120</v>
      </c>
      <c r="C51" s="42"/>
      <c r="D51" s="42"/>
      <c r="E51" s="43">
        <f>SUM(D48:D50)</f>
        <v>21700000</v>
      </c>
    </row>
    <row r="53" spans="2:8" x14ac:dyDescent="0.25">
      <c r="B53" t="s">
        <v>4</v>
      </c>
    </row>
    <row r="54" spans="2:8" x14ac:dyDescent="0.25">
      <c r="B54" t="s">
        <v>53</v>
      </c>
      <c r="D54" s="10">
        <f>-E12</f>
        <v>2000000</v>
      </c>
    </row>
    <row r="56" spans="2:8" x14ac:dyDescent="0.25">
      <c r="B56" s="7" t="s">
        <v>121</v>
      </c>
      <c r="C56" s="7"/>
      <c r="D56" s="7"/>
      <c r="E56" s="17">
        <f>+D54</f>
        <v>2000000</v>
      </c>
      <c r="H56" t="s">
        <v>125</v>
      </c>
    </row>
    <row r="57" spans="2:8" x14ac:dyDescent="0.25">
      <c r="H57" t="s">
        <v>126</v>
      </c>
    </row>
    <row r="58" spans="2:8" x14ac:dyDescent="0.25">
      <c r="B58" t="s">
        <v>5</v>
      </c>
      <c r="H58" t="s">
        <v>127</v>
      </c>
    </row>
    <row r="59" spans="2:8" x14ac:dyDescent="0.25">
      <c r="B59" t="s">
        <v>122</v>
      </c>
      <c r="D59" s="10">
        <f>-E13</f>
        <v>10000000</v>
      </c>
      <c r="H59" t="s">
        <v>128</v>
      </c>
    </row>
    <row r="60" spans="2:8" x14ac:dyDescent="0.25">
      <c r="B60" s="44" t="str">
        <f>+B39</f>
        <v>UTILIDAD DE OPERACIÓN ANTES DE I.R.</v>
      </c>
      <c r="C60" s="44"/>
      <c r="D60" s="45">
        <f>+E39</f>
        <v>9700000</v>
      </c>
      <c r="H60" t="s">
        <v>129</v>
      </c>
    </row>
    <row r="62" spans="2:8" x14ac:dyDescent="0.25">
      <c r="B62" s="7" t="s">
        <v>123</v>
      </c>
      <c r="C62" s="7"/>
      <c r="D62" s="7"/>
      <c r="E62" s="17">
        <f>SUM(D59:D60)</f>
        <v>19700000</v>
      </c>
      <c r="H62" t="s">
        <v>130</v>
      </c>
    </row>
    <row r="63" spans="2:8" ht="15.75" thickBot="1" x14ac:dyDescent="0.3">
      <c r="H63" t="s">
        <v>131</v>
      </c>
    </row>
    <row r="64" spans="2:8" ht="15.75" thickBot="1" x14ac:dyDescent="0.3">
      <c r="B64" s="41" t="s">
        <v>124</v>
      </c>
      <c r="C64" s="42"/>
      <c r="D64" s="42"/>
      <c r="E64" s="43">
        <f>+E56+E62</f>
        <v>21700000</v>
      </c>
      <c r="H64" t="s">
        <v>132</v>
      </c>
    </row>
    <row r="65" spans="8:8" x14ac:dyDescent="0.25">
      <c r="H65" t="s">
        <v>133</v>
      </c>
    </row>
    <row r="66" spans="8:8" x14ac:dyDescent="0.25">
      <c r="H66" t="s">
        <v>134</v>
      </c>
    </row>
    <row r="68" spans="8:8" x14ac:dyDescent="0.25">
      <c r="H68" t="s">
        <v>135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INSTRUCCIONES DEL EJEMPLO</vt:lpstr>
      <vt:lpstr>Persona Fisisca</vt:lpstr>
      <vt:lpstr>Persona Juridica</vt:lpstr>
      <vt:lpstr>ASIENTOS DE DIARIO </vt:lpstr>
      <vt:lpstr>CUENTAS T-MAYORIZACION</vt:lpstr>
      <vt:lpstr>E.F. INICIALES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Larisa</cp:lastModifiedBy>
  <dcterms:created xsi:type="dcterms:W3CDTF">2022-02-23T01:10:46Z</dcterms:created>
  <dcterms:modified xsi:type="dcterms:W3CDTF">2023-09-29T02:03:48Z</dcterms:modified>
</cp:coreProperties>
</file>