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arissa Phillips\OneDrive - McKinsey &amp; Company\Desktop\"/>
    </mc:Choice>
  </mc:AlternateContent>
  <xr:revisionPtr revIDLastSave="0" documentId="13_ncr:1_{B6137821-51DE-475C-985F-5ECAB1AEB161}" xr6:coauthVersionLast="47" xr6:coauthVersionMax="47" xr10:uidLastSave="{00000000-0000-0000-0000-000000000000}"/>
  <bookViews>
    <workbookView xWindow="-110" yWindow="-110" windowWidth="19420" windowHeight="11500" tabRatio="594" activeTab="4" xr2:uid="{00000000-000D-0000-FFFF-FFFF00000000}"/>
  </bookViews>
  <sheets>
    <sheet name="WIP list" sheetId="482" r:id="rId1"/>
    <sheet name="Decision logic" sheetId="27" r:id="rId2"/>
    <sheet name="Cards" sheetId="453" r:id="rId3"/>
    <sheet name="_CIQHiddenCacheSheet" sheetId="699" state="veryHidden" r:id="rId4"/>
    <sheet name="Decisions" sheetId="306" r:id="rId5"/>
    <sheet name="Output" sheetId="307" r:id="rId6"/>
    <sheet name="Assumptions" sheetId="8" state="hidden" r:id="rId7"/>
    <sheet name="Fundamentals" sheetId="15" r:id="rId8"/>
    <sheet name="Baseline" sheetId="10" r:id="rId9"/>
  </sheets>
  <definedNames>
    <definedName name="_xlnm._FilterDatabase" localSheetId="4" hidden="1">Decisions!$U$5:$AL$80</definedName>
    <definedName name="CIQWBGuid" hidden="1">"6725900c-f913-45bf-b67e-cb3a958bc679"</definedName>
    <definedName name="CIQWBInfo" hidden="1">"{ ""CIQVersion"":""9.52.4409.4666"" }"</definedName>
    <definedName name="IQ_CH">110000</definedName>
    <definedName name="IQ_CQ">5000</definedName>
    <definedName name="IQ_CY">10000</definedName>
    <definedName name="IQ_DAILY">500000</definedName>
    <definedName name="IQ_DNTM" hidden="1">700000</definedName>
    <definedName name="IQ_EXPENSE_CODE_" hidden="1">"Z8020103"</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45940.720775463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8" i="307" l="1"/>
  <c r="T18" i="307"/>
  <c r="U18" i="307"/>
  <c r="V18" i="307"/>
  <c r="W18" i="307"/>
  <c r="X18" i="307"/>
  <c r="Y18" i="307"/>
  <c r="Z18" i="307"/>
  <c r="AA18" i="307"/>
  <c r="AB18" i="307"/>
  <c r="AI60" i="307"/>
  <c r="AI96" i="307"/>
  <c r="AI97" i="307" s="1"/>
  <c r="AI95" i="307"/>
  <c r="AI98" i="307" l="1"/>
  <c r="AI99" i="307" s="1"/>
  <c r="AI20" i="307"/>
  <c r="AI63" i="307"/>
  <c r="AJ63" i="307" s="1"/>
  <c r="AK63" i="307" s="1"/>
  <c r="AL63" i="307" s="1"/>
  <c r="AM63" i="307" s="1"/>
  <c r="AN63" i="307" s="1"/>
  <c r="AO63" i="307" s="1"/>
  <c r="AP63" i="307" s="1"/>
  <c r="AQ63" i="307" s="1"/>
  <c r="AR63" i="307" s="1"/>
  <c r="AI21" i="307" l="1"/>
  <c r="C8" i="10" l="1"/>
  <c r="C11" i="10" s="1"/>
  <c r="C13" i="10" s="1"/>
  <c r="C14" i="10"/>
  <c r="C15" i="10"/>
  <c r="C27" i="10"/>
  <c r="C7" i="15"/>
  <c r="E40" i="15"/>
  <c r="D7" i="15" s="1"/>
  <c r="C8" i="15"/>
  <c r="E28" i="15"/>
  <c r="D8" i="15" s="1"/>
  <c r="C9" i="15"/>
  <c r="I28" i="15"/>
  <c r="D9" i="15" s="1"/>
  <c r="C10" i="15"/>
  <c r="M28" i="15"/>
  <c r="D10" i="15" s="1"/>
  <c r="J10" i="15"/>
  <c r="C11" i="15"/>
  <c r="Q28" i="15"/>
  <c r="D11" i="15" s="1"/>
  <c r="C12" i="15"/>
  <c r="I40" i="15"/>
  <c r="D12" i="15" s="1"/>
  <c r="J12" i="15"/>
  <c r="C13" i="15"/>
  <c r="L40" i="15"/>
  <c r="D13" i="15" s="1"/>
  <c r="C14" i="15"/>
  <c r="I29" i="15"/>
  <c r="M29" i="15"/>
  <c r="Q29" i="15"/>
  <c r="I41" i="15"/>
  <c r="L41" i="15"/>
  <c r="E53" i="15"/>
  <c r="E54" i="15" s="1"/>
  <c r="AY60" i="307"/>
  <c r="AZ60" i="307"/>
  <c r="AZ10" i="307"/>
  <c r="AX41" i="307" s="1"/>
  <c r="AY41" i="307" s="1"/>
  <c r="AZ41" i="307" s="1"/>
  <c r="BA41" i="307" s="1"/>
  <c r="BB41" i="307" s="1"/>
  <c r="BC41" i="307" s="1"/>
  <c r="BD41" i="307" s="1"/>
  <c r="BE41" i="307" s="1"/>
  <c r="BF41" i="307" s="1"/>
  <c r="BG41" i="307" s="1"/>
  <c r="AH14" i="307"/>
  <c r="R14" i="307" s="1"/>
  <c r="C14" i="307"/>
  <c r="AX14" i="307"/>
  <c r="AY14" i="307" s="1"/>
  <c r="AI14" i="307"/>
  <c r="AS14" i="307"/>
  <c r="N14" i="307" s="1"/>
  <c r="AC14" i="307"/>
  <c r="BM14" i="307"/>
  <c r="BX14" i="307"/>
  <c r="C15" i="307"/>
  <c r="C16" i="307"/>
  <c r="C17" i="307"/>
  <c r="AD18" i="307"/>
  <c r="AW22" i="307"/>
  <c r="AH20" i="307"/>
  <c r="C20" i="307" s="1"/>
  <c r="AI22" i="307"/>
  <c r="AJ89" i="307"/>
  <c r="AK89" i="307"/>
  <c r="AL89" i="307"/>
  <c r="AM89" i="307"/>
  <c r="AN89" i="307"/>
  <c r="BM20" i="307"/>
  <c r="BN60" i="307"/>
  <c r="BN20" i="307" s="1"/>
  <c r="C21" i="307"/>
  <c r="C22" i="307" s="1"/>
  <c r="AH22" i="307"/>
  <c r="AS22" i="307"/>
  <c r="AX22" i="307"/>
  <c r="BH22" i="307"/>
  <c r="BM22" i="307"/>
  <c r="AW23" i="307"/>
  <c r="AH23" i="307"/>
  <c r="C23" i="307"/>
  <c r="AW24" i="307"/>
  <c r="AI65" i="307"/>
  <c r="AJ65" i="307"/>
  <c r="BM24" i="307"/>
  <c r="BN24" i="307" s="1"/>
  <c r="BN65" i="307"/>
  <c r="C26" i="307"/>
  <c r="C28" i="307"/>
  <c r="AI66" i="307"/>
  <c r="BN66" i="307" s="1"/>
  <c r="AJ66" i="307"/>
  <c r="BO66" i="307" s="1"/>
  <c r="AK66" i="307"/>
  <c r="BP66" i="307" s="1"/>
  <c r="AL66" i="307"/>
  <c r="BQ66" i="307" s="1"/>
  <c r="AM66" i="307"/>
  <c r="BR66" i="307" s="1"/>
  <c r="AN66" i="307"/>
  <c r="BS66" i="307" s="1"/>
  <c r="AO66" i="307"/>
  <c r="BT66" i="307" s="1"/>
  <c r="AP66" i="307"/>
  <c r="BU66" i="307" s="1"/>
  <c r="AQ66" i="307"/>
  <c r="BV66" i="307" s="1"/>
  <c r="AR66" i="307"/>
  <c r="BW66" i="307" s="1"/>
  <c r="AW31" i="307"/>
  <c r="AX66" i="307"/>
  <c r="AX36" i="307" s="1"/>
  <c r="AX31" i="307" s="1"/>
  <c r="AY66" i="307"/>
  <c r="AZ66" i="307"/>
  <c r="BA66" i="307"/>
  <c r="BB66" i="307"/>
  <c r="BC66" i="307"/>
  <c r="BD66" i="307"/>
  <c r="BE66" i="307"/>
  <c r="BF66" i="307"/>
  <c r="BG66" i="307"/>
  <c r="B33" i="307"/>
  <c r="C33" i="307"/>
  <c r="AI33" i="307"/>
  <c r="AJ33" i="307"/>
  <c r="AK33" i="307"/>
  <c r="AL33" i="307"/>
  <c r="AM33" i="307"/>
  <c r="AN33" i="307"/>
  <c r="AO33" i="307"/>
  <c r="AP33" i="307"/>
  <c r="AQ33" i="307"/>
  <c r="AR33" i="307"/>
  <c r="Q33" i="307"/>
  <c r="AX33" i="307"/>
  <c r="AY33" i="307"/>
  <c r="AZ33" i="307"/>
  <c r="BA33" i="307"/>
  <c r="BB33" i="307"/>
  <c r="BC33" i="307"/>
  <c r="BD33" i="307"/>
  <c r="BE33" i="307"/>
  <c r="BF33" i="307"/>
  <c r="BG33" i="307"/>
  <c r="R34" i="307"/>
  <c r="R36" i="307"/>
  <c r="C36" i="307" s="1"/>
  <c r="AW36" i="307"/>
  <c r="AH36" i="307"/>
  <c r="AH73" i="307"/>
  <c r="AI72" i="307" s="1"/>
  <c r="AI73" i="307" s="1"/>
  <c r="AX72" i="307"/>
  <c r="AX73" i="307" s="1"/>
  <c r="BM73" i="307"/>
  <c r="BN72" i="307" s="1"/>
  <c r="BN73" i="307" s="1"/>
  <c r="AI38" i="307"/>
  <c r="AJ38" i="307"/>
  <c r="AK38" i="307"/>
  <c r="AL38" i="307"/>
  <c r="AM38" i="307"/>
  <c r="AN38" i="307"/>
  <c r="AO38" i="307"/>
  <c r="AP38" i="307"/>
  <c r="AQ38" i="307"/>
  <c r="AR38" i="307"/>
  <c r="AX38" i="307"/>
  <c r="AY38" i="307"/>
  <c r="AZ38" i="307"/>
  <c r="BA38" i="307"/>
  <c r="BB38" i="307"/>
  <c r="BC38" i="307"/>
  <c r="BD38" i="307"/>
  <c r="BE38" i="307"/>
  <c r="BF38" i="307"/>
  <c r="BG38" i="307"/>
  <c r="AR67" i="307"/>
  <c r="M67" i="307" s="1"/>
  <c r="C73" i="307"/>
  <c r="S72" i="307"/>
  <c r="BG67" i="307"/>
  <c r="AW48" i="307"/>
  <c r="AH48" i="307"/>
  <c r="C48" i="307" s="1"/>
  <c r="S44" i="307"/>
  <c r="AI44" i="307"/>
  <c r="AX44" i="307"/>
  <c r="BM48" i="307"/>
  <c r="BN44" i="307" s="1"/>
  <c r="C51" i="307"/>
  <c r="AH51" i="307"/>
  <c r="AW51" i="307"/>
  <c r="BM51" i="307"/>
  <c r="C52" i="307"/>
  <c r="AH52" i="307"/>
  <c r="AW52" i="307"/>
  <c r="BM52" i="307"/>
  <c r="C54" i="307"/>
  <c r="R54" i="307"/>
  <c r="AH54" i="307"/>
  <c r="AW54" i="307"/>
  <c r="BM54" i="307"/>
  <c r="AI67" i="307"/>
  <c r="AJ67" i="307"/>
  <c r="E67" i="307" s="1"/>
  <c r="AK67" i="307"/>
  <c r="U67" i="307" s="1"/>
  <c r="AL67" i="307"/>
  <c r="G67" i="307" s="1"/>
  <c r="AM67" i="307"/>
  <c r="W67" i="307" s="1"/>
  <c r="AN67" i="307"/>
  <c r="BS67" i="307" s="1"/>
  <c r="AO67" i="307"/>
  <c r="AP67" i="307"/>
  <c r="K67" i="307" s="1"/>
  <c r="AQ67" i="307"/>
  <c r="L67" i="307" s="1"/>
  <c r="AW67" i="307"/>
  <c r="AX67" i="307"/>
  <c r="AY67" i="307"/>
  <c r="AZ67" i="307"/>
  <c r="BA67" i="307"/>
  <c r="BB67" i="307"/>
  <c r="BC67" i="307"/>
  <c r="BD67" i="307"/>
  <c r="BE67" i="307"/>
  <c r="BF67" i="307"/>
  <c r="R60" i="307"/>
  <c r="AX65" i="307"/>
  <c r="AY65" i="307" s="1"/>
  <c r="AZ65" i="307" s="1"/>
  <c r="BA65" i="307" s="1"/>
  <c r="BB65" i="307" s="1"/>
  <c r="BC65" i="307" s="1"/>
  <c r="BD65" i="307" s="1"/>
  <c r="BE65" i="307" s="1"/>
  <c r="BF65" i="307" s="1"/>
  <c r="BG65" i="307" s="1"/>
  <c r="AW66" i="307"/>
  <c r="AH74" i="307"/>
  <c r="AW74" i="307"/>
  <c r="BM74" i="307"/>
  <c r="C78" i="307"/>
  <c r="C79" i="307"/>
  <c r="C81" i="307" s="1"/>
  <c r="C83" i="307" s="1"/>
  <c r="D3" i="453"/>
  <c r="D5" i="453"/>
  <c r="D8" i="453"/>
  <c r="C18" i="453"/>
  <c r="D18" i="453"/>
  <c r="D21" i="453"/>
  <c r="C31" i="453"/>
  <c r="E33" i="453"/>
  <c r="C34" i="453"/>
  <c r="D34" i="453"/>
  <c r="J11" i="15"/>
  <c r="D20" i="453" l="1"/>
  <c r="AI41" i="307"/>
  <c r="AJ41" i="307" s="1"/>
  <c r="AK41" i="307" s="1"/>
  <c r="AL41" i="307" s="1"/>
  <c r="AM41" i="307" s="1"/>
  <c r="AN41" i="307" s="1"/>
  <c r="AO41" i="307" s="1"/>
  <c r="AP41" i="307" s="1"/>
  <c r="AQ41" i="307" s="1"/>
  <c r="AR41" i="307" s="1"/>
  <c r="BW67" i="307"/>
  <c r="BR67" i="307"/>
  <c r="AI36" i="307"/>
  <c r="AI31" i="307" s="1"/>
  <c r="AB67" i="307"/>
  <c r="BQ67" i="307"/>
  <c r="I67" i="307"/>
  <c r="AI74" i="307"/>
  <c r="AJ20" i="307"/>
  <c r="AI93" i="307"/>
  <c r="BV67" i="307"/>
  <c r="H67" i="307"/>
  <c r="X67" i="307"/>
  <c r="D41" i="307"/>
  <c r="E41" i="307" s="1"/>
  <c r="F41" i="307" s="1"/>
  <c r="G41" i="307" s="1"/>
  <c r="H41" i="307" s="1"/>
  <c r="I41" i="307" s="1"/>
  <c r="J41" i="307" s="1"/>
  <c r="K41" i="307" s="1"/>
  <c r="L41" i="307" s="1"/>
  <c r="M41" i="307" s="1"/>
  <c r="C19" i="307"/>
  <c r="V67" i="307"/>
  <c r="S41" i="307"/>
  <c r="T41" i="307" s="1"/>
  <c r="U41" i="307" s="1"/>
  <c r="V41" i="307" s="1"/>
  <c r="W41" i="307" s="1"/>
  <c r="X41" i="307" s="1"/>
  <c r="Y41" i="307" s="1"/>
  <c r="Z41" i="307" s="1"/>
  <c r="AA41" i="307" s="1"/>
  <c r="AB41" i="307" s="1"/>
  <c r="BO67" i="307"/>
  <c r="AA67" i="307"/>
  <c r="BN41" i="307"/>
  <c r="BO41" i="307" s="1"/>
  <c r="BP41" i="307" s="1"/>
  <c r="BQ41" i="307" s="1"/>
  <c r="BR41" i="307" s="1"/>
  <c r="BS41" i="307" s="1"/>
  <c r="BT41" i="307" s="1"/>
  <c r="BU41" i="307" s="1"/>
  <c r="BV41" i="307" s="1"/>
  <c r="BW41" i="307" s="1"/>
  <c r="T67" i="307"/>
  <c r="D11" i="453"/>
  <c r="D10" i="453"/>
  <c r="BT67" i="307"/>
  <c r="J67" i="307"/>
  <c r="Y67" i="307"/>
  <c r="BO37" i="307"/>
  <c r="BU67" i="307"/>
  <c r="Z67" i="307"/>
  <c r="AX37" i="307"/>
  <c r="AY37" i="307"/>
  <c r="AX74" i="307"/>
  <c r="AY72" i="307"/>
  <c r="AY73" i="307" s="1"/>
  <c r="AI37" i="307"/>
  <c r="AJ72" i="307"/>
  <c r="AJ73" i="307" s="1"/>
  <c r="AJ37" i="307" s="1"/>
  <c r="D67" i="307"/>
  <c r="S67" i="307"/>
  <c r="BN67" i="307"/>
  <c r="BM36" i="307"/>
  <c r="AH66" i="307"/>
  <c r="BO72" i="307"/>
  <c r="BO73" i="307" s="1"/>
  <c r="BN37" i="307"/>
  <c r="BP67" i="307"/>
  <c r="F67" i="307"/>
  <c r="BO65" i="307"/>
  <c r="BO24" i="307" s="1"/>
  <c r="BM31" i="307"/>
  <c r="AH31" i="307"/>
  <c r="AH32" i="307" s="1"/>
  <c r="S14" i="307"/>
  <c r="D14" i="307"/>
  <c r="BN14" i="307"/>
  <c r="C89" i="307"/>
  <c r="D87" i="307" s="1"/>
  <c r="D44" i="307"/>
  <c r="D72" i="307"/>
  <c r="C74" i="307"/>
  <c r="BM64" i="307"/>
  <c r="AK65" i="307"/>
  <c r="AZ14" i="307"/>
  <c r="AJ14" i="307"/>
  <c r="AH63" i="307"/>
  <c r="AW25" i="307"/>
  <c r="BM23" i="307"/>
  <c r="BM25" i="307" s="1"/>
  <c r="AW63" i="307"/>
  <c r="AX63" i="307" s="1"/>
  <c r="BA60" i="307"/>
  <c r="BN22" i="307"/>
  <c r="BN64" i="307" s="1"/>
  <c r="BO20" i="307"/>
  <c r="AY22" i="307"/>
  <c r="AH24" i="307"/>
  <c r="AH25" i="307" s="1"/>
  <c r="AH61" i="307" s="1"/>
  <c r="AW64" i="307"/>
  <c r="AX64" i="307" s="1"/>
  <c r="BP72" i="307" l="1"/>
  <c r="BP73" i="307" s="1"/>
  <c r="AL65" i="307"/>
  <c r="BP65" i="307"/>
  <c r="BP24" i="307" s="1"/>
  <c r="BN36" i="307"/>
  <c r="BN31" i="307" s="1"/>
  <c r="BN74" i="307"/>
  <c r="BN93" i="307"/>
  <c r="AX23" i="307"/>
  <c r="AY63" i="307"/>
  <c r="AY36" i="307"/>
  <c r="AY31" i="307" s="1"/>
  <c r="AY74" i="307"/>
  <c r="AZ22" i="307"/>
  <c r="AK37" i="307"/>
  <c r="AK72" i="307"/>
  <c r="AK73" i="307" s="1"/>
  <c r="BB60" i="307"/>
  <c r="AX24" i="307"/>
  <c r="AY64" i="307"/>
  <c r="AW30" i="307"/>
  <c r="AW32" i="307" s="1"/>
  <c r="AW62" i="307" s="1"/>
  <c r="AW59" i="307" s="1"/>
  <c r="AW61" i="307"/>
  <c r="AK14" i="307"/>
  <c r="BA14" i="307"/>
  <c r="BM30" i="307"/>
  <c r="BM32" i="307" s="1"/>
  <c r="BM61" i="307"/>
  <c r="AI23" i="307"/>
  <c r="BN63" i="307"/>
  <c r="BN23" i="307" s="1"/>
  <c r="BN25" i="307" s="1"/>
  <c r="BN30" i="307" s="1"/>
  <c r="AZ72" i="307"/>
  <c r="AZ73" i="307" s="1"/>
  <c r="AZ37" i="307" s="1"/>
  <c r="C24" i="307"/>
  <c r="C25" i="307" s="1"/>
  <c r="C30" i="307" s="1"/>
  <c r="C32" i="307" s="1"/>
  <c r="AI24" i="307"/>
  <c r="AH64" i="307"/>
  <c r="E14" i="307"/>
  <c r="T14" i="307"/>
  <c r="BO14" i="307"/>
  <c r="BO86" i="307" l="1"/>
  <c r="BO90" i="307" s="1"/>
  <c r="BO60" i="307" s="1"/>
  <c r="BO21" i="307" s="1"/>
  <c r="BO22" i="307" s="1"/>
  <c r="BO64" i="307" s="1"/>
  <c r="BS86" i="307"/>
  <c r="AJ86" i="307"/>
  <c r="AK86" i="307"/>
  <c r="AL86" i="307"/>
  <c r="AM86" i="307"/>
  <c r="BP86" i="307"/>
  <c r="AN86" i="307"/>
  <c r="BR86" i="307"/>
  <c r="BQ86" i="307"/>
  <c r="BQ65" i="307"/>
  <c r="BQ24" i="307" s="1"/>
  <c r="AM65" i="307"/>
  <c r="BQ72" i="307"/>
  <c r="BQ73" i="307" s="1"/>
  <c r="BQ37" i="307"/>
  <c r="BO63" i="307"/>
  <c r="AI25" i="307"/>
  <c r="AI30" i="307" s="1"/>
  <c r="BP37" i="307"/>
  <c r="AZ36" i="307"/>
  <c r="AZ31" i="307" s="1"/>
  <c r="BA22" i="307"/>
  <c r="AZ74" i="307"/>
  <c r="BC60" i="307"/>
  <c r="BN61" i="307"/>
  <c r="BN59" i="307" s="1"/>
  <c r="BN32" i="307"/>
  <c r="BA72" i="307"/>
  <c r="BA73" i="307" s="1"/>
  <c r="BA37" i="307" s="1"/>
  <c r="AL14" i="307"/>
  <c r="BB14" i="307"/>
  <c r="BP14" i="307"/>
  <c r="U14" i="307"/>
  <c r="F14" i="307"/>
  <c r="AY23" i="307"/>
  <c r="AZ63" i="307"/>
  <c r="AI64" i="307"/>
  <c r="AJ24" i="307"/>
  <c r="AY24" i="307"/>
  <c r="AZ64" i="307"/>
  <c r="AL37" i="307"/>
  <c r="AL72" i="307"/>
  <c r="AL73" i="307" s="1"/>
  <c r="AX25" i="307"/>
  <c r="AX30" i="307" s="1"/>
  <c r="BS87" i="307" l="1"/>
  <c r="BP20" i="307"/>
  <c r="BO93" i="307"/>
  <c r="BO36" i="307"/>
  <c r="BO31" i="307" s="1"/>
  <c r="BO74" i="307"/>
  <c r="BR87" i="307"/>
  <c r="BP87" i="307"/>
  <c r="AM87" i="307"/>
  <c r="BQ87" i="307"/>
  <c r="AJ87" i="307"/>
  <c r="AJ97" i="307" s="1"/>
  <c r="BP90" i="307"/>
  <c r="BP60" i="307" s="1"/>
  <c r="BO87" i="307"/>
  <c r="BO23" i="307"/>
  <c r="BO25" i="307" s="1"/>
  <c r="BO30" i="307" s="1"/>
  <c r="AK87" i="307"/>
  <c r="AL87" i="307"/>
  <c r="AN87" i="307"/>
  <c r="AZ24" i="307"/>
  <c r="BA64" i="307"/>
  <c r="BD60" i="307"/>
  <c r="BR65" i="307"/>
  <c r="BR24" i="307" s="1"/>
  <c r="AN65" i="307"/>
  <c r="AI61" i="307"/>
  <c r="AI59" i="307" s="1"/>
  <c r="AI32" i="307"/>
  <c r="BC14" i="307"/>
  <c r="AM14" i="307"/>
  <c r="BP63" i="307"/>
  <c r="BN34" i="307"/>
  <c r="BN39" i="307" s="1"/>
  <c r="BN62" i="307"/>
  <c r="BA36" i="307"/>
  <c r="BA31" i="307" s="1"/>
  <c r="BA74" i="307"/>
  <c r="BB22" i="307"/>
  <c r="BQ14" i="307"/>
  <c r="V14" i="307"/>
  <c r="G14" i="307"/>
  <c r="AX32" i="307"/>
  <c r="AX61" i="307"/>
  <c r="AX69" i="307" s="1"/>
  <c r="BB72" i="307"/>
  <c r="BB73" i="307" s="1"/>
  <c r="BB37" i="307"/>
  <c r="AK24" i="307"/>
  <c r="AY25" i="307"/>
  <c r="AY30" i="307" s="1"/>
  <c r="BR72" i="307"/>
  <c r="BR73" i="307" s="1"/>
  <c r="BR37" i="307"/>
  <c r="BA63" i="307"/>
  <c r="AZ23" i="307"/>
  <c r="AM72" i="307"/>
  <c r="AM73" i="307" s="1"/>
  <c r="AM37" i="307" s="1"/>
  <c r="BP21" i="307" l="1"/>
  <c r="BP22" i="307" s="1"/>
  <c r="AJ98" i="307"/>
  <c r="AJ99" i="307" s="1"/>
  <c r="AK97" i="307"/>
  <c r="BQ90" i="307"/>
  <c r="BR90" i="307" s="1"/>
  <c r="BO32" i="307"/>
  <c r="BO62" i="307" s="1"/>
  <c r="BO61" i="307"/>
  <c r="BO59" i="307" s="1"/>
  <c r="AJ90" i="307"/>
  <c r="AJ95" i="307" s="1"/>
  <c r="AJ60" i="307" s="1"/>
  <c r="AJ21" i="307" s="1"/>
  <c r="BR14" i="307"/>
  <c r="W14" i="307"/>
  <c r="H14" i="307"/>
  <c r="BS72" i="307"/>
  <c r="BP23" i="307"/>
  <c r="BP25" i="307" s="1"/>
  <c r="BP30" i="307" s="1"/>
  <c r="BA24" i="307"/>
  <c r="BB64" i="307"/>
  <c r="AY32" i="307"/>
  <c r="AY61" i="307"/>
  <c r="BP36" i="307"/>
  <c r="BP31" i="307" s="1"/>
  <c r="BP74" i="307"/>
  <c r="BP93" i="307"/>
  <c r="BP64" i="307"/>
  <c r="BS65" i="307"/>
  <c r="BS24" i="307" s="1"/>
  <c r="AO65" i="307"/>
  <c r="BQ20" i="307"/>
  <c r="AI34" i="307"/>
  <c r="BC72" i="307"/>
  <c r="BB74" i="307"/>
  <c r="BB36" i="307"/>
  <c r="BB31" i="307" s="1"/>
  <c r="BC22" i="307"/>
  <c r="BQ63" i="307"/>
  <c r="BE60" i="307"/>
  <c r="BN42" i="307"/>
  <c r="BN45" i="307"/>
  <c r="BN48" i="307" s="1"/>
  <c r="BO44" i="307" s="1"/>
  <c r="AN72" i="307"/>
  <c r="AX34" i="307"/>
  <c r="AX39" i="307" s="1"/>
  <c r="AX62" i="307"/>
  <c r="AX59" i="307" s="1"/>
  <c r="AN14" i="307"/>
  <c r="BD14" i="307"/>
  <c r="AL24" i="307"/>
  <c r="AZ25" i="307"/>
  <c r="AZ30" i="307" s="1"/>
  <c r="BB63" i="307"/>
  <c r="BA23" i="307"/>
  <c r="BA25" i="307" s="1"/>
  <c r="BA30" i="307" s="1"/>
  <c r="AJ22" i="307" l="1"/>
  <c r="AK20" i="307"/>
  <c r="D16" i="453"/>
  <c r="AK95" i="307"/>
  <c r="AJ96" i="307"/>
  <c r="AL97" i="307"/>
  <c r="AM97" i="307" s="1"/>
  <c r="AK98" i="307"/>
  <c r="AK99" i="307" s="1"/>
  <c r="BO34" i="307"/>
  <c r="BO39" i="307" s="1"/>
  <c r="BO42" i="307" s="1"/>
  <c r="BQ60" i="307"/>
  <c r="BQ21" i="307" s="1"/>
  <c r="BQ22" i="307" s="1"/>
  <c r="BQ23" i="307" s="1"/>
  <c r="AK90" i="307"/>
  <c r="AL90" i="307" s="1"/>
  <c r="AL98" i="307" s="1"/>
  <c r="AL99" i="307" s="1"/>
  <c r="BS90" i="307"/>
  <c r="BR60" i="307"/>
  <c r="BP32" i="307"/>
  <c r="BP61" i="307"/>
  <c r="BP59" i="307" s="1"/>
  <c r="AZ32" i="307"/>
  <c r="AZ61" i="307"/>
  <c r="BS14" i="307"/>
  <c r="X14" i="307"/>
  <c r="I14" i="307"/>
  <c r="BC36" i="307"/>
  <c r="BC31" i="307" s="1"/>
  <c r="BD22" i="307"/>
  <c r="AP65" i="307"/>
  <c r="BT65" i="307"/>
  <c r="BT24" i="307" s="1"/>
  <c r="BC73" i="307"/>
  <c r="BD73" i="307"/>
  <c r="BC64" i="307"/>
  <c r="BB24" i="307"/>
  <c r="BB23" i="307"/>
  <c r="BC63" i="307"/>
  <c r="BR63" i="307"/>
  <c r="AX45" i="307"/>
  <c r="AX48" i="307" s="1"/>
  <c r="AY44" i="307" s="1"/>
  <c r="AX42" i="307"/>
  <c r="AY34" i="307"/>
  <c r="AY39" i="307" s="1"/>
  <c r="AY62" i="307"/>
  <c r="AY59" i="307" s="1"/>
  <c r="AI39" i="307"/>
  <c r="BA32" i="307"/>
  <c r="BA61" i="307"/>
  <c r="BF60" i="307"/>
  <c r="AM24" i="307"/>
  <c r="AO14" i="307"/>
  <c r="BE14" i="307"/>
  <c r="AK60" i="307" l="1"/>
  <c r="AK21" i="307"/>
  <c r="AK22" i="307" s="1"/>
  <c r="AK74" i="307" s="1"/>
  <c r="AJ36" i="307"/>
  <c r="AJ31" i="307" s="1"/>
  <c r="AJ23" i="307"/>
  <c r="AJ25" i="307" s="1"/>
  <c r="AJ30" i="307" s="1"/>
  <c r="AJ93" i="307"/>
  <c r="AJ74" i="307"/>
  <c r="AJ64" i="307"/>
  <c r="BO45" i="307"/>
  <c r="BO48" i="307" s="1"/>
  <c r="BP44" i="307" s="1"/>
  <c r="AM98" i="307"/>
  <c r="AN98" i="307" s="1"/>
  <c r="AO98" i="307" s="1"/>
  <c r="AP98" i="307" s="1"/>
  <c r="AQ98" i="307" s="1"/>
  <c r="AR98" i="307" s="1"/>
  <c r="AN97" i="307"/>
  <c r="AO97" i="307" s="1"/>
  <c r="AP97" i="307" s="1"/>
  <c r="AQ97" i="307" s="1"/>
  <c r="AR97" i="307" s="1"/>
  <c r="AL95" i="307"/>
  <c r="AK96" i="307"/>
  <c r="AL96" i="307" s="1"/>
  <c r="AM96" i="307" s="1"/>
  <c r="AN96" i="307" s="1"/>
  <c r="AO96" i="307" s="1"/>
  <c r="AP96" i="307" s="1"/>
  <c r="AQ96" i="307" s="1"/>
  <c r="AR96" i="307" s="1"/>
  <c r="BT90" i="307"/>
  <c r="BS60" i="307"/>
  <c r="AM90" i="307"/>
  <c r="AM99" i="307" s="1"/>
  <c r="BR20" i="307"/>
  <c r="BR21" i="307" s="1"/>
  <c r="BR22" i="307" s="1"/>
  <c r="BR23" i="307" s="1"/>
  <c r="J14" i="307"/>
  <c r="BT14" i="307"/>
  <c r="Y14" i="307"/>
  <c r="AQ65" i="307"/>
  <c r="BU65" i="307"/>
  <c r="BU24" i="307" s="1"/>
  <c r="AZ34" i="307"/>
  <c r="AZ39" i="307" s="1"/>
  <c r="AZ62" i="307"/>
  <c r="AZ59" i="307" s="1"/>
  <c r="BA34" i="307"/>
  <c r="BA39" i="307" s="1"/>
  <c r="BA62" i="307"/>
  <c r="BA59" i="307" s="1"/>
  <c r="BP34" i="307"/>
  <c r="BP39" i="307" s="1"/>
  <c r="BP62" i="307"/>
  <c r="BD63" i="307"/>
  <c r="BC23" i="307"/>
  <c r="BC25" i="307" s="1"/>
  <c r="BC30" i="307" s="1"/>
  <c r="AN24" i="307"/>
  <c r="BG60" i="307"/>
  <c r="BB25" i="307"/>
  <c r="BB30" i="307" s="1"/>
  <c r="BC24" i="307"/>
  <c r="BD64" i="307"/>
  <c r="BE72" i="307"/>
  <c r="BD36" i="307"/>
  <c r="BD31" i="307" s="1"/>
  <c r="BE22" i="307"/>
  <c r="AY45" i="307"/>
  <c r="AY48" i="307" s="1"/>
  <c r="AZ44" i="307" s="1"/>
  <c r="AY42" i="307"/>
  <c r="BS63" i="307"/>
  <c r="AI45" i="307"/>
  <c r="AI48" i="307" s="1"/>
  <c r="AJ44" i="307" s="1"/>
  <c r="AI42" i="307"/>
  <c r="AP14" i="307"/>
  <c r="BF14" i="307"/>
  <c r="BQ25" i="307"/>
  <c r="BQ30" i="307" s="1"/>
  <c r="BQ36" i="307"/>
  <c r="BQ31" i="307" s="1"/>
  <c r="BQ74" i="307"/>
  <c r="BQ93" i="307"/>
  <c r="BQ64" i="307"/>
  <c r="BD37" i="307"/>
  <c r="BD72" i="307"/>
  <c r="BC37" i="307"/>
  <c r="AK36" i="307" l="1"/>
  <c r="AK31" i="307" s="1"/>
  <c r="AK93" i="307"/>
  <c r="AL20" i="307"/>
  <c r="AK64" i="307"/>
  <c r="AK23" i="307"/>
  <c r="AK25" i="307" s="1"/>
  <c r="AK30" i="307" s="1"/>
  <c r="AK61" i="307" s="1"/>
  <c r="AK59" i="307" s="1"/>
  <c r="AM95" i="307"/>
  <c r="AL60" i="307"/>
  <c r="AJ61" i="307"/>
  <c r="AJ59" i="307" s="1"/>
  <c r="AJ32" i="307"/>
  <c r="AJ34" i="307" s="1"/>
  <c r="AJ39" i="307" s="1"/>
  <c r="AN90" i="307"/>
  <c r="BU90" i="307"/>
  <c r="BT60" i="307"/>
  <c r="BS20" i="307"/>
  <c r="BS21" i="307" s="1"/>
  <c r="BS22" i="307" s="1"/>
  <c r="BQ61" i="307"/>
  <c r="BQ59" i="307" s="1"/>
  <c r="BQ32" i="307"/>
  <c r="AZ42" i="307"/>
  <c r="AZ45" i="307"/>
  <c r="AZ48" i="307" s="1"/>
  <c r="BA44" i="307" s="1"/>
  <c r="AO24" i="307"/>
  <c r="BD24" i="307"/>
  <c r="BE64" i="307"/>
  <c r="BV65" i="307"/>
  <c r="BV24" i="307" s="1"/>
  <c r="AR65" i="307"/>
  <c r="BT63" i="307"/>
  <c r="BE63" i="307"/>
  <c r="BD23" i="307"/>
  <c r="BA42" i="307"/>
  <c r="BA45" i="307"/>
  <c r="BC32" i="307"/>
  <c r="BC61" i="307"/>
  <c r="BR25" i="307"/>
  <c r="BR30" i="307" s="1"/>
  <c r="BR93" i="307"/>
  <c r="BR36" i="307"/>
  <c r="BR31" i="307" s="1"/>
  <c r="BR74" i="307"/>
  <c r="BR64" i="307"/>
  <c r="BE36" i="307"/>
  <c r="BE31" i="307" s="1"/>
  <c r="BF22" i="307"/>
  <c r="BE73" i="307"/>
  <c r="AW10" i="307"/>
  <c r="AQ14" i="307"/>
  <c r="BG14" i="307"/>
  <c r="AR14" i="307" s="1"/>
  <c r="K14" i="307"/>
  <c r="Z14" i="307"/>
  <c r="BU14" i="307"/>
  <c r="BB32" i="307"/>
  <c r="BB61" i="307"/>
  <c r="BP42" i="307"/>
  <c r="BP45" i="307"/>
  <c r="BP48" i="307" s="1"/>
  <c r="BQ44" i="307" s="1"/>
  <c r="AL21" i="307" l="1"/>
  <c r="AL22" i="307" s="1"/>
  <c r="AL74" i="307" s="1"/>
  <c r="AK32" i="307"/>
  <c r="AK34" i="307" s="1"/>
  <c r="AK39" i="307" s="1"/>
  <c r="AK45" i="307" s="1"/>
  <c r="AJ45" i="307"/>
  <c r="AJ48" i="307" s="1"/>
  <c r="AK44" i="307" s="1"/>
  <c r="AJ42" i="307"/>
  <c r="AL23" i="307"/>
  <c r="AL25" i="307" s="1"/>
  <c r="AL30" i="307" s="1"/>
  <c r="AL93" i="307"/>
  <c r="AN95" i="307"/>
  <c r="AM60" i="307"/>
  <c r="AO90" i="307"/>
  <c r="AP90" i="307" s="1"/>
  <c r="AQ90" i="307" s="1"/>
  <c r="AR90" i="307" s="1"/>
  <c r="AN99" i="307"/>
  <c r="AO99" i="307" s="1"/>
  <c r="AP99" i="307" s="1"/>
  <c r="AQ99" i="307" s="1"/>
  <c r="AR99" i="307" s="1"/>
  <c r="BV90" i="307"/>
  <c r="BU60" i="307"/>
  <c r="BT20" i="307"/>
  <c r="BE23" i="307"/>
  <c r="BF63" i="307"/>
  <c r="BU63" i="307"/>
  <c r="BW14" i="307"/>
  <c r="M14" i="307"/>
  <c r="AB14" i="307"/>
  <c r="BF72" i="307"/>
  <c r="BE37" i="307"/>
  <c r="BS73" i="307"/>
  <c r="BS36" i="307"/>
  <c r="BS31" i="307" s="1"/>
  <c r="BS93" i="307"/>
  <c r="BS64" i="307"/>
  <c r="BD25" i="307"/>
  <c r="BD30" i="307" s="1"/>
  <c r="BV14" i="307"/>
  <c r="AA14" i="307"/>
  <c r="L14" i="307"/>
  <c r="BS23" i="307"/>
  <c r="BS25" i="307" s="1"/>
  <c r="BS30" i="307" s="1"/>
  <c r="BW65" i="307"/>
  <c r="BW24" i="307" s="1"/>
  <c r="BE24" i="307"/>
  <c r="BF64" i="307"/>
  <c r="BG22" i="307"/>
  <c r="BF36" i="307"/>
  <c r="BF31" i="307" s="1"/>
  <c r="BF73" i="307"/>
  <c r="AP24" i="307"/>
  <c r="BR32" i="307"/>
  <c r="BR61" i="307"/>
  <c r="BR59" i="307" s="1"/>
  <c r="BA48" i="307"/>
  <c r="BB44" i="307" s="1"/>
  <c r="BQ34" i="307"/>
  <c r="BQ39" i="307" s="1"/>
  <c r="BQ62" i="307"/>
  <c r="BB34" i="307"/>
  <c r="BB39" i="307" s="1"/>
  <c r="BB62" i="307"/>
  <c r="BB59" i="307" s="1"/>
  <c r="BC34" i="307"/>
  <c r="BC39" i="307" s="1"/>
  <c r="BC62" i="307"/>
  <c r="BC59" i="307" s="1"/>
  <c r="AM20" i="307" l="1"/>
  <c r="AK42" i="307"/>
  <c r="AL64" i="307"/>
  <c r="AL36" i="307"/>
  <c r="AL31" i="307" s="1"/>
  <c r="AL32" i="307" s="1"/>
  <c r="AL34" i="307" s="1"/>
  <c r="AL39" i="307" s="1"/>
  <c r="AO95" i="307"/>
  <c r="AN60" i="307"/>
  <c r="AL61" i="307"/>
  <c r="AL59" i="307" s="1"/>
  <c r="AM21" i="307"/>
  <c r="AM22" i="307" s="1"/>
  <c r="AK48" i="307"/>
  <c r="AL44" i="307" s="1"/>
  <c r="BW90" i="307"/>
  <c r="BW60" i="307" s="1"/>
  <c r="BV60" i="307"/>
  <c r="BS32" i="307"/>
  <c r="BS61" i="307"/>
  <c r="BS59" i="307" s="1"/>
  <c r="BE25" i="307"/>
  <c r="BE30" i="307" s="1"/>
  <c r="BC42" i="307"/>
  <c r="BC45" i="307"/>
  <c r="AQ24" i="307"/>
  <c r="BT72" i="307"/>
  <c r="BS37" i="307"/>
  <c r="BG25" i="307"/>
  <c r="BG30" i="307" s="1"/>
  <c r="BG36" i="307"/>
  <c r="BG31" i="307" s="1"/>
  <c r="BG73" i="307"/>
  <c r="BG37" i="307" s="1"/>
  <c r="BT21" i="307"/>
  <c r="BT22" i="307" s="1"/>
  <c r="BF23" i="307"/>
  <c r="BG63" i="307"/>
  <c r="BG23" i="307" s="1"/>
  <c r="BV63" i="307"/>
  <c r="BQ42" i="307"/>
  <c r="BQ45" i="307"/>
  <c r="BQ48" i="307" s="1"/>
  <c r="BR44" i="307" s="1"/>
  <c r="BG72" i="307"/>
  <c r="BR34" i="307"/>
  <c r="BR39" i="307" s="1"/>
  <c r="BR62" i="307"/>
  <c r="BD32" i="307"/>
  <c r="BD61" i="307"/>
  <c r="BF24" i="307"/>
  <c r="BG64" i="307"/>
  <c r="BG24" i="307" s="1"/>
  <c r="BB45" i="307"/>
  <c r="BB48" i="307" s="1"/>
  <c r="BC44" i="307" s="1"/>
  <c r="BB42" i="307"/>
  <c r="BF37" i="307"/>
  <c r="AN20" i="307" l="1"/>
  <c r="AN21" i="307" s="1"/>
  <c r="AN22" i="307" s="1"/>
  <c r="AM64" i="307"/>
  <c r="AM74" i="307"/>
  <c r="AM93" i="307"/>
  <c r="AM36" i="307"/>
  <c r="AM31" i="307" s="1"/>
  <c r="AM23" i="307"/>
  <c r="AM25" i="307" s="1"/>
  <c r="AM30" i="307" s="1"/>
  <c r="AL45" i="307"/>
  <c r="AL48" i="307" s="1"/>
  <c r="AM44" i="307" s="1"/>
  <c r="AL42" i="307"/>
  <c r="AP95" i="307"/>
  <c r="AO60" i="307"/>
  <c r="BC48" i="307"/>
  <c r="BD44" i="307" s="1"/>
  <c r="BG61" i="307"/>
  <c r="BG32" i="307"/>
  <c r="BF25" i="307"/>
  <c r="BF30" i="307" s="1"/>
  <c r="BS34" i="307"/>
  <c r="BS39" i="307" s="1"/>
  <c r="BS62" i="307"/>
  <c r="BT36" i="307"/>
  <c r="BT31" i="307" s="1"/>
  <c r="BT93" i="307"/>
  <c r="BT64" i="307"/>
  <c r="BT23" i="307"/>
  <c r="BT25" i="307" s="1"/>
  <c r="BT30" i="307" s="1"/>
  <c r="BT73" i="307"/>
  <c r="BD62" i="307"/>
  <c r="BD59" i="307" s="1"/>
  <c r="BD34" i="307"/>
  <c r="BD39" i="307" s="1"/>
  <c r="BU20" i="307"/>
  <c r="BW63" i="307"/>
  <c r="BR42" i="307"/>
  <c r="BR45" i="307"/>
  <c r="BR48" i="307" s="1"/>
  <c r="BS44" i="307" s="1"/>
  <c r="AR24" i="307"/>
  <c r="BE32" i="307"/>
  <c r="BE61" i="307"/>
  <c r="AQ95" i="307" l="1"/>
  <c r="AP60" i="307"/>
  <c r="AN64" i="307"/>
  <c r="AN36" i="307"/>
  <c r="AN31" i="307" s="1"/>
  <c r="AN93" i="307"/>
  <c r="AN23" i="307"/>
  <c r="AN25" i="307" s="1"/>
  <c r="AN30" i="307" s="1"/>
  <c r="AM61" i="307"/>
  <c r="AM59" i="307" s="1"/>
  <c r="AM32" i="307"/>
  <c r="AM34" i="307" s="1"/>
  <c r="AM39" i="307" s="1"/>
  <c r="AN73" i="307"/>
  <c r="AO20" i="307"/>
  <c r="BT32" i="307"/>
  <c r="BT61" i="307"/>
  <c r="BT59" i="307" s="1"/>
  <c r="BD42" i="307"/>
  <c r="BD45" i="307"/>
  <c r="BD48" i="307" s="1"/>
  <c r="BE44" i="307" s="1"/>
  <c r="BH32" i="307"/>
  <c r="BG34" i="307"/>
  <c r="BG39" i="307" s="1"/>
  <c r="BG62" i="307"/>
  <c r="BG59" i="307" s="1"/>
  <c r="BE62" i="307"/>
  <c r="BE59" i="307" s="1"/>
  <c r="BE34" i="307"/>
  <c r="BE39" i="307" s="1"/>
  <c r="BS45" i="307"/>
  <c r="BS48" i="307" s="1"/>
  <c r="BT44" i="307" s="1"/>
  <c r="BS42" i="307"/>
  <c r="BU21" i="307"/>
  <c r="BU22" i="307" s="1"/>
  <c r="BF32" i="307"/>
  <c r="BF61" i="307"/>
  <c r="BU72" i="307"/>
  <c r="BT37" i="307"/>
  <c r="AM42" i="307" l="1"/>
  <c r="AM45" i="307"/>
  <c r="AM48" i="307" s="1"/>
  <c r="AN44" i="307" s="1"/>
  <c r="AO72" i="307"/>
  <c r="AN37" i="307"/>
  <c r="AO21" i="307"/>
  <c r="AO22" i="307" s="1"/>
  <c r="AN61" i="307"/>
  <c r="AN59" i="307" s="1"/>
  <c r="AN32" i="307"/>
  <c r="AN34" i="307" s="1"/>
  <c r="AR95" i="307"/>
  <c r="AR60" i="307" s="1"/>
  <c r="AQ60" i="307"/>
  <c r="D29" i="453"/>
  <c r="BF62" i="307"/>
  <c r="BF59" i="307" s="1"/>
  <c r="BF34" i="307"/>
  <c r="BF39" i="307" s="1"/>
  <c r="BE42" i="307"/>
  <c r="BE45" i="307"/>
  <c r="BE48" i="307" s="1"/>
  <c r="BF44" i="307" s="1"/>
  <c r="BG45" i="307"/>
  <c r="BU93" i="307"/>
  <c r="BU36" i="307"/>
  <c r="BU31" i="307" s="1"/>
  <c r="BU64" i="307"/>
  <c r="BU73" i="307"/>
  <c r="BU23" i="307"/>
  <c r="BU25" i="307" s="1"/>
  <c r="BU30" i="307" s="1"/>
  <c r="BH34" i="307"/>
  <c r="BG40" i="307" s="1"/>
  <c r="BG42" i="307" s="1"/>
  <c r="BV20" i="307"/>
  <c r="BT34" i="307"/>
  <c r="BT39" i="307" s="1"/>
  <c r="BT62" i="307"/>
  <c r="AP20" i="307" l="1"/>
  <c r="AP21" i="307" s="1"/>
  <c r="AP22" i="307" s="1"/>
  <c r="AN39" i="307"/>
  <c r="AN45" i="307" s="1"/>
  <c r="AN48" i="307" s="1"/>
  <c r="AO44" i="307" s="1"/>
  <c r="AO64" i="307"/>
  <c r="AO23" i="307"/>
  <c r="AO25" i="307" s="1"/>
  <c r="AO30" i="307" s="1"/>
  <c r="AO93" i="307"/>
  <c r="AO36" i="307"/>
  <c r="AO31" i="307" s="1"/>
  <c r="AO73" i="307"/>
  <c r="BF42" i="307"/>
  <c r="AW50" i="307" s="1"/>
  <c r="AW53" i="307" s="1"/>
  <c r="AW55" i="307" s="1"/>
  <c r="BF45" i="307"/>
  <c r="BF48" i="307" s="1"/>
  <c r="BG44" i="307" s="1"/>
  <c r="BG48" i="307" s="1"/>
  <c r="BT45" i="307"/>
  <c r="BT48" i="307" s="1"/>
  <c r="BU44" i="307" s="1"/>
  <c r="BT42" i="307"/>
  <c r="BV21" i="307"/>
  <c r="BV22" i="307" s="1"/>
  <c r="BV72" i="307"/>
  <c r="BU37" i="307"/>
  <c r="BU32" i="307"/>
  <c r="BU61" i="307"/>
  <c r="BU59" i="307" s="1"/>
  <c r="AN42" i="307" l="1"/>
  <c r="AQ20" i="307"/>
  <c r="AQ21" i="307" s="1"/>
  <c r="AQ22" i="307" s="1"/>
  <c r="AP72" i="307"/>
  <c r="AO37" i="307"/>
  <c r="AO61" i="307"/>
  <c r="AO59" i="307" s="1"/>
  <c r="AO32" i="307"/>
  <c r="AO34" i="307" s="1"/>
  <c r="AP23" i="307"/>
  <c r="AP25" i="307" s="1"/>
  <c r="AP30" i="307" s="1"/>
  <c r="AP73" i="307"/>
  <c r="AP93" i="307"/>
  <c r="AP36" i="307"/>
  <c r="AP31" i="307" s="1"/>
  <c r="AP64" i="307"/>
  <c r="BU62" i="307"/>
  <c r="BU34" i="307"/>
  <c r="BU39" i="307" s="1"/>
  <c r="BV36" i="307"/>
  <c r="BV31" i="307" s="1"/>
  <c r="BV93" i="307"/>
  <c r="BV73" i="307"/>
  <c r="BV64" i="307"/>
  <c r="BV23" i="307"/>
  <c r="BV25" i="307" s="1"/>
  <c r="BV30" i="307" s="1"/>
  <c r="BW20" i="307"/>
  <c r="BW21" i="307" s="1"/>
  <c r="BW22" i="307" s="1"/>
  <c r="AP32" i="307" l="1"/>
  <c r="AP34" i="307" s="1"/>
  <c r="AO39" i="307"/>
  <c r="AO45" i="307" s="1"/>
  <c r="AO48" i="307" s="1"/>
  <c r="AP44" i="307" s="1"/>
  <c r="AR20" i="307"/>
  <c r="AR21" i="307" s="1"/>
  <c r="AR22" i="307" s="1"/>
  <c r="AR64" i="307" s="1"/>
  <c r="AQ72" i="307"/>
  <c r="AP61" i="307"/>
  <c r="AP59" i="307" s="1"/>
  <c r="AQ36" i="307"/>
  <c r="AQ31" i="307" s="1"/>
  <c r="AQ23" i="307"/>
  <c r="AQ25" i="307" s="1"/>
  <c r="AQ30" i="307" s="1"/>
  <c r="AQ64" i="307"/>
  <c r="AQ73" i="307"/>
  <c r="AR72" i="307" s="1"/>
  <c r="AQ93" i="307"/>
  <c r="AP37" i="307"/>
  <c r="BU45" i="307"/>
  <c r="BU48" i="307" s="1"/>
  <c r="BV44" i="307" s="1"/>
  <c r="BU42" i="307"/>
  <c r="BW72" i="307"/>
  <c r="BV37" i="307"/>
  <c r="BV32" i="307"/>
  <c r="BV61" i="307"/>
  <c r="BV59" i="307" s="1"/>
  <c r="BW36" i="307"/>
  <c r="BW31" i="307" s="1"/>
  <c r="BW93" i="307"/>
  <c r="BW73" i="307"/>
  <c r="BW37" i="307" s="1"/>
  <c r="BW64" i="307"/>
  <c r="BW23" i="307"/>
  <c r="BW25" i="307" s="1"/>
  <c r="BW30" i="307" s="1"/>
  <c r="AP39" i="307" l="1"/>
  <c r="AP42" i="307" s="1"/>
  <c r="AR36" i="307"/>
  <c r="AR31" i="307" s="1"/>
  <c r="AR73" i="307"/>
  <c r="AR37" i="307" s="1"/>
  <c r="AO42" i="307"/>
  <c r="AR93" i="307"/>
  <c r="AR23" i="307"/>
  <c r="AR25" i="307" s="1"/>
  <c r="AR30" i="307" s="1"/>
  <c r="AR61" i="307" s="1"/>
  <c r="AQ61" i="307"/>
  <c r="AQ59" i="307" s="1"/>
  <c r="AQ32" i="307"/>
  <c r="AQ37" i="307"/>
  <c r="BW61" i="307"/>
  <c r="BW59" i="307" s="1"/>
  <c r="BW32" i="307"/>
  <c r="BV62" i="307"/>
  <c r="BV34" i="307"/>
  <c r="BV39" i="307" s="1"/>
  <c r="U28" i="307"/>
  <c r="F28" i="307" s="1"/>
  <c r="AP45" i="307" l="1"/>
  <c r="AP48" i="307" s="1"/>
  <c r="AQ44" i="307" s="1"/>
  <c r="AT36" i="307"/>
  <c r="AT30" i="307"/>
  <c r="AR32" i="307"/>
  <c r="AR34" i="307" s="1"/>
  <c r="AR59" i="307"/>
  <c r="AT37" i="307"/>
  <c r="AQ34" i="307"/>
  <c r="AQ39" i="307" s="1"/>
  <c r="AA29" i="307"/>
  <c r="AB23" i="307"/>
  <c r="M23" i="307" s="1"/>
  <c r="V24" i="307"/>
  <c r="G24" i="307" s="1"/>
  <c r="X28" i="307"/>
  <c r="I28" i="307" s="1"/>
  <c r="AB26" i="307"/>
  <c r="M26" i="307" s="1"/>
  <c r="V23" i="307"/>
  <c r="G23" i="307" s="1"/>
  <c r="T36" i="307"/>
  <c r="T31" i="307" s="1"/>
  <c r="E31" i="307" s="1"/>
  <c r="Z28" i="307"/>
  <c r="K28" i="307" s="1"/>
  <c r="AA15" i="307"/>
  <c r="AA37" i="307" s="1"/>
  <c r="L37" i="307" s="1"/>
  <c r="S27" i="307"/>
  <c r="D27" i="307" s="1"/>
  <c r="Y29" i="307"/>
  <c r="S21" i="307"/>
  <c r="W24" i="307"/>
  <c r="H24" i="307" s="1"/>
  <c r="U20" i="307"/>
  <c r="F20" i="307" s="1"/>
  <c r="F79" i="307" s="1"/>
  <c r="X36" i="307"/>
  <c r="I36" i="307" s="1"/>
  <c r="T26" i="307"/>
  <c r="E26" i="307" s="1"/>
  <c r="X20" i="307"/>
  <c r="I20" i="307" s="1"/>
  <c r="I79" i="307" s="1"/>
  <c r="U24" i="307"/>
  <c r="F24" i="307" s="1"/>
  <c r="U21" i="307"/>
  <c r="F21" i="307" s="1"/>
  <c r="W28" i="307"/>
  <c r="H28" i="307" s="1"/>
  <c r="Y23" i="307"/>
  <c r="J23" i="307" s="1"/>
  <c r="AB15" i="307"/>
  <c r="AB37" i="307" s="1"/>
  <c r="M37" i="307" s="1"/>
  <c r="T27" i="307"/>
  <c r="E27" i="307" s="1"/>
  <c r="AA27" i="307"/>
  <c r="L27" i="307" s="1"/>
  <c r="X27" i="307"/>
  <c r="I27" i="307" s="1"/>
  <c r="S16" i="307"/>
  <c r="S33" i="307" s="1"/>
  <c r="D33" i="307" s="1"/>
  <c r="U16" i="307"/>
  <c r="U33" i="307" s="1"/>
  <c r="F33" i="307" s="1"/>
  <c r="AB20" i="307"/>
  <c r="M20" i="307" s="1"/>
  <c r="M79" i="307" s="1"/>
  <c r="AB36" i="307"/>
  <c r="AB31" i="307" s="1"/>
  <c r="M31" i="307" s="1"/>
  <c r="AA36" i="307"/>
  <c r="L36" i="307" s="1"/>
  <c r="Z15" i="307"/>
  <c r="K15" i="307" s="1"/>
  <c r="S20" i="307"/>
  <c r="D20" i="307" s="1"/>
  <c r="D79" i="307" s="1"/>
  <c r="U27" i="307"/>
  <c r="F27" i="307" s="1"/>
  <c r="S23" i="307"/>
  <c r="D23" i="307" s="1"/>
  <c r="T23" i="307"/>
  <c r="E23" i="307" s="1"/>
  <c r="Z26" i="307"/>
  <c r="K26" i="307" s="1"/>
  <c r="Z29" i="307"/>
  <c r="V26" i="307"/>
  <c r="G26" i="307" s="1"/>
  <c r="Z23" i="307"/>
  <c r="K23" i="307" s="1"/>
  <c r="X26" i="307"/>
  <c r="I26" i="307" s="1"/>
  <c r="Z24" i="307"/>
  <c r="K24" i="307" s="1"/>
  <c r="X24" i="307"/>
  <c r="I24" i="307" s="1"/>
  <c r="AB21" i="307"/>
  <c r="M21" i="307" s="1"/>
  <c r="T29" i="307"/>
  <c r="AB24" i="307"/>
  <c r="M24" i="307" s="1"/>
  <c r="X16" i="307"/>
  <c r="X33" i="307" s="1"/>
  <c r="I33" i="307" s="1"/>
  <c r="V20" i="307"/>
  <c r="G20" i="307" s="1"/>
  <c r="G79" i="307" s="1"/>
  <c r="W29" i="307"/>
  <c r="S36" i="307"/>
  <c r="D36" i="307" s="1"/>
  <c r="Y26" i="307"/>
  <c r="J26" i="307" s="1"/>
  <c r="AA23" i="307"/>
  <c r="L23" i="307" s="1"/>
  <c r="T21" i="307"/>
  <c r="E21" i="307" s="1"/>
  <c r="Y15" i="307"/>
  <c r="J15" i="307" s="1"/>
  <c r="T24" i="307"/>
  <c r="E24" i="307" s="1"/>
  <c r="U15" i="307"/>
  <c r="F15" i="307" s="1"/>
  <c r="AB27" i="307"/>
  <c r="M27" i="307" s="1"/>
  <c r="V29" i="307"/>
  <c r="AA28" i="307"/>
  <c r="L28" i="307" s="1"/>
  <c r="T20" i="307"/>
  <c r="E20" i="307" s="1"/>
  <c r="E79" i="307" s="1"/>
  <c r="Y20" i="307"/>
  <c r="J20" i="307" s="1"/>
  <c r="J79" i="307" s="1"/>
  <c r="W15" i="307"/>
  <c r="H15" i="307" s="1"/>
  <c r="V36" i="307"/>
  <c r="G36" i="307" s="1"/>
  <c r="Y16" i="307"/>
  <c r="Y33" i="307" s="1"/>
  <c r="J33" i="307" s="1"/>
  <c r="U29" i="307"/>
  <c r="T15" i="307"/>
  <c r="E15" i="307" s="1"/>
  <c r="X23" i="307"/>
  <c r="I23" i="307" s="1"/>
  <c r="W36" i="307"/>
  <c r="W31" i="307" s="1"/>
  <c r="H31" i="307" s="1"/>
  <c r="X15" i="307"/>
  <c r="I15" i="307" s="1"/>
  <c r="AA26" i="307"/>
  <c r="L26" i="307" s="1"/>
  <c r="W26" i="307"/>
  <c r="H26" i="307" s="1"/>
  <c r="AB29" i="307"/>
  <c r="AB16" i="307"/>
  <c r="Z20" i="307"/>
  <c r="K20" i="307" s="1"/>
  <c r="K79" i="307" s="1"/>
  <c r="S28" i="307"/>
  <c r="D28" i="307" s="1"/>
  <c r="S15" i="307"/>
  <c r="S37" i="307" s="1"/>
  <c r="D37" i="307" s="1"/>
  <c r="Z16" i="307"/>
  <c r="K16" i="307" s="1"/>
  <c r="AB28" i="307"/>
  <c r="M28" i="307" s="1"/>
  <c r="W21" i="307"/>
  <c r="H21" i="307" s="1"/>
  <c r="W16" i="307"/>
  <c r="H16" i="307" s="1"/>
  <c r="V15" i="307"/>
  <c r="V37" i="307" s="1"/>
  <c r="G37" i="307" s="1"/>
  <c r="Z21" i="307"/>
  <c r="K21" i="307" s="1"/>
  <c r="W27" i="307"/>
  <c r="H27" i="307" s="1"/>
  <c r="Y36" i="307"/>
  <c r="J36" i="307" s="1"/>
  <c r="V28" i="307"/>
  <c r="G28" i="307" s="1"/>
  <c r="Z27" i="307"/>
  <c r="K27" i="307" s="1"/>
  <c r="AA20" i="307"/>
  <c r="L20" i="307" s="1"/>
  <c r="L79" i="307" s="1"/>
  <c r="Y27" i="307"/>
  <c r="J27" i="307" s="1"/>
  <c r="Y28" i="307"/>
  <c r="J28" i="307" s="1"/>
  <c r="S26" i="307"/>
  <c r="D26" i="307" s="1"/>
  <c r="X29" i="307"/>
  <c r="T16" i="307"/>
  <c r="E16" i="307" s="1"/>
  <c r="S24" i="307"/>
  <c r="D24" i="307" s="1"/>
  <c r="U26" i="307"/>
  <c r="F26" i="307" s="1"/>
  <c r="Y24" i="307"/>
  <c r="J24" i="307" s="1"/>
  <c r="X21" i="307"/>
  <c r="I21" i="307" s="1"/>
  <c r="U23" i="307"/>
  <c r="F23" i="307" s="1"/>
  <c r="Z36" i="307"/>
  <c r="Z31" i="307" s="1"/>
  <c r="K31" i="307" s="1"/>
  <c r="V16" i="307"/>
  <c r="G16" i="307" s="1"/>
  <c r="AA21" i="307"/>
  <c r="S29" i="307"/>
  <c r="V21" i="307"/>
  <c r="G21" i="307" s="1"/>
  <c r="T28" i="307"/>
  <c r="E28" i="307" s="1"/>
  <c r="V27" i="307"/>
  <c r="G27" i="307" s="1"/>
  <c r="W20" i="307"/>
  <c r="H20" i="307" s="1"/>
  <c r="H79" i="307" s="1"/>
  <c r="Y21" i="307"/>
  <c r="AA16" i="307"/>
  <c r="AA33" i="307" s="1"/>
  <c r="L33" i="307" s="1"/>
  <c r="AA24" i="307"/>
  <c r="L24" i="307" s="1"/>
  <c r="U36" i="307"/>
  <c r="W23" i="307"/>
  <c r="H23" i="307" s="1"/>
  <c r="BX32" i="307"/>
  <c r="BW62" i="307"/>
  <c r="BW34" i="307"/>
  <c r="BW39" i="307" s="1"/>
  <c r="BV45" i="307"/>
  <c r="BV48" i="307" s="1"/>
  <c r="BW44" i="307" s="1"/>
  <c r="BV42" i="307"/>
  <c r="AS32" i="307" l="1"/>
  <c r="AS34" i="307" s="1"/>
  <c r="AR40" i="307" s="1"/>
  <c r="AT32" i="307"/>
  <c r="X31" i="307"/>
  <c r="I31" i="307" s="1"/>
  <c r="S31" i="307"/>
  <c r="D31" i="307" s="1"/>
  <c r="D16" i="307"/>
  <c r="M22" i="307"/>
  <c r="M64" i="307" s="1"/>
  <c r="I22" i="307"/>
  <c r="I66" i="307" s="1"/>
  <c r="AQ42" i="307"/>
  <c r="AQ45" i="307"/>
  <c r="AQ48" i="307" s="1"/>
  <c r="AR44" i="307" s="1"/>
  <c r="AT34" i="307"/>
  <c r="AR39" i="307"/>
  <c r="AT39" i="307" s="1"/>
  <c r="F16" i="307"/>
  <c r="I16" i="307"/>
  <c r="F22" i="307"/>
  <c r="F63" i="307" s="1"/>
  <c r="L15" i="307"/>
  <c r="M15" i="307"/>
  <c r="S22" i="307"/>
  <c r="S25" i="307" s="1"/>
  <c r="S30" i="307" s="1"/>
  <c r="AB22" i="307"/>
  <c r="AB66" i="307" s="1"/>
  <c r="E36" i="307"/>
  <c r="D21" i="307"/>
  <c r="D22" i="307" s="1"/>
  <c r="D25" i="307" s="1"/>
  <c r="D30" i="307" s="1"/>
  <c r="AA31" i="307"/>
  <c r="L31" i="307" s="1"/>
  <c r="Y37" i="307"/>
  <c r="J37" i="307" s="1"/>
  <c r="M36" i="307"/>
  <c r="G22" i="307"/>
  <c r="G25" i="307" s="1"/>
  <c r="G30" i="307" s="1"/>
  <c r="G61" i="307" s="1"/>
  <c r="U22" i="307"/>
  <c r="U64" i="307" s="1"/>
  <c r="Z37" i="307"/>
  <c r="K37" i="307" s="1"/>
  <c r="Y31" i="307"/>
  <c r="J31" i="307" s="1"/>
  <c r="D15" i="307"/>
  <c r="AA22" i="307"/>
  <c r="AA66" i="307" s="1"/>
  <c r="G15" i="307"/>
  <c r="Z33" i="307"/>
  <c r="K33" i="307" s="1"/>
  <c r="AD15" i="307"/>
  <c r="T37" i="307"/>
  <c r="E37" i="307" s="1"/>
  <c r="Y22" i="307"/>
  <c r="Y66" i="307" s="1"/>
  <c r="H22" i="307"/>
  <c r="H25" i="307" s="1"/>
  <c r="H30" i="307" s="1"/>
  <c r="H61" i="307" s="1"/>
  <c r="T22" i="307"/>
  <c r="T25" i="307" s="1"/>
  <c r="T30" i="307" s="1"/>
  <c r="T61" i="307" s="1"/>
  <c r="W22" i="307"/>
  <c r="W66" i="307" s="1"/>
  <c r="W37" i="307"/>
  <c r="H37" i="307" s="1"/>
  <c r="V31" i="307"/>
  <c r="G31" i="307" s="1"/>
  <c r="Z22" i="307"/>
  <c r="Z25" i="307" s="1"/>
  <c r="Z30" i="307" s="1"/>
  <c r="Z32" i="307" s="1"/>
  <c r="X37" i="307"/>
  <c r="I37" i="307" s="1"/>
  <c r="J21" i="307"/>
  <c r="J22" i="307" s="1"/>
  <c r="AD36" i="307"/>
  <c r="J16" i="307"/>
  <c r="L21" i="307"/>
  <c r="L22" i="307" s="1"/>
  <c r="L64" i="307" s="1"/>
  <c r="U37" i="307"/>
  <c r="F37" i="307" s="1"/>
  <c r="V33" i="307"/>
  <c r="G33" i="307" s="1"/>
  <c r="K22" i="307"/>
  <c r="K25" i="307" s="1"/>
  <c r="K30" i="307" s="1"/>
  <c r="K61" i="307" s="1"/>
  <c r="K36" i="307"/>
  <c r="M16" i="307"/>
  <c r="AB33" i="307"/>
  <c r="M33" i="307" s="1"/>
  <c r="V22" i="307"/>
  <c r="V25" i="307" s="1"/>
  <c r="V30" i="307" s="1"/>
  <c r="V61" i="307" s="1"/>
  <c r="AD16" i="307"/>
  <c r="X22" i="307"/>
  <c r="X25" i="307" s="1"/>
  <c r="X30" i="307" s="1"/>
  <c r="X61" i="307" s="1"/>
  <c r="W33" i="307"/>
  <c r="H33" i="307" s="1"/>
  <c r="L16" i="307"/>
  <c r="H36" i="307"/>
  <c r="T33" i="307"/>
  <c r="E33" i="307" s="1"/>
  <c r="E22" i="307"/>
  <c r="F36" i="307"/>
  <c r="U31" i="307"/>
  <c r="F31" i="307" s="1"/>
  <c r="BX34" i="307"/>
  <c r="BW40" i="307" s="1"/>
  <c r="BW42" i="307" s="1"/>
  <c r="BM50" i="307" s="1"/>
  <c r="BM53" i="307" s="1"/>
  <c r="BM55" i="307" s="1"/>
  <c r="BW45" i="307"/>
  <c r="BW48" i="307" s="1"/>
  <c r="J60" i="307" l="1"/>
  <c r="M63" i="307"/>
  <c r="I25" i="307"/>
  <c r="I30" i="307" s="1"/>
  <c r="I61" i="307" s="1"/>
  <c r="I63" i="307"/>
  <c r="D32" i="307"/>
  <c r="D62" i="307" s="1"/>
  <c r="I64" i="307"/>
  <c r="M66" i="307"/>
  <c r="S32" i="307"/>
  <c r="S34" i="307" s="1"/>
  <c r="S64" i="307"/>
  <c r="F25" i="307"/>
  <c r="F30" i="307" s="1"/>
  <c r="F61" i="307" s="1"/>
  <c r="M25" i="307"/>
  <c r="M30" i="307" s="1"/>
  <c r="M61" i="307" s="1"/>
  <c r="S60" i="307"/>
  <c r="AR45" i="307"/>
  <c r="AR48" i="307" s="1"/>
  <c r="AR42" i="307"/>
  <c r="AH50" i="307" s="1"/>
  <c r="AH53" i="307" s="1"/>
  <c r="AH55" i="307" s="1"/>
  <c r="S66" i="307"/>
  <c r="S63" i="307"/>
  <c r="F64" i="307"/>
  <c r="F66" i="307"/>
  <c r="D63" i="307"/>
  <c r="D64" i="307"/>
  <c r="E66" i="307"/>
  <c r="U63" i="307"/>
  <c r="D66" i="307"/>
  <c r="AB25" i="307"/>
  <c r="AB30" i="307" s="1"/>
  <c r="AB32" i="307" s="1"/>
  <c r="AB34" i="307" s="1"/>
  <c r="AB63" i="307"/>
  <c r="AB64" i="307"/>
  <c r="O15" i="307"/>
  <c r="D60" i="307"/>
  <c r="U25" i="307"/>
  <c r="U30" i="307" s="1"/>
  <c r="U61" i="307" s="1"/>
  <c r="U66" i="307"/>
  <c r="G66" i="307"/>
  <c r="G63" i="307"/>
  <c r="G64" i="307"/>
  <c r="G60" i="307"/>
  <c r="AA64" i="307"/>
  <c r="AB60" i="307"/>
  <c r="AA63" i="307"/>
  <c r="AA25" i="307"/>
  <c r="AA30" i="307" s="1"/>
  <c r="AA32" i="307" s="1"/>
  <c r="AA34" i="307" s="1"/>
  <c r="Z34" i="307"/>
  <c r="H60" i="307"/>
  <c r="H63" i="307"/>
  <c r="Z64" i="307"/>
  <c r="K66" i="307"/>
  <c r="Y63" i="307"/>
  <c r="G32" i="307"/>
  <c r="G62" i="307" s="1"/>
  <c r="H66" i="307"/>
  <c r="Y64" i="307"/>
  <c r="H64" i="307"/>
  <c r="Y25" i="307"/>
  <c r="Y30" i="307" s="1"/>
  <c r="Y61" i="307" s="1"/>
  <c r="W64" i="307"/>
  <c r="I60" i="307"/>
  <c r="W25" i="307"/>
  <c r="W30" i="307" s="1"/>
  <c r="W32" i="307" s="1"/>
  <c r="W34" i="307" s="1"/>
  <c r="W63" i="307"/>
  <c r="J63" i="307"/>
  <c r="Z61" i="307"/>
  <c r="X32" i="307"/>
  <c r="X34" i="307" s="1"/>
  <c r="T60" i="307"/>
  <c r="AA60" i="307"/>
  <c r="T64" i="307"/>
  <c r="T63" i="307"/>
  <c r="U60" i="307"/>
  <c r="Z66" i="307"/>
  <c r="Z60" i="307"/>
  <c r="T66" i="307"/>
  <c r="Z63" i="307"/>
  <c r="K32" i="307"/>
  <c r="K34" i="307" s="1"/>
  <c r="M60" i="307"/>
  <c r="J66" i="307"/>
  <c r="L63" i="307"/>
  <c r="L60" i="307"/>
  <c r="K64" i="307"/>
  <c r="J25" i="307"/>
  <c r="J30" i="307" s="1"/>
  <c r="J32" i="307" s="1"/>
  <c r="L25" i="307"/>
  <c r="L30" i="307" s="1"/>
  <c r="L61" i="307" s="1"/>
  <c r="L66" i="307"/>
  <c r="J64" i="307"/>
  <c r="K63" i="307"/>
  <c r="K60" i="307"/>
  <c r="AD37" i="307"/>
  <c r="O37" i="307" s="1"/>
  <c r="V66" i="307"/>
  <c r="W60" i="307"/>
  <c r="V60" i="307"/>
  <c r="Y60" i="307"/>
  <c r="V63" i="307"/>
  <c r="X66" i="307"/>
  <c r="X63" i="307"/>
  <c r="V64" i="307"/>
  <c r="X64" i="307"/>
  <c r="E60" i="307"/>
  <c r="X60" i="307"/>
  <c r="T32" i="307"/>
  <c r="T34" i="307" s="1"/>
  <c r="E25" i="307"/>
  <c r="E30" i="307" s="1"/>
  <c r="E63" i="307"/>
  <c r="F60" i="307"/>
  <c r="V32" i="307"/>
  <c r="V34" i="307" s="1"/>
  <c r="E64" i="307"/>
  <c r="D80" i="307"/>
  <c r="D61" i="307"/>
  <c r="O36" i="307"/>
  <c r="H32" i="307"/>
  <c r="H34" i="307" s="1"/>
  <c r="S61" i="307"/>
  <c r="D34" i="307" l="1"/>
  <c r="I32" i="307"/>
  <c r="I62" i="307" s="1"/>
  <c r="M32" i="307"/>
  <c r="M62" i="307" s="1"/>
  <c r="S59" i="307"/>
  <c r="F32" i="307"/>
  <c r="F34" i="307" s="1"/>
  <c r="AC32" i="307"/>
  <c r="AC34" i="307" s="1"/>
  <c r="AB61" i="307"/>
  <c r="U32" i="307"/>
  <c r="U34" i="307" s="1"/>
  <c r="AA61" i="307"/>
  <c r="Y32" i="307"/>
  <c r="Y34" i="307" s="1"/>
  <c r="G34" i="307"/>
  <c r="K62" i="307"/>
  <c r="AD30" i="307"/>
  <c r="O30" i="307" s="1"/>
  <c r="W61" i="307"/>
  <c r="J61" i="307"/>
  <c r="L32" i="307"/>
  <c r="L34" i="307" s="1"/>
  <c r="E61" i="307"/>
  <c r="E32" i="307"/>
  <c r="H62" i="307"/>
  <c r="J34" i="307"/>
  <c r="J62" i="307"/>
  <c r="I34" i="307" l="1"/>
  <c r="M34" i="307"/>
  <c r="N32" i="307"/>
  <c r="N34" i="307" s="1"/>
  <c r="F62" i="307"/>
  <c r="AD34" i="307"/>
  <c r="AD32" i="307"/>
  <c r="O32" i="307" s="1"/>
  <c r="L62" i="307"/>
  <c r="E62" i="307"/>
  <c r="E34" i="307"/>
  <c r="O34" i="307" l="1"/>
  <c r="D22" i="453" l="1"/>
  <c r="D33" i="453" l="1"/>
  <c r="D7" i="453"/>
  <c r="D9" i="453" s="1"/>
  <c r="U17" i="307" l="1"/>
  <c r="AB17" i="307"/>
  <c r="T17" i="307"/>
  <c r="S17" i="307" l="1"/>
  <c r="Z17" i="307"/>
  <c r="E17" i="307"/>
  <c r="E19" i="307" s="1"/>
  <c r="T38" i="307"/>
  <c r="T19" i="307"/>
  <c r="V17" i="307"/>
  <c r="X17" i="307"/>
  <c r="M17" i="307"/>
  <c r="M19" i="307" s="1"/>
  <c r="M88" i="307" s="1"/>
  <c r="AB38" i="307"/>
  <c r="AB19" i="307"/>
  <c r="W17" i="307"/>
  <c r="F17" i="307"/>
  <c r="F19" i="307" s="1"/>
  <c r="U38" i="307"/>
  <c r="U19" i="307"/>
  <c r="AA17" i="307"/>
  <c r="Y17" i="307"/>
  <c r="K17" i="307" l="1"/>
  <c r="K19" i="307" s="1"/>
  <c r="K88" i="307" s="1"/>
  <c r="Z38" i="307"/>
  <c r="Z19" i="307"/>
  <c r="X38" i="307"/>
  <c r="I17" i="307"/>
  <c r="I19" i="307" s="1"/>
  <c r="I88" i="307" s="1"/>
  <c r="X19" i="307"/>
  <c r="M38" i="307"/>
  <c r="M39" i="307" s="1"/>
  <c r="M45" i="307" s="1"/>
  <c r="AB39" i="307"/>
  <c r="AB45" i="307" s="1"/>
  <c r="V38" i="307"/>
  <c r="V19" i="307"/>
  <c r="G17" i="307"/>
  <c r="G19" i="307" s="1"/>
  <c r="AA38" i="307"/>
  <c r="L17" i="307"/>
  <c r="L19" i="307" s="1"/>
  <c r="L88" i="307" s="1"/>
  <c r="AA19" i="307"/>
  <c r="E38" i="307"/>
  <c r="E39" i="307" s="1"/>
  <c r="T39" i="307"/>
  <c r="Y38" i="307"/>
  <c r="J17" i="307"/>
  <c r="J19" i="307" s="1"/>
  <c r="J88" i="307" s="1"/>
  <c r="Y19" i="307"/>
  <c r="S38" i="307"/>
  <c r="D17" i="307"/>
  <c r="S19" i="307"/>
  <c r="S73" i="307"/>
  <c r="T72" i="307" s="1"/>
  <c r="T73" i="307" s="1"/>
  <c r="AD17" i="307"/>
  <c r="W38" i="307"/>
  <c r="H17" i="307"/>
  <c r="H19" i="307" s="1"/>
  <c r="W19" i="307"/>
  <c r="F38" i="307"/>
  <c r="F39" i="307" s="1"/>
  <c r="U39" i="307"/>
  <c r="AD19" i="307" l="1"/>
  <c r="U42" i="307"/>
  <c r="U45" i="307"/>
  <c r="G38" i="307"/>
  <c r="G39" i="307" s="1"/>
  <c r="V39" i="307"/>
  <c r="J38" i="307"/>
  <c r="J39" i="307" s="1"/>
  <c r="Y39" i="307"/>
  <c r="F42" i="307"/>
  <c r="F45" i="307"/>
  <c r="K38" i="307"/>
  <c r="K39" i="307" s="1"/>
  <c r="Z39" i="307"/>
  <c r="D19" i="307"/>
  <c r="D73" i="307"/>
  <c r="L38" i="307"/>
  <c r="L39" i="307" s="1"/>
  <c r="AA39" i="307"/>
  <c r="H38" i="307"/>
  <c r="H39" i="307" s="1"/>
  <c r="W39" i="307"/>
  <c r="D38" i="307"/>
  <c r="D39" i="307" s="1"/>
  <c r="S39" i="307"/>
  <c r="T42" i="307"/>
  <c r="T45" i="307"/>
  <c r="E45" i="307"/>
  <c r="E42" i="307"/>
  <c r="T74" i="307"/>
  <c r="U72" i="307"/>
  <c r="U73" i="307" s="1"/>
  <c r="T59" i="307"/>
  <c r="I38" i="307"/>
  <c r="I39" i="307" s="1"/>
  <c r="X39" i="307"/>
  <c r="C84" i="307" l="1"/>
  <c r="O19" i="307"/>
  <c r="D88" i="307"/>
  <c r="D89" i="307" s="1"/>
  <c r="E87" i="307" s="1"/>
  <c r="L42" i="307"/>
  <c r="L45" i="307"/>
  <c r="Z45" i="307"/>
  <c r="Z42" i="307"/>
  <c r="Y45" i="307"/>
  <c r="Y42" i="307"/>
  <c r="J45" i="307"/>
  <c r="J42" i="307"/>
  <c r="D74" i="307"/>
  <c r="D59" i="307"/>
  <c r="E72" i="307"/>
  <c r="E73" i="307" s="1"/>
  <c r="K42" i="307"/>
  <c r="K45" i="307"/>
  <c r="S45" i="307"/>
  <c r="S48" i="307" s="1"/>
  <c r="T44" i="307" s="1"/>
  <c r="T48" i="307" s="1"/>
  <c r="U44" i="307" s="1"/>
  <c r="U48" i="307" s="1"/>
  <c r="V44" i="307" s="1"/>
  <c r="S42" i="307"/>
  <c r="AD39" i="307"/>
  <c r="O39" i="307" s="1"/>
  <c r="V42" i="307"/>
  <c r="V45" i="307"/>
  <c r="D42" i="307"/>
  <c r="D45" i="307"/>
  <c r="D48" i="307" s="1"/>
  <c r="W45" i="307"/>
  <c r="W42" i="307"/>
  <c r="G42" i="307"/>
  <c r="G45" i="307"/>
  <c r="H45" i="307"/>
  <c r="H42" i="307"/>
  <c r="U59" i="307"/>
  <c r="U74" i="307"/>
  <c r="V72" i="307"/>
  <c r="V73" i="307" s="1"/>
  <c r="X45" i="307"/>
  <c r="X42" i="307"/>
  <c r="I45" i="307"/>
  <c r="I42" i="307"/>
  <c r="AA45" i="307"/>
  <c r="AA42" i="307"/>
  <c r="V48" i="307" l="1"/>
  <c r="W44" i="307" s="1"/>
  <c r="W48" i="307" s="1"/>
  <c r="X44" i="307" s="1"/>
  <c r="X48" i="307" s="1"/>
  <c r="Y44" i="307" s="1"/>
  <c r="Y48" i="307" s="1"/>
  <c r="Z44" i="307" s="1"/>
  <c r="Z48" i="307" s="1"/>
  <c r="AA44" i="307" s="1"/>
  <c r="AA48" i="307" s="1"/>
  <c r="AB44" i="307" s="1"/>
  <c r="AB48" i="307" s="1"/>
  <c r="V74" i="307"/>
  <c r="V59" i="307"/>
  <c r="W72" i="307"/>
  <c r="W73" i="307" s="1"/>
  <c r="D91" i="307"/>
  <c r="E44" i="307"/>
  <c r="E48" i="307" s="1"/>
  <c r="E91" i="307" s="1"/>
  <c r="D78" i="307"/>
  <c r="D81" i="307" s="1"/>
  <c r="D83" i="307" s="1"/>
  <c r="E80" i="307"/>
  <c r="E74" i="307"/>
  <c r="F72" i="307"/>
  <c r="F73" i="307" s="1"/>
  <c r="E59" i="307"/>
  <c r="E88" i="307" l="1"/>
  <c r="E89" i="307" s="1"/>
  <c r="F87" i="307" s="1"/>
  <c r="D84" i="307"/>
  <c r="G72" i="307"/>
  <c r="G73" i="307" s="1"/>
  <c r="F74" i="307"/>
  <c r="F59" i="307"/>
  <c r="E78" i="307"/>
  <c r="E81" i="307" s="1"/>
  <c r="E83" i="307" s="1"/>
  <c r="F44" i="307"/>
  <c r="F48" i="307" s="1"/>
  <c r="X72" i="307"/>
  <c r="X73" i="307" s="1"/>
  <c r="W59" i="307"/>
  <c r="W74" i="307"/>
  <c r="F78" i="307" l="1"/>
  <c r="G44" i="307"/>
  <c r="G48" i="307" s="1"/>
  <c r="H72" i="307"/>
  <c r="H73" i="307" s="1"/>
  <c r="G59" i="307"/>
  <c r="G74" i="307"/>
  <c r="X74" i="307"/>
  <c r="Y72" i="307"/>
  <c r="Y73" i="307" s="1"/>
  <c r="X59" i="307"/>
  <c r="F88" i="307"/>
  <c r="F89" i="307" s="1"/>
  <c r="G87" i="307" s="1"/>
  <c r="E84" i="307"/>
  <c r="F80" i="307"/>
  <c r="F91" i="307"/>
  <c r="G80" i="307" l="1"/>
  <c r="G91" i="307"/>
  <c r="H44" i="307"/>
  <c r="H48" i="307" s="1"/>
  <c r="G78" i="307"/>
  <c r="Y59" i="307"/>
  <c r="Y74" i="307"/>
  <c r="Z72" i="307"/>
  <c r="Z73" i="307" s="1"/>
  <c r="I72" i="307"/>
  <c r="I73" i="307" s="1"/>
  <c r="H74" i="307"/>
  <c r="H59" i="307"/>
  <c r="F81" i="307"/>
  <c r="F83" i="307" s="1"/>
  <c r="G81" i="307" l="1"/>
  <c r="G83" i="307" s="1"/>
  <c r="G84" i="307" s="1"/>
  <c r="F84" i="307"/>
  <c r="G88" i="307"/>
  <c r="G89" i="307" s="1"/>
  <c r="H87" i="307" s="1"/>
  <c r="AA72" i="307"/>
  <c r="AA73" i="307" s="1"/>
  <c r="Z74" i="307"/>
  <c r="Z59" i="307"/>
  <c r="J72" i="307"/>
  <c r="J73" i="307" s="1"/>
  <c r="I59" i="307"/>
  <c r="I44" i="307"/>
  <c r="I48" i="307" s="1"/>
  <c r="H78" i="307"/>
  <c r="H88" i="307" l="1"/>
  <c r="H89" i="307" s="1"/>
  <c r="I87" i="307" s="1"/>
  <c r="I89" i="307" s="1"/>
  <c r="J87" i="307" s="1"/>
  <c r="J44" i="307"/>
  <c r="J48" i="307" s="1"/>
  <c r="I78" i="307"/>
  <c r="AB72" i="307"/>
  <c r="AB73" i="307" s="1"/>
  <c r="AA74" i="307"/>
  <c r="AA59" i="307"/>
  <c r="H80" i="307"/>
  <c r="H81" i="307" s="1"/>
  <c r="H91" i="307"/>
  <c r="K72" i="307"/>
  <c r="K73" i="307" s="1"/>
  <c r="J59" i="307"/>
  <c r="I80" i="307" l="1"/>
  <c r="I81" i="307" s="1"/>
  <c r="I91" i="307"/>
  <c r="J91" i="307"/>
  <c r="J89" i="307"/>
  <c r="K87" i="307" s="1"/>
  <c r="J80" i="307"/>
  <c r="L72" i="307"/>
  <c r="L73" i="307" s="1"/>
  <c r="K59" i="307"/>
  <c r="AB74" i="307"/>
  <c r="AB59" i="307"/>
  <c r="AB40" i="307" s="1"/>
  <c r="AB42" i="307" s="1"/>
  <c r="R50" i="307" s="1"/>
  <c r="R53" i="307" s="1"/>
  <c r="R55" i="307" s="1"/>
  <c r="K44" i="307"/>
  <c r="K48" i="307" s="1"/>
  <c r="J78" i="307"/>
  <c r="J81" i="307" l="1"/>
  <c r="M72" i="307"/>
  <c r="M73" i="307" s="1"/>
  <c r="L59" i="307"/>
  <c r="K89" i="307"/>
  <c r="L87" i="307" s="1"/>
  <c r="K80" i="307"/>
  <c r="K91" i="307"/>
  <c r="L44" i="307"/>
  <c r="L48" i="307" s="1"/>
  <c r="K78" i="307"/>
  <c r="K81" i="307" l="1"/>
  <c r="M44" i="307"/>
  <c r="M48" i="307" s="1"/>
  <c r="M78" i="307" s="1"/>
  <c r="L78" i="307"/>
  <c r="L80" i="307"/>
  <c r="L91" i="307"/>
  <c r="L89" i="307"/>
  <c r="M87" i="307" s="1"/>
  <c r="N73" i="307"/>
  <c r="M59" i="307"/>
  <c r="M40" i="307" s="1"/>
  <c r="M42" i="307" s="1"/>
  <c r="C50" i="307" s="1"/>
  <c r="C53" i="307" s="1"/>
  <c r="C55" i="307" s="1"/>
  <c r="C56" i="307" l="1"/>
  <c r="M80" i="307"/>
  <c r="M81" i="307" s="1"/>
  <c r="M89" i="307"/>
  <c r="M91" i="307"/>
  <c r="L81" i="30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Yanan Wang</author>
  </authors>
  <commentList>
    <comment ref="C4" authorId="0" shapeId="0" xr:uid="{63C3AAD6-13CF-4200-8BBF-B953E62E2157}">
      <text>
        <r>
          <rPr>
            <b/>
            <sz val="9"/>
            <color indexed="81"/>
            <rFont val="Tahoma"/>
            <family val="2"/>
          </rPr>
          <t>Yanan Wang:</t>
        </r>
        <r>
          <rPr>
            <sz val="9"/>
            <color indexed="81"/>
            <rFont val="Tahoma"/>
            <family val="2"/>
          </rPr>
          <t xml:space="preserve">
Further refinement can include adjusting values to be 2025</t>
        </r>
      </text>
    </comment>
  </commentList>
</comments>
</file>

<file path=xl/sharedStrings.xml><?xml version="1.0" encoding="utf-8"?>
<sst xmlns="http://schemas.openxmlformats.org/spreadsheetml/2006/main" count="7573" uniqueCount="607">
  <si>
    <t>Base Revenue</t>
  </si>
  <si>
    <t>WACC</t>
  </si>
  <si>
    <t>Decision</t>
  </si>
  <si>
    <t>Value Drivers</t>
  </si>
  <si>
    <t>Lever</t>
  </si>
  <si>
    <t>COGS/Revenue</t>
  </si>
  <si>
    <t>NPV</t>
  </si>
  <si>
    <t>EBITDA</t>
  </si>
  <si>
    <t>Grow</t>
  </si>
  <si>
    <t>Launch a New Business</t>
  </si>
  <si>
    <t xml:space="preserve">Incremental product/service innovation </t>
  </si>
  <si>
    <t xml:space="preserve">New Product </t>
  </si>
  <si>
    <t>Acquire a Business</t>
  </si>
  <si>
    <t xml:space="preserve">Programmatic M&amp;A </t>
  </si>
  <si>
    <t xml:space="preserve">M&amp;A with high premium </t>
  </si>
  <si>
    <t>JV / Strategic Partnership</t>
  </si>
  <si>
    <t>Other</t>
  </si>
  <si>
    <t>Enter New Geography / Market</t>
  </si>
  <si>
    <t xml:space="preserve">Enter fast-growing market </t>
  </si>
  <si>
    <t>Expand Manufacturing Footprint</t>
  </si>
  <si>
    <t>Scale R&amp;D for Next-Gen Portfolio</t>
  </si>
  <si>
    <t>Optimize</t>
  </si>
  <si>
    <t>SG&amp;A Optimization</t>
  </si>
  <si>
    <t>Factory of the Future</t>
  </si>
  <si>
    <t>Select Group Transformation</t>
  </si>
  <si>
    <t>Divest Group</t>
  </si>
  <si>
    <t>Organizational Restructure</t>
  </si>
  <si>
    <t>Enterprise Digital Transformation</t>
  </si>
  <si>
    <t>Global Supply Chain Redesign</t>
  </si>
  <si>
    <t>Sustain</t>
  </si>
  <si>
    <t>Risk &amp; Compliance Upgrade</t>
  </si>
  <si>
    <t>Talent &amp; Leadership Upskilling</t>
  </si>
  <si>
    <t>Share Buybacks</t>
  </si>
  <si>
    <t>Fundamentals</t>
  </si>
  <si>
    <t>%</t>
  </si>
  <si>
    <t>Invested Capital</t>
  </si>
  <si>
    <t>Simplified financials</t>
  </si>
  <si>
    <t>Currency: USD Millions</t>
  </si>
  <si>
    <t>Legend</t>
  </si>
  <si>
    <t>Calculations and same-sheet references</t>
  </si>
  <si>
    <t>Formula includes links to other sheets within same file</t>
  </si>
  <si>
    <t>Assumption/input</t>
  </si>
  <si>
    <t>Revenue</t>
  </si>
  <si>
    <t>COGS</t>
  </si>
  <si>
    <t>SG&amp;A</t>
  </si>
  <si>
    <t>Depreciation</t>
  </si>
  <si>
    <t>Amortization</t>
  </si>
  <si>
    <t>EBIT</t>
  </si>
  <si>
    <t>Non-operating expenses</t>
  </si>
  <si>
    <t>Cash Taxes</t>
  </si>
  <si>
    <t>Change in Working Capital</t>
  </si>
  <si>
    <t>CapEx</t>
  </si>
  <si>
    <t>Acquisitions</t>
  </si>
  <si>
    <t>Divestitures</t>
  </si>
  <si>
    <t>Free Cash Flow</t>
  </si>
  <si>
    <t>Discount Factor</t>
  </si>
  <si>
    <t>Discounted Free Cash Flow</t>
  </si>
  <si>
    <t>Beginning Cash</t>
  </si>
  <si>
    <t>Dividends</t>
  </si>
  <si>
    <t>Ending Cash</t>
  </si>
  <si>
    <t>NPV / Enterprise Value</t>
  </si>
  <si>
    <t>Equity Value</t>
  </si>
  <si>
    <t>Shares outstanding, in millions</t>
  </si>
  <si>
    <t>Share price</t>
  </si>
  <si>
    <t>Revenue Growth</t>
  </si>
  <si>
    <t>EBITDA margin</t>
  </si>
  <si>
    <t>SGA/Revenue</t>
  </si>
  <si>
    <t>Taxes</t>
  </si>
  <si>
    <t>ROIC</t>
  </si>
  <si>
    <t>Net Debt</t>
  </si>
  <si>
    <t>CAPEX/Revenue</t>
  </si>
  <si>
    <t>TSX:MG</t>
  </si>
  <si>
    <t xml:space="preserve">Fundamentals </t>
  </si>
  <si>
    <t>Magna</t>
  </si>
  <si>
    <t>Peers avg</t>
  </si>
  <si>
    <t>Unit</t>
  </si>
  <si>
    <t>Source</t>
  </si>
  <si>
    <t xml:space="preserve">Financial Health </t>
  </si>
  <si>
    <t>$ USD</t>
  </si>
  <si>
    <t>Annual report 2024</t>
  </si>
  <si>
    <t xml:space="preserve">Total Debt </t>
  </si>
  <si>
    <t>Sep 31, 2025</t>
  </si>
  <si>
    <t>Capital Productivity</t>
  </si>
  <si>
    <t>turns</t>
  </si>
  <si>
    <t>MVI</t>
  </si>
  <si>
    <t>Adj EBITDA</t>
  </si>
  <si>
    <t>Adj EBITA</t>
  </si>
  <si>
    <t>EBITDA NTM</t>
  </si>
  <si>
    <t>Net Debt/EBITDA</t>
  </si>
  <si>
    <t>SGA</t>
  </si>
  <si>
    <t xml:space="preserve">Credit Rating </t>
  </si>
  <si>
    <t>Capex to Revenue</t>
  </si>
  <si>
    <t>Company Name</t>
  </si>
  <si>
    <t>Data Item Name</t>
  </si>
  <si>
    <t>Period</t>
  </si>
  <si>
    <t>Value</t>
  </si>
  <si>
    <t>Magna International Inc.</t>
  </si>
  <si>
    <t>ebitda_adj_marg_ind</t>
  </si>
  <si>
    <t>ebita_adj_marg_ind</t>
  </si>
  <si>
    <t>cogstorevenues_ind</t>
  </si>
  <si>
    <t>sgatorevenues_ind</t>
  </si>
  <si>
    <t>Lear Corporation</t>
  </si>
  <si>
    <t>Price increase</t>
  </si>
  <si>
    <t>BorgWarner Inc.</t>
  </si>
  <si>
    <t>Continental Aktiengesellschaft</t>
  </si>
  <si>
    <t>Valeo SE</t>
  </si>
  <si>
    <t>Forvia SE</t>
  </si>
  <si>
    <t>Aptiv PLC</t>
  </si>
  <si>
    <t>Adient plc</t>
  </si>
  <si>
    <t>Visteon Corporation</t>
  </si>
  <si>
    <t>Units</t>
  </si>
  <si>
    <t>capitalturns_adj_ind</t>
  </si>
  <si>
    <t>roic_adj_ind</t>
  </si>
  <si>
    <t>capextorevenues_ind</t>
  </si>
  <si>
    <t>In Percent</t>
  </si>
  <si>
    <t>Growth Ranking</t>
  </si>
  <si>
    <t>Business-model innovation difficult to replicate</t>
  </si>
  <si>
    <t xml:space="preserve">Convince customers to buy more </t>
  </si>
  <si>
    <t>Attracting new customers</t>
  </si>
  <si>
    <t>Metric</t>
  </si>
  <si>
    <t>NPV assumption</t>
  </si>
  <si>
    <t>Description</t>
  </si>
  <si>
    <t>Continuing value WACC</t>
  </si>
  <si>
    <t>X% required rate of return</t>
  </si>
  <si>
    <t>Maybe add to below table for round assumptions</t>
  </si>
  <si>
    <t>X% revenue growth rate beyond 10-year forecast</t>
  </si>
  <si>
    <t>Round 1 assumptions</t>
  </si>
  <si>
    <t>Source: MVI, 2024 Magna Annual Report</t>
  </si>
  <si>
    <t>Annual report</t>
  </si>
  <si>
    <t>Revenue - COGS - SG&amp;A</t>
  </si>
  <si>
    <t>EBITDA - Depreciation - Amortization</t>
  </si>
  <si>
    <t>Assume 22% of incremental EBIT</t>
  </si>
  <si>
    <t>Assume 5% of revenue; 2023 revenue was $42,797M</t>
  </si>
  <si>
    <t>Assume 4% of revenue (average CAPEX as % of revenue over last 5 years, 2020-25)</t>
  </si>
  <si>
    <t>Net Debt and Equivalents</t>
  </si>
  <si>
    <t>Inorganic</t>
  </si>
  <si>
    <t>Grow — Create future value</t>
  </si>
  <si>
    <r>
      <t>Intent:</t>
    </r>
    <r>
      <rPr>
        <sz val="11"/>
        <color theme="1"/>
        <rFont val="Calibri"/>
        <family val="2"/>
        <scheme val="minor"/>
      </rPr>
      <t xml:space="preserve"> Expand scope, platforms, and long-term TSR upside</t>
    </r>
  </si>
  <si>
    <r>
      <t>Logic:</t>
    </r>
    <r>
      <rPr>
        <sz val="11"/>
        <color theme="1"/>
        <rFont val="Calibri"/>
        <family val="2"/>
        <scheme val="minor"/>
      </rPr>
      <t xml:space="preserve"> Capability → commitment → scale → platform leadership</t>
    </r>
  </si>
  <si>
    <t>Early rounds: R&amp;D, partnerships, bolt-ons (option creation)</t>
  </si>
  <si>
    <t>Mid rounds: capacity, geography, industrialization (commitment)</t>
  </si>
  <si>
    <t>Late rounds: system integration, ecosystems, large M&amp;A (step-change)</t>
  </si>
  <si>
    <r>
      <t>Impact:</t>
    </r>
    <r>
      <rPr>
        <sz val="11"/>
        <color theme="1"/>
        <rFont val="Calibri"/>
        <family val="2"/>
        <scheme val="minor"/>
      </rPr>
      <t xml:space="preserve"> Higher variance; late-round 4–5s</t>
    </r>
  </si>
  <si>
    <t>Optimize — Improve efficiency and returns</t>
  </si>
  <si>
    <r>
      <t>Intent:</t>
    </r>
    <r>
      <rPr>
        <sz val="11"/>
        <color theme="1"/>
        <rFont val="Calibri"/>
        <family val="2"/>
        <scheme val="minor"/>
      </rPr>
      <t xml:space="preserve"> Reset cost base and ROIC to fund growth</t>
    </r>
  </si>
  <si>
    <r>
      <t>Logic:</t>
    </r>
    <r>
      <rPr>
        <sz val="11"/>
        <color theme="1"/>
        <rFont val="Calibri"/>
        <family val="2"/>
        <scheme val="minor"/>
      </rPr>
      <t xml:space="preserve"> Friction removal → structural reset → portfolio cleanup</t>
    </r>
  </si>
  <si>
    <t>Early rounds: SG&amp;A, systems, footprint rationalization</t>
  </si>
  <si>
    <t>Mid rounds: operating model and group turnarounds</t>
  </si>
  <si>
    <t>Late rounds: divestments, full automation, capital discipline</t>
  </si>
  <si>
    <r>
      <t>Impact:</t>
    </r>
    <r>
      <rPr>
        <sz val="11"/>
        <color theme="1"/>
        <rFont val="Calibri"/>
        <family val="2"/>
        <scheme val="minor"/>
      </rPr>
      <t xml:space="preserve"> Medium risk; consistent 3–4s</t>
    </r>
  </si>
  <si>
    <t>Sustain — Protect value and resilience</t>
  </si>
  <si>
    <r>
      <t>Intent:</t>
    </r>
    <r>
      <rPr>
        <sz val="11"/>
        <color theme="1"/>
        <rFont val="Calibri"/>
        <family val="2"/>
        <scheme val="minor"/>
      </rPr>
      <t xml:space="preserve"> Preserve license to operate and TSR stability</t>
    </r>
  </si>
  <si>
    <r>
      <t>Logic:</t>
    </r>
    <r>
      <rPr>
        <sz val="11"/>
        <color theme="1"/>
        <rFont val="Calibri"/>
        <family val="2"/>
        <scheme val="minor"/>
      </rPr>
      <t xml:space="preserve"> Baseline protection → resilience → capital signaling</t>
    </r>
  </si>
  <si>
    <t>Early rounds: safety, compliance, talent, baseline cyber</t>
  </si>
  <si>
    <t>Mid rounds: advanced risk controls, dividend posture</t>
  </si>
  <si>
    <t>Late rounds: institutionalized resilience, counter-cyclical returns</t>
  </si>
  <si>
    <r>
      <t>Impact:</t>
    </r>
    <r>
      <rPr>
        <sz val="11"/>
        <color theme="1"/>
        <rFont val="Calibri"/>
        <family val="2"/>
        <scheme val="minor"/>
      </rPr>
      <t xml:space="preserve"> Lower upside; reduces downside volatility (1–3, few 4s)</t>
    </r>
  </si>
  <si>
    <t>Game Insight</t>
  </si>
  <si>
    <t>Grow creates upside</t>
  </si>
  <si>
    <t>Optimize funds and de-risks Grow</t>
  </si>
  <si>
    <t>Sustain prevents value destruction</t>
  </si>
  <si>
    <t>Over-weighting any one lever reduces long-term TSR</t>
  </si>
  <si>
    <t>Common Structure (all levers)</t>
  </si>
  <si>
    <t>5 rounds (years), 5 decisions per round</t>
  </si>
  <si>
    <t>Each decision tied to:</t>
  </si>
  <si>
    <t>Guiding principle</t>
  </si>
  <si>
    <t>Decision category</t>
  </si>
  <si>
    <t>Capital / organizational action</t>
  </si>
  <si>
    <r>
      <t xml:space="preserve">Impact scored </t>
    </r>
    <r>
      <rPr>
        <b/>
        <sz val="11"/>
        <color theme="1"/>
        <rFont val="Calibri"/>
        <family val="2"/>
        <scheme val="minor"/>
      </rPr>
      <t>1–5</t>
    </r>
    <r>
      <rPr>
        <sz val="11"/>
        <color theme="1"/>
        <rFont val="Calibri"/>
        <family val="2"/>
        <scheme val="minor"/>
      </rPr>
      <t xml:space="preserve"> to reflect timing, risk, and TSR contribution</t>
    </r>
  </si>
  <si>
    <t>R&amp;D to Revenue</t>
  </si>
  <si>
    <t>Summary Comparison</t>
  </si>
  <si>
    <t>Company</t>
  </si>
  <si>
    <t>R&amp;D Spending (USD M)</t>
  </si>
  <si>
    <t>Sales (USD M)</t>
  </si>
  <si>
    <t>R&amp;D/Sales</t>
  </si>
  <si>
    <t>Aptiv</t>
  </si>
  <si>
    <t>TE Connectivity</t>
  </si>
  <si>
    <t>Visteon</t>
  </si>
  <si>
    <t>Lear</t>
  </si>
  <si>
    <t>Type</t>
  </si>
  <si>
    <t>as % of Base Revenue</t>
  </si>
  <si>
    <t>Capital Efficiency</t>
  </si>
  <si>
    <t>SG&amp;A savings</t>
  </si>
  <si>
    <t xml:space="preserve">If they do, no incremental increase in margin, only money spent </t>
  </si>
  <si>
    <t>MVI, 2024</t>
  </si>
  <si>
    <t>Investments</t>
  </si>
  <si>
    <t>R1</t>
  </si>
  <si>
    <t>R2</t>
  </si>
  <si>
    <t>R3</t>
  </si>
  <si>
    <t xml:space="preserve">Value drivers: </t>
  </si>
  <si>
    <t>Savings are not indexed. Decision now values more than next period</t>
  </si>
  <si>
    <t>Divestments</t>
  </si>
  <si>
    <t>Impact on cash flows:</t>
  </si>
  <si>
    <t>Assumptions and Differentiation</t>
  </si>
  <si>
    <t>% premium paid</t>
  </si>
  <si>
    <t xml:space="preserve">% synergies created </t>
  </si>
  <si>
    <t>Size</t>
  </si>
  <si>
    <t>Investments (Capex)</t>
  </si>
  <si>
    <t xml:space="preserve">Inorganic / Discontinued revenue </t>
  </si>
  <si>
    <t>Cost / Annual savings</t>
  </si>
  <si>
    <t xml:space="preserve">Capital efficiency </t>
  </si>
  <si>
    <t>Investment period</t>
  </si>
  <si>
    <t>5-year growth</t>
  </si>
  <si>
    <t>step</t>
  </si>
  <si>
    <t>x</t>
  </si>
  <si>
    <t>years</t>
  </si>
  <si>
    <t>capital turns</t>
  </si>
  <si>
    <t>CAGR</t>
  </si>
  <si>
    <t xml:space="preserve">Organic </t>
  </si>
  <si>
    <t>Investment Period</t>
  </si>
  <si>
    <t>Investment</t>
  </si>
  <si>
    <t>Operating Period</t>
  </si>
  <si>
    <t xml:space="preserve">Growth </t>
  </si>
  <si>
    <t>Capex maintenance</t>
  </si>
  <si>
    <t>Base Inputs</t>
  </si>
  <si>
    <t>Round</t>
  </si>
  <si>
    <t>#</t>
  </si>
  <si>
    <t>Base Input</t>
  </si>
  <si>
    <t>Growth Period</t>
  </si>
  <si>
    <t>Implementation Cost</t>
  </si>
  <si>
    <t>Continuing Value</t>
  </si>
  <si>
    <t xml:space="preserve">Acquision </t>
  </si>
  <si>
    <t>Decision FCF</t>
  </si>
  <si>
    <t>Continuing Value (growth)</t>
  </si>
  <si>
    <t>Total</t>
  </si>
  <si>
    <t>Long-Term</t>
  </si>
  <si>
    <t>Revenue Total</t>
  </si>
  <si>
    <t>Investments Total</t>
  </si>
  <si>
    <t>Revenue growth</t>
  </si>
  <si>
    <t>Consolidated Decision FCF</t>
  </si>
  <si>
    <t>FCF</t>
  </si>
  <si>
    <t>Gross Margin (only COGS impact)</t>
  </si>
  <si>
    <t>in progress</t>
  </si>
  <si>
    <t>Note: ROIC can be slighly different due to short-term growth</t>
  </si>
  <si>
    <t>COGS savings</t>
  </si>
  <si>
    <t>SGA savings</t>
  </si>
  <si>
    <t>Do not delete</t>
  </si>
  <si>
    <t>Business-As-Usual</t>
  </si>
  <si>
    <t>D&amp;A</t>
  </si>
  <si>
    <t>Acquisition / Divestments</t>
  </si>
  <si>
    <t>Cost Pressures</t>
  </si>
  <si>
    <t>R4</t>
  </si>
  <si>
    <t>R5</t>
  </si>
  <si>
    <t>Recession</t>
  </si>
  <si>
    <t>Recovery</t>
  </si>
  <si>
    <t xml:space="preserve">Simulations - Decisions </t>
  </si>
  <si>
    <t>Check</t>
  </si>
  <si>
    <t>Simulation - Results</t>
  </si>
  <si>
    <t>Decision Revenue growth</t>
  </si>
  <si>
    <t>SGA Growth, yoy</t>
  </si>
  <si>
    <t>Share repurchase</t>
  </si>
  <si>
    <t>Sustain Topline</t>
  </si>
  <si>
    <t>Future value w/ decisions</t>
  </si>
  <si>
    <t>TSR</t>
  </si>
  <si>
    <t xml:space="preserve">Debt raising capacity </t>
  </si>
  <si>
    <t xml:space="preserve">Access / Shortfall cash </t>
  </si>
  <si>
    <t>Decision CF</t>
  </si>
  <si>
    <t>Long-term growth</t>
  </si>
  <si>
    <t>yoy change in Revenue</t>
  </si>
  <si>
    <t>COGS/ Revenue</t>
  </si>
  <si>
    <t>R6</t>
  </si>
  <si>
    <t>R7</t>
  </si>
  <si>
    <t>R8</t>
  </si>
  <si>
    <t>R9</t>
  </si>
  <si>
    <t>R10</t>
  </si>
  <si>
    <t>Mexico Capacity Expansion</t>
  </si>
  <si>
    <t>Advanced Powertrain R&amp;D Expansion</t>
  </si>
  <si>
    <t>Southeast Asia Market Entry</t>
  </si>
  <si>
    <t>Battery Technology JV</t>
  </si>
  <si>
    <t>Expand existing Mexican operations to increase capacity for North American OEMs. Nearshoring trend favors this investment with relatively predictable returns.</t>
  </si>
  <si>
    <t>Invest in expanding R&amp;D capabilities for next-generation vehicle powertrains and propulsion systems. This positions Magna to capture growing market share in advanced mobility but requires significant upfront investment with returns materializing over 2-3 years.</t>
  </si>
  <si>
    <t>Establish manufacturing presence in Thailand/Vietnam to serve growing ASEAN automotive market. Lower labor costs and proximity to emerging markets, but execution risk in new geography.</t>
  </si>
  <si>
    <t>Form joint venture with battery cell manufacturer to secure supply and develop integrated battery systems. Strategic hedge against vertical integration by OEMs.</t>
  </si>
  <si>
    <t>1. Grow profitably</t>
  </si>
  <si>
    <t>3. Stay flexible</t>
  </si>
  <si>
    <t>Smart Factory Pilot Program</t>
  </si>
  <si>
    <t>Implement Industry 4.0 technologies in flagship facility. IoT sensors, AI-driven quality control, and predictive maintenance. Proof of concept for broader rollout.</t>
  </si>
  <si>
    <t>Shared Services Consolidation</t>
  </si>
  <si>
    <t>Consolidate back-office functions (finance, HR, IT) into regional shared services centers. Upfront investment yields ongoing cost savings.</t>
  </si>
  <si>
    <t>Supplier Dual-Sourcing Initiative</t>
  </si>
  <si>
    <t>Establish secondary suppliers for critical components. Increases supply chain resilience and negotiating leverage. Small cost premium offset by risk reduction.</t>
  </si>
  <si>
    <t>2. Cash is king</t>
  </si>
  <si>
    <t>Capital turnover</t>
  </si>
  <si>
    <t>Selected</t>
  </si>
  <si>
    <t>Cost of Equity</t>
  </si>
  <si>
    <t>Impact on share price</t>
  </si>
  <si>
    <t>$</t>
  </si>
  <si>
    <t>Share price as of today</t>
  </si>
  <si>
    <t>General assumptions</t>
  </si>
  <si>
    <t>SG&amp;A (default for growth decisions)</t>
  </si>
  <si>
    <t>5-year TSR</t>
  </si>
  <si>
    <t>Organic growth / JV / Partnership</t>
  </si>
  <si>
    <t>Revenue 1 year</t>
  </si>
  <si>
    <t>Investments (total)</t>
  </si>
  <si>
    <t>$m</t>
  </si>
  <si>
    <t>y-o-y</t>
  </si>
  <si>
    <t>DECISION</t>
  </si>
  <si>
    <t>Implementation cost</t>
  </si>
  <si>
    <t>Annual cost savings</t>
  </si>
  <si>
    <t>of Annual savings</t>
  </si>
  <si>
    <t xml:space="preserve">Do not change the round order </t>
  </si>
  <si>
    <t>Autonomous Driving Systems Unit</t>
  </si>
  <si>
    <t>Launch dedicated business unit for advanced driver assistance systems (ADAS) and autonomous driving technology. High potential but uncertain returns as technology evolves rapidly.</t>
  </si>
  <si>
    <t>ERP System Upgrade</t>
  </si>
  <si>
    <t>Management Delayering</t>
  </si>
  <si>
    <t>Cybersecurity Enhancement</t>
  </si>
  <si>
    <t>Comprehensive cybersecurity upgrade across IT infrastructure. Essential protection against growing cyber threats. No direct return but prevents catastrophic risk.</t>
  </si>
  <si>
    <t>Capital allocation strategy (maintenance)</t>
  </si>
  <si>
    <t>Equipment Refresh Program</t>
  </si>
  <si>
    <t>Scheduled replacement of aging manufacturing equipment. Maintains reliability and quality. Deferred investment risks production disruptions.</t>
  </si>
  <si>
    <t>Environmental Compliance Investment</t>
  </si>
  <si>
    <t>Proactive investment to meet upcoming environmental regulations. Mandatory compliance but early investment avoids rushed future spending.</t>
  </si>
  <si>
    <t>Portfolio management (maintenance)</t>
  </si>
  <si>
    <t>Customer Diversification Initiative</t>
  </si>
  <si>
    <t>Technical Talent Development</t>
  </si>
  <si>
    <t>Investment in training and development for engineering workforce. Essential to maintain competitive capabilities. Retention and capability building.</t>
  </si>
  <si>
    <t>Bolt-on Sensor Acquisition</t>
  </si>
  <si>
    <t>Acquire small sensor technology company to enhance ADAS capabilities. Adds specialized engineering talent and IP. Integration risk exists but accelerates time-to-market.</t>
  </si>
  <si>
    <t>Platform-Level Technology Bets</t>
  </si>
  <si>
    <t>Software-Defined Vehicle Platform</t>
  </si>
  <si>
    <t>Diversified OEM Capacity Investment</t>
  </si>
  <si>
    <t>European Advanced Assembly Facility</t>
  </si>
  <si>
    <t>Build dedicated advanced vehicle assembly plant in Eastern Europe. Positions for European regulatory requirements and next-gen vehicle platforms. Significant investment with long payback period.</t>
  </si>
  <si>
    <t>Concentrated OEM Capacity Investment</t>
  </si>
  <si>
    <t>Automation Expansion Program</t>
  </si>
  <si>
    <t>Expand robotic automation across manufacturing facilities. Higher upfront cost but significant labor cost reduction and quality improvement.</t>
  </si>
  <si>
    <t>Underperforming Division Turnaround</t>
  </si>
  <si>
    <t>Comprehensive operational improvement program for underperforming business unit. New leadership, process redesign, and targeted investments.</t>
  </si>
  <si>
    <t>Logistics Network Optimization</t>
  </si>
  <si>
    <t>Redesign global logistics network to reduce transportation costs and improve delivery times. Consolidate warehouses and optimize routes.</t>
  </si>
  <si>
    <t>Procurement Excellence Program</t>
  </si>
  <si>
    <t>Implement strategic sourcing and supplier management program. Leverage scale for better pricing and terms on indirect spend.</t>
  </si>
  <si>
    <t>Advanced Analytics Platform</t>
  </si>
  <si>
    <t>Deploy enterprise analytics platform to improve decision-making across operations. Predictive insights for demand planning, quality, and maintenance.</t>
  </si>
  <si>
    <t>Quality Management System Upgrade</t>
  </si>
  <si>
    <t>Upgrade quality management systems to meet evolving OEM requirements. Essential for maintaining key customer relationships. Prevents costly quality escapes.</t>
  </si>
  <si>
    <t>IT Infrastructure Modernization</t>
  </si>
  <si>
    <t>Update core IT systems and infrastructure. Addresses technical debt and security vulnerabilities. Foundational investment enabling future digital initiatives.</t>
  </si>
  <si>
    <t>Health &amp; Safety Investment</t>
  </si>
  <si>
    <t>Enhanced workplace safety equipment and training programs. Essential for employee welfare and regulatory compliance. Reduces accident-related costs.</t>
  </si>
  <si>
    <t>Leadership Development Program</t>
  </si>
  <si>
    <t>Comprehensive leadership development for high-potential managers. Builds succession pipeline and organizational capability. Long-term investment in human capital.</t>
  </si>
  <si>
    <t>Supplier Relationship Investment</t>
  </si>
  <si>
    <t>Strengthen relationships with strategic suppliers through joint development and long-term agreements. Improves supply security and preferential allocation.</t>
  </si>
  <si>
    <t>Chinese OEM Partnership</t>
  </si>
  <si>
    <t>Strategic partnership with leading Chinese automotive manufacturer. Access to largest automotive growth market but geopolitical and IP concerns. High reward potential with elevated risk.</t>
  </si>
  <si>
    <t>Distressed Competitor Acquisition</t>
  </si>
  <si>
    <t>Opportunity to acquire struggling competitor at attractive valuation. Significant capacity and customer relationships, but integration complexity and some legacy issues.</t>
  </si>
  <si>
    <t>North America Advanced Component Hub</t>
  </si>
  <si>
    <t>Solid-State Battery Research</t>
  </si>
  <si>
    <t>Invest in next-generation solid-state battery technology research. Could leapfrog current technology but commercialization timeline uncertain.</t>
  </si>
  <si>
    <t>Non-Core Division Divestiture</t>
  </si>
  <si>
    <t>Divest underperforming non-core business unit. Generates cash and allows focus on strategic priorities. May face valuation pressure in current market.</t>
  </si>
  <si>
    <t>Energy Efficiency Program</t>
  </si>
  <si>
    <t>Comprehensive energy efficiency upgrades across facilities. LED lighting, smart HVAC, and energy recovery systems. Strong ROI with added ESG benefits.</t>
  </si>
  <si>
    <t>Workforce Right-Sizing</t>
  </si>
  <si>
    <t>Reduce headcount through voluntary separation and selective layoffs in response to cost pressures. Immediate savings but risk of losing key talent.</t>
  </si>
  <si>
    <t>Inventory Optimization</t>
  </si>
  <si>
    <t>Implement advanced inventory management to reduce working capital requirements. Risk of stockouts during supply disruptions but significant cash release.</t>
  </si>
  <si>
    <t>Plant Footprint Rationalization</t>
  </si>
  <si>
    <t>Close underutilized manufacturing facilities and consolidate production. Significant restructuring cost but lasting margin improvement.</t>
  </si>
  <si>
    <t>Critical Equipment Maintenance</t>
  </si>
  <si>
    <t>Essential maintenance program for production-critical equipment. Tempting to defer during cost pressure but failure would be catastrophic.</t>
  </si>
  <si>
    <t>Key Talent Retention Program</t>
  </si>
  <si>
    <t>Targeted retention incentives for critical technical and leadership talent. Important to maintain during cost pressures when competitors may poach.</t>
  </si>
  <si>
    <t>Contract Renewal Defense</t>
  </si>
  <si>
    <t>Business Continuity Enhancement</t>
  </si>
  <si>
    <t>Strengthen business continuity planning and backup capabilities. Particularly important as risks increase during economic uncertainty.</t>
  </si>
  <si>
    <t>Insurance Coverage Upgrade</t>
  </si>
  <si>
    <t>Enhance insurance coverage for key operational and financial risks. Higher premiums but better protection against tail risks during uncertain times.</t>
  </si>
  <si>
    <t>Middle East Manufacturing Partnership</t>
  </si>
  <si>
    <t>Partnership with Gulf state sovereign wealth fund for new manufacturing hub. Diversifies geographic exposure and provides capital, but execution complexity.</t>
  </si>
  <si>
    <t>Opportunistic Acquisition - Premium Supplier</t>
  </si>
  <si>
    <t>Rare opportunity to acquire premium supplier at recession-driven valuation. Strong customer relationships and margins. Requires significant capital during challenging times.</t>
  </si>
  <si>
    <t>Hydrogen Fuel Cell Alliance</t>
  </si>
  <si>
    <t>Join consortium developing hydrogen fuel cell technology for commercial vehicles. Hedges powertrain technology bets but requires ongoing investment with uncertain payoff timeline.</t>
  </si>
  <si>
    <t>Underutilized Capacity Purchase</t>
  </si>
  <si>
    <t>Purchase underutilized manufacturing facility from distressed competitor at significant discount. Ready infrastructure but requires investment to modernize.</t>
  </si>
  <si>
    <t>Strategic Asset Sale</t>
  </si>
  <si>
    <t>Sell non-strategic real estate and equipment at recession-impacted valuations. Generates needed liquidity but may sell below intrinsic value.</t>
  </si>
  <si>
    <t>Working from Home Optimization</t>
  </si>
  <si>
    <t>Make remote work permanent for applicable roles. Reduce office space and associated costs. Maintains productivity while cutting real estate expenses.</t>
  </si>
  <si>
    <t>Supplier Renegotiation Program</t>
  </si>
  <si>
    <t>Leverage recession conditions to renegotiate supplier contracts. Risk of supplier relationship damage but significant cost reduction opportunity.</t>
  </si>
  <si>
    <t>Process Automation Acceleration</t>
  </si>
  <si>
    <t>Accelerate robotic process automation for administrative tasks. Reduced headcount needs align with downturn-driven workforce reduction.</t>
  </si>
  <si>
    <t>Deep Cost Restructuring</t>
  </si>
  <si>
    <t>Aggressive cost reduction program across all functions. Difficult decisions but necessary for survival in prolonged downturn. Risk of capability damage.</t>
  </si>
  <si>
    <t>Minimum Viable Maintenance</t>
  </si>
  <si>
    <t>Bare minimum maintenance investment to keep operations running. Risk of equipment failure but preserves cash during severe downturn.</t>
  </si>
  <si>
    <t>Core Team Preservation</t>
  </si>
  <si>
    <t>Investment to retain absolutely critical talent through recession. Skeletal but essential team for recovery. Others may be rehired post-downturn.</t>
  </si>
  <si>
    <t>Regulatory Compliance Baseline</t>
  </si>
  <si>
    <t>Financial Risk Management</t>
  </si>
  <si>
    <t>Enhanced treasury and financial risk management during volatile conditions. Hedge exposures and manage liquidity carefully.</t>
  </si>
  <si>
    <t>Global Capacity Expansion Program</t>
  </si>
  <si>
    <t>Comprehensive capacity expansion across multiple regions to meet recovering demand. Significant investment but positions for sustainable growth trajectory.</t>
  </si>
  <si>
    <t>Mobility Services Platform</t>
  </si>
  <si>
    <t>Launch platform to support fleet operators and mobility-as-a-service providers. Diversifies revenue model and creates recurring revenue streams.</t>
  </si>
  <si>
    <t>Strategic Technology Acquisition</t>
  </si>
  <si>
    <t>Acquire emerging technology company with breakthrough thermal management system for advanced vehicles. Positions for next-generation vehicle requirements. Premium valuation as market recovers.</t>
  </si>
  <si>
    <t>Next-Gen ADAS Development</t>
  </si>
  <si>
    <t>Accelerate development of Level 4 autonomous driving capabilities. Recovery enables increased R&amp;D spending. Positions for 2030s autonomous vehicle requirements.</t>
  </si>
  <si>
    <t>OEM Strategic Alliance</t>
  </si>
  <si>
    <t>Deep strategic partnership with major OEM for exclusive supply arrangements. Secures significant volume but concentration risk. Attractive terms as OEM seeks reliable supplier.</t>
  </si>
  <si>
    <t>Near-Shoring Initiative</t>
  </si>
  <si>
    <t>Shift supply chain closer to end markets. Higher unit costs offset by reduced logistics, inventory, and disruption risk. Resilience investment.</t>
  </si>
  <si>
    <t>AI Operations Platform</t>
  </si>
  <si>
    <t>Deploy AI-powered operations management platform. Advanced demand forecasting, production scheduling, and quality prediction. Next-level efficiency.</t>
  </si>
  <si>
    <t>Full Smart Factory Rollout</t>
  </si>
  <si>
    <t>Expand proven smart factory technologies across global manufacturing footprint. Recovery positions for investment. Strong ROI from scale.</t>
  </si>
  <si>
    <t>Sales Force Effectiveness</t>
  </si>
  <si>
    <t>Deferred Maintenance Catch-Up</t>
  </si>
  <si>
    <t>Address deferred maintenance from recession period. Essential to restore equipment reliability for recovery. May require higher spend than normal.</t>
  </si>
  <si>
    <t>Workforce Rebuilding Program</t>
  </si>
  <si>
    <t>Rehire and retrain workforce for recovery volumes. Compete for talent returning to job market. Investment in recruiting and onboarding.</t>
  </si>
  <si>
    <t>ESG &amp; Sustainability Investment</t>
  </si>
  <si>
    <t>Comprehensive ESG program to meet growing stakeholder expectations. Carbon reduction, sustainable materials, and governance enhancement.</t>
  </si>
  <si>
    <t>Post-Crisis Risk Assessment</t>
  </si>
  <si>
    <t>Comprehensive review and update of risk management framework based on lessons learned. Prepare for next downturn while positioned for recovery.</t>
  </si>
  <si>
    <t>Decisions not taken</t>
  </si>
  <si>
    <t>Impact on Revenue (individual)</t>
  </si>
  <si>
    <t>Total Impact on Revenue</t>
  </si>
  <si>
    <t>check</t>
  </si>
  <si>
    <t>Cost</t>
  </si>
  <si>
    <t>Change Continuing Value to value driver formula</t>
  </si>
  <si>
    <t>Add margin constraint</t>
  </si>
  <si>
    <t>Assign fundamentals to decisions</t>
  </si>
  <si>
    <t>Explain the model and assumptions to Client</t>
  </si>
  <si>
    <t>Gross Margin (COGS impact, SGA 5% by defualt)</t>
  </si>
  <si>
    <t>Short-term growth</t>
  </si>
  <si>
    <t>Type of Value Drivers</t>
  </si>
  <si>
    <t>lesson Learned</t>
  </si>
  <si>
    <t>Size of investment vary from 1-5 (1-2.5% of Base Revenue)</t>
  </si>
  <si>
    <t>Investment period 1-3 years</t>
  </si>
  <si>
    <t>1 year Revenue = Investment * Capital turns</t>
  </si>
  <si>
    <t>Value Drivers are ranked from 1-5  depending on value creation potential</t>
  </si>
  <si>
    <t>Size of Implementation Cost vary from 1-5 (1.0 - 2.5x of Annual savings)</t>
  </si>
  <si>
    <t>Capex as % of base Revenue</t>
  </si>
  <si>
    <t>COGS savings (% of Base revenue)</t>
  </si>
  <si>
    <t>SG&amp;A savings  (% of Base revenue)</t>
  </si>
  <si>
    <t xml:space="preserve">SG&amp;A are not impacted by macro scenarios </t>
  </si>
  <si>
    <r>
      <t xml:space="preserve">Total SG&amp;A and COGS saving shold not exceed the gap to best-in class margin: </t>
    </r>
    <r>
      <rPr>
        <sz val="11"/>
        <color rgb="FFFF0000"/>
        <rFont val="Calibri"/>
        <family val="2"/>
        <scheme val="minor"/>
      </rPr>
      <t>500</t>
    </r>
    <r>
      <rPr>
        <sz val="11"/>
        <color theme="1"/>
        <rFont val="Calibri"/>
        <family val="2"/>
        <scheme val="minor"/>
      </rPr>
      <t xml:space="preserve"> bps. </t>
    </r>
  </si>
  <si>
    <t xml:space="preserve">Magna BaU revenue, Capex, </t>
  </si>
  <si>
    <t>COGS and SGA; Non-operating implementation costs</t>
  </si>
  <si>
    <t>Types of Value Creation Decisions</t>
  </si>
  <si>
    <t>New business, R&amp;D, JVs and Partnerships</t>
  </si>
  <si>
    <t>Cost Savings</t>
  </si>
  <si>
    <t xml:space="preserve">Cost savings or Actions to avoid revenue loss </t>
  </si>
  <si>
    <t>Failure to take 1 decision leads to 0.X% decline in Revenue</t>
  </si>
  <si>
    <t>In Progress</t>
  </si>
  <si>
    <t xml:space="preserve">David: </t>
  </si>
  <si>
    <t>link synergies to premium paid</t>
  </si>
  <si>
    <t>SG&amp;A/COGS savings</t>
  </si>
  <si>
    <t>The amount of cash available for investments is a SUM: ending non-operating cash  (allowance for cash on hand) + Debt Raising capacity</t>
  </si>
  <si>
    <t>Debt raising capacity is based on Credit Rating and DEBT/EBITDA &lt;= 2.0</t>
  </si>
  <si>
    <t xml:space="preserve">Except for SG&amp;A savings, Round 1-3 decisions are impacted by Recession and Recovery scenarios, Round 4 decisions are impacted by Recovery scenario </t>
  </si>
  <si>
    <t>Overall</t>
  </si>
  <si>
    <t xml:space="preserve">Decisions are not differenciated by fundamentals </t>
  </si>
  <si>
    <t xml:space="preserve">Critical </t>
  </si>
  <si>
    <t>Run Monte-Carlo</t>
  </si>
  <si>
    <t>Waiting for the licence</t>
  </si>
  <si>
    <t xml:space="preserve">Pending Items </t>
  </si>
  <si>
    <t>Add a decision type " Avoid Revenue Loss"</t>
  </si>
  <si>
    <t xml:space="preserve">Update Decision logics </t>
  </si>
  <si>
    <t>Done</t>
  </si>
  <si>
    <t>year</t>
  </si>
  <si>
    <t xml:space="preserve">No incremental cash flow created </t>
  </si>
  <si>
    <t>to the last year</t>
  </si>
  <si>
    <t xml:space="preserve">Swap size and fundaments for Cost Savings </t>
  </si>
  <si>
    <t xml:space="preserve">Add operating cash allowance </t>
  </si>
  <si>
    <t>Clean up</t>
  </si>
  <si>
    <t>Revenue loss</t>
  </si>
  <si>
    <t>Add inorganic growth and divestment decisions</t>
  </si>
  <si>
    <t>Consolidated  CF</t>
  </si>
  <si>
    <t>Base scenario</t>
  </si>
  <si>
    <t xml:space="preserve">Recession </t>
  </si>
  <si>
    <t>Revenue change</t>
  </si>
  <si>
    <t>Decision number</t>
  </si>
  <si>
    <t>Number of decisions</t>
  </si>
  <si>
    <r>
      <rPr>
        <b/>
        <sz val="11"/>
        <color theme="1"/>
        <rFont val="Calibri"/>
        <family val="2"/>
        <scheme val="minor"/>
      </rPr>
      <t>Size 1-5</t>
    </r>
    <r>
      <rPr>
        <sz val="11"/>
        <color theme="1"/>
        <rFont val="Calibri"/>
        <family val="2"/>
        <scheme val="minor"/>
      </rPr>
      <t xml:space="preserve"> is a differentiation by scale; </t>
    </r>
    <r>
      <rPr>
        <b/>
        <sz val="11"/>
        <color theme="1"/>
        <rFont val="Calibri"/>
        <family val="2"/>
        <scheme val="minor"/>
      </rPr>
      <t>Fundamentals</t>
    </r>
    <r>
      <rPr>
        <sz val="11"/>
        <color theme="1"/>
        <rFont val="Calibri"/>
        <family val="2"/>
        <scheme val="minor"/>
      </rPr>
      <t xml:space="preserve"> 1-5 is a diffirentiation by value creation potential and impacts ROIC</t>
    </r>
  </si>
  <si>
    <t>Magnifies the scale</t>
  </si>
  <si>
    <t>To be assigned/updated once decisions are confirmed</t>
  </si>
  <si>
    <t>Debt</t>
  </si>
  <si>
    <t>Invested Capital beginning</t>
  </si>
  <si>
    <t>Invested Capital ending</t>
  </si>
  <si>
    <t>New Investments</t>
  </si>
  <si>
    <t>Minority</t>
  </si>
  <si>
    <t>Minority Interest</t>
  </si>
  <si>
    <t>ROIC Y10</t>
  </si>
  <si>
    <t>EBITDA_Y10</t>
  </si>
  <si>
    <t xml:space="preserve">Cost of Equity </t>
  </si>
  <si>
    <t>Cash on hand</t>
  </si>
  <si>
    <t>Debt beginning</t>
  </si>
  <si>
    <t>Debt Ending</t>
  </si>
  <si>
    <t xml:space="preserve">Total Impact </t>
  </si>
  <si>
    <t>Simulation - Intermediate</t>
  </si>
  <si>
    <t>Simulation - No Decisions</t>
  </si>
  <si>
    <t>New Debt</t>
  </si>
  <si>
    <t xml:space="preserve">Ungroup to see Intermediate calculations </t>
  </si>
  <si>
    <t xml:space="preserve">Ungroup to see Decisions consolidated  </t>
  </si>
  <si>
    <t>Future value w/o decisions</t>
  </si>
  <si>
    <t>EBIT operating</t>
  </si>
  <si>
    <t>EBIT margin</t>
  </si>
  <si>
    <t>Operating Cash</t>
  </si>
  <si>
    <t>of revenue</t>
  </si>
  <si>
    <t>Net Debt/ EBITDA</t>
  </si>
  <si>
    <t>MVI, adjusted to reclassify Equity Investments as operating</t>
  </si>
  <si>
    <t xml:space="preserve">Perfomance metrics </t>
  </si>
  <si>
    <t>Macro scenarios assumptions</t>
  </si>
  <si>
    <t>Funds Available by Rounds</t>
  </si>
  <si>
    <t>Revenue, COGS, SGA, Capex</t>
  </si>
  <si>
    <t>Sustain Add-In</t>
  </si>
  <si>
    <t>Ungroup to see No-Decision Simulation</t>
  </si>
  <si>
    <t>check, tax can differ due to consolidation</t>
  </si>
  <si>
    <t>Implied in the current share price</t>
  </si>
  <si>
    <t>Share price w/o decision as of today</t>
  </si>
  <si>
    <t>Actual revenue rounded</t>
  </si>
  <si>
    <t>In line with peer average</t>
  </si>
  <si>
    <t>Based on a 9.3% cost of equity, a 4.9% pre-tax cost of debt (A- rating), and a 75/25 capital structure</t>
  </si>
  <si>
    <t>Assumes 0.9 beta</t>
  </si>
  <si>
    <t>Based on 2024 Magna's levels</t>
  </si>
  <si>
    <t>Funds Available by Round End</t>
  </si>
  <si>
    <t>Flag</t>
  </si>
  <si>
    <t>Cumulative NPV may not be tied to totals due to Sustain decisions</t>
  </si>
  <si>
    <r>
      <t xml:space="preserve">Includes the impact of selected Sustain Revenue Decisions. To see </t>
    </r>
    <r>
      <rPr>
        <b/>
        <sz val="11"/>
        <color rgb="FFFF0000"/>
        <rFont val="Calibri"/>
        <family val="2"/>
        <scheme val="minor"/>
      </rPr>
      <t xml:space="preserve">No Decision Simulation </t>
    </r>
    <r>
      <rPr>
        <sz val="11"/>
        <color rgb="FFFF0000"/>
        <rFont val="Calibri"/>
        <family val="2"/>
        <scheme val="minor"/>
      </rPr>
      <t>refer to BL:BX</t>
    </r>
  </si>
  <si>
    <t>margin contraction 50 bps  
revenue decline 1%, 
recession/recovery offset each other</t>
  </si>
  <si>
    <t>Impact ROI</t>
  </si>
  <si>
    <t>Avoid losing business-as-usual revenue</t>
  </si>
  <si>
    <t>Manufacturing OH savings</t>
  </si>
  <si>
    <t>Launch enterprise-wide Data &amp; ERP Transformation, migrating core ERP to a modern cloud platform while redesigning data architecture, analytics, and end-to-end processes. Enables advanced analytics, AI-driven automation, and materially improved decision-making across the business.</t>
  </si>
  <si>
    <t>Execute a management reorganization to de-layer the organization, accelerating decision-making, clarifying accountability, and sustainably reducing overhead.</t>
  </si>
  <si>
    <t>Allocate incremental investment to expand sales coverage and key-account capabilities beyond top customers, deliberately diversifying the revenue base and mitigating concentration risk.</t>
  </si>
  <si>
    <t>Invest in flexible powertrain manufacturing capacity additions across existing facilities globally to serve multiple OEM customers. Spreads investment across GM, Ford, Honda, and BMW programs. Lower per-unit returns but diversified risk exposure. Requires more coordination but provides insurance against customer-specific disruptions.</t>
  </si>
  <si>
    <t>Make a targeted technology bet on modular, software-defined vehicle architectures, reflecting OEM demand for faster feature deployment, lower lifecycle cost, and vendor-agnostic platforms.</t>
  </si>
  <si>
    <t>Add manufacturing OH</t>
  </si>
  <si>
    <t xml:space="preserve">Long-term Growth? </t>
  </si>
  <si>
    <t>In progress</t>
  </si>
  <si>
    <t xml:space="preserve">List of cards' inputs </t>
  </si>
  <si>
    <t xml:space="preserve">EBIT margin </t>
  </si>
  <si>
    <t>Note</t>
  </si>
  <si>
    <t>high growth low margin</t>
  </si>
  <si>
    <t xml:space="preserve">Archetype </t>
  </si>
  <si>
    <t>Consolidate advanced component manufacturing across business units into a single, dedicated cross-group facility, capturing scale efficiencies and capability depth while requiring a significant fixed-asset commitment amid uncertain market demand.</t>
  </si>
  <si>
    <t>Revenue Diversification</t>
  </si>
  <si>
    <t>Expand Beyond OEMs into Non-Traditional Customers</t>
  </si>
  <si>
    <t>Pursue revenue opportunities with non-OEM customers (e.g., Amazon, fleet operators, mobility platforms) by adapting Magna’s manufacturing and engineering capabilities to adjacent use cases.</t>
  </si>
  <si>
    <t>Program Governance</t>
  </si>
  <si>
    <t>Bypass Standard Launch Gates to Meet SOP Deadline</t>
  </si>
  <si>
    <t>Streamline or bypass select internal approval and validation steps to meet OEM SOP deadlines and avoid penalties, accepting higher rework risk in exchange for schedule adherence and cost savings.</t>
  </si>
  <si>
    <t>Invest in proactive retention programs—including dedicated renewal teams, pricing/offer analytics, and targeted customer incentives—to secure contract renewals in a more competitive environment and protect at-risk revenue.</t>
  </si>
  <si>
    <t>Pricing Strategy</t>
  </si>
  <si>
    <t>Aggressive pricing to win new business</t>
  </si>
  <si>
    <t>Pursue new business using aggressive pricing mechanisms, accepting near-term dilution to drive volume growth and market entry.</t>
  </si>
  <si>
    <t>Capital Timing</t>
  </si>
  <si>
    <t>Material process flow automation</t>
  </si>
  <si>
    <t>Execute material end-to-end process flow optimization, simplifying handoffs and eliminating waste to reduce cost, cycle time, and operational friction.</t>
  </si>
  <si>
    <t>Fund mandatory regulatory compliance at the minimum required level, deliberately limiting scope to avoid incremental spend while maintaining license to operate.</t>
  </si>
  <si>
    <t>Commercial Prioritization</t>
  </si>
  <si>
    <t>Prioritize Commercial Recoveries to win business</t>
  </si>
  <si>
    <t>Leverage commercial recoveries as negotiation tools to win new business, using offset economics to secure contracts while remaining net-accretive.</t>
  </si>
  <si>
    <t>Restructure the sales organization with targeted investment in CRM, analytics, and coverage model redesign, shifting from relationship-led to data-driven account management to improve customer coverage while reducing overall sales headcount.</t>
  </si>
  <si>
    <t>Dilutive</t>
  </si>
  <si>
    <t>Accretive</t>
  </si>
  <si>
    <t>low growth bad capital turnover but high margin</t>
  </si>
  <si>
    <t>Size impacts the amount  of savings, Fundamentals - ROI</t>
  </si>
  <si>
    <t>accretive with ROIC 15%</t>
  </si>
  <si>
    <t>accretive with ROIC 20%</t>
  </si>
  <si>
    <t>close to cost of capital: 0% growth, 6% EBIT</t>
  </si>
  <si>
    <t xml:space="preserve">Looks like one-time cash release? </t>
  </si>
  <si>
    <t>Premium</t>
  </si>
  <si>
    <t xml:space="preserve">Synergies </t>
  </si>
  <si>
    <t>Synergies</t>
  </si>
  <si>
    <t>MOH</t>
  </si>
  <si>
    <t>Comment</t>
  </si>
  <si>
    <t>ROI</t>
  </si>
  <si>
    <t xml:space="preserve">Costs X:1 to full annual savings. For SGA and COGS decisions costs are not capitalized and treated as non-operating expense, do not increase IC, meaning pure increase in ROIC </t>
  </si>
  <si>
    <t>For MOH - represent CAPEX and increse IC</t>
  </si>
  <si>
    <t>Implementation costs do not impact IC</t>
  </si>
  <si>
    <t>No need</t>
  </si>
  <si>
    <t>Divestment</t>
  </si>
  <si>
    <t>Acquisition</t>
  </si>
  <si>
    <t>M&amp;A (1 for Divestments)</t>
  </si>
  <si>
    <t>ROIC (M&amp;A)</t>
  </si>
  <si>
    <t>M&amp;A / Divestments</t>
  </si>
  <si>
    <t>Organic</t>
  </si>
  <si>
    <t>For Cards</t>
  </si>
  <si>
    <t>BAABTAVMT0NBTAFI/////wFQAQAAAB5DSVEuVFNYOk1HLklRX1NQX0lTU1VFUl9SQVRJTkcBAAAAuFwEAAMAAAACQS0A6jWZ4VNi3ggpTrvhU2LeCA==</t>
  </si>
  <si>
    <t>as % of Acquired Revenue</t>
  </si>
  <si>
    <t>As % of Base Price (NPV)</t>
  </si>
  <si>
    <t>Median</t>
  </si>
  <si>
    <t>Turn On Round</t>
  </si>
  <si>
    <t>Round 1</t>
  </si>
  <si>
    <t>Round 2</t>
  </si>
  <si>
    <t>Round 3</t>
  </si>
  <si>
    <t>Round 4</t>
  </si>
  <si>
    <t>Round 5</t>
  </si>
  <si>
    <t xml:space="preserve">Net Income </t>
  </si>
  <si>
    <t>Major capacity investment for an OEM's flagship vehicle program. The OEM has committed to unprecedented volumes and offered favorable terms for exclusive supply. Higher projected returns than diversified approach, with dedicated production lines and simpler logistics.</t>
  </si>
  <si>
    <t>Organic Growth</t>
  </si>
  <si>
    <t>Optimise (SGA and COGS)</t>
  </si>
  <si>
    <t xml:space="preserve">Sustain </t>
  </si>
  <si>
    <t>Decision Type</t>
  </si>
  <si>
    <t>Decision Name</t>
  </si>
  <si>
    <t>Decision Detail</t>
  </si>
  <si>
    <t/>
  </si>
  <si>
    <t>No incremental cash flow created  Avoid losing business-as-usual revenue -0.1% 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</si>
</sst>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_);_(* \(#,##0\);_(* &quot;-&quot;??_);_(@_)"/>
    <numFmt numFmtId="165" formatCode="0.0%"/>
    <numFmt numFmtId="166" formatCode="0.0"/>
    <numFmt numFmtId="167" formatCode="#,##0.0"/>
    <numFmt numFmtId="168" formatCode="_(* #,##0.0_);_(* \(#,##0.0\);_(* &quot;-&quot;??_);_(@_)"/>
    <numFmt numFmtId="169" formatCode="0.000000000000000%"/>
    <numFmt numFmtId="170" formatCode="0.0000000000000000%"/>
    <numFmt numFmtId="171" formatCode="0.000%"/>
    <numFmt numFmtId="172" formatCode="_-* #,##0.00\ _X_D_R_-;\-* #,##0.00\ _X_D_R_-;_-* &quot;-&quot;??\ _X_D_R_-;_-@_-"/>
  </numFmts>
  <fonts count="52" x14ac:knownFonts="1">
    <font>
      <sz val="11"/>
      <color theme="1"/>
      <name val="Calibri"/>
      <family val="2"/>
      <scheme val="minor"/>
    </font>
    <font>
      <sz val="11"/>
      <color theme="1"/>
      <name val="Calibri"/>
      <family val="2"/>
      <scheme val="minor"/>
    </font>
    <font>
      <b/>
      <sz val="11"/>
      <color theme="1"/>
      <name val="Calibri"/>
      <family val="2"/>
      <scheme val="minor"/>
    </font>
    <font>
      <sz val="18"/>
      <color theme="1"/>
      <name val="Calibri"/>
      <family val="2"/>
      <scheme val="minor"/>
    </font>
    <font>
      <sz val="11"/>
      <color theme="6" tint="-0.249977111117893"/>
      <name val="Calibri"/>
      <family val="2"/>
      <scheme val="minor"/>
    </font>
    <font>
      <sz val="11"/>
      <color rgb="FF0070C0"/>
      <name val="Calibri"/>
      <family val="2"/>
      <scheme val="minor"/>
    </font>
    <font>
      <b/>
      <sz val="11"/>
      <color theme="6" tint="-0.249977111117893"/>
      <name val="Calibri"/>
      <family val="2"/>
      <scheme val="minor"/>
    </font>
    <font>
      <b/>
      <sz val="10"/>
      <name val="Arial"/>
      <family val="2"/>
    </font>
    <font>
      <sz val="11"/>
      <name val="Calibri"/>
      <family val="2"/>
      <scheme val="minor"/>
    </font>
    <font>
      <b/>
      <sz val="11"/>
      <name val="Calibri"/>
      <family val="2"/>
      <scheme val="minor"/>
    </font>
    <font>
      <b/>
      <sz val="11"/>
      <color theme="0"/>
      <name val="Calibri"/>
      <family val="2"/>
      <scheme val="minor"/>
    </font>
    <font>
      <strike/>
      <sz val="11"/>
      <color theme="1"/>
      <name val="Calibri"/>
      <family val="2"/>
      <scheme val="minor"/>
    </font>
    <font>
      <strike/>
      <sz val="11"/>
      <color rgb="FF0070C0"/>
      <name val="Calibri"/>
      <family val="2"/>
      <scheme val="minor"/>
    </font>
    <font>
      <sz val="9"/>
      <color indexed="81"/>
      <name val="Tahoma"/>
      <family val="2"/>
    </font>
    <font>
      <b/>
      <sz val="9"/>
      <color indexed="81"/>
      <name val="Tahoma"/>
      <family val="2"/>
    </font>
    <font>
      <i/>
      <sz val="11"/>
      <color theme="1"/>
      <name val="Calibri"/>
      <family val="2"/>
      <scheme val="minor"/>
    </font>
    <font>
      <sz val="11"/>
      <color theme="0"/>
      <name val="Calibri"/>
      <family val="2"/>
      <scheme val="minor"/>
    </font>
    <font>
      <b/>
      <sz val="9"/>
      <color rgb="FFFFFFFF"/>
      <name val="Arial"/>
      <family val="2"/>
      <charset val="1"/>
    </font>
    <font>
      <sz val="9"/>
      <color rgb="FF000000"/>
      <name val="Arial"/>
      <family val="2"/>
      <charset val="1"/>
    </font>
    <font>
      <sz val="8"/>
      <name val="Calibri"/>
      <family val="2"/>
      <scheme val="minor"/>
    </font>
    <font>
      <sz val="9"/>
      <color rgb="FF003366"/>
      <name val="Verdana"/>
      <family val="2"/>
    </font>
    <font>
      <b/>
      <sz val="13.5"/>
      <color theme="1"/>
      <name val="Calibri"/>
      <family val="2"/>
      <scheme val="minor"/>
    </font>
    <font>
      <sz val="8"/>
      <color rgb="FF000000"/>
      <name val="Arial"/>
      <family val="2"/>
    </font>
    <font>
      <sz val="13.75"/>
      <color rgb="FF000000"/>
      <name val="Arial"/>
      <family val="2"/>
    </font>
    <font>
      <sz val="10.45"/>
      <color rgb="FF000000"/>
      <name val="Arial"/>
      <family val="2"/>
    </font>
    <font>
      <sz val="10.45"/>
      <color rgb="FF000000"/>
      <name val="Arial"/>
      <family val="2"/>
    </font>
    <font>
      <sz val="11"/>
      <color rgb="FFFF0000"/>
      <name val="Calibri"/>
      <family val="2"/>
      <scheme val="minor"/>
    </font>
    <font>
      <sz val="11"/>
      <color rgb="FF0000FF"/>
      <name val="Calibri"/>
      <family val="2"/>
      <scheme val="minor"/>
    </font>
    <font>
      <sz val="8"/>
      <color theme="0" tint="-0.34998626667073579"/>
      <name val="Calibri"/>
      <family val="2"/>
      <scheme val="minor"/>
    </font>
    <font>
      <sz val="8"/>
      <color theme="1"/>
      <name val="Calibri"/>
      <family val="2"/>
      <scheme val="minor"/>
    </font>
    <font>
      <sz val="11"/>
      <color rgb="FF00B050"/>
      <name val="Calibri"/>
      <family val="2"/>
      <scheme val="minor"/>
    </font>
    <font>
      <sz val="11"/>
      <color theme="0" tint="-0.249977111117893"/>
      <name val="Calibri"/>
      <family val="2"/>
      <scheme val="minor"/>
    </font>
    <font>
      <i/>
      <sz val="10"/>
      <color theme="0" tint="-0.249977111117893"/>
      <name val="Calibri"/>
      <family val="2"/>
      <scheme val="minor"/>
    </font>
    <font>
      <b/>
      <sz val="11"/>
      <color rgb="FF00B050"/>
      <name val="Calibri"/>
      <family val="2"/>
      <scheme val="minor"/>
    </font>
    <font>
      <b/>
      <sz val="8"/>
      <color theme="1"/>
      <name val="Calibri"/>
      <family val="2"/>
      <scheme val="minor"/>
    </font>
    <font>
      <sz val="8"/>
      <color rgb="FF00B050"/>
      <name val="Calibri"/>
      <family val="2"/>
      <scheme val="minor"/>
    </font>
    <font>
      <sz val="8"/>
      <color rgb="FF0000FF"/>
      <name val="Calibri"/>
      <family val="2"/>
      <scheme val="minor"/>
    </font>
    <font>
      <sz val="8"/>
      <color theme="0"/>
      <name val="Calibri"/>
      <family val="2"/>
      <scheme val="minor"/>
    </font>
    <font>
      <b/>
      <sz val="11"/>
      <color rgb="FFFF0000"/>
      <name val="Calibri"/>
      <family val="2"/>
      <scheme val="minor"/>
    </font>
    <font>
      <b/>
      <sz val="12"/>
      <color rgb="FFA4032F"/>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
      <sz val="11"/>
      <color rgb="FF000000"/>
      <name val="Calibri"/>
      <family val="2"/>
      <scheme val="minor"/>
    </font>
    <font>
      <b/>
      <sz val="14"/>
      <color theme="1"/>
      <name val="Calibri"/>
      <family val="2"/>
      <scheme val="minor"/>
    </font>
    <font>
      <b/>
      <sz val="11"/>
      <color theme="4"/>
      <name val="Calibri"/>
      <family val="2"/>
      <scheme val="minor"/>
    </font>
    <font>
      <sz val="9"/>
      <color theme="1"/>
      <name val="Calibri"/>
      <family val="2"/>
      <scheme val="minor"/>
    </font>
    <font>
      <b/>
      <sz val="11"/>
      <color rgb="FF0000FF"/>
      <name val="Calibri"/>
      <family val="2"/>
      <scheme val="minor"/>
    </font>
    <font>
      <sz val="11"/>
      <color rgb="FFB2B2B2"/>
      <name val="Calibri"/>
      <family val="2"/>
      <scheme val="minor"/>
    </font>
    <font>
      <b/>
      <sz val="11"/>
      <color rgb="FFA4032F"/>
      <name val="Calibri"/>
      <family val="2"/>
      <scheme val="minor"/>
    </font>
    <font>
      <sz val="12"/>
      <color theme="4" tint="0.79998168889431442"/>
      <name val="Calibri"/>
      <family val="2"/>
      <scheme val="minor"/>
    </font>
    <font>
      <sz val="11"/>
      <color theme="9" tint="-0.249977111117893"/>
      <name val="Calibri"/>
      <family val="2"/>
      <scheme val="minor"/>
    </font>
  </fonts>
  <fills count="17">
    <fill>
      <patternFill patternType="none"/>
    </fill>
    <fill>
      <patternFill patternType="gray125"/>
    </fill>
    <fill>
      <patternFill patternType="solid">
        <fgColor rgb="FFFFFFCC"/>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4.9989318521683403E-2"/>
        <bgColor indexed="64"/>
      </patternFill>
    </fill>
    <fill>
      <patternFill patternType="solid">
        <fgColor rgb="FF051C2C"/>
        <bgColor rgb="FF000000"/>
      </patternFill>
    </fill>
    <fill>
      <patternFill patternType="solid">
        <fgColor rgb="FFFFC000"/>
        <bgColor indexed="64"/>
      </patternFill>
    </fill>
    <fill>
      <patternFill patternType="solid">
        <fgColor theme="6" tint="0.79998168889431442"/>
        <bgColor indexed="64"/>
      </patternFill>
    </fill>
    <fill>
      <patternFill patternType="solid">
        <fgColor theme="0" tint="-0.34998626667073579"/>
        <bgColor indexed="64"/>
      </patternFill>
    </fill>
    <fill>
      <patternFill patternType="solid">
        <fgColor rgb="FFB2B2B2"/>
        <bgColor indexed="64"/>
      </patternFill>
    </fill>
    <fill>
      <patternFill patternType="solid">
        <fgColor rgb="FFE1E6EB"/>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bgColor indexed="64"/>
      </patternFill>
    </fill>
    <fill>
      <patternFill patternType="solid">
        <fgColor theme="0"/>
        <bgColor indexed="64"/>
      </patternFill>
    </fill>
  </fills>
  <borders count="14">
    <border>
      <left/>
      <right/>
      <top/>
      <bottom/>
      <diagonal/>
    </border>
    <border>
      <left/>
      <right/>
      <top/>
      <bottom style="thin">
        <color indexed="64"/>
      </bottom>
      <diagonal/>
    </border>
    <border>
      <left/>
      <right/>
      <top/>
      <bottom style="medium">
        <color indexed="64"/>
      </bottom>
      <diagonal/>
    </border>
    <border>
      <left/>
      <right/>
      <top style="thin">
        <color indexed="64"/>
      </top>
      <bottom/>
      <diagonal/>
    </border>
    <border>
      <left/>
      <right/>
      <top/>
      <bottom style="medium">
        <color rgb="FFE6E6E6"/>
      </bottom>
      <diagonal/>
    </border>
    <border>
      <left style="dotted">
        <color indexed="64"/>
      </left>
      <right style="dotted">
        <color indexed="64"/>
      </right>
      <top style="dotted">
        <color indexed="64"/>
      </top>
      <bottom style="dotted">
        <color indexed="64"/>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
      <left style="medium">
        <color indexed="64"/>
      </left>
      <right style="medium">
        <color indexed="64"/>
      </right>
      <top/>
      <bottom style="medium">
        <color indexed="64"/>
      </bottom>
      <diagonal/>
    </border>
    <border diagonalUp="1" diagonalDown="1">
      <left/>
      <right/>
      <top/>
      <bottom/>
      <diagonal style="thin">
        <color auto="1"/>
      </diagonal>
    </border>
    <border>
      <left style="dotted">
        <color indexed="64"/>
      </left>
      <right style="dotted">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xf numFmtId="9" fontId="1" fillId="0" borderId="0"/>
    <xf numFmtId="9" fontId="1" fillId="0" borderId="0" applyFont="0" applyFill="0" applyBorder="0" applyAlignment="0" applyProtection="0"/>
  </cellStyleXfs>
  <cellXfs count="224">
    <xf numFmtId="0" fontId="0" fillId="0" borderId="0" xfId="0"/>
    <xf numFmtId="0" fontId="3" fillId="0" borderId="0" xfId="0" applyFont="1"/>
    <xf numFmtId="0" fontId="0" fillId="0" borderId="0" xfId="0" applyAlignment="1">
      <alignment horizontal="left"/>
    </xf>
    <xf numFmtId="0" fontId="5" fillId="2" borderId="0" xfId="0" applyFont="1" applyFill="1" applyAlignment="1">
      <alignment horizontal="left"/>
    </xf>
    <xf numFmtId="164" fontId="4" fillId="0" borderId="0" xfId="1" applyNumberFormat="1" applyFont="1"/>
    <xf numFmtId="0" fontId="2" fillId="0" borderId="0" xfId="0" applyFont="1"/>
    <xf numFmtId="0" fontId="2" fillId="0" borderId="1" xfId="0" applyFont="1" applyBorder="1"/>
    <xf numFmtId="0" fontId="5" fillId="2" borderId="0" xfId="0" applyFont="1" applyFill="1"/>
    <xf numFmtId="0" fontId="5" fillId="0" borderId="0" xfId="0" applyFont="1"/>
    <xf numFmtId="0" fontId="2" fillId="0" borderId="1" xfId="0" applyFont="1" applyBorder="1" applyAlignment="1">
      <alignment horizontal="left"/>
    </xf>
    <xf numFmtId="9" fontId="5" fillId="2" borderId="0" xfId="0" applyNumberFormat="1" applyFont="1" applyFill="1" applyAlignment="1">
      <alignment horizontal="left"/>
    </xf>
    <xf numFmtId="0" fontId="7" fillId="0" borderId="1" xfId="0" applyFont="1" applyBorder="1" applyAlignment="1">
      <alignment horizontal="left" wrapText="1"/>
    </xf>
    <xf numFmtId="9" fontId="5" fillId="0" borderId="0" xfId="2" applyFont="1"/>
    <xf numFmtId="0" fontId="2" fillId="0" borderId="1" xfId="0" applyFont="1" applyBorder="1" applyAlignment="1">
      <alignment wrapText="1"/>
    </xf>
    <xf numFmtId="0" fontId="0" fillId="0" borderId="0" xfId="0" applyAlignment="1">
      <alignment wrapText="1"/>
    </xf>
    <xf numFmtId="0" fontId="0" fillId="0" borderId="1" xfId="0" applyBorder="1"/>
    <xf numFmtId="0" fontId="0" fillId="0" borderId="0" xfId="0" applyAlignment="1">
      <alignment vertical="top" wrapText="1"/>
    </xf>
    <xf numFmtId="0" fontId="2" fillId="0" borderId="1" xfId="0" applyFont="1" applyBorder="1" applyAlignment="1">
      <alignment horizontal="left" wrapText="1"/>
    </xf>
    <xf numFmtId="0" fontId="8" fillId="0" borderId="0" xfId="0" applyFont="1"/>
    <xf numFmtId="0" fontId="0" fillId="0" borderId="0" xfId="0" applyAlignment="1">
      <alignment horizontal="left" wrapText="1"/>
    </xf>
    <xf numFmtId="164" fontId="0" fillId="0" borderId="0" xfId="0" applyNumberFormat="1"/>
    <xf numFmtId="43" fontId="9" fillId="0" borderId="0" xfId="0" applyNumberFormat="1" applyFont="1"/>
    <xf numFmtId="164" fontId="8" fillId="0" borderId="0" xfId="1" applyNumberFormat="1" applyFont="1"/>
    <xf numFmtId="164" fontId="4" fillId="0" borderId="1" xfId="1" applyNumberFormat="1" applyFont="1" applyBorder="1"/>
    <xf numFmtId="164" fontId="9" fillId="0" borderId="0" xfId="1" applyNumberFormat="1" applyFont="1"/>
    <xf numFmtId="43" fontId="0" fillId="0" borderId="0" xfId="0" applyNumberFormat="1"/>
    <xf numFmtId="164" fontId="9" fillId="0" borderId="1" xfId="1" applyNumberFormat="1" applyFont="1" applyBorder="1"/>
    <xf numFmtId="0" fontId="2" fillId="0" borderId="2" xfId="0" applyFont="1" applyBorder="1"/>
    <xf numFmtId="164" fontId="9" fillId="0" borderId="2" xfId="1" applyNumberFormat="1" applyFont="1" applyBorder="1"/>
    <xf numFmtId="164" fontId="5" fillId="2" borderId="0" xfId="0" applyNumberFormat="1" applyFont="1" applyFill="1"/>
    <xf numFmtId="165" fontId="1" fillId="0" borderId="0" xfId="2" applyNumberFormat="1"/>
    <xf numFmtId="165" fontId="0" fillId="0" borderId="0" xfId="0" applyNumberFormat="1"/>
    <xf numFmtId="10" fontId="1" fillId="0" borderId="0" xfId="2" applyNumberFormat="1"/>
    <xf numFmtId="0" fontId="0" fillId="0" borderId="3" xfId="0" applyBorder="1"/>
    <xf numFmtId="0" fontId="15" fillId="0" borderId="0" xfId="0" applyFont="1"/>
    <xf numFmtId="9" fontId="1" fillId="0" borderId="0" xfId="2"/>
    <xf numFmtId="3" fontId="5" fillId="2" borderId="0" xfId="0" applyNumberFormat="1" applyFont="1" applyFill="1"/>
    <xf numFmtId="166" fontId="8" fillId="0" borderId="0" xfId="0" applyNumberFormat="1" applyFont="1"/>
    <xf numFmtId="165" fontId="8" fillId="0" borderId="0" xfId="0" applyNumberFormat="1" applyFont="1"/>
    <xf numFmtId="9" fontId="8" fillId="0" borderId="0" xfId="0" applyNumberFormat="1" applyFont="1"/>
    <xf numFmtId="9" fontId="0" fillId="0" borderId="0" xfId="3" applyFont="1"/>
    <xf numFmtId="9" fontId="0" fillId="0" borderId="0" xfId="0" applyNumberFormat="1"/>
    <xf numFmtId="0" fontId="17" fillId="6" borderId="1" xfId="0" applyFont="1" applyFill="1" applyBorder="1" applyAlignment="1">
      <alignment horizontal="left" vertical="center" wrapText="1"/>
    </xf>
    <xf numFmtId="0" fontId="18" fillId="0" borderId="0" xfId="0" applyFont="1" applyAlignment="1">
      <alignment horizontal="left"/>
    </xf>
    <xf numFmtId="2" fontId="18" fillId="0" borderId="0" xfId="3" applyNumberFormat="1" applyFont="1" applyAlignment="1">
      <alignment horizontal="right"/>
    </xf>
    <xf numFmtId="166" fontId="0" fillId="0" borderId="0" xfId="0" applyNumberFormat="1"/>
    <xf numFmtId="167" fontId="5" fillId="2" borderId="0" xfId="0" applyNumberFormat="1" applyFont="1" applyFill="1"/>
    <xf numFmtId="1" fontId="0" fillId="0" borderId="0" xfId="0" applyNumberFormat="1"/>
    <xf numFmtId="0" fontId="20" fillId="0" borderId="0" xfId="0" applyFont="1"/>
    <xf numFmtId="0" fontId="0" fillId="0" borderId="2" xfId="0" applyBorder="1"/>
    <xf numFmtId="164" fontId="2" fillId="0" borderId="0" xfId="0" applyNumberFormat="1" applyFont="1"/>
    <xf numFmtId="0" fontId="21"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0" fillId="0" borderId="0" xfId="0" applyAlignment="1">
      <alignment horizontal="left" vertical="center" indent="2"/>
    </xf>
    <xf numFmtId="164" fontId="0" fillId="0" borderId="1" xfId="0" applyNumberFormat="1" applyBorder="1"/>
    <xf numFmtId="0" fontId="23" fillId="0" borderId="0" xfId="0" applyFont="1" applyAlignment="1">
      <alignment vertical="center" wrapText="1"/>
    </xf>
    <xf numFmtId="0" fontId="22" fillId="0" borderId="0" xfId="0" applyFont="1" applyAlignment="1">
      <alignment vertical="center" wrapText="1"/>
    </xf>
    <xf numFmtId="0" fontId="24" fillId="0" borderId="4" xfId="0" applyFont="1" applyBorder="1" applyAlignment="1">
      <alignment horizontal="left" vertical="center" wrapText="1" indent="1"/>
    </xf>
    <xf numFmtId="0" fontId="25" fillId="0" borderId="4" xfId="0" applyFont="1" applyBorder="1" applyAlignment="1">
      <alignment horizontal="left" vertical="center" wrapText="1" indent="1"/>
    </xf>
    <xf numFmtId="3" fontId="25" fillId="0" borderId="4" xfId="0" applyNumberFormat="1" applyFont="1" applyBorder="1" applyAlignment="1">
      <alignment horizontal="left" vertical="center" wrapText="1" indent="1"/>
    </xf>
    <xf numFmtId="10" fontId="24" fillId="0" borderId="4" xfId="0" applyNumberFormat="1" applyFont="1" applyBorder="1" applyAlignment="1">
      <alignment horizontal="left" vertical="center" wrapText="1" indent="1"/>
    </xf>
    <xf numFmtId="0" fontId="24" fillId="0" borderId="0" xfId="0" applyFont="1" applyAlignment="1">
      <alignment horizontal="left" vertical="center" wrapText="1" indent="1"/>
    </xf>
    <xf numFmtId="0" fontId="25" fillId="0" borderId="0" xfId="0" applyFont="1" applyAlignment="1">
      <alignment horizontal="left" vertical="center" wrapText="1" indent="1"/>
    </xf>
    <xf numFmtId="3" fontId="25" fillId="0" borderId="0" xfId="0" applyNumberFormat="1" applyFont="1" applyAlignment="1">
      <alignment horizontal="left" vertical="center" wrapText="1" indent="1"/>
    </xf>
    <xf numFmtId="10" fontId="24" fillId="0" borderId="0" xfId="0" applyNumberFormat="1" applyFont="1" applyAlignment="1">
      <alignment horizontal="left" vertical="center" wrapText="1" indent="1"/>
    </xf>
    <xf numFmtId="10" fontId="0" fillId="0" borderId="0" xfId="0" applyNumberFormat="1"/>
    <xf numFmtId="0" fontId="0" fillId="0" borderId="0" xfId="0" applyAlignment="1">
      <alignment horizontal="right"/>
    </xf>
    <xf numFmtId="0" fontId="2" fillId="0" borderId="0" xfId="0" applyFont="1" applyAlignment="1">
      <alignment wrapText="1"/>
    </xf>
    <xf numFmtId="0" fontId="16" fillId="0" borderId="0" xfId="0" applyFont="1"/>
    <xf numFmtId="0" fontId="2" fillId="0" borderId="0" xfId="0" applyFont="1" applyAlignment="1">
      <alignment horizontal="right"/>
    </xf>
    <xf numFmtId="2" fontId="0" fillId="0" borderId="0" xfId="0" applyNumberFormat="1"/>
    <xf numFmtId="165" fontId="27" fillId="0" borderId="0" xfId="0" applyNumberFormat="1" applyFont="1"/>
    <xf numFmtId="0" fontId="2" fillId="7" borderId="0" xfId="0" applyFont="1" applyFill="1"/>
    <xf numFmtId="10" fontId="15" fillId="0" borderId="0" xfId="0" applyNumberFormat="1" applyFont="1"/>
    <xf numFmtId="166" fontId="27" fillId="0" borderId="0" xfId="0" applyNumberFormat="1" applyFont="1"/>
    <xf numFmtId="168" fontId="8" fillId="0" borderId="0" xfId="1" applyNumberFormat="1" applyFont="1"/>
    <xf numFmtId="164" fontId="2" fillId="8" borderId="0" xfId="0" applyNumberFormat="1" applyFont="1" applyFill="1"/>
    <xf numFmtId="0" fontId="0" fillId="2" borderId="5" xfId="0" applyFill="1" applyBorder="1"/>
    <xf numFmtId="0" fontId="28" fillId="0" borderId="0" xfId="0" applyFont="1"/>
    <xf numFmtId="0" fontId="16" fillId="4" borderId="0" xfId="0" applyFont="1" applyFill="1"/>
    <xf numFmtId="0" fontId="2" fillId="8" borderId="0" xfId="0" applyFont="1" applyFill="1"/>
    <xf numFmtId="165" fontId="2" fillId="8" borderId="0" xfId="2" applyNumberFormat="1" applyFont="1" applyFill="1"/>
    <xf numFmtId="0" fontId="26" fillId="0" borderId="0" xfId="0" applyFont="1"/>
    <xf numFmtId="0" fontId="16" fillId="4" borderId="0" xfId="0" applyFont="1" applyFill="1" applyAlignment="1">
      <alignment wrapText="1"/>
    </xf>
    <xf numFmtId="0" fontId="0" fillId="3" borderId="0" xfId="0" applyFill="1"/>
    <xf numFmtId="166" fontId="0" fillId="3" borderId="0" xfId="0" applyNumberFormat="1" applyFill="1"/>
    <xf numFmtId="9" fontId="1" fillId="3" borderId="0" xfId="2" applyFill="1"/>
    <xf numFmtId="9" fontId="0" fillId="3" borderId="0" xfId="0" applyNumberFormat="1" applyFill="1"/>
    <xf numFmtId="43" fontId="0" fillId="0" borderId="6" xfId="0" applyNumberFormat="1" applyBorder="1"/>
    <xf numFmtId="165" fontId="2" fillId="0" borderId="0" xfId="2" applyNumberFormat="1" applyFont="1"/>
    <xf numFmtId="0" fontId="16" fillId="9" borderId="0" xfId="0" applyFont="1" applyFill="1" applyAlignment="1">
      <alignment wrapText="1"/>
    </xf>
    <xf numFmtId="0" fontId="10" fillId="5" borderId="5" xfId="0" applyFont="1" applyFill="1" applyBorder="1"/>
    <xf numFmtId="164" fontId="2" fillId="0" borderId="1" xfId="0" applyNumberFormat="1" applyFont="1" applyBorder="1"/>
    <xf numFmtId="9" fontId="15" fillId="0" borderId="0" xfId="2" applyFont="1"/>
    <xf numFmtId="168" fontId="9" fillId="0" borderId="0" xfId="1" applyNumberFormat="1" applyFont="1"/>
    <xf numFmtId="0" fontId="29" fillId="0" borderId="0" xfId="0" applyFont="1"/>
    <xf numFmtId="9" fontId="27" fillId="0" borderId="0" xfId="0" applyNumberFormat="1" applyFont="1"/>
    <xf numFmtId="9" fontId="30" fillId="0" borderId="0" xfId="0" applyNumberFormat="1" applyFont="1"/>
    <xf numFmtId="0" fontId="31" fillId="0" borderId="0" xfId="0" applyFont="1"/>
    <xf numFmtId="0" fontId="32" fillId="0" borderId="0" xfId="0" applyFont="1" applyAlignment="1">
      <alignment wrapText="1"/>
    </xf>
    <xf numFmtId="0" fontId="32" fillId="0" borderId="0" xfId="0" applyFont="1" applyAlignment="1">
      <alignment horizontal="right"/>
    </xf>
    <xf numFmtId="164" fontId="9" fillId="0" borderId="3" xfId="1" applyNumberFormat="1" applyFont="1" applyBorder="1"/>
    <xf numFmtId="164" fontId="8" fillId="0" borderId="3" xfId="1" applyNumberFormat="1" applyFont="1" applyBorder="1"/>
    <xf numFmtId="164" fontId="8" fillId="0" borderId="1" xfId="1" applyNumberFormat="1" applyFont="1" applyBorder="1"/>
    <xf numFmtId="0" fontId="26" fillId="0" borderId="1" xfId="0" applyFont="1" applyBorder="1" applyAlignment="1">
      <alignment wrapText="1"/>
    </xf>
    <xf numFmtId="164" fontId="30" fillId="0" borderId="0" xfId="0" applyNumberFormat="1" applyFont="1"/>
    <xf numFmtId="164" fontId="33" fillId="0" borderId="1" xfId="1" applyNumberFormat="1" applyFont="1" applyBorder="1"/>
    <xf numFmtId="164" fontId="30" fillId="0" borderId="0" xfId="1" applyNumberFormat="1" applyFont="1"/>
    <xf numFmtId="164" fontId="1" fillId="0" borderId="0" xfId="1" applyNumberFormat="1"/>
    <xf numFmtId="164" fontId="6" fillId="0" borderId="1" xfId="1" applyNumberFormat="1" applyFont="1" applyBorder="1"/>
    <xf numFmtId="9" fontId="26" fillId="0" borderId="0" xfId="0" applyNumberFormat="1" applyFont="1"/>
    <xf numFmtId="0" fontId="34" fillId="0" borderId="0" xfId="0" applyFont="1" applyAlignment="1">
      <alignment horizontal="left"/>
    </xf>
    <xf numFmtId="0" fontId="29" fillId="0" borderId="0" xfId="0" applyFont="1" applyAlignment="1">
      <alignment horizontal="left"/>
    </xf>
    <xf numFmtId="0" fontId="35" fillId="0" borderId="0" xfId="0" applyFont="1"/>
    <xf numFmtId="0" fontId="36" fillId="0" borderId="0" xfId="0" applyFont="1" applyAlignment="1">
      <alignment horizontal="left"/>
    </xf>
    <xf numFmtId="0" fontId="9" fillId="0" borderId="0" xfId="0" applyFont="1"/>
    <xf numFmtId="165" fontId="9" fillId="0" borderId="0" xfId="2" applyNumberFormat="1" applyFont="1"/>
    <xf numFmtId="164" fontId="8" fillId="0" borderId="0" xfId="0" applyNumberFormat="1" applyFont="1"/>
    <xf numFmtId="169" fontId="0" fillId="0" borderId="0" xfId="0" applyNumberFormat="1"/>
    <xf numFmtId="0" fontId="10" fillId="5" borderId="7" xfId="0" applyFont="1" applyFill="1" applyBorder="1"/>
    <xf numFmtId="0" fontId="10" fillId="5" borderId="8" xfId="0" applyFont="1" applyFill="1" applyBorder="1"/>
    <xf numFmtId="0" fontId="10" fillId="5" borderId="6" xfId="0" applyFont="1" applyFill="1" applyBorder="1"/>
    <xf numFmtId="0" fontId="29" fillId="0" borderId="9" xfId="0" applyFont="1" applyBorder="1"/>
    <xf numFmtId="0" fontId="29" fillId="0" borderId="1" xfId="0" applyFont="1" applyBorder="1"/>
    <xf numFmtId="0" fontId="28" fillId="0" borderId="1" xfId="0" applyFont="1" applyBorder="1"/>
    <xf numFmtId="0" fontId="0" fillId="3" borderId="1" xfId="0" applyFill="1" applyBorder="1"/>
    <xf numFmtId="0" fontId="0" fillId="0" borderId="1" xfId="0" applyBorder="1" applyAlignment="1">
      <alignment horizontal="right"/>
    </xf>
    <xf numFmtId="168" fontId="8" fillId="0" borderId="1" xfId="1" applyNumberFormat="1" applyFont="1" applyBorder="1"/>
    <xf numFmtId="9" fontId="0" fillId="3" borderId="1" xfId="0" applyNumberFormat="1" applyFill="1" applyBorder="1"/>
    <xf numFmtId="0" fontId="29" fillId="0" borderId="0" xfId="0" applyFont="1" applyAlignment="1">
      <alignment horizontal="right"/>
    </xf>
    <xf numFmtId="165" fontId="15" fillId="0" borderId="0" xfId="2" applyNumberFormat="1" applyFont="1"/>
    <xf numFmtId="166" fontId="33" fillId="0" borderId="0" xfId="0" applyNumberFormat="1" applyFont="1"/>
    <xf numFmtId="0" fontId="0" fillId="0" borderId="0" xfId="0" applyAlignment="1">
      <alignment vertical="center"/>
    </xf>
    <xf numFmtId="0" fontId="0" fillId="0" borderId="10" xfId="0" applyBorder="1"/>
    <xf numFmtId="0" fontId="37" fillId="4" borderId="0" xfId="0" applyFont="1" applyFill="1"/>
    <xf numFmtId="9" fontId="30" fillId="0" borderId="0" xfId="2" applyFont="1"/>
    <xf numFmtId="168" fontId="0" fillId="0" borderId="0" xfId="0" applyNumberFormat="1"/>
    <xf numFmtId="0" fontId="10" fillId="5" borderId="11" xfId="0" applyFont="1" applyFill="1" applyBorder="1"/>
    <xf numFmtId="165" fontId="30" fillId="0" borderId="0" xfId="2" applyNumberFormat="1" applyFont="1"/>
    <xf numFmtId="0" fontId="2" fillId="0" borderId="0" xfId="0" applyFont="1" applyAlignment="1">
      <alignment horizontal="left"/>
    </xf>
    <xf numFmtId="0" fontId="11" fillId="0" borderId="0" xfId="0" applyFont="1"/>
    <xf numFmtId="9" fontId="12" fillId="0" borderId="0" xfId="2" applyFont="1"/>
    <xf numFmtId="0" fontId="5" fillId="0" borderId="0" xfId="0" applyFont="1" applyAlignment="1">
      <alignment vertical="top" wrapText="1"/>
    </xf>
    <xf numFmtId="0" fontId="2" fillId="0" borderId="0" xfId="0" applyFont="1" applyAlignment="1">
      <alignment horizontal="left" wrapText="1"/>
    </xf>
    <xf numFmtId="9" fontId="5" fillId="0" borderId="0" xfId="0" applyNumberFormat="1" applyFont="1" applyAlignment="1">
      <alignment horizontal="left"/>
    </xf>
    <xf numFmtId="0" fontId="5" fillId="0" borderId="0" xfId="0" applyFont="1" applyAlignment="1">
      <alignment horizontal="left"/>
    </xf>
    <xf numFmtId="9" fontId="8" fillId="0" borderId="0" xfId="2" applyFont="1"/>
    <xf numFmtId="0" fontId="27" fillId="2" borderId="7" xfId="0" applyFont="1" applyFill="1" applyBorder="1"/>
    <xf numFmtId="9" fontId="27" fillId="2" borderId="12" xfId="2" applyFont="1" applyFill="1" applyBorder="1"/>
    <xf numFmtId="165" fontId="27" fillId="2" borderId="12" xfId="2" applyNumberFormat="1" applyFont="1" applyFill="1" applyBorder="1"/>
    <xf numFmtId="0" fontId="0" fillId="11" borderId="0" xfId="0" applyFill="1"/>
    <xf numFmtId="9" fontId="2" fillId="11" borderId="0" xfId="2" applyFont="1" applyFill="1"/>
    <xf numFmtId="0" fontId="39" fillId="11" borderId="0" xfId="0" applyFont="1" applyFill="1"/>
    <xf numFmtId="0" fontId="40" fillId="11" borderId="0" xfId="0" applyFont="1" applyFill="1"/>
    <xf numFmtId="0" fontId="41" fillId="11" borderId="0" xfId="0" applyFont="1" applyFill="1"/>
    <xf numFmtId="9" fontId="41" fillId="11" borderId="0" xfId="2" applyFont="1" applyFill="1"/>
    <xf numFmtId="0" fontId="0" fillId="10" borderId="0" xfId="0" applyFill="1"/>
    <xf numFmtId="166" fontId="41" fillId="11" borderId="0" xfId="0" applyNumberFormat="1" applyFont="1" applyFill="1"/>
    <xf numFmtId="0" fontId="42" fillId="11" borderId="0" xfId="0" applyFont="1" applyFill="1"/>
    <xf numFmtId="0" fontId="15" fillId="11" borderId="0" xfId="0" applyFont="1" applyFill="1"/>
    <xf numFmtId="3" fontId="41" fillId="11" borderId="0" xfId="0" applyNumberFormat="1" applyFont="1" applyFill="1"/>
    <xf numFmtId="0" fontId="26" fillId="0" borderId="1" xfId="0" applyFont="1" applyBorder="1"/>
    <xf numFmtId="0" fontId="21" fillId="13" borderId="0" xfId="0" applyFont="1" applyFill="1" applyAlignment="1">
      <alignment vertical="center"/>
    </xf>
    <xf numFmtId="0" fontId="44" fillId="0" borderId="1" xfId="0" applyFont="1" applyBorder="1"/>
    <xf numFmtId="0" fontId="45" fillId="0" borderId="0" xfId="0" applyFont="1"/>
    <xf numFmtId="0" fontId="30" fillId="0" borderId="0" xfId="0" applyFont="1"/>
    <xf numFmtId="165" fontId="41" fillId="11" borderId="0" xfId="2" applyNumberFormat="1" applyFont="1" applyFill="1"/>
    <xf numFmtId="10" fontId="27" fillId="2" borderId="0" xfId="0" applyNumberFormat="1" applyFont="1" applyFill="1"/>
    <xf numFmtId="9" fontId="27" fillId="2" borderId="0" xfId="0" applyNumberFormat="1" applyFont="1" applyFill="1"/>
    <xf numFmtId="0" fontId="46" fillId="0" borderId="0" xfId="0" applyFont="1" applyAlignment="1">
      <alignment wrapText="1"/>
    </xf>
    <xf numFmtId="170" fontId="0" fillId="0" borderId="0" xfId="0" applyNumberFormat="1"/>
    <xf numFmtId="164" fontId="27" fillId="0" borderId="0" xfId="0" applyNumberFormat="1" applyFont="1"/>
    <xf numFmtId="164" fontId="47" fillId="0" borderId="0" xfId="1" applyNumberFormat="1" applyFont="1"/>
    <xf numFmtId="9" fontId="27" fillId="2" borderId="0" xfId="2" applyFont="1" applyFill="1"/>
    <xf numFmtId="171" fontId="0" fillId="0" borderId="0" xfId="0" applyNumberFormat="1"/>
    <xf numFmtId="164" fontId="0" fillId="0" borderId="0" xfId="0" applyNumberFormat="1" applyAlignment="1">
      <alignment wrapText="1"/>
    </xf>
    <xf numFmtId="164" fontId="0" fillId="0" borderId="13" xfId="0" applyNumberFormat="1" applyBorder="1"/>
    <xf numFmtId="164" fontId="26" fillId="0" borderId="0" xfId="0" applyNumberFormat="1" applyFont="1"/>
    <xf numFmtId="164" fontId="30" fillId="0" borderId="1" xfId="1" applyNumberFormat="1" applyFont="1" applyBorder="1"/>
    <xf numFmtId="164" fontId="1" fillId="0" borderId="1" xfId="1" applyNumberFormat="1" applyBorder="1"/>
    <xf numFmtId="164" fontId="48" fillId="0" borderId="0" xfId="0" applyNumberFormat="1" applyFont="1"/>
    <xf numFmtId="0" fontId="48" fillId="0" borderId="0" xfId="0" applyFont="1"/>
    <xf numFmtId="165" fontId="49" fillId="0" borderId="0" xfId="2" applyNumberFormat="1" applyFont="1"/>
    <xf numFmtId="2" fontId="27" fillId="2" borderId="0" xfId="0" applyNumberFormat="1" applyFont="1" applyFill="1"/>
    <xf numFmtId="0" fontId="46" fillId="0" borderId="0" xfId="0" applyFont="1"/>
    <xf numFmtId="172" fontId="0" fillId="0" borderId="0" xfId="0" applyNumberFormat="1"/>
    <xf numFmtId="0" fontId="50" fillId="11" borderId="0" xfId="0" applyFont="1" applyFill="1"/>
    <xf numFmtId="0" fontId="0" fillId="0" borderId="0" xfId="0" applyAlignment="1">
      <alignment horizontal="center"/>
    </xf>
    <xf numFmtId="0" fontId="51" fillId="0" borderId="0" xfId="0" applyFont="1"/>
    <xf numFmtId="0" fontId="2" fillId="14" borderId="0" xfId="0" applyFont="1" applyFill="1" applyAlignment="1">
      <alignment horizontal="right"/>
    </xf>
    <xf numFmtId="0" fontId="0" fillId="14" borderId="0" xfId="0" applyFill="1" applyAlignment="1">
      <alignment horizontal="right"/>
    </xf>
    <xf numFmtId="0" fontId="0" fillId="14" borderId="0" xfId="0" applyFill="1"/>
    <xf numFmtId="0" fontId="32" fillId="14" borderId="0" xfId="0" applyFont="1" applyFill="1"/>
    <xf numFmtId="165" fontId="1" fillId="14" borderId="0" xfId="2" applyNumberFormat="1" applyFill="1"/>
    <xf numFmtId="0" fontId="34" fillId="0" borderId="0" xfId="0" applyFont="1"/>
    <xf numFmtId="9" fontId="29" fillId="0" borderId="0" xfId="0" applyNumberFormat="1" applyFont="1"/>
    <xf numFmtId="165" fontId="8" fillId="0" borderId="0" xfId="2" applyNumberFormat="1" applyFont="1"/>
    <xf numFmtId="164" fontId="0" fillId="3" borderId="0" xfId="0" applyNumberFormat="1" applyFill="1"/>
    <xf numFmtId="0" fontId="8" fillId="3" borderId="0" xfId="0" applyFont="1" applyFill="1"/>
    <xf numFmtId="9" fontId="27" fillId="0" borderId="0" xfId="2" applyFont="1"/>
    <xf numFmtId="164" fontId="8" fillId="12" borderId="0" xfId="1" applyNumberFormat="1" applyFont="1" applyFill="1"/>
    <xf numFmtId="0" fontId="0" fillId="0" borderId="1" xfId="0" applyBorder="1" applyAlignment="1">
      <alignment wrapText="1"/>
    </xf>
    <xf numFmtId="168" fontId="8" fillId="0" borderId="0" xfId="1" applyNumberFormat="1" applyFont="1" applyAlignment="1">
      <alignment wrapText="1"/>
    </xf>
    <xf numFmtId="168" fontId="8" fillId="0" borderId="1" xfId="1" applyNumberFormat="1" applyFont="1" applyBorder="1" applyAlignment="1">
      <alignment wrapText="1"/>
    </xf>
    <xf numFmtId="0" fontId="16" fillId="4" borderId="13" xfId="0" applyFont="1" applyFill="1" applyBorder="1" applyAlignment="1">
      <alignment horizontal="left" vertical="top" wrapText="1"/>
    </xf>
    <xf numFmtId="0" fontId="16" fillId="9" borderId="13" xfId="0" applyFont="1" applyFill="1" applyBorder="1" applyAlignment="1">
      <alignment horizontal="left" vertical="top" wrapText="1"/>
    </xf>
    <xf numFmtId="0" fontId="0" fillId="0" borderId="13" xfId="0" applyBorder="1" applyAlignment="1">
      <alignment horizontal="left" vertical="top" wrapText="1"/>
    </xf>
    <xf numFmtId="0" fontId="2" fillId="0" borderId="13" xfId="0" applyFont="1" applyBorder="1" applyAlignment="1">
      <alignment horizontal="left" vertical="top" wrapText="1"/>
    </xf>
    <xf numFmtId="0" fontId="43" fillId="0" borderId="13" xfId="0" applyFont="1" applyBorder="1" applyAlignment="1">
      <alignment horizontal="left" vertical="top" wrapText="1"/>
    </xf>
    <xf numFmtId="0" fontId="0" fillId="0" borderId="13" xfId="0" applyBorder="1" applyAlignment="1">
      <alignment horizontal="left" vertical="top"/>
    </xf>
    <xf numFmtId="0" fontId="0" fillId="2" borderId="13" xfId="0" applyFill="1" applyBorder="1" applyAlignment="1">
      <alignment horizontal="left" vertical="top"/>
    </xf>
    <xf numFmtId="0" fontId="10" fillId="5" borderId="13" xfId="0" applyFont="1" applyFill="1" applyBorder="1" applyAlignment="1">
      <alignment horizontal="left" vertical="top"/>
    </xf>
    <xf numFmtId="164" fontId="0" fillId="0" borderId="13" xfId="0" applyNumberFormat="1" applyBorder="1" applyAlignment="1">
      <alignment horizontal="left" vertical="top"/>
    </xf>
    <xf numFmtId="9" fontId="1" fillId="0" borderId="13" xfId="2" applyBorder="1" applyAlignment="1">
      <alignment horizontal="left" vertical="top"/>
    </xf>
    <xf numFmtId="0" fontId="0" fillId="15" borderId="13" xfId="0" applyFill="1" applyBorder="1" applyAlignment="1">
      <alignment horizontal="left" vertical="top"/>
    </xf>
    <xf numFmtId="0" fontId="26" fillId="0" borderId="13" xfId="0" applyFont="1" applyBorder="1" applyAlignment="1">
      <alignment horizontal="left" vertical="top"/>
    </xf>
    <xf numFmtId="0" fontId="0" fillId="12" borderId="13" xfId="0" applyFill="1" applyBorder="1" applyAlignment="1">
      <alignment horizontal="left" vertical="top"/>
    </xf>
    <xf numFmtId="0" fontId="2" fillId="12" borderId="13" xfId="0" applyFont="1" applyFill="1" applyBorder="1" applyAlignment="1">
      <alignment horizontal="left" vertical="top" wrapText="1"/>
    </xf>
    <xf numFmtId="0" fontId="0" fillId="16" borderId="13" xfId="0" applyFill="1" applyBorder="1" applyAlignment="1">
      <alignment horizontal="left" vertical="top"/>
    </xf>
    <xf numFmtId="164" fontId="8" fillId="0" borderId="13" xfId="1" applyNumberFormat="1" applyFont="1" applyBorder="1" applyAlignment="1">
      <alignment horizontal="left" vertical="top"/>
    </xf>
    <xf numFmtId="0" fontId="0" fillId="8" borderId="13" xfId="0" applyFill="1" applyBorder="1" applyAlignment="1">
      <alignment horizontal="left" vertical="top"/>
    </xf>
    <xf numFmtId="165" fontId="1" fillId="0" borderId="13" xfId="2" applyNumberFormat="1" applyBorder="1" applyAlignment="1">
      <alignment horizontal="left" vertical="top"/>
    </xf>
    <xf numFmtId="172" fontId="8" fillId="0" borderId="0" xfId="0" applyNumberFormat="1" applyFont="1"/>
  </cellXfs>
  <cellStyles count="4">
    <cellStyle name="Comma" xfId="1" builtinId="3"/>
    <cellStyle name="Normal" xfId="0" builtinId="0"/>
    <cellStyle name="Percent" xfId="2" builtinId="5"/>
    <cellStyle name="Percent 2" xfId="3" xr:uid="{7E9FB8A8-156C-4691-A0AE-3785C822F562}"/>
  </cellStyles>
  <dxfs count="2">
    <dxf>
      <font>
        <color rgb="FF9C5700"/>
      </font>
      <fill>
        <patternFill>
          <bgColor rgb="FFFFEB9C"/>
        </patternFill>
      </fill>
    </dxf>
    <dxf>
      <font>
        <color rgb="FF006100"/>
      </font>
      <fill>
        <patternFill>
          <bgColor rgb="FFC6EFCE"/>
        </patternFill>
      </fill>
    </dxf>
  </dxfs>
  <tableStyles count="0" defaultTableStyle="TableStyleMedium9" defaultPivotStyle="PivotStyleLight16"/>
  <colors>
    <mruColors>
      <color rgb="FF0000FF"/>
      <color rgb="FFB2B2B2"/>
      <color rgb="FFFFFFCC"/>
      <color rgb="FFA4032F"/>
      <color rgb="FFE1E6EB"/>
      <color rgb="FFCCCC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38</xdr:col>
      <xdr:colOff>547415</xdr:colOff>
      <xdr:row>57</xdr:row>
      <xdr:rowOff>151742</xdr:rowOff>
    </xdr:from>
    <xdr:to>
      <xdr:col>43</xdr:col>
      <xdr:colOff>598105</xdr:colOff>
      <xdr:row>68</xdr:row>
      <xdr:rowOff>255542</xdr:rowOff>
    </xdr:to>
    <xdr:pic>
      <xdr:nvPicPr>
        <xdr:cNvPr id="2" name="Picture 1">
          <a:extLst>
            <a:ext uri="{FF2B5EF4-FFF2-40B4-BE49-F238E27FC236}">
              <a16:creationId xmlns:a16="http://schemas.microsoft.com/office/drawing/2014/main" id="{3D395CBA-572C-4B7F-4FE7-00D920EF17EF}"/>
            </a:ext>
          </a:extLst>
        </xdr:cNvPr>
        <xdr:cNvPicPr>
          <a:picLocks noChangeAspect="1"/>
        </xdr:cNvPicPr>
      </xdr:nvPicPr>
      <xdr:blipFill>
        <a:blip xmlns:r="http://schemas.openxmlformats.org/officeDocument/2006/relationships" r:embed="rId1"/>
        <a:stretch>
          <a:fillRect/>
        </a:stretch>
      </xdr:blipFill>
      <xdr:spPr>
        <a:xfrm>
          <a:off x="29957684" y="11742934"/>
          <a:ext cx="7143042" cy="4300440"/>
        </a:xfrm>
        <a:prstGeom prst="rect">
          <a:avLst/>
        </a:prstGeom>
      </xdr:spPr>
    </xdr:pic>
    <xdr:clientData/>
  </xdr:twoCellAnchor>
  <xdr:twoCellAnchor editAs="oneCell">
    <xdr:from>
      <xdr:col>11</xdr:col>
      <xdr:colOff>44908</xdr:colOff>
      <xdr:row>29</xdr:row>
      <xdr:rowOff>15455</xdr:rowOff>
    </xdr:from>
    <xdr:to>
      <xdr:col>17</xdr:col>
      <xdr:colOff>334702</xdr:colOff>
      <xdr:row>37</xdr:row>
      <xdr:rowOff>338096</xdr:rowOff>
    </xdr:to>
    <xdr:pic>
      <xdr:nvPicPr>
        <xdr:cNvPr id="3" name="Picture 2">
          <a:extLst>
            <a:ext uri="{FF2B5EF4-FFF2-40B4-BE49-F238E27FC236}">
              <a16:creationId xmlns:a16="http://schemas.microsoft.com/office/drawing/2014/main" id="{7994F6E6-2B0C-97A6-31F9-6B697917B4BF}"/>
            </a:ext>
          </a:extLst>
        </xdr:cNvPr>
        <xdr:cNvPicPr>
          <a:picLocks noChangeAspect="1"/>
        </xdr:cNvPicPr>
      </xdr:nvPicPr>
      <xdr:blipFill>
        <a:blip xmlns:r="http://schemas.openxmlformats.org/officeDocument/2006/relationships" r:embed="rId2"/>
        <a:stretch>
          <a:fillRect/>
        </a:stretch>
      </xdr:blipFill>
      <xdr:spPr>
        <a:xfrm>
          <a:off x="10208643" y="6929484"/>
          <a:ext cx="6251324" cy="35445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0</xdr:colOff>
      <xdr:row>4</xdr:row>
      <xdr:rowOff>0</xdr:rowOff>
    </xdr:from>
    <xdr:to>
      <xdr:col>24</xdr:col>
      <xdr:colOff>143470</xdr:colOff>
      <xdr:row>26</xdr:row>
      <xdr:rowOff>31550</xdr:rowOff>
    </xdr:to>
    <xdr:pic>
      <xdr:nvPicPr>
        <xdr:cNvPr id="2" name="Picture 1">
          <a:extLst>
            <a:ext uri="{FF2B5EF4-FFF2-40B4-BE49-F238E27FC236}">
              <a16:creationId xmlns:a16="http://schemas.microsoft.com/office/drawing/2014/main" id="{D7144262-0F82-3530-4149-FE557F0C7E9D}"/>
            </a:ext>
          </a:extLst>
        </xdr:cNvPr>
        <xdr:cNvPicPr>
          <a:picLocks noChangeAspect="1"/>
        </xdr:cNvPicPr>
      </xdr:nvPicPr>
      <xdr:blipFill>
        <a:blip xmlns:r="http://schemas.openxmlformats.org/officeDocument/2006/relationships" r:embed="rId1"/>
        <a:stretch>
          <a:fillRect/>
        </a:stretch>
      </xdr:blipFill>
      <xdr:spPr>
        <a:xfrm>
          <a:off x="13550348" y="728870"/>
          <a:ext cx="11570295" cy="4159464"/>
        </a:xfrm>
        <a:prstGeom prst="rect">
          <a:avLst/>
        </a:prstGeom>
      </xdr:spPr>
    </xdr:pic>
    <xdr:clientData/>
  </xdr:twoCellAnchor>
  <xdr:twoCellAnchor editAs="oneCell">
    <xdr:from>
      <xdr:col>19</xdr:col>
      <xdr:colOff>138873</xdr:colOff>
      <xdr:row>23</xdr:row>
      <xdr:rowOff>12680</xdr:rowOff>
    </xdr:from>
    <xdr:to>
      <xdr:col>23</xdr:col>
      <xdr:colOff>182218</xdr:colOff>
      <xdr:row>49</xdr:row>
      <xdr:rowOff>95922</xdr:rowOff>
    </xdr:to>
    <xdr:pic>
      <xdr:nvPicPr>
        <xdr:cNvPr id="3" name="Picture 2">
          <a:extLst>
            <a:ext uri="{FF2B5EF4-FFF2-40B4-BE49-F238E27FC236}">
              <a16:creationId xmlns:a16="http://schemas.microsoft.com/office/drawing/2014/main" id="{7CC975FF-8D6D-65CB-F485-2AC20259F53A}"/>
            </a:ext>
          </a:extLst>
        </xdr:cNvPr>
        <xdr:cNvPicPr>
          <a:picLocks noChangeAspect="1"/>
        </xdr:cNvPicPr>
      </xdr:nvPicPr>
      <xdr:blipFill>
        <a:blip xmlns:r="http://schemas.openxmlformats.org/officeDocument/2006/relationships" r:embed="rId2"/>
        <a:stretch>
          <a:fillRect/>
        </a:stretch>
      </xdr:blipFill>
      <xdr:spPr>
        <a:xfrm>
          <a:off x="13689221" y="4319637"/>
          <a:ext cx="10302322" cy="52018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249382</xdr:colOff>
      <xdr:row>30</xdr:row>
      <xdr:rowOff>99579</xdr:rowOff>
    </xdr:from>
    <xdr:to>
      <xdr:col>18</xdr:col>
      <xdr:colOff>421231</xdr:colOff>
      <xdr:row>57</xdr:row>
      <xdr:rowOff>103654</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7202632" y="5814579"/>
          <a:ext cx="8051622" cy="5153925"/>
        </a:xfrm>
        <a:prstGeom prst="rect">
          <a:avLst/>
        </a:prstGeom>
        <a:ln>
          <a:prstDash val="solid"/>
        </a:ln>
      </xdr:spPr>
    </xdr:pic>
    <xdr:clientData/>
  </xdr:twoCellAnchor>
  <xdr:twoCellAnchor editAs="oneCell">
    <xdr:from>
      <xdr:col>0</xdr:col>
      <xdr:colOff>254000</xdr:colOff>
      <xdr:row>30</xdr:row>
      <xdr:rowOff>137969</xdr:rowOff>
    </xdr:from>
    <xdr:to>
      <xdr:col>4</xdr:col>
      <xdr:colOff>198480</xdr:colOff>
      <xdr:row>60</xdr:row>
      <xdr:rowOff>26876</xdr:rowOff>
    </xdr:to>
    <xdr:pic>
      <xdr:nvPicPr>
        <xdr:cNvPr id="3" name="Picture 2">
          <a:extLst>
            <a:ext uri="{FF2B5EF4-FFF2-40B4-BE49-F238E27FC236}">
              <a16:creationId xmlns:a16="http://schemas.microsoft.com/office/drawing/2014/main" id="{9EE9782F-21A3-1EA1-46B8-9EEDDFB99C72}"/>
            </a:ext>
          </a:extLst>
        </xdr:cNvPr>
        <xdr:cNvPicPr>
          <a:picLocks noChangeAspect="1"/>
        </xdr:cNvPicPr>
      </xdr:nvPicPr>
      <xdr:blipFill>
        <a:blip xmlns:r="http://schemas.openxmlformats.org/officeDocument/2006/relationships" r:embed="rId2"/>
        <a:stretch>
          <a:fillRect/>
        </a:stretch>
      </xdr:blipFill>
      <xdr:spPr>
        <a:xfrm>
          <a:off x="254000" y="5593196"/>
          <a:ext cx="6534048" cy="5350485"/>
        </a:xfrm>
        <a:prstGeom prst="rect">
          <a:avLst/>
        </a:prstGeom>
      </xdr:spPr>
    </xdr:pic>
    <xdr:clientData/>
  </xdr:twoCellAnchor>
  <xdr:twoCellAnchor editAs="oneCell">
    <xdr:from>
      <xdr:col>6</xdr:col>
      <xdr:colOff>152203</xdr:colOff>
      <xdr:row>0</xdr:row>
      <xdr:rowOff>173182</xdr:rowOff>
    </xdr:from>
    <xdr:to>
      <xdr:col>19</xdr:col>
      <xdr:colOff>543214</xdr:colOff>
      <xdr:row>28</xdr:row>
      <xdr:rowOff>64991</xdr:rowOff>
    </xdr:to>
    <xdr:pic>
      <xdr:nvPicPr>
        <xdr:cNvPr id="5" name="Picture 4">
          <a:extLst>
            <a:ext uri="{FF2B5EF4-FFF2-40B4-BE49-F238E27FC236}">
              <a16:creationId xmlns:a16="http://schemas.microsoft.com/office/drawing/2014/main" id="{C69BA5E3-D32F-C5A2-406B-D97CF0A6E510}"/>
            </a:ext>
          </a:extLst>
        </xdr:cNvPr>
        <xdr:cNvPicPr>
          <a:picLocks noChangeAspect="1"/>
        </xdr:cNvPicPr>
      </xdr:nvPicPr>
      <xdr:blipFill>
        <a:blip xmlns:r="http://schemas.openxmlformats.org/officeDocument/2006/relationships" r:embed="rId3"/>
        <a:stretch>
          <a:fillRect/>
        </a:stretch>
      </xdr:blipFill>
      <xdr:spPr>
        <a:xfrm>
          <a:off x="7711589" y="173182"/>
          <a:ext cx="8264434" cy="5225809"/>
        </a:xfrm>
        <a:prstGeom prst="rect">
          <a:avLst/>
        </a:prstGeom>
      </xdr:spPr>
    </xdr:pic>
    <xdr:clientData/>
  </xdr:twoCellAnchor>
  <xdr:twoCellAnchor editAs="oneCell">
    <xdr:from>
      <xdr:col>19</xdr:col>
      <xdr:colOff>484908</xdr:colOff>
      <xdr:row>31</xdr:row>
      <xdr:rowOff>164523</xdr:rowOff>
    </xdr:from>
    <xdr:to>
      <xdr:col>42</xdr:col>
      <xdr:colOff>544300</xdr:colOff>
      <xdr:row>78</xdr:row>
      <xdr:rowOff>10175</xdr:rowOff>
    </xdr:to>
    <xdr:pic>
      <xdr:nvPicPr>
        <xdr:cNvPr id="2" name="Picture 1">
          <a:extLst>
            <a:ext uri="{FF2B5EF4-FFF2-40B4-BE49-F238E27FC236}">
              <a16:creationId xmlns:a16="http://schemas.microsoft.com/office/drawing/2014/main" id="{403BD5BE-99EF-2513-514B-F6ADA805D97F}"/>
            </a:ext>
          </a:extLst>
        </xdr:cNvPr>
        <xdr:cNvPicPr>
          <a:picLocks noChangeAspect="1"/>
        </xdr:cNvPicPr>
      </xdr:nvPicPr>
      <xdr:blipFill>
        <a:blip xmlns:r="http://schemas.openxmlformats.org/officeDocument/2006/relationships" r:embed="rId4"/>
        <a:stretch>
          <a:fillRect/>
        </a:stretch>
      </xdr:blipFill>
      <xdr:spPr>
        <a:xfrm>
          <a:off x="15924067" y="6070023"/>
          <a:ext cx="13994178" cy="87928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771ED-F864-4A60-A467-A713E4F1715C}">
  <dimension ref="A5:C21"/>
  <sheetViews>
    <sheetView zoomScale="205" zoomScaleNormal="205" workbookViewId="0">
      <selection activeCell="C20" sqref="C20"/>
    </sheetView>
  </sheetViews>
  <sheetFormatPr defaultRowHeight="14.5" x14ac:dyDescent="0.35"/>
  <cols>
    <col min="2" max="2" width="62.54296875" customWidth="1"/>
    <col min="3" max="3" width="29.7265625" customWidth="1"/>
  </cols>
  <sheetData>
    <row r="5" spans="1:3" x14ac:dyDescent="0.35">
      <c r="B5" s="5" t="s">
        <v>462</v>
      </c>
    </row>
    <row r="7" spans="1:3" x14ac:dyDescent="0.35">
      <c r="A7">
        <v>1</v>
      </c>
      <c r="B7" t="s">
        <v>463</v>
      </c>
      <c r="C7" s="166" t="s">
        <v>465</v>
      </c>
    </row>
    <row r="8" spans="1:3" x14ac:dyDescent="0.35">
      <c r="A8">
        <v>2</v>
      </c>
      <c r="B8" t="s">
        <v>464</v>
      </c>
      <c r="C8" s="166" t="s">
        <v>465</v>
      </c>
    </row>
    <row r="9" spans="1:3" x14ac:dyDescent="0.35">
      <c r="A9">
        <v>3</v>
      </c>
      <c r="B9" t="s">
        <v>425</v>
      </c>
      <c r="C9" s="166" t="s">
        <v>465</v>
      </c>
    </row>
    <row r="10" spans="1:3" x14ac:dyDescent="0.35">
      <c r="A10">
        <v>4</v>
      </c>
      <c r="B10" t="s">
        <v>427</v>
      </c>
      <c r="C10" s="189" t="s">
        <v>537</v>
      </c>
    </row>
    <row r="11" spans="1:3" x14ac:dyDescent="0.35">
      <c r="A11">
        <v>5</v>
      </c>
      <c r="B11" t="s">
        <v>428</v>
      </c>
      <c r="C11" s="166" t="s">
        <v>465</v>
      </c>
    </row>
    <row r="12" spans="1:3" x14ac:dyDescent="0.35">
      <c r="A12">
        <v>6</v>
      </c>
      <c r="B12" t="s">
        <v>469</v>
      </c>
      <c r="C12" s="166" t="s">
        <v>465</v>
      </c>
    </row>
    <row r="13" spans="1:3" x14ac:dyDescent="0.35">
      <c r="A13">
        <v>7</v>
      </c>
      <c r="B13" s="5" t="s">
        <v>426</v>
      </c>
      <c r="C13" s="83" t="s">
        <v>459</v>
      </c>
    </row>
    <row r="14" spans="1:3" x14ac:dyDescent="0.35">
      <c r="A14">
        <v>8</v>
      </c>
      <c r="B14" t="s">
        <v>460</v>
      </c>
      <c r="C14" t="s">
        <v>461</v>
      </c>
    </row>
    <row r="15" spans="1:3" x14ac:dyDescent="0.35">
      <c r="A15">
        <v>9</v>
      </c>
      <c r="B15" t="s">
        <v>470</v>
      </c>
      <c r="C15" s="166" t="s">
        <v>465</v>
      </c>
    </row>
    <row r="16" spans="1:3" x14ac:dyDescent="0.35">
      <c r="A16">
        <v>10</v>
      </c>
      <c r="B16" s="5" t="s">
        <v>473</v>
      </c>
      <c r="C16" s="189" t="s">
        <v>537</v>
      </c>
    </row>
    <row r="17" spans="1:3" x14ac:dyDescent="0.35">
      <c r="A17">
        <v>11</v>
      </c>
      <c r="B17" t="s">
        <v>535</v>
      </c>
      <c r="C17" s="166" t="s">
        <v>465</v>
      </c>
    </row>
    <row r="18" spans="1:3" x14ac:dyDescent="0.35">
      <c r="A18">
        <v>12</v>
      </c>
      <c r="B18" s="5" t="s">
        <v>536</v>
      </c>
      <c r="C18" t="s">
        <v>579</v>
      </c>
    </row>
    <row r="19" spans="1:3" x14ac:dyDescent="0.35">
      <c r="A19">
        <v>13</v>
      </c>
      <c r="B19" s="5" t="s">
        <v>578</v>
      </c>
      <c r="C19" s="166" t="s">
        <v>465</v>
      </c>
    </row>
    <row r="20" spans="1:3" x14ac:dyDescent="0.35">
      <c r="A20">
        <v>14</v>
      </c>
      <c r="B20" s="5" t="s">
        <v>538</v>
      </c>
    </row>
    <row r="21" spans="1:3" x14ac:dyDescent="0.35">
      <c r="A21">
        <v>15</v>
      </c>
      <c r="B21" t="s">
        <v>471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10B71-8DBF-494E-B99A-CFC5E46078FD}">
  <dimension ref="B2:S68"/>
  <sheetViews>
    <sheetView showGridLines="0" topLeftCell="A37" zoomScale="115" zoomScaleNormal="115" workbookViewId="0">
      <selection activeCell="L30" sqref="L30"/>
    </sheetView>
  </sheetViews>
  <sheetFormatPr defaultRowHeight="14.5" x14ac:dyDescent="0.35"/>
  <cols>
    <col min="12" max="12" width="22.26953125" customWidth="1"/>
    <col min="13" max="13" width="14.1796875" customWidth="1"/>
  </cols>
  <sheetData>
    <row r="2" spans="2:17" ht="18.5" x14ac:dyDescent="0.45">
      <c r="B2" s="51" t="s">
        <v>162</v>
      </c>
      <c r="K2" s="164" t="s">
        <v>445</v>
      </c>
      <c r="L2" s="15"/>
      <c r="M2" s="15"/>
    </row>
    <row r="3" spans="2:17" x14ac:dyDescent="0.35">
      <c r="B3" s="53" t="s">
        <v>163</v>
      </c>
    </row>
    <row r="4" spans="2:17" x14ac:dyDescent="0.35">
      <c r="B4" s="52" t="s">
        <v>164</v>
      </c>
    </row>
    <row r="5" spans="2:17" x14ac:dyDescent="0.35">
      <c r="C5" s="54" t="s">
        <v>165</v>
      </c>
      <c r="K5" s="5" t="s">
        <v>457</v>
      </c>
      <c r="M5" t="s">
        <v>480</v>
      </c>
    </row>
    <row r="6" spans="2:17" x14ac:dyDescent="0.35">
      <c r="C6" s="54" t="s">
        <v>166</v>
      </c>
      <c r="M6" t="s">
        <v>454</v>
      </c>
    </row>
    <row r="7" spans="2:17" x14ac:dyDescent="0.35">
      <c r="C7" s="54" t="s">
        <v>167</v>
      </c>
      <c r="M7" t="s">
        <v>455</v>
      </c>
    </row>
    <row r="8" spans="2:17" x14ac:dyDescent="0.35">
      <c r="B8" s="52" t="s">
        <v>168</v>
      </c>
      <c r="M8" t="s">
        <v>456</v>
      </c>
    </row>
    <row r="9" spans="2:17" ht="17.5" x14ac:dyDescent="0.35">
      <c r="L9" s="51"/>
    </row>
    <row r="10" spans="2:17" ht="17.5" x14ac:dyDescent="0.35">
      <c r="B10" s="51" t="s">
        <v>136</v>
      </c>
      <c r="J10" s="52"/>
      <c r="K10" s="163">
        <v>1</v>
      </c>
      <c r="L10" t="s">
        <v>208</v>
      </c>
      <c r="M10" s="165" t="s">
        <v>446</v>
      </c>
    </row>
    <row r="12" spans="2:17" x14ac:dyDescent="0.35">
      <c r="B12" s="5" t="s">
        <v>137</v>
      </c>
      <c r="J12" s="52"/>
      <c r="K12" s="6">
        <v>1</v>
      </c>
      <c r="L12" s="6" t="s">
        <v>192</v>
      </c>
      <c r="M12" s="15" t="s">
        <v>511</v>
      </c>
      <c r="N12" s="15"/>
      <c r="O12" s="15"/>
      <c r="P12" s="15"/>
      <c r="Q12" s="15"/>
    </row>
    <row r="13" spans="2:17" x14ac:dyDescent="0.35">
      <c r="B13" s="5" t="s">
        <v>138</v>
      </c>
      <c r="J13" s="52"/>
      <c r="K13" s="5">
        <v>2</v>
      </c>
      <c r="L13" s="5" t="s">
        <v>210</v>
      </c>
    </row>
    <row r="14" spans="2:17" x14ac:dyDescent="0.35">
      <c r="B14" s="52" t="s">
        <v>139</v>
      </c>
      <c r="M14" t="s">
        <v>438</v>
      </c>
    </row>
    <row r="15" spans="2:17" x14ac:dyDescent="0.35">
      <c r="B15" s="52" t="s">
        <v>140</v>
      </c>
      <c r="K15" s="15"/>
      <c r="L15" s="15"/>
      <c r="M15" s="15" t="s">
        <v>433</v>
      </c>
      <c r="N15" s="15"/>
      <c r="O15" s="15"/>
      <c r="P15" s="15"/>
      <c r="Q15" s="162"/>
    </row>
    <row r="16" spans="2:17" x14ac:dyDescent="0.35">
      <c r="B16" s="52" t="s">
        <v>141</v>
      </c>
      <c r="K16" s="5">
        <v>3</v>
      </c>
      <c r="L16" s="5" t="s">
        <v>189</v>
      </c>
    </row>
    <row r="17" spans="2:19" x14ac:dyDescent="0.35">
      <c r="B17" s="53" t="s">
        <v>142</v>
      </c>
      <c r="K17" s="5"/>
      <c r="M17" t="s">
        <v>429</v>
      </c>
    </row>
    <row r="18" spans="2:19" x14ac:dyDescent="0.35">
      <c r="M18" t="s">
        <v>430</v>
      </c>
    </row>
    <row r="19" spans="2:19" x14ac:dyDescent="0.35">
      <c r="K19" s="15"/>
      <c r="L19" s="15"/>
      <c r="M19" s="15" t="s">
        <v>181</v>
      </c>
      <c r="N19" s="15"/>
      <c r="O19" s="15"/>
      <c r="P19" s="15"/>
      <c r="Q19" s="15"/>
    </row>
    <row r="20" spans="2:19" x14ac:dyDescent="0.35">
      <c r="K20" s="5">
        <v>3</v>
      </c>
      <c r="L20" s="5" t="s">
        <v>193</v>
      </c>
    </row>
    <row r="21" spans="2:19" x14ac:dyDescent="0.35">
      <c r="M21" t="s">
        <v>434</v>
      </c>
    </row>
    <row r="22" spans="2:19" x14ac:dyDescent="0.35">
      <c r="M22" t="s">
        <v>436</v>
      </c>
    </row>
    <row r="23" spans="2:19" x14ac:dyDescent="0.35">
      <c r="M23" t="s">
        <v>435</v>
      </c>
    </row>
    <row r="25" spans="2:19" ht="17.5" x14ac:dyDescent="0.35">
      <c r="K25" s="163">
        <v>2</v>
      </c>
      <c r="L25" t="s">
        <v>135</v>
      </c>
      <c r="M25" s="83" t="s">
        <v>450</v>
      </c>
      <c r="R25" t="s">
        <v>451</v>
      </c>
      <c r="S25" t="s">
        <v>452</v>
      </c>
    </row>
    <row r="26" spans="2:19" x14ac:dyDescent="0.35">
      <c r="S26" t="s">
        <v>194</v>
      </c>
    </row>
    <row r="27" spans="2:19" x14ac:dyDescent="0.35">
      <c r="S27" t="s">
        <v>195</v>
      </c>
    </row>
    <row r="28" spans="2:19" ht="15" thickBot="1" x14ac:dyDescent="0.4">
      <c r="B28" s="49"/>
      <c r="C28" s="49"/>
      <c r="D28" s="49"/>
      <c r="E28" s="49"/>
      <c r="F28" s="49"/>
      <c r="G28" s="49"/>
      <c r="H28" s="49"/>
      <c r="I28" s="49"/>
      <c r="J28" s="49"/>
      <c r="K28" s="49"/>
      <c r="L28" s="49"/>
      <c r="M28" s="49"/>
      <c r="N28" s="49"/>
      <c r="O28" s="49"/>
      <c r="P28" s="49"/>
      <c r="Q28" s="49"/>
      <c r="R28" s="49"/>
    </row>
    <row r="29" spans="2:19" ht="17.5" x14ac:dyDescent="0.35">
      <c r="B29" s="51" t="s">
        <v>143</v>
      </c>
      <c r="L29" s="51"/>
    </row>
    <row r="30" spans="2:19" ht="17.5" x14ac:dyDescent="0.35">
      <c r="K30" s="163">
        <v>3</v>
      </c>
      <c r="L30" t="s">
        <v>453</v>
      </c>
      <c r="M30" s="165" t="s">
        <v>447</v>
      </c>
    </row>
    <row r="31" spans="2:19" x14ac:dyDescent="0.35">
      <c r="B31" s="5" t="s">
        <v>144</v>
      </c>
    </row>
    <row r="32" spans="2:19" x14ac:dyDescent="0.35">
      <c r="B32" s="5" t="s">
        <v>145</v>
      </c>
      <c r="K32" s="67">
        <v>1</v>
      </c>
      <c r="L32" s="5" t="s">
        <v>192</v>
      </c>
      <c r="M32" t="s">
        <v>444</v>
      </c>
    </row>
    <row r="33" spans="2:13" x14ac:dyDescent="0.35">
      <c r="B33" s="52"/>
      <c r="K33" s="5">
        <v>2</v>
      </c>
      <c r="L33" s="5" t="s">
        <v>210</v>
      </c>
      <c r="M33" t="s">
        <v>576</v>
      </c>
    </row>
    <row r="34" spans="2:13" x14ac:dyDescent="0.35">
      <c r="B34" s="52" t="s">
        <v>146</v>
      </c>
      <c r="M34" t="s">
        <v>577</v>
      </c>
    </row>
    <row r="35" spans="2:13" x14ac:dyDescent="0.35">
      <c r="B35" s="52" t="s">
        <v>147</v>
      </c>
      <c r="M35" t="s">
        <v>437</v>
      </c>
    </row>
    <row r="36" spans="2:13" x14ac:dyDescent="0.35">
      <c r="B36" s="52" t="s">
        <v>148</v>
      </c>
      <c r="K36" s="67">
        <v>3</v>
      </c>
      <c r="L36" s="5" t="s">
        <v>189</v>
      </c>
      <c r="M36" t="s">
        <v>439</v>
      </c>
    </row>
    <row r="37" spans="2:13" x14ac:dyDescent="0.35">
      <c r="B37" s="53" t="s">
        <v>149</v>
      </c>
      <c r="K37" s="67"/>
      <c r="M37" t="s">
        <v>440</v>
      </c>
    </row>
    <row r="38" spans="2:13" x14ac:dyDescent="0.35">
      <c r="B38" s="53"/>
      <c r="K38" s="70">
        <v>4</v>
      </c>
      <c r="L38" s="5" t="s">
        <v>193</v>
      </c>
    </row>
    <row r="39" spans="2:13" x14ac:dyDescent="0.35">
      <c r="K39" s="67"/>
      <c r="L39" s="5"/>
      <c r="M39" t="s">
        <v>434</v>
      </c>
    </row>
    <row r="40" spans="2:13" x14ac:dyDescent="0.35">
      <c r="K40" s="67"/>
      <c r="M40" t="s">
        <v>436</v>
      </c>
    </row>
    <row r="41" spans="2:13" x14ac:dyDescent="0.35">
      <c r="K41" s="67"/>
      <c r="M41" s="5" t="s">
        <v>441</v>
      </c>
    </row>
    <row r="42" spans="2:13" x14ac:dyDescent="0.35">
      <c r="K42" s="67"/>
      <c r="M42" t="s">
        <v>442</v>
      </c>
    </row>
    <row r="43" spans="2:13" x14ac:dyDescent="0.35">
      <c r="K43" s="67"/>
      <c r="M43" t="s">
        <v>183</v>
      </c>
    </row>
    <row r="44" spans="2:13" x14ac:dyDescent="0.35">
      <c r="K44" s="67"/>
      <c r="L44" s="5"/>
      <c r="M44" t="s">
        <v>190</v>
      </c>
    </row>
    <row r="45" spans="2:13" x14ac:dyDescent="0.35">
      <c r="K45" s="67"/>
      <c r="L45" s="5"/>
    </row>
    <row r="46" spans="2:13" x14ac:dyDescent="0.35">
      <c r="K46" s="67"/>
      <c r="L46" s="5"/>
    </row>
    <row r="47" spans="2:13" x14ac:dyDescent="0.35">
      <c r="K47" s="67"/>
    </row>
    <row r="48" spans="2:13" ht="17.5" x14ac:dyDescent="0.35">
      <c r="K48" s="163">
        <v>4</v>
      </c>
      <c r="L48" t="s">
        <v>191</v>
      </c>
      <c r="M48" s="165" t="s">
        <v>191</v>
      </c>
    </row>
    <row r="49" spans="2:18" x14ac:dyDescent="0.35">
      <c r="K49" s="67"/>
      <c r="L49" s="5"/>
      <c r="M49" s="83" t="s">
        <v>450</v>
      </c>
    </row>
    <row r="50" spans="2:18" x14ac:dyDescent="0.35">
      <c r="K50" s="70"/>
      <c r="L50" s="5"/>
    </row>
    <row r="51" spans="2:18" ht="15" thickBot="1" x14ac:dyDescent="0.4">
      <c r="B51" s="49"/>
      <c r="C51" s="49"/>
      <c r="D51" s="49"/>
      <c r="E51" s="49"/>
      <c r="F51" s="49"/>
      <c r="G51" s="49"/>
      <c r="H51" s="49"/>
      <c r="I51" s="49"/>
      <c r="J51" s="49"/>
      <c r="K51" s="49"/>
      <c r="L51" s="49"/>
      <c r="M51" s="49"/>
      <c r="N51" s="49"/>
      <c r="O51" s="49"/>
      <c r="P51" s="49"/>
      <c r="Q51" s="49"/>
      <c r="R51" s="49"/>
    </row>
    <row r="52" spans="2:18" ht="17.5" x14ac:dyDescent="0.35">
      <c r="B52" s="51" t="s">
        <v>150</v>
      </c>
    </row>
    <row r="53" spans="2:18" ht="17.5" x14ac:dyDescent="0.35">
      <c r="K53" s="163">
        <v>5</v>
      </c>
      <c r="M53" s="165" t="s">
        <v>448</v>
      </c>
    </row>
    <row r="54" spans="2:18" x14ac:dyDescent="0.35">
      <c r="B54" s="5" t="s">
        <v>151</v>
      </c>
    </row>
    <row r="55" spans="2:18" x14ac:dyDescent="0.35">
      <c r="B55" s="5" t="s">
        <v>152</v>
      </c>
      <c r="L55" s="5" t="s">
        <v>251</v>
      </c>
    </row>
    <row r="56" spans="2:18" x14ac:dyDescent="0.35">
      <c r="B56" s="52"/>
      <c r="K56" s="67">
        <v>1</v>
      </c>
      <c r="L56" s="5" t="s">
        <v>192</v>
      </c>
      <c r="M56" t="s">
        <v>443</v>
      </c>
    </row>
    <row r="57" spans="2:18" x14ac:dyDescent="0.35">
      <c r="B57" s="52" t="s">
        <v>153</v>
      </c>
      <c r="K57" s="5">
        <v>2</v>
      </c>
      <c r="L57" s="5" t="s">
        <v>210</v>
      </c>
      <c r="M57" t="s">
        <v>438</v>
      </c>
    </row>
    <row r="58" spans="2:18" x14ac:dyDescent="0.35">
      <c r="B58" s="52" t="s">
        <v>154</v>
      </c>
      <c r="K58" s="15"/>
      <c r="L58" s="15"/>
      <c r="M58" s="15" t="s">
        <v>433</v>
      </c>
      <c r="N58" s="15"/>
      <c r="O58" s="15"/>
      <c r="P58" s="15"/>
      <c r="Q58" s="15"/>
    </row>
    <row r="59" spans="2:18" x14ac:dyDescent="0.35">
      <c r="B59" s="52" t="s">
        <v>155</v>
      </c>
      <c r="K59" s="67">
        <v>3</v>
      </c>
      <c r="L59" s="5" t="s">
        <v>189</v>
      </c>
      <c r="M59" t="s">
        <v>449</v>
      </c>
    </row>
    <row r="60" spans="2:18" x14ac:dyDescent="0.35">
      <c r="B60" s="53" t="s">
        <v>156</v>
      </c>
      <c r="K60" s="127"/>
      <c r="L60" s="15"/>
      <c r="M60" s="15"/>
      <c r="N60" s="15"/>
      <c r="O60" s="15"/>
      <c r="P60" s="15"/>
      <c r="Q60" s="15"/>
    </row>
    <row r="61" spans="2:18" x14ac:dyDescent="0.35">
      <c r="K61" s="70">
        <v>4</v>
      </c>
      <c r="L61" s="5" t="s">
        <v>193</v>
      </c>
      <c r="M61" t="s">
        <v>434</v>
      </c>
    </row>
    <row r="62" spans="2:18" x14ac:dyDescent="0.35">
      <c r="M62" t="s">
        <v>458</v>
      </c>
    </row>
    <row r="63" spans="2:18" ht="17.5" x14ac:dyDescent="0.35">
      <c r="B63" s="51" t="s">
        <v>157</v>
      </c>
    </row>
    <row r="64" spans="2:18" x14ac:dyDescent="0.35">
      <c r="B64" s="52"/>
    </row>
    <row r="65" spans="2:2" x14ac:dyDescent="0.35">
      <c r="B65" s="53" t="s">
        <v>158</v>
      </c>
    </row>
    <row r="66" spans="2:2" x14ac:dyDescent="0.35">
      <c r="B66" s="53" t="s">
        <v>159</v>
      </c>
    </row>
    <row r="67" spans="2:2" x14ac:dyDescent="0.35">
      <c r="B67" s="53" t="s">
        <v>160</v>
      </c>
    </row>
    <row r="68" spans="2:2" x14ac:dyDescent="0.35">
      <c r="B68" s="52" t="s">
        <v>161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C1D54-9FE9-43B4-826B-490FBD7A51D6}">
  <dimension ref="B2:G52"/>
  <sheetViews>
    <sheetView topLeftCell="A4" zoomScale="85" zoomScaleNormal="85" workbookViewId="0">
      <selection activeCell="D8" sqref="D8:D11"/>
    </sheetView>
  </sheetViews>
  <sheetFormatPr defaultRowHeight="14.5" x14ac:dyDescent="0.35"/>
  <cols>
    <col min="2" max="2" width="4.54296875" customWidth="1"/>
    <col min="3" max="3" width="34.453125" customWidth="1"/>
    <col min="7" max="7" width="3.54296875" customWidth="1"/>
  </cols>
  <sheetData>
    <row r="2" spans="2:7" x14ac:dyDescent="0.35">
      <c r="B2" s="151"/>
      <c r="C2" s="151"/>
      <c r="D2" s="151"/>
      <c r="E2" s="151"/>
      <c r="F2" s="151"/>
    </row>
    <row r="3" spans="2:7" ht="15.5" x14ac:dyDescent="0.35">
      <c r="B3" s="151"/>
      <c r="C3" s="153" t="s">
        <v>296</v>
      </c>
      <c r="D3" s="153">
        <f>Decisions!U6</f>
        <v>1</v>
      </c>
      <c r="E3" s="154"/>
      <c r="F3" s="151"/>
      <c r="G3" s="157"/>
    </row>
    <row r="4" spans="2:7" ht="15.5" x14ac:dyDescent="0.35">
      <c r="B4" s="151"/>
      <c r="C4" s="154"/>
      <c r="D4" s="154"/>
      <c r="E4" s="154"/>
      <c r="F4" s="151"/>
      <c r="G4" s="157"/>
    </row>
    <row r="5" spans="2:7" ht="15.5" x14ac:dyDescent="0.35">
      <c r="B5" s="151"/>
      <c r="C5" s="159" t="s">
        <v>291</v>
      </c>
      <c r="D5" s="187">
        <f>Decisions!AD6</f>
        <v>4</v>
      </c>
      <c r="E5" s="154"/>
      <c r="F5" s="151"/>
      <c r="G5" s="157"/>
    </row>
    <row r="6" spans="2:7" ht="15.5" x14ac:dyDescent="0.35">
      <c r="B6" s="151"/>
      <c r="C6" s="154"/>
      <c r="D6" s="154"/>
      <c r="E6" s="154"/>
      <c r="F6" s="151"/>
      <c r="G6" s="157"/>
    </row>
    <row r="7" spans="2:7" ht="15.5" x14ac:dyDescent="0.35">
      <c r="B7" s="151"/>
      <c r="C7" s="154" t="s">
        <v>293</v>
      </c>
      <c r="D7" s="155">
        <f>-Decisions!AG6</f>
        <v>800</v>
      </c>
      <c r="E7" s="154" t="s">
        <v>294</v>
      </c>
      <c r="F7" s="151"/>
      <c r="G7" s="157"/>
    </row>
    <row r="8" spans="2:7" ht="15.5" x14ac:dyDescent="0.35">
      <c r="B8" s="151"/>
      <c r="C8" s="154" t="s">
        <v>201</v>
      </c>
      <c r="D8" s="155">
        <f>Decisions!AE6</f>
        <v>2</v>
      </c>
      <c r="E8" s="154" t="s">
        <v>205</v>
      </c>
      <c r="F8" s="151"/>
      <c r="G8" s="157"/>
    </row>
    <row r="9" spans="2:7" ht="15.5" x14ac:dyDescent="0.35">
      <c r="B9" s="151"/>
      <c r="C9" s="154" t="s">
        <v>292</v>
      </c>
      <c r="D9" s="161">
        <f>INDEX(Decisions!$F$20:$F$24,MATCH($D$5,Decisions!$E$20:$E$24,))*D7</f>
        <v>1600</v>
      </c>
      <c r="E9" s="154" t="s">
        <v>294</v>
      </c>
      <c r="F9" s="151"/>
      <c r="G9" s="157"/>
    </row>
    <row r="10" spans="2:7" ht="15.5" x14ac:dyDescent="0.35">
      <c r="B10" s="151"/>
      <c r="C10" s="154" t="s">
        <v>202</v>
      </c>
      <c r="D10" s="156">
        <f>INDEX(Decisions!$H$20:$H$24,MATCH($D$5,Decisions!$E$20:$E$24,))</f>
        <v>0.05</v>
      </c>
      <c r="E10" s="154" t="s">
        <v>295</v>
      </c>
      <c r="F10" s="151"/>
      <c r="G10" s="157"/>
    </row>
    <row r="11" spans="2:7" ht="15.5" x14ac:dyDescent="0.35">
      <c r="B11" s="151"/>
      <c r="C11" s="154" t="s">
        <v>7</v>
      </c>
      <c r="D11" s="156">
        <f>INDEX(Decisions!$G$20:$G$24,MATCH($D$5,Decisions!$E$20:$E$24,))-Decisions!F44</f>
        <v>0.15000000000000002</v>
      </c>
      <c r="E11" s="154"/>
      <c r="F11" s="151"/>
      <c r="G11" s="157"/>
    </row>
    <row r="12" spans="2:7" x14ac:dyDescent="0.35">
      <c r="B12" s="151"/>
      <c r="C12" s="151"/>
      <c r="D12" s="151"/>
      <c r="E12" s="151"/>
      <c r="F12" s="151"/>
      <c r="G12" s="157"/>
    </row>
    <row r="13" spans="2:7" x14ac:dyDescent="0.35">
      <c r="C13" s="157"/>
      <c r="D13" s="157"/>
      <c r="E13" s="157"/>
      <c r="F13" s="157"/>
      <c r="G13" s="157"/>
    </row>
    <row r="15" spans="2:7" x14ac:dyDescent="0.35">
      <c r="B15" s="151"/>
      <c r="C15" s="151"/>
      <c r="D15" s="151"/>
      <c r="E15" s="151"/>
      <c r="F15" s="151"/>
    </row>
    <row r="16" spans="2:7" ht="15.5" x14ac:dyDescent="0.35">
      <c r="B16" s="151"/>
      <c r="C16" s="153" t="s">
        <v>296</v>
      </c>
      <c r="D16" s="153">
        <f>Decisions!U12</f>
        <v>7</v>
      </c>
      <c r="E16" s="151"/>
      <c r="F16" s="151"/>
      <c r="G16" s="157"/>
    </row>
    <row r="17" spans="2:7" x14ac:dyDescent="0.35">
      <c r="B17" s="151"/>
      <c r="C17" s="151"/>
      <c r="D17" s="151"/>
      <c r="E17" s="151"/>
      <c r="F17" s="151"/>
      <c r="G17" s="157"/>
    </row>
    <row r="18" spans="2:7" x14ac:dyDescent="0.35">
      <c r="B18" s="151"/>
      <c r="C18" s="160" t="str">
        <f>Decisions!W12</f>
        <v>SGA savings</v>
      </c>
      <c r="D18" s="151">
        <f>Decisions!AD12</f>
        <v>2</v>
      </c>
      <c r="E18" s="151"/>
      <c r="F18" s="151"/>
      <c r="G18" s="157"/>
    </row>
    <row r="19" spans="2:7" x14ac:dyDescent="0.35">
      <c r="B19" s="151"/>
      <c r="C19" s="151"/>
      <c r="D19" s="151"/>
      <c r="E19" s="151"/>
      <c r="F19" s="151"/>
      <c r="G19" s="157"/>
    </row>
    <row r="20" spans="2:7" ht="15.5" x14ac:dyDescent="0.35">
      <c r="B20" s="151"/>
      <c r="C20" s="151" t="s">
        <v>297</v>
      </c>
      <c r="D20" s="158">
        <f>INDEX(Decisions!L20:L24,MATCH($D$18,Decisions!$E$10:$E$14,))</f>
        <v>2.5</v>
      </c>
      <c r="E20" s="151" t="s">
        <v>299</v>
      </c>
      <c r="F20" s="151"/>
      <c r="G20" s="157"/>
    </row>
    <row r="21" spans="2:7" ht="15.5" x14ac:dyDescent="0.35">
      <c r="B21" s="151"/>
      <c r="C21" s="154" t="s">
        <v>201</v>
      </c>
      <c r="D21" s="155">
        <f>Decisions!AE12</f>
        <v>1</v>
      </c>
      <c r="E21" s="154" t="s">
        <v>466</v>
      </c>
      <c r="F21" s="151"/>
      <c r="G21" s="157"/>
    </row>
    <row r="22" spans="2:7" ht="15.5" x14ac:dyDescent="0.35">
      <c r="B22" s="151"/>
      <c r="C22" s="151" t="s">
        <v>298</v>
      </c>
      <c r="D22" s="155">
        <f>Decisions!AJ12</f>
        <v>40</v>
      </c>
      <c r="E22" s="154" t="s">
        <v>294</v>
      </c>
      <c r="F22" s="151"/>
      <c r="G22" s="157"/>
    </row>
    <row r="23" spans="2:7" x14ac:dyDescent="0.35">
      <c r="B23" s="151"/>
      <c r="C23" s="151"/>
      <c r="D23" s="152"/>
      <c r="E23" s="151"/>
      <c r="F23" s="151"/>
      <c r="G23" s="157"/>
    </row>
    <row r="24" spans="2:7" x14ac:dyDescent="0.35">
      <c r="B24" s="151"/>
      <c r="C24" s="151"/>
      <c r="D24" s="152"/>
      <c r="E24" s="151"/>
      <c r="F24" s="151"/>
      <c r="G24" s="157"/>
    </row>
    <row r="25" spans="2:7" x14ac:dyDescent="0.35">
      <c r="B25" s="151"/>
      <c r="C25" s="151"/>
      <c r="D25" s="151"/>
      <c r="E25" s="151"/>
      <c r="F25" s="151"/>
      <c r="G25" s="157"/>
    </row>
    <row r="26" spans="2:7" x14ac:dyDescent="0.35">
      <c r="C26" s="157"/>
      <c r="D26" s="157"/>
      <c r="E26" s="157"/>
      <c r="F26" s="157"/>
      <c r="G26" s="157"/>
    </row>
    <row r="28" spans="2:7" x14ac:dyDescent="0.35">
      <c r="B28" s="151"/>
      <c r="C28" s="151"/>
      <c r="D28" s="151"/>
      <c r="E28" s="151"/>
      <c r="F28" s="151"/>
    </row>
    <row r="29" spans="2:7" ht="15.5" x14ac:dyDescent="0.35">
      <c r="B29" s="151"/>
      <c r="C29" s="153" t="s">
        <v>296</v>
      </c>
      <c r="D29" s="153">
        <f>Decisions!U19</f>
        <v>14</v>
      </c>
      <c r="E29" s="151"/>
      <c r="F29" s="151"/>
      <c r="G29" s="157"/>
    </row>
    <row r="30" spans="2:7" x14ac:dyDescent="0.35">
      <c r="B30" s="151"/>
      <c r="C30" s="151"/>
      <c r="D30" s="151"/>
      <c r="E30" s="151"/>
      <c r="F30" s="151"/>
      <c r="G30" s="157"/>
    </row>
    <row r="31" spans="2:7" x14ac:dyDescent="0.35">
      <c r="B31" s="151"/>
      <c r="C31" s="160" t="str">
        <f>Decisions!W19</f>
        <v>Sustain Topline</v>
      </c>
      <c r="D31" s="151"/>
      <c r="E31" s="151"/>
      <c r="F31" s="151"/>
      <c r="G31" s="157"/>
    </row>
    <row r="32" spans="2:7" x14ac:dyDescent="0.35">
      <c r="B32" s="151"/>
      <c r="C32" s="151"/>
      <c r="D32" s="151"/>
      <c r="E32" s="151"/>
      <c r="F32" s="151"/>
      <c r="G32" s="157"/>
    </row>
    <row r="33" spans="2:7" ht="15.5" x14ac:dyDescent="0.35">
      <c r="B33" s="151"/>
      <c r="C33" s="154" t="s">
        <v>293</v>
      </c>
      <c r="D33" s="155">
        <f>-Decisions!AG16</f>
        <v>40</v>
      </c>
      <c r="E33" s="154" t="str">
        <f>E7</f>
        <v>$m</v>
      </c>
      <c r="F33" s="151"/>
      <c r="G33" s="157"/>
    </row>
    <row r="34" spans="2:7" ht="15.5" x14ac:dyDescent="0.35">
      <c r="B34" s="151"/>
      <c r="C34" s="154" t="str">
        <f>C8</f>
        <v>Investment period</v>
      </c>
      <c r="D34" s="155">
        <f>Decisions!AE19</f>
        <v>1</v>
      </c>
      <c r="E34" s="154" t="s">
        <v>466</v>
      </c>
      <c r="F34" s="151"/>
      <c r="G34" s="157"/>
    </row>
    <row r="35" spans="2:7" ht="15.5" x14ac:dyDescent="0.35">
      <c r="B35" s="151"/>
      <c r="C35" s="151" t="s">
        <v>467</v>
      </c>
      <c r="D35" s="155"/>
      <c r="E35" s="154"/>
      <c r="F35" s="151"/>
      <c r="G35" s="157"/>
    </row>
    <row r="36" spans="2:7" ht="15.5" x14ac:dyDescent="0.35">
      <c r="B36" s="151"/>
      <c r="C36" s="151" t="s">
        <v>528</v>
      </c>
      <c r="D36" s="167">
        <v>-1E-3</v>
      </c>
      <c r="E36" s="151" t="s">
        <v>468</v>
      </c>
      <c r="F36" s="151"/>
      <c r="G36" s="157"/>
    </row>
    <row r="37" spans="2:7" x14ac:dyDescent="0.35">
      <c r="B37" s="151"/>
      <c r="C37" s="151"/>
      <c r="D37" s="152"/>
      <c r="E37" s="151"/>
      <c r="F37" s="151"/>
      <c r="G37" s="157"/>
    </row>
    <row r="38" spans="2:7" x14ac:dyDescent="0.35">
      <c r="B38" s="151"/>
      <c r="C38" s="151"/>
      <c r="D38" s="151"/>
      <c r="E38" s="151"/>
      <c r="F38" s="151"/>
      <c r="G38" s="157"/>
    </row>
    <row r="39" spans="2:7" x14ac:dyDescent="0.35">
      <c r="C39" s="157"/>
      <c r="D39" s="157"/>
      <c r="E39" s="157"/>
      <c r="F39" s="157"/>
      <c r="G39" s="157"/>
    </row>
    <row r="41" spans="2:7" x14ac:dyDescent="0.35">
      <c r="B41" s="151"/>
      <c r="C41" s="151"/>
      <c r="D41" s="151"/>
      <c r="E41" s="151"/>
      <c r="F41" s="151"/>
    </row>
    <row r="42" spans="2:7" ht="15.5" x14ac:dyDescent="0.35">
      <c r="B42" s="151"/>
      <c r="C42" s="153"/>
      <c r="D42" s="153"/>
      <c r="E42" s="154"/>
      <c r="F42" s="151"/>
      <c r="G42" s="157"/>
    </row>
    <row r="43" spans="2:7" ht="15.5" x14ac:dyDescent="0.35">
      <c r="B43" s="151"/>
      <c r="C43" s="154"/>
      <c r="D43" s="154"/>
      <c r="E43" s="154"/>
      <c r="F43" s="151"/>
      <c r="G43" s="157"/>
    </row>
    <row r="44" spans="2:7" ht="15.5" x14ac:dyDescent="0.35">
      <c r="B44" s="151"/>
      <c r="C44" s="159"/>
      <c r="D44" s="154"/>
      <c r="E44" s="154"/>
      <c r="F44" s="151"/>
      <c r="G44" s="157"/>
    </row>
    <row r="45" spans="2:7" ht="15.5" x14ac:dyDescent="0.35">
      <c r="B45" s="151"/>
      <c r="C45" s="154"/>
      <c r="D45" s="154"/>
      <c r="E45" s="154"/>
      <c r="F45" s="151"/>
      <c r="G45" s="157"/>
    </row>
    <row r="46" spans="2:7" ht="15.5" x14ac:dyDescent="0.35">
      <c r="B46" s="151"/>
      <c r="C46" s="154"/>
      <c r="D46" s="155"/>
      <c r="E46" s="154"/>
      <c r="F46" s="151"/>
      <c r="G46" s="157"/>
    </row>
    <row r="47" spans="2:7" ht="15.5" x14ac:dyDescent="0.35">
      <c r="B47" s="151"/>
      <c r="C47" s="154"/>
      <c r="D47" s="155"/>
      <c r="E47" s="154"/>
      <c r="F47" s="151"/>
      <c r="G47" s="157"/>
    </row>
    <row r="48" spans="2:7" ht="15.5" x14ac:dyDescent="0.35">
      <c r="B48" s="151"/>
      <c r="C48" s="154"/>
      <c r="D48" s="161"/>
      <c r="E48" s="154"/>
      <c r="F48" s="151"/>
      <c r="G48" s="157"/>
    </row>
    <row r="49" spans="2:7" ht="15.5" x14ac:dyDescent="0.35">
      <c r="B49" s="151"/>
      <c r="C49" s="154"/>
      <c r="D49" s="156"/>
      <c r="E49" s="154"/>
      <c r="F49" s="151"/>
      <c r="G49" s="157"/>
    </row>
    <row r="50" spans="2:7" ht="15.5" x14ac:dyDescent="0.35">
      <c r="B50" s="151"/>
      <c r="C50" s="154"/>
      <c r="D50" s="156"/>
      <c r="E50" s="154"/>
      <c r="F50" s="151"/>
      <c r="G50" s="157"/>
    </row>
    <row r="51" spans="2:7" x14ac:dyDescent="0.35">
      <c r="B51" s="151"/>
      <c r="C51" s="151"/>
      <c r="D51" s="151"/>
      <c r="E51" s="151"/>
      <c r="F51" s="151"/>
      <c r="G51" s="157"/>
    </row>
    <row r="52" spans="2:7" x14ac:dyDescent="0.35">
      <c r="C52" s="157"/>
      <c r="D52" s="157"/>
      <c r="E52" s="157"/>
      <c r="F52" s="157"/>
      <c r="G52" s="15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A9F5E-3FB8-464D-A849-C294562477C4}">
  <dimension ref="A1:B1"/>
  <sheetViews>
    <sheetView workbookViewId="0"/>
  </sheetViews>
  <sheetFormatPr defaultRowHeight="14.5" x14ac:dyDescent="0.35"/>
  <sheetData>
    <row r="1" spans="1:2" x14ac:dyDescent="0.35">
      <c r="A1">
        <v>2</v>
      </c>
      <c r="B1" t="s">
        <v>587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18362-2E5B-419A-80E1-A0DEEBA915E8}">
  <sheetPr>
    <tabColor theme="1"/>
  </sheetPr>
  <dimension ref="A2:BR1696"/>
  <sheetViews>
    <sheetView tabSelected="1" zoomScale="55" zoomScaleNormal="55" workbookViewId="0">
      <selection activeCell="J5" sqref="J5"/>
    </sheetView>
  </sheetViews>
  <sheetFormatPr defaultRowHeight="14.5" outlineLevelCol="1" x14ac:dyDescent="0.35"/>
  <cols>
    <col min="1" max="1" width="8.54296875" style="96" customWidth="1"/>
    <col min="2" max="2" width="4.26953125" style="96" customWidth="1"/>
    <col min="3" max="3" width="18.81640625" style="96" customWidth="1"/>
    <col min="4" max="4" width="6.1796875" customWidth="1"/>
    <col min="5" max="5" width="28" customWidth="1"/>
    <col min="6" max="13" width="13.453125" customWidth="1"/>
    <col min="14" max="16" width="16" customWidth="1"/>
    <col min="17" max="17" width="11.1796875" customWidth="1"/>
    <col min="18" max="18" width="12.1796875" customWidth="1"/>
    <col min="19" max="20" width="8.54296875" customWidth="1"/>
    <col min="21" max="21" width="3.453125" customWidth="1" outlineLevel="1"/>
    <col min="22" max="22" width="10.453125" customWidth="1" outlineLevel="1"/>
    <col min="23" max="23" width="17.26953125" customWidth="1" outlineLevel="1"/>
    <col min="24" max="24" width="13.7265625" customWidth="1" outlineLevel="1"/>
    <col min="25" max="25" width="25.54296875" customWidth="1" outlineLevel="1"/>
    <col min="26" max="26" width="25.26953125" customWidth="1" outlineLevel="1"/>
    <col min="27" max="27" width="78.453125" style="14" customWidth="1" outlineLevel="1"/>
    <col min="28" max="29" width="8.7265625" customWidth="1" outlineLevel="1"/>
    <col min="30" max="30" width="13" customWidth="1" outlineLevel="1"/>
    <col min="31" max="31" width="15.7265625" customWidth="1" outlineLevel="1"/>
    <col min="32" max="32" width="9.26953125" customWidth="1" outlineLevel="1"/>
    <col min="33" max="33" width="13.7265625" customWidth="1" outlineLevel="1"/>
    <col min="34" max="34" width="10.81640625" customWidth="1" outlineLevel="1"/>
    <col min="35" max="35" width="9.54296875" customWidth="1" outlineLevel="1"/>
    <col min="36" max="36" width="11.453125" customWidth="1" outlineLevel="1"/>
    <col min="37" max="37" width="53.453125" customWidth="1"/>
    <col min="38" max="38" width="10.1796875" customWidth="1"/>
    <col min="40" max="40" width="29.81640625" customWidth="1"/>
    <col min="41" max="41" width="10.54296875" customWidth="1"/>
    <col min="43" max="43" width="43.81640625" customWidth="1"/>
    <col min="45" max="45" width="19.81640625" customWidth="1"/>
    <col min="47" max="47" width="13.54296875" customWidth="1"/>
    <col min="48" max="48" width="13.7265625" customWidth="1"/>
    <col min="51" max="51" width="15.36328125" customWidth="1"/>
    <col min="52" max="52" width="11.453125" customWidth="1"/>
    <col min="58" max="58" width="17.54296875" customWidth="1"/>
    <col min="69" max="69" width="11.453125" customWidth="1"/>
  </cols>
  <sheetData>
    <row r="2" spans="1:60" ht="23.5" x14ac:dyDescent="0.55000000000000004">
      <c r="E2" s="1" t="s">
        <v>3</v>
      </c>
      <c r="U2" s="1" t="s">
        <v>2</v>
      </c>
      <c r="AD2" s="170"/>
      <c r="AS2" t="s">
        <v>586</v>
      </c>
    </row>
    <row r="3" spans="1:60" ht="48.5" x14ac:dyDescent="0.35">
      <c r="W3" s="170" t="s">
        <v>482</v>
      </c>
      <c r="AB3" s="170" t="s">
        <v>300</v>
      </c>
      <c r="AC3" s="170" t="s">
        <v>481</v>
      </c>
      <c r="AD3" s="170" t="s">
        <v>527</v>
      </c>
      <c r="AH3" s="185" t="s">
        <v>524</v>
      </c>
      <c r="AS3" t="s">
        <v>599</v>
      </c>
      <c r="AY3" t="s">
        <v>600</v>
      </c>
      <c r="BD3" t="s">
        <v>601</v>
      </c>
    </row>
    <row r="4" spans="1:60" x14ac:dyDescent="0.35">
      <c r="W4" s="170"/>
      <c r="AB4" s="170"/>
      <c r="AC4" s="170"/>
      <c r="AD4" s="170"/>
      <c r="AH4" s="185"/>
    </row>
    <row r="5" spans="1:60" ht="29" x14ac:dyDescent="0.35">
      <c r="A5" s="96" t="s">
        <v>236</v>
      </c>
      <c r="U5" s="205" t="s">
        <v>216</v>
      </c>
      <c r="V5" s="205" t="s">
        <v>4</v>
      </c>
      <c r="W5" s="205" t="s">
        <v>431</v>
      </c>
      <c r="X5" s="205" t="s">
        <v>432</v>
      </c>
      <c r="Y5" s="205" t="s">
        <v>602</v>
      </c>
      <c r="Z5" s="205" t="s">
        <v>603</v>
      </c>
      <c r="AA5" s="205" t="s">
        <v>604</v>
      </c>
      <c r="AB5" s="205" t="s">
        <v>215</v>
      </c>
      <c r="AC5" s="205" t="s">
        <v>196</v>
      </c>
      <c r="AD5" s="205" t="s">
        <v>33</v>
      </c>
      <c r="AE5" s="205" t="s">
        <v>201</v>
      </c>
      <c r="AF5" s="206" t="s">
        <v>283</v>
      </c>
      <c r="AG5" s="205" t="s">
        <v>185</v>
      </c>
      <c r="AH5" s="205" t="s">
        <v>6</v>
      </c>
      <c r="AI5" s="205" t="s">
        <v>489</v>
      </c>
      <c r="AJ5" s="205" t="s">
        <v>490</v>
      </c>
      <c r="AK5" s="205" t="s">
        <v>542</v>
      </c>
      <c r="AL5" s="205"/>
      <c r="AN5" s="84" t="s">
        <v>285</v>
      </c>
      <c r="AO5" s="84" t="s">
        <v>286</v>
      </c>
      <c r="AP5" s="84" t="s">
        <v>290</v>
      </c>
      <c r="AS5" s="84" t="s">
        <v>292</v>
      </c>
      <c r="AT5" s="84" t="s">
        <v>202</v>
      </c>
      <c r="AU5" s="84" t="s">
        <v>293</v>
      </c>
      <c r="AV5" s="84" t="s">
        <v>201</v>
      </c>
      <c r="AW5" s="84" t="s">
        <v>503</v>
      </c>
      <c r="AY5" s="84" t="s">
        <v>297</v>
      </c>
      <c r="AZ5" t="s">
        <v>185</v>
      </c>
      <c r="BA5" t="s">
        <v>201</v>
      </c>
      <c r="BB5" t="s">
        <v>298</v>
      </c>
      <c r="BD5" t="s">
        <v>297</v>
      </c>
      <c r="BE5" t="s">
        <v>185</v>
      </c>
      <c r="BF5" t="s">
        <v>201</v>
      </c>
      <c r="BG5" t="s">
        <v>298</v>
      </c>
    </row>
    <row r="6" spans="1:60" ht="29" x14ac:dyDescent="0.35">
      <c r="A6" s="99" t="s">
        <v>585</v>
      </c>
      <c r="E6" s="73" t="s">
        <v>196</v>
      </c>
      <c r="F6" s="5"/>
      <c r="G6" s="5"/>
      <c r="H6" s="5"/>
      <c r="U6" s="207">
        <v>1</v>
      </c>
      <c r="V6" s="207" t="s">
        <v>8</v>
      </c>
      <c r="W6" s="208" t="s">
        <v>585</v>
      </c>
      <c r="X6" s="207" t="s">
        <v>273</v>
      </c>
      <c r="Y6" s="209" t="s">
        <v>19</v>
      </c>
      <c r="Z6" s="209" t="s">
        <v>265</v>
      </c>
      <c r="AA6" s="209" t="s">
        <v>269</v>
      </c>
      <c r="AB6" s="210">
        <v>1</v>
      </c>
      <c r="AC6" s="211">
        <v>3</v>
      </c>
      <c r="AD6" s="211">
        <v>4</v>
      </c>
      <c r="AE6" s="211">
        <v>2</v>
      </c>
      <c r="AF6" s="212">
        <v>0</v>
      </c>
      <c r="AG6" s="213">
        <v>-800</v>
      </c>
      <c r="AH6" s="213">
        <v>1319.2498201260507</v>
      </c>
      <c r="AI6" s="214">
        <v>0.21900991612499979</v>
      </c>
      <c r="AJ6" s="213">
        <v>306.30757499999982</v>
      </c>
      <c r="AK6" s="210" t="s">
        <v>566</v>
      </c>
      <c r="AL6" s="210" t="s">
        <v>563</v>
      </c>
      <c r="AN6" s="5"/>
      <c r="AS6" s="20">
        <v>1600</v>
      </c>
      <c r="AT6" s="41">
        <v>0.05</v>
      </c>
      <c r="AU6" s="20">
        <v>-800</v>
      </c>
      <c r="AV6">
        <v>2</v>
      </c>
      <c r="AW6" s="66">
        <v>0.1099999999999999</v>
      </c>
      <c r="AY6">
        <v>0</v>
      </c>
      <c r="AZ6">
        <v>0</v>
      </c>
      <c r="BA6">
        <v>0</v>
      </c>
      <c r="BB6">
        <v>0</v>
      </c>
      <c r="BD6">
        <v>0</v>
      </c>
      <c r="BE6">
        <v>0</v>
      </c>
      <c r="BF6">
        <v>0</v>
      </c>
      <c r="BG6">
        <v>0</v>
      </c>
    </row>
    <row r="7" spans="1:60" ht="58" x14ac:dyDescent="0.35">
      <c r="A7" s="99" t="s">
        <v>584</v>
      </c>
      <c r="E7" t="s">
        <v>179</v>
      </c>
      <c r="F7" s="5" t="s">
        <v>585</v>
      </c>
      <c r="G7" s="5" t="s">
        <v>584</v>
      </c>
      <c r="H7" s="5"/>
      <c r="K7" s="5" t="s">
        <v>234</v>
      </c>
      <c r="L7" s="5" t="s">
        <v>235</v>
      </c>
      <c r="M7" s="5" t="s">
        <v>529</v>
      </c>
      <c r="O7" s="5" t="s">
        <v>251</v>
      </c>
      <c r="U7" s="207">
        <v>2</v>
      </c>
      <c r="V7" s="207" t="s">
        <v>8</v>
      </c>
      <c r="W7" s="208" t="s">
        <v>585</v>
      </c>
      <c r="X7" s="207" t="s">
        <v>273</v>
      </c>
      <c r="Y7" s="209" t="s">
        <v>20</v>
      </c>
      <c r="Z7" s="209" t="s">
        <v>266</v>
      </c>
      <c r="AA7" s="209" t="s">
        <v>270</v>
      </c>
      <c r="AB7" s="210">
        <v>1</v>
      </c>
      <c r="AC7" s="211">
        <v>4</v>
      </c>
      <c r="AD7" s="211">
        <v>4</v>
      </c>
      <c r="AE7" s="211">
        <v>3</v>
      </c>
      <c r="AF7" s="212">
        <v>0</v>
      </c>
      <c r="AG7" s="213">
        <v>-1000</v>
      </c>
      <c r="AH7" s="213">
        <v>1515.6117574975051</v>
      </c>
      <c r="AI7" s="214">
        <v>0.21900991612499984</v>
      </c>
      <c r="AJ7" s="213">
        <v>382.88446874999983</v>
      </c>
      <c r="AK7" s="210" t="s">
        <v>566</v>
      </c>
      <c r="AL7" s="215" t="s">
        <v>563</v>
      </c>
      <c r="AN7" t="s">
        <v>287</v>
      </c>
      <c r="AO7" s="132">
        <v>52.265643069393043</v>
      </c>
      <c r="AS7" s="20">
        <v>2000</v>
      </c>
      <c r="AT7" s="41">
        <v>0.05</v>
      </c>
      <c r="AU7" s="20">
        <v>-1000</v>
      </c>
      <c r="AV7">
        <v>3</v>
      </c>
      <c r="AW7" s="66">
        <v>0.1099999999999999</v>
      </c>
      <c r="AY7">
        <v>0</v>
      </c>
      <c r="AZ7">
        <v>0</v>
      </c>
      <c r="BA7">
        <v>0</v>
      </c>
      <c r="BB7">
        <v>0</v>
      </c>
      <c r="BD7">
        <v>0</v>
      </c>
      <c r="BE7">
        <v>0</v>
      </c>
      <c r="BF7">
        <v>0</v>
      </c>
      <c r="BG7">
        <v>0</v>
      </c>
    </row>
    <row r="8" spans="1:60" ht="43.5" x14ac:dyDescent="0.35">
      <c r="A8" s="99" t="s">
        <v>234</v>
      </c>
      <c r="F8" s="14" t="s">
        <v>197</v>
      </c>
      <c r="G8" s="14" t="s">
        <v>198</v>
      </c>
      <c r="H8" s="14"/>
      <c r="I8" t="s">
        <v>570</v>
      </c>
      <c r="K8" t="s">
        <v>234</v>
      </c>
      <c r="O8" s="14" t="s">
        <v>424</v>
      </c>
      <c r="U8" s="207">
        <v>3</v>
      </c>
      <c r="V8" s="207" t="s">
        <v>8</v>
      </c>
      <c r="W8" s="208" t="s">
        <v>585</v>
      </c>
      <c r="X8" s="207" t="s">
        <v>273</v>
      </c>
      <c r="Y8" s="209" t="s">
        <v>17</v>
      </c>
      <c r="Z8" s="209" t="s">
        <v>267</v>
      </c>
      <c r="AA8" s="209" t="s">
        <v>271</v>
      </c>
      <c r="AB8" s="210">
        <v>1</v>
      </c>
      <c r="AC8" s="211">
        <v>3</v>
      </c>
      <c r="AD8" s="211">
        <v>1</v>
      </c>
      <c r="AE8" s="211">
        <v>2</v>
      </c>
      <c r="AF8" s="212">
        <v>0</v>
      </c>
      <c r="AG8" s="213">
        <v>-800</v>
      </c>
      <c r="AH8" s="213">
        <v>-161.16516410942094</v>
      </c>
      <c r="AI8" s="214">
        <v>6.781753334655001E-2</v>
      </c>
      <c r="AJ8" s="213">
        <v>125.20160002440001</v>
      </c>
      <c r="AK8" s="210" t="s">
        <v>541</v>
      </c>
      <c r="AL8" s="210" t="s">
        <v>562</v>
      </c>
      <c r="AN8" t="s">
        <v>516</v>
      </c>
      <c r="AO8" s="132">
        <v>49.110546842214944</v>
      </c>
      <c r="AQ8" s="14" t="s">
        <v>526</v>
      </c>
      <c r="AS8" s="20">
        <v>1200</v>
      </c>
      <c r="AT8" s="41">
        <v>0.03</v>
      </c>
      <c r="AU8" s="20">
        <v>-800</v>
      </c>
      <c r="AV8">
        <v>2</v>
      </c>
      <c r="AW8" s="66">
        <v>5.000000000000001E-2</v>
      </c>
      <c r="AY8">
        <v>0</v>
      </c>
      <c r="AZ8">
        <v>0</v>
      </c>
      <c r="BA8">
        <v>0</v>
      </c>
      <c r="BB8">
        <v>0</v>
      </c>
      <c r="BD8">
        <v>0</v>
      </c>
      <c r="BE8">
        <v>0</v>
      </c>
      <c r="BF8">
        <v>0</v>
      </c>
      <c r="BG8">
        <v>0</v>
      </c>
    </row>
    <row r="9" spans="1:60" ht="29" x14ac:dyDescent="0.35">
      <c r="A9" s="99" t="s">
        <v>235</v>
      </c>
      <c r="F9" s="14" t="s">
        <v>180</v>
      </c>
      <c r="G9" s="14" t="s">
        <v>180</v>
      </c>
      <c r="H9" s="14"/>
      <c r="I9" s="14" t="s">
        <v>589</v>
      </c>
      <c r="K9" s="14" t="s">
        <v>180</v>
      </c>
      <c r="L9" s="14" t="s">
        <v>180</v>
      </c>
      <c r="M9" t="s">
        <v>180</v>
      </c>
      <c r="O9" s="14" t="s">
        <v>180</v>
      </c>
      <c r="U9" s="207">
        <v>4</v>
      </c>
      <c r="V9" s="207" t="s">
        <v>8</v>
      </c>
      <c r="W9" s="208" t="s">
        <v>585</v>
      </c>
      <c r="X9" s="207" t="s">
        <v>274</v>
      </c>
      <c r="Y9" s="209" t="s">
        <v>15</v>
      </c>
      <c r="Z9" s="209" t="s">
        <v>268</v>
      </c>
      <c r="AA9" s="209" t="s">
        <v>272</v>
      </c>
      <c r="AB9" s="210">
        <v>1</v>
      </c>
      <c r="AC9" s="211">
        <v>5</v>
      </c>
      <c r="AD9" s="211">
        <v>2</v>
      </c>
      <c r="AE9" s="211">
        <v>2</v>
      </c>
      <c r="AF9" s="212">
        <v>0</v>
      </c>
      <c r="AG9" s="213">
        <v>-1000</v>
      </c>
      <c r="AH9" s="213">
        <v>-250.3291477730773</v>
      </c>
      <c r="AI9" s="214">
        <v>6.2399999999999997E-2</v>
      </c>
      <c r="AJ9" s="213">
        <v>112</v>
      </c>
      <c r="AK9" s="210" t="s">
        <v>564</v>
      </c>
      <c r="AL9" s="210" t="s">
        <v>562</v>
      </c>
      <c r="AN9" t="s">
        <v>252</v>
      </c>
      <c r="AO9" s="132">
        <v>76.608256719492914</v>
      </c>
      <c r="AP9" s="30">
        <v>7.947317933975806E-2</v>
      </c>
      <c r="AS9" s="20">
        <v>800</v>
      </c>
      <c r="AT9" s="41">
        <v>0</v>
      </c>
      <c r="AU9" s="20">
        <v>-1000</v>
      </c>
      <c r="AV9">
        <v>2</v>
      </c>
      <c r="AW9" s="66">
        <v>0.1</v>
      </c>
      <c r="AY9">
        <v>0</v>
      </c>
      <c r="AZ9">
        <v>0</v>
      </c>
      <c r="BA9">
        <v>0</v>
      </c>
      <c r="BB9">
        <v>0</v>
      </c>
      <c r="BD9">
        <v>0</v>
      </c>
      <c r="BE9">
        <v>0</v>
      </c>
      <c r="BF9">
        <v>0</v>
      </c>
      <c r="BG9">
        <v>0</v>
      </c>
    </row>
    <row r="10" spans="1:60" ht="58" x14ac:dyDescent="0.35">
      <c r="A10" s="99" t="s">
        <v>251</v>
      </c>
      <c r="E10">
        <v>1</v>
      </c>
      <c r="F10" s="72">
        <v>0.01</v>
      </c>
      <c r="G10" s="72">
        <v>-0.03</v>
      </c>
      <c r="H10" s="130" t="s">
        <v>580</v>
      </c>
      <c r="I10" s="97"/>
      <c r="K10" s="72">
        <v>1E-3</v>
      </c>
      <c r="L10" s="72">
        <v>1E-3</v>
      </c>
      <c r="M10" s="72">
        <v>1E-3</v>
      </c>
      <c r="O10" s="72">
        <v>1E-3</v>
      </c>
      <c r="U10" s="207">
        <v>5</v>
      </c>
      <c r="V10" s="207" t="s">
        <v>8</v>
      </c>
      <c r="W10" s="208" t="s">
        <v>585</v>
      </c>
      <c r="X10" s="207" t="s">
        <v>273</v>
      </c>
      <c r="Y10" s="207" t="s">
        <v>19</v>
      </c>
      <c r="Z10" s="207" t="s">
        <v>323</v>
      </c>
      <c r="AA10" s="207" t="s">
        <v>598</v>
      </c>
      <c r="AB10" s="210">
        <v>1</v>
      </c>
      <c r="AC10" s="211">
        <v>4</v>
      </c>
      <c r="AD10" s="211">
        <v>1</v>
      </c>
      <c r="AE10" s="211">
        <v>2</v>
      </c>
      <c r="AF10" s="212">
        <v>0</v>
      </c>
      <c r="AG10" s="213">
        <v>-1000</v>
      </c>
      <c r="AH10" s="213">
        <v>-201.45645513677664</v>
      </c>
      <c r="AI10" s="214">
        <v>6.7817533346549982E-2</v>
      </c>
      <c r="AJ10" s="213">
        <v>156.50200003049997</v>
      </c>
      <c r="AK10" s="210" t="s">
        <v>541</v>
      </c>
      <c r="AL10" s="210" t="s">
        <v>562</v>
      </c>
      <c r="AN10" t="s">
        <v>501</v>
      </c>
      <c r="AO10" s="132">
        <v>55.727563001235367</v>
      </c>
      <c r="AP10" s="30">
        <v>1.2909747888095513E-2</v>
      </c>
      <c r="AS10" s="20">
        <v>1500</v>
      </c>
      <c r="AT10" s="41">
        <v>0.03</v>
      </c>
      <c r="AU10" s="20">
        <v>-1000</v>
      </c>
      <c r="AV10">
        <v>2</v>
      </c>
      <c r="AW10" s="66">
        <v>4.9999999999999982E-2</v>
      </c>
      <c r="AY10">
        <v>0</v>
      </c>
      <c r="AZ10">
        <v>0</v>
      </c>
      <c r="BA10">
        <v>0</v>
      </c>
      <c r="BB10">
        <v>0</v>
      </c>
      <c r="BD10">
        <v>0</v>
      </c>
      <c r="BE10">
        <v>0</v>
      </c>
      <c r="BF10">
        <v>0</v>
      </c>
      <c r="BG10">
        <v>0</v>
      </c>
    </row>
    <row r="11" spans="1:60" ht="29" x14ac:dyDescent="0.35">
      <c r="A11" s="99" t="s">
        <v>529</v>
      </c>
      <c r="E11">
        <v>2</v>
      </c>
      <c r="F11" s="72">
        <v>1.4999999999999999E-2</v>
      </c>
      <c r="G11" s="72">
        <v>0.03</v>
      </c>
      <c r="H11" s="130" t="s">
        <v>581</v>
      </c>
      <c r="I11" s="200">
        <v>0.21272727272727271</v>
      </c>
      <c r="J11" s="35">
        <v>0.21272727272727271</v>
      </c>
      <c r="K11" s="72">
        <v>1E-3</v>
      </c>
      <c r="L11" s="72">
        <v>1E-3</v>
      </c>
      <c r="M11" s="72">
        <v>1E-3</v>
      </c>
      <c r="O11" s="72">
        <v>2E-3</v>
      </c>
      <c r="U11" s="207">
        <v>6</v>
      </c>
      <c r="V11" s="207" t="s">
        <v>21</v>
      </c>
      <c r="W11" s="208" t="s">
        <v>529</v>
      </c>
      <c r="X11" s="209" t="s">
        <v>273</v>
      </c>
      <c r="Y11" s="209" t="s">
        <v>23</v>
      </c>
      <c r="Z11" s="209" t="s">
        <v>275</v>
      </c>
      <c r="AA11" s="209" t="s">
        <v>276</v>
      </c>
      <c r="AB11" s="210">
        <v>1</v>
      </c>
      <c r="AC11" s="211">
        <v>2</v>
      </c>
      <c r="AD11" s="211">
        <v>1</v>
      </c>
      <c r="AE11" s="211">
        <v>2</v>
      </c>
      <c r="AF11" s="212">
        <v>0</v>
      </c>
      <c r="AG11" s="213">
        <v>-120</v>
      </c>
      <c r="AH11" s="213">
        <v>273.50032655726733</v>
      </c>
      <c r="AI11" s="214">
        <v>0.26</v>
      </c>
      <c r="AJ11" s="213">
        <v>40</v>
      </c>
      <c r="AK11" s="216" t="s">
        <v>565</v>
      </c>
      <c r="AL11" s="211" t="s">
        <v>563</v>
      </c>
      <c r="AS11" s="20">
        <v>0</v>
      </c>
      <c r="AT11" s="41">
        <v>0</v>
      </c>
      <c r="AU11" s="20">
        <v>0</v>
      </c>
      <c r="AV11">
        <v>0</v>
      </c>
      <c r="AW11" s="66" t="s">
        <v>605</v>
      </c>
      <c r="AY11">
        <v>0</v>
      </c>
      <c r="AZ11">
        <v>-120</v>
      </c>
      <c r="BA11">
        <v>2</v>
      </c>
      <c r="BB11">
        <v>40</v>
      </c>
      <c r="BD11">
        <v>0</v>
      </c>
      <c r="BE11">
        <v>0</v>
      </c>
      <c r="BF11">
        <v>0</v>
      </c>
      <c r="BG11">
        <v>0</v>
      </c>
    </row>
    <row r="12" spans="1:60" ht="29" x14ac:dyDescent="0.35">
      <c r="A12" s="99" t="s">
        <v>250</v>
      </c>
      <c r="E12">
        <v>3</v>
      </c>
      <c r="F12" s="72">
        <v>0.02</v>
      </c>
      <c r="G12" s="72">
        <v>0.05</v>
      </c>
      <c r="H12" s="130" t="s">
        <v>581</v>
      </c>
      <c r="I12" s="200">
        <v>0.21272727272727271</v>
      </c>
      <c r="K12" s="72">
        <v>2E-3</v>
      </c>
      <c r="L12" s="72">
        <v>2E-3</v>
      </c>
      <c r="M12" s="72">
        <v>2E-3</v>
      </c>
      <c r="O12" s="72">
        <v>3.0000000000000001E-3</v>
      </c>
      <c r="U12" s="207">
        <v>7</v>
      </c>
      <c r="V12" s="207" t="s">
        <v>21</v>
      </c>
      <c r="W12" s="208" t="s">
        <v>235</v>
      </c>
      <c r="X12" s="209" t="s">
        <v>273</v>
      </c>
      <c r="Y12" s="209" t="s">
        <v>22</v>
      </c>
      <c r="Z12" s="209" t="s">
        <v>277</v>
      </c>
      <c r="AA12" s="209" t="s">
        <v>278</v>
      </c>
      <c r="AB12" s="210">
        <v>1</v>
      </c>
      <c r="AC12" s="211">
        <v>2</v>
      </c>
      <c r="AD12" s="211">
        <v>2</v>
      </c>
      <c r="AE12" s="211">
        <v>1</v>
      </c>
      <c r="AF12" s="212">
        <v>0</v>
      </c>
      <c r="AG12" s="213">
        <v>-100</v>
      </c>
      <c r="AH12" s="213">
        <v>317.80230565072873</v>
      </c>
      <c r="AI12" s="214">
        <v>0.312</v>
      </c>
      <c r="AJ12" s="213">
        <v>40</v>
      </c>
      <c r="AK12" s="216" t="s">
        <v>565</v>
      </c>
      <c r="AL12" s="211" t="s">
        <v>563</v>
      </c>
      <c r="AN12" s="176"/>
      <c r="AO12" s="132"/>
      <c r="AP12" s="79"/>
      <c r="AS12" s="20">
        <v>0</v>
      </c>
      <c r="AT12" s="41">
        <v>0</v>
      </c>
      <c r="AU12" s="20">
        <v>0</v>
      </c>
      <c r="AV12">
        <v>0</v>
      </c>
      <c r="AW12" s="66" t="s">
        <v>605</v>
      </c>
      <c r="AY12">
        <v>2.5</v>
      </c>
      <c r="AZ12">
        <v>0</v>
      </c>
      <c r="BA12">
        <v>1</v>
      </c>
      <c r="BB12">
        <v>40</v>
      </c>
      <c r="BD12">
        <v>0</v>
      </c>
      <c r="BE12">
        <v>0</v>
      </c>
      <c r="BF12">
        <v>0</v>
      </c>
      <c r="BG12">
        <v>0</v>
      </c>
    </row>
    <row r="13" spans="1:60" ht="29" x14ac:dyDescent="0.35">
      <c r="A13" s="99" t="s">
        <v>58</v>
      </c>
      <c r="E13">
        <v>4</v>
      </c>
      <c r="F13" s="72">
        <v>2.5000000000000001E-2</v>
      </c>
      <c r="G13" s="72">
        <v>0.1</v>
      </c>
      <c r="H13" s="130" t="s">
        <v>581</v>
      </c>
      <c r="I13" s="200">
        <v>0.21272727272727271</v>
      </c>
      <c r="K13" s="72">
        <v>3.0000000000000001E-3</v>
      </c>
      <c r="L13" s="72">
        <v>3.0000000000000001E-3</v>
      </c>
      <c r="M13" s="72">
        <v>3.0000000000000001E-3</v>
      </c>
      <c r="O13" s="72">
        <v>4.0000000000000001E-3</v>
      </c>
      <c r="U13" s="207">
        <v>8</v>
      </c>
      <c r="V13" s="207" t="s">
        <v>21</v>
      </c>
      <c r="W13" s="208" t="s">
        <v>234</v>
      </c>
      <c r="X13" s="209" t="s">
        <v>273</v>
      </c>
      <c r="Y13" s="209" t="s">
        <v>28</v>
      </c>
      <c r="Z13" s="209" t="s">
        <v>279</v>
      </c>
      <c r="AA13" s="209" t="s">
        <v>280</v>
      </c>
      <c r="AB13" s="210">
        <v>1</v>
      </c>
      <c r="AC13" s="211">
        <v>3</v>
      </c>
      <c r="AD13" s="211">
        <v>3</v>
      </c>
      <c r="AE13" s="211">
        <v>1</v>
      </c>
      <c r="AF13" s="212">
        <v>0</v>
      </c>
      <c r="AG13" s="213">
        <v>-160</v>
      </c>
      <c r="AH13" s="213">
        <v>678.94107977644614</v>
      </c>
      <c r="AI13" s="214">
        <v>0.39</v>
      </c>
      <c r="AJ13" s="213">
        <v>80</v>
      </c>
      <c r="AK13" s="216" t="s">
        <v>565</v>
      </c>
      <c r="AL13" s="210" t="s">
        <v>563</v>
      </c>
      <c r="AP13" s="30"/>
      <c r="AS13" s="20">
        <v>0</v>
      </c>
      <c r="AT13" s="41">
        <v>0</v>
      </c>
      <c r="AU13" s="20">
        <v>0</v>
      </c>
      <c r="AV13">
        <v>0</v>
      </c>
      <c r="AW13" s="66" t="s">
        <v>605</v>
      </c>
      <c r="AY13">
        <v>2</v>
      </c>
      <c r="AZ13">
        <v>0</v>
      </c>
      <c r="BA13">
        <v>1</v>
      </c>
      <c r="BB13">
        <v>80</v>
      </c>
      <c r="BD13">
        <v>0</v>
      </c>
      <c r="BE13">
        <v>0</v>
      </c>
      <c r="BF13">
        <v>0</v>
      </c>
      <c r="BG13">
        <v>0</v>
      </c>
    </row>
    <row r="14" spans="1:60" ht="58" x14ac:dyDescent="0.35">
      <c r="E14">
        <v>5</v>
      </c>
      <c r="F14" s="72">
        <v>2.5000000000000001E-2</v>
      </c>
      <c r="G14" s="72">
        <v>0.2</v>
      </c>
      <c r="H14" s="130" t="s">
        <v>581</v>
      </c>
      <c r="I14" s="200">
        <v>0.21272727272727271</v>
      </c>
      <c r="K14" s="72">
        <v>4.0000000000000001E-3</v>
      </c>
      <c r="L14" s="72">
        <v>4.0000000000000001E-3</v>
      </c>
      <c r="M14" s="72">
        <v>4.0000000000000001E-3</v>
      </c>
      <c r="O14" s="72">
        <v>5.0000000000000001E-3</v>
      </c>
      <c r="U14" s="207">
        <v>9</v>
      </c>
      <c r="V14" s="207" t="s">
        <v>21</v>
      </c>
      <c r="W14" s="208" t="s">
        <v>529</v>
      </c>
      <c r="X14" s="209" t="s">
        <v>281</v>
      </c>
      <c r="Y14" s="209" t="s">
        <v>27</v>
      </c>
      <c r="Z14" s="209" t="s">
        <v>303</v>
      </c>
      <c r="AA14" s="209" t="s">
        <v>530</v>
      </c>
      <c r="AB14" s="210">
        <v>1</v>
      </c>
      <c r="AC14" s="211">
        <v>2</v>
      </c>
      <c r="AD14" s="211">
        <v>1</v>
      </c>
      <c r="AE14" s="211">
        <v>2</v>
      </c>
      <c r="AF14" s="212">
        <v>0</v>
      </c>
      <c r="AG14" s="213">
        <v>-120</v>
      </c>
      <c r="AH14" s="213">
        <v>273.50032655726733</v>
      </c>
      <c r="AI14" s="214">
        <v>0.26</v>
      </c>
      <c r="AJ14" s="213">
        <v>40</v>
      </c>
      <c r="AK14" s="216" t="s">
        <v>565</v>
      </c>
      <c r="AL14" s="210" t="s">
        <v>563</v>
      </c>
      <c r="AS14" s="20">
        <v>0</v>
      </c>
      <c r="AT14" s="41">
        <v>0</v>
      </c>
      <c r="AU14" s="20">
        <v>0</v>
      </c>
      <c r="AV14">
        <v>0</v>
      </c>
      <c r="AW14" s="66" t="s">
        <v>605</v>
      </c>
      <c r="AY14">
        <v>0</v>
      </c>
      <c r="AZ14">
        <v>-120</v>
      </c>
      <c r="BA14">
        <v>2</v>
      </c>
      <c r="BB14">
        <v>40</v>
      </c>
      <c r="BD14">
        <v>0</v>
      </c>
      <c r="BE14">
        <v>0</v>
      </c>
      <c r="BF14">
        <v>0</v>
      </c>
      <c r="BG14">
        <v>0</v>
      </c>
    </row>
    <row r="15" spans="1:60" ht="29" x14ac:dyDescent="0.35">
      <c r="E15" s="34" t="s">
        <v>203</v>
      </c>
      <c r="F15" s="74">
        <v>5.0000000000000001E-3</v>
      </c>
      <c r="G15" s="34"/>
      <c r="H15" s="34"/>
      <c r="K15" s="66">
        <v>1E-3</v>
      </c>
      <c r="L15" s="66">
        <v>1E-3</v>
      </c>
      <c r="M15" s="66">
        <v>1E-3</v>
      </c>
      <c r="O15" s="66">
        <v>1E-3</v>
      </c>
      <c r="U15" s="207">
        <v>10</v>
      </c>
      <c r="V15" s="207" t="s">
        <v>21</v>
      </c>
      <c r="W15" s="208" t="s">
        <v>235</v>
      </c>
      <c r="X15" s="209" t="s">
        <v>274</v>
      </c>
      <c r="Y15" s="209" t="s">
        <v>26</v>
      </c>
      <c r="Z15" s="209" t="s">
        <v>304</v>
      </c>
      <c r="AA15" s="209" t="s">
        <v>531</v>
      </c>
      <c r="AB15" s="210">
        <v>1</v>
      </c>
      <c r="AC15" s="211">
        <v>2</v>
      </c>
      <c r="AD15" s="211">
        <v>5</v>
      </c>
      <c r="AE15" s="211">
        <v>1</v>
      </c>
      <c r="AF15" s="212">
        <v>0</v>
      </c>
      <c r="AG15" s="213">
        <v>-40</v>
      </c>
      <c r="AH15" s="213">
        <v>382.80700836321188</v>
      </c>
      <c r="AI15" s="214">
        <v>0.78</v>
      </c>
      <c r="AJ15" s="213">
        <v>40</v>
      </c>
      <c r="AK15" s="216" t="s">
        <v>565</v>
      </c>
      <c r="AL15" s="210" t="s">
        <v>563</v>
      </c>
      <c r="AP15" s="95"/>
      <c r="AS15" s="20">
        <v>0</v>
      </c>
      <c r="AT15" s="41">
        <v>0</v>
      </c>
      <c r="AU15" s="20">
        <v>0</v>
      </c>
      <c r="AV15">
        <v>0</v>
      </c>
      <c r="AW15" s="66" t="s">
        <v>605</v>
      </c>
      <c r="AY15">
        <v>1</v>
      </c>
      <c r="AZ15">
        <v>0</v>
      </c>
      <c r="BA15">
        <v>1</v>
      </c>
      <c r="BB15">
        <v>40</v>
      </c>
      <c r="BD15">
        <v>0</v>
      </c>
      <c r="BE15">
        <v>0</v>
      </c>
      <c r="BF15">
        <v>0</v>
      </c>
      <c r="BG15">
        <v>0</v>
      </c>
    </row>
    <row r="16" spans="1:60" ht="43.5" x14ac:dyDescent="0.35">
      <c r="U16" s="207">
        <v>11</v>
      </c>
      <c r="V16" s="207" t="s">
        <v>29</v>
      </c>
      <c r="W16" s="208" t="s">
        <v>251</v>
      </c>
      <c r="X16" s="207" t="s">
        <v>273</v>
      </c>
      <c r="Y16" s="207" t="s">
        <v>312</v>
      </c>
      <c r="Z16" s="207" t="s">
        <v>313</v>
      </c>
      <c r="AA16" s="209" t="s">
        <v>532</v>
      </c>
      <c r="AB16" s="210">
        <v>1</v>
      </c>
      <c r="AC16" s="211">
        <v>1</v>
      </c>
      <c r="AD16" s="211">
        <v>1</v>
      </c>
      <c r="AE16" s="211">
        <v>1</v>
      </c>
      <c r="AF16" s="212">
        <v>0</v>
      </c>
      <c r="AG16" s="213">
        <v>-40</v>
      </c>
      <c r="AH16" s="213">
        <v>-37.037037037037038</v>
      </c>
      <c r="AI16" s="214">
        <v>0</v>
      </c>
      <c r="AJ16" s="213">
        <v>0</v>
      </c>
      <c r="AK16" s="210"/>
      <c r="AL16" s="211" t="s">
        <v>563</v>
      </c>
      <c r="AP16" s="24"/>
      <c r="AS16" s="20">
        <v>0</v>
      </c>
      <c r="AT16" s="41">
        <v>0</v>
      </c>
      <c r="AU16" s="20">
        <v>0</v>
      </c>
      <c r="AV16">
        <v>0</v>
      </c>
      <c r="AW16" s="66" t="s">
        <v>605</v>
      </c>
      <c r="AY16">
        <v>0</v>
      </c>
      <c r="AZ16">
        <v>0</v>
      </c>
      <c r="BA16">
        <v>0</v>
      </c>
      <c r="BB16">
        <v>0</v>
      </c>
      <c r="BD16">
        <v>0</v>
      </c>
      <c r="BE16">
        <v>-40</v>
      </c>
      <c r="BF16">
        <v>1</v>
      </c>
      <c r="BG16">
        <v>0</v>
      </c>
      <c r="BH16" t="s">
        <v>606</v>
      </c>
    </row>
    <row r="17" spans="3:60" ht="29" x14ac:dyDescent="0.35">
      <c r="E17" s="73" t="s">
        <v>33</v>
      </c>
      <c r="F17" s="5" t="s">
        <v>208</v>
      </c>
      <c r="G17" s="5" t="s">
        <v>208</v>
      </c>
      <c r="H17" s="5" t="s">
        <v>208</v>
      </c>
      <c r="I17" s="5"/>
      <c r="K17" s="5" t="s">
        <v>234</v>
      </c>
      <c r="L17" s="5" t="s">
        <v>235</v>
      </c>
      <c r="M17" s="5" t="s">
        <v>529</v>
      </c>
      <c r="P17" s="190" t="s">
        <v>208</v>
      </c>
      <c r="Q17" s="70" t="s">
        <v>135</v>
      </c>
      <c r="R17" s="70" t="s">
        <v>234</v>
      </c>
      <c r="S17" s="5" t="s">
        <v>529</v>
      </c>
      <c r="U17" s="207">
        <v>12</v>
      </c>
      <c r="V17" s="207" t="s">
        <v>29</v>
      </c>
      <c r="W17" s="208" t="s">
        <v>234</v>
      </c>
      <c r="X17" s="209" t="s">
        <v>273</v>
      </c>
      <c r="Y17" s="209" t="s">
        <v>31</v>
      </c>
      <c r="Z17" s="209" t="s">
        <v>314</v>
      </c>
      <c r="AA17" s="209" t="s">
        <v>315</v>
      </c>
      <c r="AB17" s="210">
        <v>1</v>
      </c>
      <c r="AC17" s="211">
        <v>2</v>
      </c>
      <c r="AD17" s="211">
        <v>1</v>
      </c>
      <c r="AE17" s="211">
        <v>1</v>
      </c>
      <c r="AF17" s="212">
        <v>0</v>
      </c>
      <c r="AG17" s="213">
        <v>-120</v>
      </c>
      <c r="AH17" s="213">
        <v>296.13407141323438</v>
      </c>
      <c r="AI17" s="214">
        <v>0.26</v>
      </c>
      <c r="AJ17" s="213">
        <v>40</v>
      </c>
      <c r="AK17" s="210"/>
      <c r="AL17" s="210" t="s">
        <v>563</v>
      </c>
      <c r="AS17" s="20">
        <v>0</v>
      </c>
      <c r="AT17" s="41">
        <v>0</v>
      </c>
      <c r="AU17" s="20">
        <v>0</v>
      </c>
      <c r="AV17">
        <v>0</v>
      </c>
      <c r="AW17" s="66" t="s">
        <v>605</v>
      </c>
      <c r="AY17">
        <v>3</v>
      </c>
      <c r="AZ17">
        <v>0</v>
      </c>
      <c r="BA17">
        <v>0</v>
      </c>
      <c r="BB17">
        <v>0</v>
      </c>
      <c r="BD17">
        <v>3</v>
      </c>
      <c r="BE17">
        <v>0</v>
      </c>
      <c r="BF17">
        <v>1</v>
      </c>
      <c r="BG17">
        <v>40</v>
      </c>
    </row>
    <row r="18" spans="3:60" ht="43.5" x14ac:dyDescent="0.35">
      <c r="E18" s="100"/>
      <c r="F18" t="s">
        <v>200</v>
      </c>
      <c r="G18" s="14" t="s">
        <v>231</v>
      </c>
      <c r="H18" t="s">
        <v>202</v>
      </c>
      <c r="I18" s="67" t="s">
        <v>539</v>
      </c>
      <c r="K18" s="14" t="s">
        <v>199</v>
      </c>
      <c r="L18" s="14" t="s">
        <v>199</v>
      </c>
      <c r="M18" s="14" t="s">
        <v>199</v>
      </c>
      <c r="P18" s="191" t="s">
        <v>68</v>
      </c>
      <c r="Q18" s="67" t="s">
        <v>68</v>
      </c>
      <c r="R18" s="67" t="s">
        <v>68</v>
      </c>
      <c r="S18" s="67" t="s">
        <v>68</v>
      </c>
      <c r="U18" s="207">
        <v>13</v>
      </c>
      <c r="V18" s="207" t="s">
        <v>29</v>
      </c>
      <c r="W18" s="208" t="s">
        <v>251</v>
      </c>
      <c r="X18" s="209" t="s">
        <v>274</v>
      </c>
      <c r="Y18" s="209" t="s">
        <v>30</v>
      </c>
      <c r="Z18" s="209" t="s">
        <v>305</v>
      </c>
      <c r="AA18" s="209" t="s">
        <v>306</v>
      </c>
      <c r="AB18" s="210">
        <v>1</v>
      </c>
      <c r="AC18" s="211">
        <v>2</v>
      </c>
      <c r="AD18" s="211">
        <v>1</v>
      </c>
      <c r="AE18" s="211">
        <v>1</v>
      </c>
      <c r="AF18" s="212">
        <v>0</v>
      </c>
      <c r="AG18" s="213">
        <v>-80</v>
      </c>
      <c r="AH18" s="213">
        <v>-74.074074074074076</v>
      </c>
      <c r="AI18" s="214">
        <v>0</v>
      </c>
      <c r="AJ18" s="213">
        <v>0</v>
      </c>
      <c r="AK18" s="210"/>
      <c r="AL18" s="210" t="s">
        <v>563</v>
      </c>
      <c r="AS18" s="20">
        <v>0</v>
      </c>
      <c r="AT18" s="41">
        <v>0</v>
      </c>
      <c r="AU18" s="20">
        <v>0</v>
      </c>
      <c r="AV18">
        <v>0</v>
      </c>
      <c r="AW18" s="66" t="s">
        <v>605</v>
      </c>
      <c r="AY18">
        <v>0</v>
      </c>
      <c r="AZ18">
        <v>0</v>
      </c>
      <c r="BA18">
        <v>0</v>
      </c>
      <c r="BB18">
        <v>0</v>
      </c>
      <c r="BD18">
        <v>0</v>
      </c>
      <c r="BE18">
        <v>-80</v>
      </c>
      <c r="BF18">
        <v>1</v>
      </c>
      <c r="BG18">
        <v>0</v>
      </c>
      <c r="BH18" t="s">
        <v>606</v>
      </c>
    </row>
    <row r="19" spans="3:60" ht="29" x14ac:dyDescent="0.35">
      <c r="C19" s="195" t="s">
        <v>540</v>
      </c>
      <c r="F19" t="s">
        <v>206</v>
      </c>
      <c r="G19" s="14" t="s">
        <v>34</v>
      </c>
      <c r="H19" t="s">
        <v>207</v>
      </c>
      <c r="K19" s="14" t="s">
        <v>204</v>
      </c>
      <c r="L19" s="14" t="s">
        <v>204</v>
      </c>
      <c r="P19" s="192"/>
      <c r="U19" s="207">
        <v>14</v>
      </c>
      <c r="V19" s="207" t="s">
        <v>29</v>
      </c>
      <c r="W19" s="208" t="s">
        <v>251</v>
      </c>
      <c r="X19" s="209" t="s">
        <v>273</v>
      </c>
      <c r="Y19" s="209" t="s">
        <v>307</v>
      </c>
      <c r="Z19" s="209" t="s">
        <v>308</v>
      </c>
      <c r="AA19" s="209" t="s">
        <v>309</v>
      </c>
      <c r="AB19" s="210">
        <v>1</v>
      </c>
      <c r="AC19" s="211">
        <v>2</v>
      </c>
      <c r="AD19" s="211">
        <v>1</v>
      </c>
      <c r="AE19" s="211">
        <v>1</v>
      </c>
      <c r="AF19" s="212">
        <v>0</v>
      </c>
      <c r="AG19" s="213">
        <v>-80</v>
      </c>
      <c r="AH19" s="213">
        <v>-74.074074074074076</v>
      </c>
      <c r="AI19" s="214">
        <v>0</v>
      </c>
      <c r="AJ19" s="213">
        <v>0</v>
      </c>
      <c r="AK19" s="210"/>
      <c r="AL19" s="210" t="s">
        <v>563</v>
      </c>
      <c r="AS19" s="20">
        <v>0</v>
      </c>
      <c r="AT19" s="41">
        <v>0</v>
      </c>
      <c r="AU19" s="20">
        <v>0</v>
      </c>
      <c r="AV19">
        <v>0</v>
      </c>
      <c r="AW19" s="66" t="s">
        <v>605</v>
      </c>
      <c r="AY19">
        <v>0</v>
      </c>
      <c r="AZ19">
        <v>0</v>
      </c>
      <c r="BA19">
        <v>0</v>
      </c>
      <c r="BB19">
        <v>0</v>
      </c>
      <c r="BD19">
        <v>0</v>
      </c>
      <c r="BE19">
        <v>-80</v>
      </c>
      <c r="BF19">
        <v>1</v>
      </c>
      <c r="BG19">
        <v>0</v>
      </c>
      <c r="BH19" t="s">
        <v>606</v>
      </c>
    </row>
    <row r="20" spans="3:60" ht="29" x14ac:dyDescent="0.35">
      <c r="C20" s="96" t="s">
        <v>541</v>
      </c>
      <c r="E20">
        <v>1</v>
      </c>
      <c r="F20" s="75">
        <v>1.5</v>
      </c>
      <c r="G20" s="72">
        <v>0.14000000000000001</v>
      </c>
      <c r="H20" s="72">
        <v>0.03</v>
      </c>
      <c r="I20" s="31">
        <v>5.000000000000001E-2</v>
      </c>
      <c r="K20" s="75">
        <v>3</v>
      </c>
      <c r="L20" s="75">
        <v>3</v>
      </c>
      <c r="M20" s="75">
        <v>3</v>
      </c>
      <c r="P20" s="194">
        <v>6.781753334655001E-2</v>
      </c>
      <c r="Q20" s="101" t="s">
        <v>232</v>
      </c>
      <c r="R20" s="35">
        <v>0.26</v>
      </c>
      <c r="S20" s="35">
        <v>0.26</v>
      </c>
      <c r="U20" s="207">
        <v>15</v>
      </c>
      <c r="V20" s="207" t="s">
        <v>29</v>
      </c>
      <c r="W20" s="208" t="s">
        <v>235</v>
      </c>
      <c r="X20" s="209" t="s">
        <v>274</v>
      </c>
      <c r="Y20" s="209" t="s">
        <v>30</v>
      </c>
      <c r="Z20" s="209" t="s">
        <v>310</v>
      </c>
      <c r="AA20" s="209" t="s">
        <v>311</v>
      </c>
      <c r="AB20" s="210">
        <v>1</v>
      </c>
      <c r="AC20" s="211">
        <v>1</v>
      </c>
      <c r="AD20" s="211">
        <v>1</v>
      </c>
      <c r="AE20" s="211">
        <v>1</v>
      </c>
      <c r="AF20" s="212">
        <v>0</v>
      </c>
      <c r="AG20" s="213">
        <v>-120</v>
      </c>
      <c r="AH20" s="213">
        <v>296.13407141323438</v>
      </c>
      <c r="AI20" s="214">
        <v>0.26</v>
      </c>
      <c r="AJ20" s="213">
        <v>40</v>
      </c>
      <c r="AK20" s="210"/>
      <c r="AL20" s="210" t="s">
        <v>563</v>
      </c>
      <c r="AS20" s="20">
        <v>0</v>
      </c>
      <c r="AT20" s="41">
        <v>0</v>
      </c>
      <c r="AU20" s="20">
        <v>0</v>
      </c>
      <c r="AV20">
        <v>0</v>
      </c>
      <c r="AW20" s="66" t="s">
        <v>605</v>
      </c>
      <c r="AY20">
        <v>3</v>
      </c>
      <c r="AZ20">
        <v>0</v>
      </c>
      <c r="BA20">
        <v>0</v>
      </c>
      <c r="BB20">
        <v>0</v>
      </c>
      <c r="BD20">
        <v>3</v>
      </c>
      <c r="BE20">
        <v>0</v>
      </c>
      <c r="BF20">
        <v>1</v>
      </c>
      <c r="BG20">
        <v>40</v>
      </c>
    </row>
    <row r="21" spans="3:60" ht="43.5" x14ac:dyDescent="0.35">
      <c r="C21" s="96" t="s">
        <v>564</v>
      </c>
      <c r="E21">
        <v>2</v>
      </c>
      <c r="F21" s="75">
        <v>0.8</v>
      </c>
      <c r="G21" s="72">
        <v>0.19</v>
      </c>
      <c r="H21" s="72">
        <v>0</v>
      </c>
      <c r="I21" s="31">
        <v>0.1</v>
      </c>
      <c r="K21" s="75">
        <v>2.5</v>
      </c>
      <c r="L21" s="75">
        <v>2.5</v>
      </c>
      <c r="M21" s="75">
        <v>2.5</v>
      </c>
      <c r="P21" s="194">
        <v>6.2400000000000011E-2</v>
      </c>
      <c r="Q21" s="101" t="s">
        <v>232</v>
      </c>
      <c r="R21" s="35">
        <v>0.31200000000000006</v>
      </c>
      <c r="S21" s="35">
        <v>0.31200000000000006</v>
      </c>
      <c r="U21" s="207">
        <v>16</v>
      </c>
      <c r="V21" s="207" t="s">
        <v>8</v>
      </c>
      <c r="W21" s="208" t="s">
        <v>585</v>
      </c>
      <c r="X21" s="207" t="s">
        <v>273</v>
      </c>
      <c r="Y21" s="209" t="s">
        <v>9</v>
      </c>
      <c r="Z21" s="209" t="s">
        <v>301</v>
      </c>
      <c r="AA21" s="209" t="s">
        <v>302</v>
      </c>
      <c r="AB21" s="210">
        <v>2</v>
      </c>
      <c r="AC21" s="211">
        <v>4</v>
      </c>
      <c r="AD21" s="211">
        <v>2</v>
      </c>
      <c r="AE21" s="211">
        <v>2</v>
      </c>
      <c r="AF21" s="212">
        <v>0</v>
      </c>
      <c r="AG21" s="213">
        <v>-1000</v>
      </c>
      <c r="AH21" s="213">
        <v>-233.81743715985775</v>
      </c>
      <c r="AI21" s="214">
        <v>6.2399999999999997E-2</v>
      </c>
      <c r="AJ21" s="213">
        <v>112</v>
      </c>
      <c r="AK21" s="210" t="s">
        <v>564</v>
      </c>
      <c r="AL21" s="210" t="s">
        <v>562</v>
      </c>
      <c r="AM21" s="35"/>
      <c r="AN21" s="35"/>
      <c r="AO21" s="35"/>
      <c r="AS21" s="20">
        <v>800</v>
      </c>
      <c r="AT21" s="41">
        <v>0</v>
      </c>
      <c r="AU21" s="20">
        <v>-1000</v>
      </c>
      <c r="AV21">
        <v>2</v>
      </c>
      <c r="AW21" s="66">
        <v>0.1</v>
      </c>
      <c r="AY21">
        <v>0</v>
      </c>
      <c r="AZ21">
        <v>0</v>
      </c>
      <c r="BA21">
        <v>0</v>
      </c>
      <c r="BB21">
        <v>0</v>
      </c>
      <c r="BD21">
        <v>0</v>
      </c>
      <c r="BE21">
        <v>0</v>
      </c>
      <c r="BF21">
        <v>0</v>
      </c>
      <c r="BG21">
        <v>0</v>
      </c>
    </row>
    <row r="22" spans="3:60" ht="58" x14ac:dyDescent="0.35">
      <c r="C22" s="96" t="s">
        <v>568</v>
      </c>
      <c r="E22">
        <v>3</v>
      </c>
      <c r="F22" s="75">
        <v>2</v>
      </c>
      <c r="G22" s="72">
        <v>0.15</v>
      </c>
      <c r="H22" s="72">
        <v>0</v>
      </c>
      <c r="I22" s="31">
        <v>5.9999999999999991E-2</v>
      </c>
      <c r="K22" s="75">
        <v>2</v>
      </c>
      <c r="L22" s="75">
        <v>2</v>
      </c>
      <c r="M22" s="75">
        <v>2</v>
      </c>
      <c r="P22" s="194">
        <v>9.3599999999999989E-2</v>
      </c>
      <c r="Q22" s="101" t="s">
        <v>232</v>
      </c>
      <c r="R22" s="35">
        <v>0.39</v>
      </c>
      <c r="S22" s="35">
        <v>0.39</v>
      </c>
      <c r="U22" s="207">
        <v>17</v>
      </c>
      <c r="V22" s="207" t="s">
        <v>8</v>
      </c>
      <c r="W22" s="208" t="s">
        <v>585</v>
      </c>
      <c r="X22" s="207" t="s">
        <v>274</v>
      </c>
      <c r="Y22" s="209" t="s">
        <v>19</v>
      </c>
      <c r="Z22" s="209" t="s">
        <v>320</v>
      </c>
      <c r="AA22" s="209" t="s">
        <v>533</v>
      </c>
      <c r="AB22" s="210">
        <v>2</v>
      </c>
      <c r="AC22" s="211">
        <v>3</v>
      </c>
      <c r="AD22" s="211">
        <v>3</v>
      </c>
      <c r="AE22" s="211">
        <v>2</v>
      </c>
      <c r="AF22" s="212">
        <v>0</v>
      </c>
      <c r="AG22" s="213">
        <v>-800</v>
      </c>
      <c r="AH22" s="213">
        <v>112.64760205207845</v>
      </c>
      <c r="AI22" s="214">
        <v>9.3599999999999989E-2</v>
      </c>
      <c r="AJ22" s="213">
        <v>160</v>
      </c>
      <c r="AK22" s="210" t="s">
        <v>568</v>
      </c>
      <c r="AL22" s="217" t="s">
        <v>563</v>
      </c>
      <c r="AM22" s="30"/>
      <c r="AN22" s="30"/>
      <c r="AO22" s="30"/>
      <c r="AS22" s="20">
        <v>1600</v>
      </c>
      <c r="AT22" s="41">
        <v>0</v>
      </c>
      <c r="AU22" s="20">
        <v>-800</v>
      </c>
      <c r="AV22">
        <v>2</v>
      </c>
      <c r="AW22" s="66">
        <v>6.0000000000000005E-2</v>
      </c>
      <c r="AY22">
        <v>0</v>
      </c>
      <c r="AZ22">
        <v>0</v>
      </c>
      <c r="BA22">
        <v>0</v>
      </c>
      <c r="BB22">
        <v>0</v>
      </c>
      <c r="BD22">
        <v>0</v>
      </c>
      <c r="BE22">
        <v>0</v>
      </c>
      <c r="BF22">
        <v>0</v>
      </c>
      <c r="BG22">
        <v>0</v>
      </c>
    </row>
    <row r="23" spans="3:60" ht="29" x14ac:dyDescent="0.35">
      <c r="C23" s="196" t="s">
        <v>566</v>
      </c>
      <c r="E23">
        <v>4</v>
      </c>
      <c r="F23" s="75">
        <v>2</v>
      </c>
      <c r="G23" s="72">
        <v>0.2</v>
      </c>
      <c r="H23" s="72">
        <v>0.05</v>
      </c>
      <c r="I23" s="31">
        <v>0.11000000000000001</v>
      </c>
      <c r="K23" s="75">
        <v>1.5</v>
      </c>
      <c r="L23" s="75">
        <v>1.5</v>
      </c>
      <c r="M23" s="75">
        <v>1.5</v>
      </c>
      <c r="P23" s="194">
        <v>0.21900991612500004</v>
      </c>
      <c r="Q23" s="101" t="s">
        <v>232</v>
      </c>
      <c r="R23" s="35">
        <v>0.52</v>
      </c>
      <c r="S23" s="35">
        <v>0.52</v>
      </c>
      <c r="U23" s="207">
        <v>18</v>
      </c>
      <c r="V23" s="207" t="s">
        <v>8</v>
      </c>
      <c r="W23" s="218" t="s">
        <v>584</v>
      </c>
      <c r="X23" s="207" t="s">
        <v>273</v>
      </c>
      <c r="Y23" s="209" t="s">
        <v>12</v>
      </c>
      <c r="Z23" s="209" t="s">
        <v>316</v>
      </c>
      <c r="AA23" s="209" t="s">
        <v>317</v>
      </c>
      <c r="AB23" s="210">
        <v>2</v>
      </c>
      <c r="AC23" s="211">
        <v>3</v>
      </c>
      <c r="AD23" s="211">
        <v>2</v>
      </c>
      <c r="AE23" s="219">
        <v>1</v>
      </c>
      <c r="AF23" s="212">
        <v>0</v>
      </c>
      <c r="AG23" s="213">
        <v>-3941.5796633246268</v>
      </c>
      <c r="AH23" s="213">
        <v>6.5086522996129705</v>
      </c>
      <c r="AI23" s="214">
        <v>8.1988325393230574E-2</v>
      </c>
      <c r="AJ23" s="213">
        <v>483.15299999999968</v>
      </c>
      <c r="AK23" s="210" t="s">
        <v>582</v>
      </c>
      <c r="AL23" s="210" t="s">
        <v>563</v>
      </c>
      <c r="AS23" s="20">
        <v>2000</v>
      </c>
      <c r="AT23" s="41">
        <v>0.1</v>
      </c>
      <c r="AU23" s="20">
        <v>0</v>
      </c>
      <c r="AV23">
        <v>0</v>
      </c>
      <c r="AW23" s="66">
        <v>0.1099999999999999</v>
      </c>
      <c r="AY23">
        <v>0</v>
      </c>
      <c r="AZ23">
        <v>0</v>
      </c>
      <c r="BA23">
        <v>1</v>
      </c>
      <c r="BB23">
        <v>0</v>
      </c>
      <c r="BD23">
        <v>0</v>
      </c>
      <c r="BE23">
        <v>0</v>
      </c>
      <c r="BF23">
        <v>0</v>
      </c>
      <c r="BG23">
        <v>0</v>
      </c>
    </row>
    <row r="24" spans="3:60" ht="43.5" x14ac:dyDescent="0.35">
      <c r="C24" s="196" t="s">
        <v>567</v>
      </c>
      <c r="E24">
        <v>5</v>
      </c>
      <c r="F24" s="75">
        <v>2.5</v>
      </c>
      <c r="G24" s="72">
        <v>0.2</v>
      </c>
      <c r="H24" s="72">
        <v>0.03</v>
      </c>
      <c r="I24" s="31">
        <v>0.11000000000000001</v>
      </c>
      <c r="K24" s="75">
        <v>1</v>
      </c>
      <c r="L24" s="75">
        <v>1</v>
      </c>
      <c r="M24" s="75">
        <v>1</v>
      </c>
      <c r="P24" s="194">
        <v>0.24866428893735001</v>
      </c>
      <c r="R24" s="35">
        <v>0.78</v>
      </c>
      <c r="S24" s="35">
        <v>0.78</v>
      </c>
      <c r="U24" s="207">
        <v>19</v>
      </c>
      <c r="V24" s="207" t="s">
        <v>8</v>
      </c>
      <c r="W24" s="208" t="s">
        <v>585</v>
      </c>
      <c r="X24" s="207" t="s">
        <v>273</v>
      </c>
      <c r="Y24" s="209" t="s">
        <v>318</v>
      </c>
      <c r="Z24" s="209" t="s">
        <v>319</v>
      </c>
      <c r="AA24" s="209" t="s">
        <v>534</v>
      </c>
      <c r="AB24" s="210">
        <v>2</v>
      </c>
      <c r="AC24" s="211">
        <v>5</v>
      </c>
      <c r="AD24" s="211">
        <v>2</v>
      </c>
      <c r="AE24" s="211">
        <v>2</v>
      </c>
      <c r="AF24" s="212">
        <v>0</v>
      </c>
      <c r="AG24" s="213">
        <v>-1000</v>
      </c>
      <c r="AH24" s="213">
        <v>-233.81743715985775</v>
      </c>
      <c r="AI24" s="214">
        <v>6.2399999999999997E-2</v>
      </c>
      <c r="AJ24" s="213">
        <v>112</v>
      </c>
      <c r="AK24" s="210" t="s">
        <v>564</v>
      </c>
      <c r="AL24" s="211" t="s">
        <v>562</v>
      </c>
      <c r="AS24" s="20">
        <v>800</v>
      </c>
      <c r="AT24" s="41">
        <v>0</v>
      </c>
      <c r="AU24" s="20">
        <v>-1000</v>
      </c>
      <c r="AV24">
        <v>2</v>
      </c>
      <c r="AW24" s="66">
        <v>0.1</v>
      </c>
      <c r="AY24">
        <v>0</v>
      </c>
      <c r="AZ24">
        <v>0</v>
      </c>
      <c r="BA24">
        <v>0</v>
      </c>
      <c r="BB24">
        <v>0</v>
      </c>
      <c r="BD24">
        <v>0</v>
      </c>
      <c r="BE24">
        <v>0</v>
      </c>
      <c r="BF24">
        <v>0</v>
      </c>
      <c r="BG24">
        <v>0</v>
      </c>
    </row>
    <row r="25" spans="3:60" ht="43.5" x14ac:dyDescent="0.35">
      <c r="E25" s="34" t="s">
        <v>203</v>
      </c>
      <c r="F25" s="71"/>
      <c r="G25" s="66"/>
      <c r="I25" s="66"/>
      <c r="K25" s="34">
        <v>0.5</v>
      </c>
      <c r="L25" s="34">
        <v>0.5</v>
      </c>
      <c r="M25" s="34">
        <v>0.5</v>
      </c>
      <c r="P25" s="193" t="s">
        <v>233</v>
      </c>
      <c r="S25" s="35"/>
      <c r="U25" s="207">
        <v>20</v>
      </c>
      <c r="V25" s="207" t="s">
        <v>8</v>
      </c>
      <c r="W25" s="208" t="s">
        <v>585</v>
      </c>
      <c r="X25" s="207" t="s">
        <v>274</v>
      </c>
      <c r="Y25" s="209" t="s">
        <v>19</v>
      </c>
      <c r="Z25" s="209" t="s">
        <v>321</v>
      </c>
      <c r="AA25" s="209" t="s">
        <v>322</v>
      </c>
      <c r="AB25" s="210">
        <v>2</v>
      </c>
      <c r="AC25" s="211">
        <v>4</v>
      </c>
      <c r="AD25" s="211">
        <v>1</v>
      </c>
      <c r="AE25" s="211">
        <v>3</v>
      </c>
      <c r="AF25" s="212">
        <v>0</v>
      </c>
      <c r="AG25" s="213">
        <v>-1000</v>
      </c>
      <c r="AH25" s="213">
        <v>-205.98666624979427</v>
      </c>
      <c r="AI25" s="214">
        <v>6.7817533346549982E-2</v>
      </c>
      <c r="AJ25" s="213">
        <v>156.50200003049997</v>
      </c>
      <c r="AK25" s="210" t="s">
        <v>541</v>
      </c>
      <c r="AL25" s="210" t="s">
        <v>562</v>
      </c>
      <c r="AM25" s="69"/>
      <c r="AN25" s="69"/>
      <c r="AO25" s="69"/>
      <c r="AP25" s="69"/>
      <c r="AS25" s="20">
        <v>1500</v>
      </c>
      <c r="AT25" s="41">
        <v>0.03</v>
      </c>
      <c r="AU25" s="20">
        <v>-1000</v>
      </c>
      <c r="AV25">
        <v>3</v>
      </c>
      <c r="AW25" s="66">
        <v>4.9999999999999982E-2</v>
      </c>
      <c r="AY25">
        <v>0</v>
      </c>
      <c r="AZ25">
        <v>0</v>
      </c>
      <c r="BA25">
        <v>0</v>
      </c>
      <c r="BB25">
        <v>0</v>
      </c>
      <c r="BD25">
        <v>0</v>
      </c>
      <c r="BE25">
        <v>0</v>
      </c>
      <c r="BF25">
        <v>0</v>
      </c>
      <c r="BG25">
        <v>0</v>
      </c>
    </row>
    <row r="26" spans="3:60" ht="29" x14ac:dyDescent="0.35">
      <c r="E26" s="34"/>
      <c r="F26" s="34"/>
      <c r="U26" s="207">
        <v>21</v>
      </c>
      <c r="V26" s="207" t="s">
        <v>21</v>
      </c>
      <c r="W26" s="208" t="s">
        <v>234</v>
      </c>
      <c r="X26" s="207" t="s">
        <v>273</v>
      </c>
      <c r="Y26" s="209" t="s">
        <v>27</v>
      </c>
      <c r="Z26" s="209" t="s">
        <v>332</v>
      </c>
      <c r="AA26" s="209" t="s">
        <v>333</v>
      </c>
      <c r="AB26" s="210">
        <v>2</v>
      </c>
      <c r="AC26" s="211">
        <v>2</v>
      </c>
      <c r="AD26" s="211">
        <v>1</v>
      </c>
      <c r="AE26" s="211">
        <v>1</v>
      </c>
      <c r="AF26" s="212">
        <v>0</v>
      </c>
      <c r="AG26" s="213">
        <v>-120</v>
      </c>
      <c r="AH26" s="213">
        <v>277.6155528947159</v>
      </c>
      <c r="AI26" s="214">
        <v>0.26</v>
      </c>
      <c r="AJ26" s="213">
        <v>40</v>
      </c>
      <c r="AK26" s="220"/>
      <c r="AL26" s="217" t="s">
        <v>563</v>
      </c>
      <c r="AM26" s="22"/>
      <c r="AN26" s="22"/>
      <c r="AO26" s="22"/>
      <c r="AS26" s="20">
        <v>0</v>
      </c>
      <c r="AT26" s="41">
        <v>0</v>
      </c>
      <c r="AU26" s="20">
        <v>0</v>
      </c>
      <c r="AV26">
        <v>0</v>
      </c>
      <c r="AW26" s="66" t="s">
        <v>605</v>
      </c>
      <c r="AY26">
        <v>3</v>
      </c>
      <c r="AZ26">
        <v>0</v>
      </c>
      <c r="BA26">
        <v>1</v>
      </c>
      <c r="BB26">
        <v>40</v>
      </c>
      <c r="BD26">
        <v>0</v>
      </c>
      <c r="BE26">
        <v>0</v>
      </c>
      <c r="BF26">
        <v>0</v>
      </c>
      <c r="BG26">
        <v>0</v>
      </c>
    </row>
    <row r="27" spans="3:60" ht="29" x14ac:dyDescent="0.35">
      <c r="G27" s="5" t="s">
        <v>584</v>
      </c>
      <c r="H27" s="5" t="s">
        <v>584</v>
      </c>
      <c r="U27" s="207">
        <v>22</v>
      </c>
      <c r="V27" s="207" t="s">
        <v>21</v>
      </c>
      <c r="W27" s="208" t="s">
        <v>529</v>
      </c>
      <c r="X27" s="207" t="s">
        <v>281</v>
      </c>
      <c r="Y27" s="209" t="s">
        <v>23</v>
      </c>
      <c r="Z27" s="209" t="s">
        <v>324</v>
      </c>
      <c r="AA27" s="209" t="s">
        <v>325</v>
      </c>
      <c r="AB27" s="210">
        <v>2</v>
      </c>
      <c r="AC27" s="211">
        <v>4</v>
      </c>
      <c r="AD27" s="211">
        <v>1</v>
      </c>
      <c r="AE27" s="211">
        <v>1</v>
      </c>
      <c r="AF27" s="212">
        <v>0</v>
      </c>
      <c r="AG27" s="213">
        <v>-360</v>
      </c>
      <c r="AH27" s="213">
        <v>832.84665868414754</v>
      </c>
      <c r="AI27" s="214">
        <v>0.26</v>
      </c>
      <c r="AJ27" s="213">
        <v>120</v>
      </c>
      <c r="AK27" s="210"/>
      <c r="AL27" s="210" t="s">
        <v>563</v>
      </c>
      <c r="AS27" s="20">
        <v>0</v>
      </c>
      <c r="AT27" s="41">
        <v>0</v>
      </c>
      <c r="AU27" s="20">
        <v>0</v>
      </c>
      <c r="AV27">
        <v>0</v>
      </c>
      <c r="AW27" s="66" t="s">
        <v>605</v>
      </c>
      <c r="AY27">
        <v>0</v>
      </c>
      <c r="AZ27">
        <v>-360</v>
      </c>
      <c r="BA27">
        <v>1</v>
      </c>
      <c r="BB27">
        <v>120</v>
      </c>
      <c r="BD27">
        <v>0</v>
      </c>
      <c r="BE27">
        <v>0</v>
      </c>
      <c r="BF27">
        <v>0</v>
      </c>
      <c r="BG27">
        <v>0</v>
      </c>
    </row>
    <row r="28" spans="3:60" ht="43.5" x14ac:dyDescent="0.35">
      <c r="F28" t="s">
        <v>572</v>
      </c>
      <c r="G28" s="14" t="s">
        <v>231</v>
      </c>
      <c r="H28" t="s">
        <v>202</v>
      </c>
      <c r="U28" s="207">
        <v>23</v>
      </c>
      <c r="V28" s="207" t="s">
        <v>21</v>
      </c>
      <c r="W28" s="208" t="s">
        <v>234</v>
      </c>
      <c r="X28" s="207" t="s">
        <v>273</v>
      </c>
      <c r="Y28" s="209" t="s">
        <v>24</v>
      </c>
      <c r="Z28" s="209" t="s">
        <v>326</v>
      </c>
      <c r="AA28" s="209" t="s">
        <v>327</v>
      </c>
      <c r="AB28" s="210">
        <v>2</v>
      </c>
      <c r="AC28" s="211">
        <v>3</v>
      </c>
      <c r="AD28" s="211">
        <v>1</v>
      </c>
      <c r="AE28" s="211">
        <v>1</v>
      </c>
      <c r="AF28" s="212">
        <v>0</v>
      </c>
      <c r="AG28" s="213">
        <v>-240</v>
      </c>
      <c r="AH28" s="213">
        <v>555.23110578943181</v>
      </c>
      <c r="AI28" s="214">
        <v>0.26</v>
      </c>
      <c r="AJ28" s="213">
        <v>80</v>
      </c>
      <c r="AK28" s="210"/>
      <c r="AL28" s="210" t="s">
        <v>563</v>
      </c>
      <c r="AS28" s="20">
        <v>0</v>
      </c>
      <c r="AT28" s="41">
        <v>0</v>
      </c>
      <c r="AU28" s="20">
        <v>0</v>
      </c>
      <c r="AV28">
        <v>0</v>
      </c>
      <c r="AW28" s="66" t="s">
        <v>605</v>
      </c>
      <c r="AY28">
        <v>3</v>
      </c>
      <c r="AZ28">
        <v>0</v>
      </c>
      <c r="BA28">
        <v>1</v>
      </c>
      <c r="BB28">
        <v>80</v>
      </c>
      <c r="BD28">
        <v>0</v>
      </c>
      <c r="BE28">
        <v>0</v>
      </c>
      <c r="BF28">
        <v>0</v>
      </c>
      <c r="BG28">
        <v>0</v>
      </c>
    </row>
    <row r="29" spans="3:60" ht="43.5" x14ac:dyDescent="0.35">
      <c r="F29" s="14" t="s">
        <v>588</v>
      </c>
      <c r="G29" s="14" t="s">
        <v>34</v>
      </c>
      <c r="H29" t="s">
        <v>207</v>
      </c>
      <c r="U29" s="207">
        <v>24</v>
      </c>
      <c r="V29" s="207" t="s">
        <v>21</v>
      </c>
      <c r="W29" s="208" t="s">
        <v>234</v>
      </c>
      <c r="X29" s="207" t="s">
        <v>273</v>
      </c>
      <c r="Y29" s="209" t="s">
        <v>28</v>
      </c>
      <c r="Z29" s="209" t="s">
        <v>328</v>
      </c>
      <c r="AA29" s="209" t="s">
        <v>329</v>
      </c>
      <c r="AB29" s="210">
        <v>2</v>
      </c>
      <c r="AC29" s="211">
        <v>3</v>
      </c>
      <c r="AD29" s="211">
        <v>1</v>
      </c>
      <c r="AE29" s="211">
        <v>1</v>
      </c>
      <c r="AF29" s="212">
        <v>0</v>
      </c>
      <c r="AG29" s="213">
        <v>-240</v>
      </c>
      <c r="AH29" s="213">
        <v>555.23110578943181</v>
      </c>
      <c r="AI29" s="214">
        <v>0.26</v>
      </c>
      <c r="AJ29" s="213">
        <v>80</v>
      </c>
      <c r="AK29" s="210"/>
      <c r="AL29" s="210" t="s">
        <v>563</v>
      </c>
      <c r="AS29" s="20">
        <v>0</v>
      </c>
      <c r="AT29" s="41">
        <v>0</v>
      </c>
      <c r="AU29" s="20">
        <v>0</v>
      </c>
      <c r="AV29">
        <v>0</v>
      </c>
      <c r="AW29" s="66" t="s">
        <v>605</v>
      </c>
      <c r="AY29">
        <v>3</v>
      </c>
      <c r="AZ29">
        <v>0</v>
      </c>
      <c r="BA29">
        <v>1</v>
      </c>
      <c r="BB29">
        <v>80</v>
      </c>
      <c r="BD29">
        <v>0</v>
      </c>
      <c r="BE29">
        <v>0</v>
      </c>
      <c r="BF29">
        <v>0</v>
      </c>
      <c r="BG29">
        <v>0</v>
      </c>
    </row>
    <row r="30" spans="3:60" ht="29" x14ac:dyDescent="0.35">
      <c r="E30">
        <v>1</v>
      </c>
      <c r="G30" s="72">
        <v>0.14000000000000001</v>
      </c>
      <c r="H30" s="72">
        <v>0</v>
      </c>
      <c r="I30" s="130" t="s">
        <v>580</v>
      </c>
      <c r="U30" s="207">
        <v>25</v>
      </c>
      <c r="V30" s="207" t="s">
        <v>21</v>
      </c>
      <c r="W30" s="208" t="s">
        <v>235</v>
      </c>
      <c r="X30" s="207" t="s">
        <v>273</v>
      </c>
      <c r="Y30" s="209" t="s">
        <v>22</v>
      </c>
      <c r="Z30" s="209" t="s">
        <v>330</v>
      </c>
      <c r="AA30" s="209" t="s">
        <v>331</v>
      </c>
      <c r="AB30" s="210">
        <v>2</v>
      </c>
      <c r="AC30" s="211">
        <v>2</v>
      </c>
      <c r="AD30" s="211">
        <v>1</v>
      </c>
      <c r="AE30" s="211">
        <v>1</v>
      </c>
      <c r="AF30" s="212">
        <v>0</v>
      </c>
      <c r="AG30" s="213">
        <v>-120</v>
      </c>
      <c r="AH30" s="213">
        <v>277.6155528947159</v>
      </c>
      <c r="AI30" s="214">
        <v>0.26</v>
      </c>
      <c r="AJ30" s="213">
        <v>40</v>
      </c>
      <c r="AK30" s="210"/>
      <c r="AL30" s="210" t="s">
        <v>563</v>
      </c>
      <c r="AS30" s="20">
        <v>0</v>
      </c>
      <c r="AT30" s="41">
        <v>0</v>
      </c>
      <c r="AU30" s="20">
        <v>0</v>
      </c>
      <c r="AV30">
        <v>0</v>
      </c>
      <c r="AW30" s="66" t="s">
        <v>605</v>
      </c>
      <c r="AY30">
        <v>3</v>
      </c>
      <c r="AZ30">
        <v>0</v>
      </c>
      <c r="BA30">
        <v>1</v>
      </c>
      <c r="BB30">
        <v>40</v>
      </c>
      <c r="BD30">
        <v>0</v>
      </c>
      <c r="BE30">
        <v>0</v>
      </c>
      <c r="BF30">
        <v>0</v>
      </c>
      <c r="BG30">
        <v>0</v>
      </c>
    </row>
    <row r="31" spans="3:60" ht="29" x14ac:dyDescent="0.35">
      <c r="D31" s="130"/>
      <c r="E31">
        <v>2</v>
      </c>
      <c r="F31" s="72">
        <v>0.03</v>
      </c>
      <c r="G31" s="72">
        <v>0.2</v>
      </c>
      <c r="H31" s="72">
        <v>0.1</v>
      </c>
      <c r="I31" s="130" t="s">
        <v>581</v>
      </c>
      <c r="U31" s="207">
        <v>26</v>
      </c>
      <c r="V31" s="207" t="s">
        <v>29</v>
      </c>
      <c r="W31" s="208" t="s">
        <v>235</v>
      </c>
      <c r="X31" s="207" t="s">
        <v>273</v>
      </c>
      <c r="Y31" s="209" t="s">
        <v>31</v>
      </c>
      <c r="Z31" s="209" t="s">
        <v>340</v>
      </c>
      <c r="AA31" s="209" t="s">
        <v>341</v>
      </c>
      <c r="AB31" s="210">
        <v>2</v>
      </c>
      <c r="AC31" s="211">
        <v>2</v>
      </c>
      <c r="AD31" s="211">
        <v>1</v>
      </c>
      <c r="AE31" s="211">
        <v>1</v>
      </c>
      <c r="AF31" s="212">
        <v>0</v>
      </c>
      <c r="AG31" s="213">
        <v>-120</v>
      </c>
      <c r="AH31" s="213">
        <v>277.6155528947159</v>
      </c>
      <c r="AI31" s="214">
        <v>0.26</v>
      </c>
      <c r="AJ31" s="213">
        <v>40</v>
      </c>
      <c r="AK31" s="210"/>
      <c r="AL31" s="211" t="s">
        <v>563</v>
      </c>
      <c r="AS31" s="20">
        <v>0</v>
      </c>
      <c r="AT31" s="41">
        <v>0</v>
      </c>
      <c r="AU31" s="20">
        <v>0</v>
      </c>
      <c r="AV31">
        <v>0</v>
      </c>
      <c r="AW31" s="66" t="s">
        <v>605</v>
      </c>
      <c r="AY31">
        <v>3</v>
      </c>
      <c r="AZ31">
        <v>0</v>
      </c>
      <c r="BA31">
        <v>0</v>
      </c>
      <c r="BB31">
        <v>0</v>
      </c>
      <c r="BD31">
        <v>3</v>
      </c>
      <c r="BE31">
        <v>0</v>
      </c>
      <c r="BF31">
        <v>1</v>
      </c>
      <c r="BG31">
        <v>40</v>
      </c>
    </row>
    <row r="32" spans="3:60" ht="29" x14ac:dyDescent="0.35">
      <c r="E32">
        <v>3</v>
      </c>
      <c r="F32" s="72">
        <v>0.03</v>
      </c>
      <c r="G32" s="72">
        <v>0.2</v>
      </c>
      <c r="H32" s="72">
        <v>0.1</v>
      </c>
      <c r="I32" s="130" t="s">
        <v>581</v>
      </c>
      <c r="U32" s="207">
        <v>27</v>
      </c>
      <c r="V32" s="207" t="s">
        <v>29</v>
      </c>
      <c r="W32" s="208" t="s">
        <v>251</v>
      </c>
      <c r="X32" s="207" t="s">
        <v>273</v>
      </c>
      <c r="Y32" s="209" t="s">
        <v>30</v>
      </c>
      <c r="Z32" s="209" t="s">
        <v>334</v>
      </c>
      <c r="AA32" s="209" t="s">
        <v>335</v>
      </c>
      <c r="AB32" s="210">
        <v>2</v>
      </c>
      <c r="AC32" s="211">
        <v>2</v>
      </c>
      <c r="AD32" s="211">
        <v>1</v>
      </c>
      <c r="AE32" s="211">
        <v>1</v>
      </c>
      <c r="AF32" s="212">
        <v>0</v>
      </c>
      <c r="AG32" s="213">
        <v>-80</v>
      </c>
      <c r="AH32" s="213">
        <v>-68.587105624142652</v>
      </c>
      <c r="AI32" s="214">
        <v>0</v>
      </c>
      <c r="AJ32" s="213">
        <v>0</v>
      </c>
      <c r="AK32" s="210"/>
      <c r="AL32" s="210" t="s">
        <v>563</v>
      </c>
      <c r="AS32" s="20">
        <v>0</v>
      </c>
      <c r="AT32" s="41">
        <v>0</v>
      </c>
      <c r="AU32" s="20">
        <v>0</v>
      </c>
      <c r="AV32">
        <v>0</v>
      </c>
      <c r="AW32" s="66" t="s">
        <v>605</v>
      </c>
      <c r="AY32">
        <v>0</v>
      </c>
      <c r="AZ32">
        <v>0</v>
      </c>
      <c r="BA32">
        <v>0</v>
      </c>
      <c r="BB32">
        <v>0</v>
      </c>
      <c r="BD32">
        <v>0</v>
      </c>
      <c r="BE32">
        <v>-80</v>
      </c>
      <c r="BF32">
        <v>1</v>
      </c>
      <c r="BG32">
        <v>0</v>
      </c>
      <c r="BH32" t="s">
        <v>606</v>
      </c>
    </row>
    <row r="33" spans="5:60" ht="29" x14ac:dyDescent="0.35">
      <c r="E33">
        <v>4</v>
      </c>
      <c r="F33" s="72">
        <v>0.03</v>
      </c>
      <c r="G33" s="72">
        <v>0.2</v>
      </c>
      <c r="H33" s="72">
        <v>0.1</v>
      </c>
      <c r="I33" s="130" t="s">
        <v>581</v>
      </c>
      <c r="U33" s="207">
        <v>28</v>
      </c>
      <c r="V33" s="207" t="s">
        <v>29</v>
      </c>
      <c r="W33" s="208" t="s">
        <v>234</v>
      </c>
      <c r="X33" s="207" t="s">
        <v>273</v>
      </c>
      <c r="Y33" s="209" t="s">
        <v>307</v>
      </c>
      <c r="Z33" s="209" t="s">
        <v>336</v>
      </c>
      <c r="AA33" s="209" t="s">
        <v>337</v>
      </c>
      <c r="AB33" s="210">
        <v>2</v>
      </c>
      <c r="AC33" s="211">
        <v>2</v>
      </c>
      <c r="AD33" s="211">
        <v>1</v>
      </c>
      <c r="AE33" s="211">
        <v>1</v>
      </c>
      <c r="AF33" s="212">
        <v>0</v>
      </c>
      <c r="AG33" s="213">
        <v>-120</v>
      </c>
      <c r="AH33" s="213">
        <v>277.6155528947159</v>
      </c>
      <c r="AI33" s="214">
        <v>0.26</v>
      </c>
      <c r="AJ33" s="213">
        <v>40</v>
      </c>
      <c r="AK33" s="210"/>
      <c r="AL33" s="210" t="s">
        <v>563</v>
      </c>
      <c r="AS33" s="20">
        <v>0</v>
      </c>
      <c r="AT33" s="41">
        <v>0</v>
      </c>
      <c r="AU33" s="20">
        <v>0</v>
      </c>
      <c r="AV33">
        <v>0</v>
      </c>
      <c r="AW33" s="66" t="s">
        <v>605</v>
      </c>
      <c r="AY33">
        <v>3</v>
      </c>
      <c r="AZ33">
        <v>0</v>
      </c>
      <c r="BA33">
        <v>0</v>
      </c>
      <c r="BB33">
        <v>0</v>
      </c>
      <c r="BD33">
        <v>3</v>
      </c>
      <c r="BE33">
        <v>0</v>
      </c>
      <c r="BF33">
        <v>1</v>
      </c>
      <c r="BG33">
        <v>40</v>
      </c>
    </row>
    <row r="34" spans="5:60" ht="29" x14ac:dyDescent="0.35">
      <c r="E34">
        <v>5</v>
      </c>
      <c r="F34" s="72">
        <v>0.03</v>
      </c>
      <c r="G34" s="72">
        <v>0.2</v>
      </c>
      <c r="H34" s="72">
        <v>0.1</v>
      </c>
      <c r="I34" s="130" t="s">
        <v>581</v>
      </c>
      <c r="U34" s="207">
        <v>29</v>
      </c>
      <c r="V34" s="207" t="s">
        <v>29</v>
      </c>
      <c r="W34" s="208" t="s">
        <v>251</v>
      </c>
      <c r="X34" s="207" t="s">
        <v>274</v>
      </c>
      <c r="Y34" s="209" t="s">
        <v>30</v>
      </c>
      <c r="Z34" s="209" t="s">
        <v>338</v>
      </c>
      <c r="AA34" s="209" t="s">
        <v>339</v>
      </c>
      <c r="AB34" s="210">
        <v>2</v>
      </c>
      <c r="AC34" s="211">
        <v>1</v>
      </c>
      <c r="AD34" s="211">
        <v>1</v>
      </c>
      <c r="AE34" s="211">
        <v>1</v>
      </c>
      <c r="AF34" s="212">
        <v>0</v>
      </c>
      <c r="AG34" s="213">
        <v>-40</v>
      </c>
      <c r="AH34" s="213">
        <v>-34.293552812071326</v>
      </c>
      <c r="AI34" s="214">
        <v>0</v>
      </c>
      <c r="AJ34" s="213">
        <v>0</v>
      </c>
      <c r="AK34" s="210"/>
      <c r="AL34" s="210" t="s">
        <v>563</v>
      </c>
      <c r="AS34" s="20">
        <v>0</v>
      </c>
      <c r="AT34" s="41">
        <v>0</v>
      </c>
      <c r="AU34" s="20">
        <v>0</v>
      </c>
      <c r="AV34">
        <v>0</v>
      </c>
      <c r="AW34" s="66" t="s">
        <v>605</v>
      </c>
      <c r="AY34">
        <v>0</v>
      </c>
      <c r="AZ34">
        <v>0</v>
      </c>
      <c r="BA34">
        <v>0</v>
      </c>
      <c r="BB34">
        <v>0</v>
      </c>
      <c r="BD34">
        <v>0</v>
      </c>
      <c r="BE34">
        <v>-40</v>
      </c>
      <c r="BF34">
        <v>1</v>
      </c>
      <c r="BG34">
        <v>0</v>
      </c>
      <c r="BH34" t="s">
        <v>606</v>
      </c>
    </row>
    <row r="35" spans="5:60" ht="29" x14ac:dyDescent="0.35">
      <c r="U35" s="207">
        <v>30</v>
      </c>
      <c r="V35" s="207" t="s">
        <v>29</v>
      </c>
      <c r="W35" s="208" t="s">
        <v>234</v>
      </c>
      <c r="X35" s="207" t="s">
        <v>273</v>
      </c>
      <c r="Y35" s="209" t="s">
        <v>312</v>
      </c>
      <c r="Z35" s="209" t="s">
        <v>342</v>
      </c>
      <c r="AA35" s="209" t="s">
        <v>343</v>
      </c>
      <c r="AB35" s="210">
        <v>2</v>
      </c>
      <c r="AC35" s="211">
        <v>2</v>
      </c>
      <c r="AD35" s="211">
        <v>1</v>
      </c>
      <c r="AE35" s="211">
        <v>1</v>
      </c>
      <c r="AF35" s="212">
        <v>0</v>
      </c>
      <c r="AG35" s="213">
        <v>-120</v>
      </c>
      <c r="AH35" s="213">
        <v>277.6155528947159</v>
      </c>
      <c r="AI35" s="214">
        <v>0.26</v>
      </c>
      <c r="AJ35" s="213">
        <v>40</v>
      </c>
      <c r="AK35" s="210"/>
      <c r="AL35" s="210" t="s">
        <v>562</v>
      </c>
      <c r="AS35" s="20">
        <v>0</v>
      </c>
      <c r="AT35" s="41">
        <v>0</v>
      </c>
      <c r="AU35" s="20">
        <v>0</v>
      </c>
      <c r="AV35">
        <v>0</v>
      </c>
      <c r="AW35" s="66" t="s">
        <v>605</v>
      </c>
      <c r="AY35">
        <v>3</v>
      </c>
      <c r="AZ35">
        <v>0</v>
      </c>
      <c r="BA35">
        <v>0</v>
      </c>
      <c r="BB35">
        <v>0</v>
      </c>
      <c r="BD35">
        <v>3</v>
      </c>
      <c r="BE35">
        <v>0</v>
      </c>
      <c r="BF35">
        <v>1</v>
      </c>
      <c r="BG35">
        <v>40</v>
      </c>
    </row>
    <row r="36" spans="5:60" ht="43.5" x14ac:dyDescent="0.35">
      <c r="U36" s="207">
        <v>31</v>
      </c>
      <c r="V36" s="207" t="s">
        <v>8</v>
      </c>
      <c r="W36" s="208" t="s">
        <v>585</v>
      </c>
      <c r="X36" s="207" t="s">
        <v>273</v>
      </c>
      <c r="Y36" s="207" t="s">
        <v>19</v>
      </c>
      <c r="Z36" s="207" t="s">
        <v>348</v>
      </c>
      <c r="AA36" s="207" t="s">
        <v>543</v>
      </c>
      <c r="AB36" s="210">
        <v>3</v>
      </c>
      <c r="AC36" s="211">
        <v>4</v>
      </c>
      <c r="AD36" s="211">
        <v>1</v>
      </c>
      <c r="AE36" s="211">
        <v>1</v>
      </c>
      <c r="AF36" s="212">
        <v>0</v>
      </c>
      <c r="AG36" s="213">
        <v>-1000</v>
      </c>
      <c r="AH36" s="213">
        <v>-155.97519894808968</v>
      </c>
      <c r="AI36" s="214">
        <v>6.7817533346549982E-2</v>
      </c>
      <c r="AJ36" s="213">
        <v>156.50200003049997</v>
      </c>
      <c r="AK36" s="210" t="s">
        <v>541</v>
      </c>
      <c r="AL36" s="211" t="s">
        <v>562</v>
      </c>
      <c r="AS36" s="20">
        <v>1500</v>
      </c>
      <c r="AT36" s="41">
        <v>0.03</v>
      </c>
      <c r="AU36" s="20">
        <v>-1000</v>
      </c>
      <c r="AV36">
        <v>1</v>
      </c>
      <c r="AW36" s="66">
        <v>4.9999999999999982E-2</v>
      </c>
      <c r="AY36">
        <v>0</v>
      </c>
      <c r="AZ36">
        <v>0</v>
      </c>
      <c r="BA36">
        <v>0</v>
      </c>
      <c r="BB36">
        <v>0</v>
      </c>
      <c r="BD36">
        <v>0</v>
      </c>
      <c r="BE36">
        <v>0</v>
      </c>
      <c r="BF36">
        <v>0</v>
      </c>
      <c r="BG36">
        <v>0</v>
      </c>
    </row>
    <row r="37" spans="5:60" ht="43.5" x14ac:dyDescent="0.35">
      <c r="U37" s="207">
        <v>32</v>
      </c>
      <c r="V37" s="207" t="s">
        <v>8</v>
      </c>
      <c r="W37" s="208" t="s">
        <v>585</v>
      </c>
      <c r="X37" s="207" t="s">
        <v>273</v>
      </c>
      <c r="Y37" s="207" t="s">
        <v>15</v>
      </c>
      <c r="Z37" s="207" t="s">
        <v>344</v>
      </c>
      <c r="AA37" s="207" t="s">
        <v>345</v>
      </c>
      <c r="AB37" s="210">
        <v>3</v>
      </c>
      <c r="AC37" s="211">
        <v>4</v>
      </c>
      <c r="AD37" s="211">
        <v>1</v>
      </c>
      <c r="AE37" s="211">
        <v>1</v>
      </c>
      <c r="AF37" s="212">
        <v>0</v>
      </c>
      <c r="AG37" s="213">
        <v>-1000</v>
      </c>
      <c r="AH37" s="213">
        <v>-155.97519894808968</v>
      </c>
      <c r="AI37" s="214">
        <v>6.7817533346549982E-2</v>
      </c>
      <c r="AJ37" s="213">
        <v>156.50200003049997</v>
      </c>
      <c r="AK37" s="210"/>
      <c r="AL37" s="210" t="s">
        <v>563</v>
      </c>
      <c r="AS37" s="20">
        <v>1500</v>
      </c>
      <c r="AT37" s="41">
        <v>0.03</v>
      </c>
      <c r="AU37" s="20">
        <v>-1000</v>
      </c>
      <c r="AV37">
        <v>1</v>
      </c>
      <c r="AW37" s="66">
        <v>4.9999999999999982E-2</v>
      </c>
      <c r="AY37">
        <v>0</v>
      </c>
      <c r="AZ37">
        <v>0</v>
      </c>
      <c r="BA37">
        <v>0</v>
      </c>
      <c r="BB37">
        <v>0</v>
      </c>
      <c r="BD37">
        <v>0</v>
      </c>
      <c r="BE37">
        <v>0</v>
      </c>
      <c r="BF37">
        <v>0</v>
      </c>
      <c r="BG37">
        <v>0</v>
      </c>
    </row>
    <row r="38" spans="5:60" ht="29" x14ac:dyDescent="0.35">
      <c r="E38" s="73" t="s">
        <v>288</v>
      </c>
      <c r="U38" s="207">
        <v>33</v>
      </c>
      <c r="V38" s="207" t="s">
        <v>8</v>
      </c>
      <c r="W38" s="218" t="s">
        <v>584</v>
      </c>
      <c r="X38" s="207" t="s">
        <v>273</v>
      </c>
      <c r="Y38" s="207" t="s">
        <v>12</v>
      </c>
      <c r="Z38" s="207" t="s">
        <v>346</v>
      </c>
      <c r="AA38" s="207" t="s">
        <v>347</v>
      </c>
      <c r="AB38" s="210">
        <v>3</v>
      </c>
      <c r="AC38" s="211">
        <v>5</v>
      </c>
      <c r="AD38" s="211">
        <v>2</v>
      </c>
      <c r="AE38" s="219">
        <v>1</v>
      </c>
      <c r="AF38" s="212">
        <v>0</v>
      </c>
      <c r="AG38" s="213">
        <v>-15795.290340825411</v>
      </c>
      <c r="AH38" s="213">
        <v>45.266862631460413</v>
      </c>
      <c r="AI38" s="214">
        <v>8.1837942583361772E-2</v>
      </c>
      <c r="AJ38" s="213">
        <v>1932.6119999999987</v>
      </c>
      <c r="AK38" s="210" t="s">
        <v>564</v>
      </c>
      <c r="AL38" s="210" t="s">
        <v>562</v>
      </c>
      <c r="AS38" s="20">
        <v>8000</v>
      </c>
      <c r="AT38" s="41">
        <v>0.1</v>
      </c>
      <c r="AU38" s="20">
        <v>0</v>
      </c>
      <c r="AV38">
        <v>0</v>
      </c>
      <c r="AW38" s="66">
        <v>0.1099999999999999</v>
      </c>
      <c r="AY38">
        <v>0</v>
      </c>
      <c r="AZ38">
        <v>0</v>
      </c>
      <c r="BA38">
        <v>1</v>
      </c>
      <c r="BB38">
        <v>0</v>
      </c>
      <c r="BD38">
        <v>0</v>
      </c>
      <c r="BE38">
        <v>0</v>
      </c>
      <c r="BF38">
        <v>0</v>
      </c>
      <c r="BG38">
        <v>0</v>
      </c>
    </row>
    <row r="39" spans="5:60" ht="29" x14ac:dyDescent="0.35">
      <c r="E39" s="14" t="s">
        <v>0</v>
      </c>
      <c r="F39" s="148">
        <v>40000</v>
      </c>
      <c r="G39" t="s">
        <v>517</v>
      </c>
      <c r="K39" t="s">
        <v>135</v>
      </c>
      <c r="U39" s="207">
        <v>34</v>
      </c>
      <c r="V39" s="207" t="s">
        <v>8</v>
      </c>
      <c r="W39" s="208" t="s">
        <v>585</v>
      </c>
      <c r="X39" s="207" t="s">
        <v>273</v>
      </c>
      <c r="Y39" s="207" t="s">
        <v>20</v>
      </c>
      <c r="Z39" s="207" t="s">
        <v>349</v>
      </c>
      <c r="AA39" s="207" t="s">
        <v>350</v>
      </c>
      <c r="AB39" s="210">
        <v>3</v>
      </c>
      <c r="AC39" s="211">
        <v>4</v>
      </c>
      <c r="AD39" s="211">
        <v>1</v>
      </c>
      <c r="AE39" s="211">
        <v>1</v>
      </c>
      <c r="AF39" s="212">
        <v>0</v>
      </c>
      <c r="AG39" s="213">
        <v>-1000</v>
      </c>
      <c r="AH39" s="213">
        <v>-155.97519894808968</v>
      </c>
      <c r="AI39" s="214">
        <v>6.7817533346549982E-2</v>
      </c>
      <c r="AJ39" s="213">
        <v>156.50200003049997</v>
      </c>
      <c r="AK39" s="210" t="s">
        <v>541</v>
      </c>
      <c r="AL39" s="210" t="s">
        <v>562</v>
      </c>
      <c r="AS39" s="20">
        <v>1500</v>
      </c>
      <c r="AT39" s="41">
        <v>0.03</v>
      </c>
      <c r="AU39" s="20">
        <v>-1000</v>
      </c>
      <c r="AV39">
        <v>1</v>
      </c>
      <c r="AW39" s="66">
        <v>4.9999999999999982E-2</v>
      </c>
      <c r="AY39">
        <v>0</v>
      </c>
      <c r="AZ39">
        <v>0</v>
      </c>
      <c r="BA39">
        <v>0</v>
      </c>
      <c r="BB39">
        <v>0</v>
      </c>
      <c r="BD39">
        <v>0</v>
      </c>
      <c r="BE39">
        <v>0</v>
      </c>
      <c r="BF39">
        <v>0</v>
      </c>
      <c r="BG39">
        <v>0</v>
      </c>
    </row>
    <row r="40" spans="5:60" ht="43.5" x14ac:dyDescent="0.35">
      <c r="E40" t="s">
        <v>213</v>
      </c>
      <c r="F40" s="150">
        <v>0.04</v>
      </c>
      <c r="G40" t="s">
        <v>518</v>
      </c>
      <c r="K40" s="139"/>
      <c r="U40" s="207">
        <v>35</v>
      </c>
      <c r="V40" s="207" t="s">
        <v>8</v>
      </c>
      <c r="W40" s="208" t="s">
        <v>585</v>
      </c>
      <c r="X40" s="207" t="s">
        <v>273</v>
      </c>
      <c r="Y40" s="207" t="s">
        <v>544</v>
      </c>
      <c r="Z40" s="207" t="s">
        <v>545</v>
      </c>
      <c r="AA40" s="207" t="s">
        <v>546</v>
      </c>
      <c r="AB40" s="210">
        <v>3</v>
      </c>
      <c r="AC40" s="211">
        <v>2</v>
      </c>
      <c r="AD40" s="211">
        <v>1</v>
      </c>
      <c r="AE40" s="211">
        <v>1</v>
      </c>
      <c r="AF40" s="212">
        <v>0</v>
      </c>
      <c r="AG40" s="213">
        <v>-600</v>
      </c>
      <c r="AH40" s="213">
        <v>-93.585119368853285</v>
      </c>
      <c r="AI40" s="214">
        <v>6.7817533346550066E-2</v>
      </c>
      <c r="AJ40" s="213">
        <v>93.901200018300059</v>
      </c>
      <c r="AK40" s="210" t="s">
        <v>541</v>
      </c>
      <c r="AL40" s="221" t="s">
        <v>563</v>
      </c>
      <c r="AS40" s="20">
        <v>900</v>
      </c>
      <c r="AT40" s="41">
        <v>0.03</v>
      </c>
      <c r="AU40" s="20">
        <v>-600</v>
      </c>
      <c r="AV40">
        <v>1</v>
      </c>
      <c r="AW40" s="66">
        <v>5.0000000000000051E-2</v>
      </c>
      <c r="AY40">
        <v>0</v>
      </c>
      <c r="AZ40">
        <v>0</v>
      </c>
      <c r="BA40">
        <v>0</v>
      </c>
      <c r="BB40">
        <v>0</v>
      </c>
      <c r="BD40">
        <v>0</v>
      </c>
      <c r="BE40">
        <v>0</v>
      </c>
      <c r="BF40">
        <v>0</v>
      </c>
      <c r="BG40">
        <v>0</v>
      </c>
    </row>
    <row r="41" spans="5:60" ht="29" x14ac:dyDescent="0.35">
      <c r="E41" t="s">
        <v>67</v>
      </c>
      <c r="F41" s="149">
        <v>0.22</v>
      </c>
      <c r="K41" s="139"/>
      <c r="U41" s="207">
        <v>36</v>
      </c>
      <c r="V41" s="207" t="s">
        <v>21</v>
      </c>
      <c r="W41" s="218" t="s">
        <v>584</v>
      </c>
      <c r="X41" s="207" t="s">
        <v>281</v>
      </c>
      <c r="Y41" s="207" t="s">
        <v>25</v>
      </c>
      <c r="Z41" s="207" t="s">
        <v>351</v>
      </c>
      <c r="AA41" s="207" t="s">
        <v>352</v>
      </c>
      <c r="AB41" s="210">
        <v>3</v>
      </c>
      <c r="AC41" s="219">
        <v>1</v>
      </c>
      <c r="AD41" s="219">
        <v>1</v>
      </c>
      <c r="AE41" s="219">
        <v>1</v>
      </c>
      <c r="AF41" s="212">
        <v>0</v>
      </c>
      <c r="AG41" s="213">
        <v>598.6536752491337</v>
      </c>
      <c r="AH41" s="213">
        <v>-150.92638937226792</v>
      </c>
      <c r="AI41" s="214">
        <v>0.10022489208811856</v>
      </c>
      <c r="AJ41" s="213">
        <v>-108</v>
      </c>
      <c r="AK41" s="210" t="s">
        <v>582</v>
      </c>
      <c r="AL41" s="217" t="s">
        <v>563</v>
      </c>
      <c r="AS41" s="20">
        <v>-1200</v>
      </c>
      <c r="AT41" s="41">
        <v>0</v>
      </c>
      <c r="AU41" s="20">
        <v>0</v>
      </c>
      <c r="AV41">
        <v>0</v>
      </c>
      <c r="AW41" s="66">
        <v>4.9999999999999996E-2</v>
      </c>
      <c r="AY41">
        <v>0</v>
      </c>
      <c r="AZ41">
        <v>0</v>
      </c>
      <c r="BA41">
        <v>1</v>
      </c>
      <c r="BB41">
        <v>0</v>
      </c>
      <c r="BD41">
        <v>0</v>
      </c>
      <c r="BE41">
        <v>0</v>
      </c>
      <c r="BF41">
        <v>0</v>
      </c>
      <c r="BG41">
        <v>0</v>
      </c>
    </row>
    <row r="42" spans="5:60" ht="43.5" x14ac:dyDescent="0.35">
      <c r="E42" t="s">
        <v>1</v>
      </c>
      <c r="F42" s="150">
        <v>0.08</v>
      </c>
      <c r="G42" t="s">
        <v>519</v>
      </c>
      <c r="K42" s="139"/>
      <c r="U42" s="207">
        <v>37</v>
      </c>
      <c r="V42" s="207" t="s">
        <v>21</v>
      </c>
      <c r="W42" s="208" t="s">
        <v>234</v>
      </c>
      <c r="X42" s="207" t="s">
        <v>274</v>
      </c>
      <c r="Y42" s="207" t="s">
        <v>547</v>
      </c>
      <c r="Z42" s="207" t="s">
        <v>548</v>
      </c>
      <c r="AA42" s="207" t="s">
        <v>549</v>
      </c>
      <c r="AB42" s="210">
        <v>3</v>
      </c>
      <c r="AC42" s="211">
        <v>3</v>
      </c>
      <c r="AD42" s="211">
        <v>1</v>
      </c>
      <c r="AE42" s="211">
        <v>1</v>
      </c>
      <c r="AF42" s="212">
        <v>0</v>
      </c>
      <c r="AG42" s="213">
        <v>-240</v>
      </c>
      <c r="AH42" s="213">
        <v>520.9375529773605</v>
      </c>
      <c r="AI42" s="214">
        <v>0.26</v>
      </c>
      <c r="AJ42" s="213">
        <v>80</v>
      </c>
      <c r="AK42" s="210"/>
      <c r="AL42" s="221" t="s">
        <v>562</v>
      </c>
      <c r="AS42" s="20">
        <v>0</v>
      </c>
      <c r="AT42" s="41">
        <v>0</v>
      </c>
      <c r="AU42" s="20">
        <v>0</v>
      </c>
      <c r="AV42">
        <v>0</v>
      </c>
      <c r="AW42" s="66" t="s">
        <v>605</v>
      </c>
      <c r="AY42">
        <v>3</v>
      </c>
      <c r="AZ42">
        <v>0</v>
      </c>
      <c r="BA42">
        <v>1</v>
      </c>
      <c r="BB42">
        <v>80</v>
      </c>
      <c r="BD42">
        <v>0</v>
      </c>
      <c r="BE42">
        <v>0</v>
      </c>
      <c r="BF42">
        <v>0</v>
      </c>
      <c r="BG42">
        <v>0</v>
      </c>
    </row>
    <row r="43" spans="5:60" ht="29" x14ac:dyDescent="0.35">
      <c r="E43" t="s">
        <v>284</v>
      </c>
      <c r="F43" s="150">
        <v>9.2999999999999999E-2</v>
      </c>
      <c r="G43" t="s">
        <v>520</v>
      </c>
      <c r="K43" s="197"/>
      <c r="U43" s="207">
        <v>38</v>
      </c>
      <c r="V43" s="207" t="s">
        <v>21</v>
      </c>
      <c r="W43" s="208" t="s">
        <v>529</v>
      </c>
      <c r="X43" s="207" t="s">
        <v>273</v>
      </c>
      <c r="Y43" s="207" t="s">
        <v>23</v>
      </c>
      <c r="Z43" s="207" t="s">
        <v>353</v>
      </c>
      <c r="AA43" s="207" t="s">
        <v>354</v>
      </c>
      <c r="AB43" s="210">
        <v>3</v>
      </c>
      <c r="AC43" s="211">
        <v>1</v>
      </c>
      <c r="AD43" s="211">
        <v>1</v>
      </c>
      <c r="AE43" s="211">
        <v>2</v>
      </c>
      <c r="AF43" s="212">
        <v>0</v>
      </c>
      <c r="AG43" s="213">
        <v>-120</v>
      </c>
      <c r="AH43" s="213">
        <v>241.06398837485389</v>
      </c>
      <c r="AI43" s="214">
        <v>0.26</v>
      </c>
      <c r="AJ43" s="213">
        <v>40</v>
      </c>
      <c r="AK43" s="222"/>
      <c r="AL43" s="210" t="s">
        <v>563</v>
      </c>
      <c r="AM43" s="30"/>
      <c r="AN43" s="30"/>
      <c r="AO43" s="30"/>
      <c r="AS43" s="20">
        <v>0</v>
      </c>
      <c r="AT43" s="41">
        <v>0</v>
      </c>
      <c r="AU43" s="20">
        <v>0</v>
      </c>
      <c r="AV43">
        <v>0</v>
      </c>
      <c r="AW43" s="66" t="s">
        <v>605</v>
      </c>
      <c r="AY43">
        <v>0</v>
      </c>
      <c r="AZ43">
        <v>-120</v>
      </c>
      <c r="BA43">
        <v>2</v>
      </c>
      <c r="BB43">
        <v>40</v>
      </c>
      <c r="BD43">
        <v>0</v>
      </c>
      <c r="BE43">
        <v>0</v>
      </c>
      <c r="BF43">
        <v>0</v>
      </c>
      <c r="BG43">
        <v>0</v>
      </c>
    </row>
    <row r="44" spans="5:60" ht="29" x14ac:dyDescent="0.35">
      <c r="E44" t="s">
        <v>289</v>
      </c>
      <c r="F44" s="139">
        <v>0.05</v>
      </c>
      <c r="G44" t="s">
        <v>521</v>
      </c>
      <c r="U44" s="207">
        <v>39</v>
      </c>
      <c r="V44" s="207" t="s">
        <v>21</v>
      </c>
      <c r="W44" s="208" t="s">
        <v>234</v>
      </c>
      <c r="X44" s="207" t="s">
        <v>281</v>
      </c>
      <c r="Y44" s="207" t="s">
        <v>26</v>
      </c>
      <c r="Z44" s="207" t="s">
        <v>355</v>
      </c>
      <c r="AA44" s="207" t="s">
        <v>356</v>
      </c>
      <c r="AB44" s="210">
        <v>3</v>
      </c>
      <c r="AC44" s="211">
        <v>4</v>
      </c>
      <c r="AD44" s="211">
        <v>1</v>
      </c>
      <c r="AE44" s="211">
        <v>1</v>
      </c>
      <c r="AF44" s="212">
        <v>0</v>
      </c>
      <c r="AG44" s="213">
        <v>-360</v>
      </c>
      <c r="AH44" s="213">
        <v>781.40632946604057</v>
      </c>
      <c r="AI44" s="214">
        <v>0.26</v>
      </c>
      <c r="AJ44" s="213">
        <v>120</v>
      </c>
      <c r="AK44" s="210"/>
      <c r="AL44" s="210" t="s">
        <v>563</v>
      </c>
      <c r="AS44" s="20">
        <v>0</v>
      </c>
      <c r="AT44" s="41">
        <v>0</v>
      </c>
      <c r="AU44" s="20">
        <v>0</v>
      </c>
      <c r="AV44">
        <v>0</v>
      </c>
      <c r="AW44" s="66" t="s">
        <v>605</v>
      </c>
      <c r="AY44">
        <v>3</v>
      </c>
      <c r="AZ44">
        <v>0</v>
      </c>
      <c r="BA44">
        <v>1</v>
      </c>
      <c r="BB44">
        <v>120</v>
      </c>
      <c r="BD44">
        <v>0</v>
      </c>
      <c r="BE44">
        <v>0</v>
      </c>
      <c r="BF44">
        <v>0</v>
      </c>
      <c r="BG44">
        <v>0</v>
      </c>
    </row>
    <row r="45" spans="5:60" ht="29" x14ac:dyDescent="0.35">
      <c r="E45" s="14" t="s">
        <v>257</v>
      </c>
      <c r="F45" s="139">
        <v>0.02</v>
      </c>
      <c r="G45" t="s">
        <v>515</v>
      </c>
      <c r="U45" s="207">
        <v>40</v>
      </c>
      <c r="V45" s="207" t="s">
        <v>21</v>
      </c>
      <c r="W45" s="208" t="s">
        <v>234</v>
      </c>
      <c r="X45" s="207" t="s">
        <v>273</v>
      </c>
      <c r="Y45" s="207" t="s">
        <v>24</v>
      </c>
      <c r="Z45" s="207" t="s">
        <v>359</v>
      </c>
      <c r="AA45" s="207" t="s">
        <v>360</v>
      </c>
      <c r="AB45" s="210">
        <v>3</v>
      </c>
      <c r="AC45" s="211">
        <v>4</v>
      </c>
      <c r="AD45" s="211">
        <v>4</v>
      </c>
      <c r="AE45" s="211">
        <v>1</v>
      </c>
      <c r="AF45" s="212">
        <v>0</v>
      </c>
      <c r="AG45" s="213">
        <v>-180</v>
      </c>
      <c r="AH45" s="213">
        <v>952.64357432045369</v>
      </c>
      <c r="AI45" s="214">
        <v>0.52</v>
      </c>
      <c r="AJ45" s="213">
        <v>120</v>
      </c>
      <c r="AK45" s="210"/>
      <c r="AL45" s="210" t="s">
        <v>563</v>
      </c>
      <c r="AS45" s="20">
        <v>0</v>
      </c>
      <c r="AT45" s="41">
        <v>0</v>
      </c>
      <c r="AU45" s="20">
        <v>0</v>
      </c>
      <c r="AV45">
        <v>0</v>
      </c>
      <c r="AW45" s="66" t="s">
        <v>605</v>
      </c>
      <c r="AY45">
        <v>1.5</v>
      </c>
      <c r="AZ45">
        <v>0</v>
      </c>
      <c r="BA45">
        <v>1</v>
      </c>
      <c r="BB45">
        <v>120</v>
      </c>
      <c r="BD45">
        <v>0</v>
      </c>
      <c r="BE45">
        <v>0</v>
      </c>
      <c r="BF45">
        <v>0</v>
      </c>
      <c r="BG45">
        <v>0</v>
      </c>
    </row>
    <row r="46" spans="5:60" ht="43.5" x14ac:dyDescent="0.35">
      <c r="E46" t="s">
        <v>583</v>
      </c>
      <c r="F46" s="150">
        <v>8.5000000000000006E-2</v>
      </c>
      <c r="U46" s="207">
        <v>41</v>
      </c>
      <c r="V46" s="207" t="s">
        <v>29</v>
      </c>
      <c r="W46" s="208" t="s">
        <v>251</v>
      </c>
      <c r="X46" s="207" t="s">
        <v>273</v>
      </c>
      <c r="Y46" s="207" t="s">
        <v>312</v>
      </c>
      <c r="Z46" s="207" t="s">
        <v>365</v>
      </c>
      <c r="AA46" s="207" t="s">
        <v>550</v>
      </c>
      <c r="AB46" s="210">
        <v>3</v>
      </c>
      <c r="AC46" s="211">
        <v>2</v>
      </c>
      <c r="AD46" s="211">
        <v>1</v>
      </c>
      <c r="AE46" s="211">
        <v>1</v>
      </c>
      <c r="AF46" s="212">
        <v>0</v>
      </c>
      <c r="AG46" s="213">
        <v>-80</v>
      </c>
      <c r="AH46" s="213">
        <v>-63.506579281613561</v>
      </c>
      <c r="AI46" s="214">
        <v>0</v>
      </c>
      <c r="AJ46" s="213">
        <v>0</v>
      </c>
      <c r="AK46" s="210"/>
      <c r="AL46" s="211" t="s">
        <v>563</v>
      </c>
      <c r="AS46" s="20">
        <v>0</v>
      </c>
      <c r="AT46" s="41">
        <v>0</v>
      </c>
      <c r="AU46" s="20">
        <v>0</v>
      </c>
      <c r="AV46">
        <v>0</v>
      </c>
      <c r="AW46" s="66" t="s">
        <v>605</v>
      </c>
      <c r="AY46">
        <v>0</v>
      </c>
      <c r="AZ46">
        <v>0</v>
      </c>
      <c r="BA46">
        <v>0</v>
      </c>
      <c r="BB46">
        <v>0</v>
      </c>
      <c r="BD46">
        <v>0</v>
      </c>
      <c r="BE46">
        <v>-80</v>
      </c>
      <c r="BF46">
        <v>1</v>
      </c>
      <c r="BG46">
        <v>0</v>
      </c>
      <c r="BH46" t="s">
        <v>606</v>
      </c>
    </row>
    <row r="47" spans="5:60" ht="29" x14ac:dyDescent="0.35">
      <c r="U47" s="207">
        <v>42</v>
      </c>
      <c r="V47" s="207" t="s">
        <v>29</v>
      </c>
      <c r="W47" s="208" t="s">
        <v>234</v>
      </c>
      <c r="X47" s="207" t="s">
        <v>274</v>
      </c>
      <c r="Y47" s="207" t="s">
        <v>307</v>
      </c>
      <c r="Z47" s="207" t="s">
        <v>361</v>
      </c>
      <c r="AA47" s="207" t="s">
        <v>362</v>
      </c>
      <c r="AB47" s="210">
        <v>3</v>
      </c>
      <c r="AC47" s="211">
        <v>3</v>
      </c>
      <c r="AD47" s="211">
        <v>1</v>
      </c>
      <c r="AE47" s="211">
        <v>1</v>
      </c>
      <c r="AF47" s="212">
        <v>0</v>
      </c>
      <c r="AG47" s="213">
        <v>-240</v>
      </c>
      <c r="AH47" s="213">
        <v>520.9375529773605</v>
      </c>
      <c r="AI47" s="214">
        <v>0.26</v>
      </c>
      <c r="AJ47" s="213">
        <v>80</v>
      </c>
      <c r="AK47" s="210"/>
      <c r="AL47" s="210" t="s">
        <v>563</v>
      </c>
      <c r="AS47" s="20">
        <v>0</v>
      </c>
      <c r="AT47" s="41">
        <v>0</v>
      </c>
      <c r="AU47" s="20">
        <v>0</v>
      </c>
      <c r="AV47">
        <v>0</v>
      </c>
      <c r="AW47" s="66" t="s">
        <v>605</v>
      </c>
      <c r="AY47">
        <v>3</v>
      </c>
      <c r="AZ47">
        <v>0</v>
      </c>
      <c r="BA47">
        <v>0</v>
      </c>
      <c r="BB47">
        <v>0</v>
      </c>
      <c r="BD47">
        <v>3</v>
      </c>
      <c r="BE47">
        <v>0</v>
      </c>
      <c r="BF47">
        <v>1</v>
      </c>
      <c r="BG47">
        <v>80</v>
      </c>
    </row>
    <row r="48" spans="5:60" ht="29" x14ac:dyDescent="0.35">
      <c r="U48" s="207">
        <v>43</v>
      </c>
      <c r="V48" s="207" t="s">
        <v>29</v>
      </c>
      <c r="W48" s="208" t="s">
        <v>251</v>
      </c>
      <c r="X48" s="207" t="s">
        <v>273</v>
      </c>
      <c r="Y48" s="207" t="s">
        <v>31</v>
      </c>
      <c r="Z48" s="207" t="s">
        <v>363</v>
      </c>
      <c r="AA48" s="207" t="s">
        <v>364</v>
      </c>
      <c r="AB48" s="210">
        <v>3</v>
      </c>
      <c r="AC48" s="211">
        <v>3</v>
      </c>
      <c r="AD48" s="211">
        <v>1</v>
      </c>
      <c r="AE48" s="211">
        <v>1</v>
      </c>
      <c r="AF48" s="212">
        <v>0</v>
      </c>
      <c r="AG48" s="213">
        <v>-120</v>
      </c>
      <c r="AH48" s="213">
        <v>-95.259868922420338</v>
      </c>
      <c r="AI48" s="214">
        <v>0</v>
      </c>
      <c r="AJ48" s="213">
        <v>0</v>
      </c>
      <c r="AK48" s="210"/>
      <c r="AL48" s="210" t="s">
        <v>563</v>
      </c>
      <c r="AS48" s="20">
        <v>0</v>
      </c>
      <c r="AT48" s="41">
        <v>0</v>
      </c>
      <c r="AU48" s="20">
        <v>0</v>
      </c>
      <c r="AV48">
        <v>0</v>
      </c>
      <c r="AW48" s="66" t="s">
        <v>605</v>
      </c>
      <c r="AY48">
        <v>0</v>
      </c>
      <c r="AZ48">
        <v>0</v>
      </c>
      <c r="BA48">
        <v>0</v>
      </c>
      <c r="BB48">
        <v>0</v>
      </c>
      <c r="BD48">
        <v>0</v>
      </c>
      <c r="BE48">
        <v>-120</v>
      </c>
      <c r="BF48">
        <v>1</v>
      </c>
      <c r="BG48">
        <v>0</v>
      </c>
      <c r="BH48" t="s">
        <v>606</v>
      </c>
    </row>
    <row r="49" spans="1:60" ht="29" x14ac:dyDescent="0.55000000000000004">
      <c r="E49" s="1" t="s">
        <v>256</v>
      </c>
      <c r="U49" s="207">
        <v>44</v>
      </c>
      <c r="V49" s="207" t="s">
        <v>29</v>
      </c>
      <c r="W49" s="208" t="s">
        <v>251</v>
      </c>
      <c r="X49" s="207" t="s">
        <v>274</v>
      </c>
      <c r="Y49" s="207" t="s">
        <v>30</v>
      </c>
      <c r="Z49" s="207" t="s">
        <v>366</v>
      </c>
      <c r="AA49" s="207" t="s">
        <v>367</v>
      </c>
      <c r="AB49" s="210">
        <v>3</v>
      </c>
      <c r="AC49" s="211">
        <v>2</v>
      </c>
      <c r="AD49" s="211">
        <v>1</v>
      </c>
      <c r="AE49" s="211">
        <v>1</v>
      </c>
      <c r="AF49" s="212">
        <v>0</v>
      </c>
      <c r="AG49" s="213">
        <v>-80</v>
      </c>
      <c r="AH49" s="213">
        <v>-63.506579281613561</v>
      </c>
      <c r="AI49" s="214">
        <v>0</v>
      </c>
      <c r="AJ49" s="213">
        <v>0</v>
      </c>
      <c r="AK49" s="210"/>
      <c r="AL49" s="217" t="s">
        <v>563</v>
      </c>
      <c r="AS49" s="20">
        <v>0</v>
      </c>
      <c r="AT49" s="41">
        <v>0</v>
      </c>
      <c r="AU49" s="20">
        <v>0</v>
      </c>
      <c r="AV49">
        <v>0</v>
      </c>
      <c r="AW49" s="66" t="s">
        <v>605</v>
      </c>
      <c r="AY49">
        <v>0</v>
      </c>
      <c r="AZ49">
        <v>0</v>
      </c>
      <c r="BA49">
        <v>0</v>
      </c>
      <c r="BB49">
        <v>0</v>
      </c>
      <c r="BD49">
        <v>0</v>
      </c>
      <c r="BE49">
        <v>-80</v>
      </c>
      <c r="BF49">
        <v>1</v>
      </c>
      <c r="BG49">
        <v>0</v>
      </c>
      <c r="BH49" t="s">
        <v>606</v>
      </c>
    </row>
    <row r="50" spans="1:60" ht="29" x14ac:dyDescent="0.35">
      <c r="U50" s="207">
        <v>45</v>
      </c>
      <c r="V50" s="207" t="s">
        <v>29</v>
      </c>
      <c r="W50" s="208" t="s">
        <v>251</v>
      </c>
      <c r="X50" s="207" t="s">
        <v>274</v>
      </c>
      <c r="Y50" s="207" t="s">
        <v>30</v>
      </c>
      <c r="Z50" s="207" t="s">
        <v>368</v>
      </c>
      <c r="AA50" s="207" t="s">
        <v>369</v>
      </c>
      <c r="AB50" s="210">
        <v>3</v>
      </c>
      <c r="AC50" s="211">
        <v>1</v>
      </c>
      <c r="AD50" s="211">
        <v>1</v>
      </c>
      <c r="AE50" s="211">
        <v>1</v>
      </c>
      <c r="AF50" s="212">
        <v>0</v>
      </c>
      <c r="AG50" s="213">
        <v>-40</v>
      </c>
      <c r="AH50" s="213">
        <v>-31.753289640806781</v>
      </c>
      <c r="AI50" s="214">
        <v>0</v>
      </c>
      <c r="AJ50" s="213">
        <v>0</v>
      </c>
      <c r="AK50" s="210"/>
      <c r="AL50" s="210" t="s">
        <v>563</v>
      </c>
      <c r="AS50" s="20">
        <v>0</v>
      </c>
      <c r="AT50" s="41">
        <v>0</v>
      </c>
      <c r="AU50" s="20">
        <v>0</v>
      </c>
      <c r="AV50">
        <v>0</v>
      </c>
      <c r="AW50" s="66" t="s">
        <v>605</v>
      </c>
      <c r="AY50">
        <v>0</v>
      </c>
      <c r="AZ50">
        <v>0</v>
      </c>
      <c r="BA50">
        <v>0</v>
      </c>
      <c r="BB50">
        <v>0</v>
      </c>
      <c r="BD50">
        <v>0</v>
      </c>
      <c r="BE50">
        <v>-40</v>
      </c>
      <c r="BF50">
        <v>1</v>
      </c>
      <c r="BG50">
        <v>0</v>
      </c>
      <c r="BH50" t="s">
        <v>606</v>
      </c>
    </row>
    <row r="51" spans="1:60" ht="29" x14ac:dyDescent="0.35">
      <c r="U51" s="207">
        <v>46</v>
      </c>
      <c r="V51" s="207" t="s">
        <v>8</v>
      </c>
      <c r="W51" s="218" t="s">
        <v>584</v>
      </c>
      <c r="X51" s="207" t="s">
        <v>273</v>
      </c>
      <c r="Y51" s="207" t="s">
        <v>12</v>
      </c>
      <c r="Z51" s="207" t="s">
        <v>372</v>
      </c>
      <c r="AA51" s="207" t="s">
        <v>373</v>
      </c>
      <c r="AB51" s="210">
        <v>4</v>
      </c>
      <c r="AC51" s="211">
        <v>5</v>
      </c>
      <c r="AD51" s="211">
        <v>4</v>
      </c>
      <c r="AE51" s="219">
        <v>1</v>
      </c>
      <c r="AF51" s="212">
        <v>1</v>
      </c>
      <c r="AG51" s="213">
        <v>-15826.579763354473</v>
      </c>
      <c r="AH51" s="213">
        <v>62.494833695269264</v>
      </c>
      <c r="AI51" s="214">
        <v>8.1676147552300862E-2</v>
      </c>
      <c r="AJ51" s="213">
        <v>1932.6119999999987</v>
      </c>
      <c r="AK51" s="210" t="s">
        <v>566</v>
      </c>
      <c r="AL51" s="211" t="s">
        <v>563</v>
      </c>
      <c r="AS51" s="20">
        <v>8000</v>
      </c>
      <c r="AT51" s="41">
        <v>0.1</v>
      </c>
      <c r="AU51" s="20">
        <v>0</v>
      </c>
      <c r="AV51">
        <v>0</v>
      </c>
      <c r="AW51" s="66">
        <v>0.1099999999999999</v>
      </c>
      <c r="AY51">
        <v>0</v>
      </c>
      <c r="AZ51">
        <v>0</v>
      </c>
      <c r="BA51">
        <v>1</v>
      </c>
      <c r="BB51">
        <v>0</v>
      </c>
      <c r="BD51">
        <v>0</v>
      </c>
      <c r="BE51">
        <v>0</v>
      </c>
      <c r="BF51">
        <v>0</v>
      </c>
      <c r="BG51">
        <v>0</v>
      </c>
    </row>
    <row r="52" spans="1:60" ht="29" x14ac:dyDescent="0.35">
      <c r="A52"/>
      <c r="E52" s="5" t="s">
        <v>478</v>
      </c>
      <c r="F52" s="78">
        <v>46</v>
      </c>
      <c r="U52" s="207">
        <v>47</v>
      </c>
      <c r="V52" s="207" t="s">
        <v>8</v>
      </c>
      <c r="W52" s="208" t="s">
        <v>585</v>
      </c>
      <c r="X52" s="207" t="s">
        <v>273</v>
      </c>
      <c r="Y52" s="207" t="s">
        <v>551</v>
      </c>
      <c r="Z52" s="207" t="s">
        <v>552</v>
      </c>
      <c r="AA52" s="207" t="s">
        <v>553</v>
      </c>
      <c r="AB52" s="210">
        <v>4</v>
      </c>
      <c r="AC52" s="211">
        <v>3</v>
      </c>
      <c r="AD52" s="211">
        <v>2</v>
      </c>
      <c r="AE52" s="211">
        <v>2</v>
      </c>
      <c r="AF52" s="212">
        <v>0</v>
      </c>
      <c r="AG52" s="213">
        <v>-800</v>
      </c>
      <c r="AH52" s="213">
        <v>-163.49814857871206</v>
      </c>
      <c r="AI52" s="214">
        <v>6.2399999999999914E-2</v>
      </c>
      <c r="AJ52" s="213">
        <v>89.599999999999909</v>
      </c>
      <c r="AK52" s="210" t="s">
        <v>564</v>
      </c>
      <c r="AL52" s="221" t="s">
        <v>562</v>
      </c>
      <c r="AS52" s="20">
        <v>640</v>
      </c>
      <c r="AT52" s="41">
        <v>0</v>
      </c>
      <c r="AU52" s="20">
        <v>-800</v>
      </c>
      <c r="AV52">
        <v>2</v>
      </c>
      <c r="AW52" s="66">
        <v>9.9999999999999839E-2</v>
      </c>
      <c r="AY52">
        <v>0</v>
      </c>
      <c r="AZ52">
        <v>0</v>
      </c>
      <c r="BA52">
        <v>0</v>
      </c>
      <c r="BB52">
        <v>0</v>
      </c>
      <c r="BD52">
        <v>0</v>
      </c>
      <c r="BE52">
        <v>0</v>
      </c>
      <c r="BF52">
        <v>0</v>
      </c>
      <c r="BG52">
        <v>0</v>
      </c>
    </row>
    <row r="53" spans="1:60" ht="29" x14ac:dyDescent="0.35">
      <c r="D53" s="130" t="s">
        <v>236</v>
      </c>
      <c r="E53" s="73" t="s">
        <v>222</v>
      </c>
      <c r="F53" s="80" t="s">
        <v>214</v>
      </c>
      <c r="G53" s="80" t="s">
        <v>186</v>
      </c>
      <c r="H53" s="80" t="s">
        <v>187</v>
      </c>
      <c r="I53" s="80" t="s">
        <v>188</v>
      </c>
      <c r="J53" s="80" t="s">
        <v>241</v>
      </c>
      <c r="K53" s="80" t="s">
        <v>242</v>
      </c>
      <c r="L53" s="80" t="s">
        <v>260</v>
      </c>
      <c r="M53" s="80" t="s">
        <v>261</v>
      </c>
      <c r="N53" s="80" t="s">
        <v>262</v>
      </c>
      <c r="O53" s="80" t="s">
        <v>263</v>
      </c>
      <c r="P53" s="80" t="s">
        <v>264</v>
      </c>
      <c r="Q53" s="80" t="s">
        <v>225</v>
      </c>
      <c r="R53" s="80" t="s">
        <v>224</v>
      </c>
      <c r="S53" s="69"/>
      <c r="U53" s="207">
        <v>48</v>
      </c>
      <c r="V53" s="207" t="s">
        <v>8</v>
      </c>
      <c r="W53" s="208" t="s">
        <v>585</v>
      </c>
      <c r="X53" s="207" t="s">
        <v>273</v>
      </c>
      <c r="Y53" s="207" t="s">
        <v>17</v>
      </c>
      <c r="Z53" s="207" t="s">
        <v>370</v>
      </c>
      <c r="AA53" s="207" t="s">
        <v>371</v>
      </c>
      <c r="AB53" s="210">
        <v>4</v>
      </c>
      <c r="AC53" s="211">
        <v>3</v>
      </c>
      <c r="AD53" s="211">
        <v>1</v>
      </c>
      <c r="AE53" s="211">
        <v>2</v>
      </c>
      <c r="AF53" s="212">
        <v>0</v>
      </c>
      <c r="AG53" s="213">
        <v>-800</v>
      </c>
      <c r="AH53" s="213">
        <v>-143.0413769407017</v>
      </c>
      <c r="AI53" s="214">
        <v>6.5842265385000015E-2</v>
      </c>
      <c r="AJ53" s="213">
        <v>121.55495148000001</v>
      </c>
      <c r="AK53" s="210" t="s">
        <v>541</v>
      </c>
      <c r="AL53" s="210" t="s">
        <v>563</v>
      </c>
      <c r="AS53" s="20">
        <v>1200</v>
      </c>
      <c r="AT53" s="41">
        <v>0.03</v>
      </c>
      <c r="AU53" s="20">
        <v>-800</v>
      </c>
      <c r="AV53">
        <v>2</v>
      </c>
      <c r="AW53" s="66">
        <v>5.000000000000001E-2</v>
      </c>
      <c r="AY53">
        <v>0</v>
      </c>
      <c r="AZ53">
        <v>0</v>
      </c>
      <c r="BA53">
        <v>0</v>
      </c>
      <c r="BB53">
        <v>0</v>
      </c>
      <c r="BD53">
        <v>0</v>
      </c>
      <c r="BE53">
        <v>0</v>
      </c>
      <c r="BF53">
        <v>0</v>
      </c>
      <c r="BG53">
        <v>0</v>
      </c>
    </row>
    <row r="54" spans="1:60" ht="43.5" x14ac:dyDescent="0.35">
      <c r="D54" s="96">
        <v>46</v>
      </c>
      <c r="E54" t="s">
        <v>210</v>
      </c>
      <c r="F54" s="22">
        <v>0</v>
      </c>
      <c r="G54" s="22">
        <v>0</v>
      </c>
      <c r="H54" s="22">
        <v>0</v>
      </c>
      <c r="I54" s="22">
        <v>0</v>
      </c>
      <c r="J54" s="22">
        <v>0</v>
      </c>
      <c r="K54" s="22">
        <v>0</v>
      </c>
      <c r="L54" s="22">
        <v>0</v>
      </c>
      <c r="M54" s="22">
        <v>0</v>
      </c>
      <c r="N54" s="22">
        <v>0</v>
      </c>
      <c r="O54" s="22">
        <v>0</v>
      </c>
      <c r="P54" s="22">
        <v>0</v>
      </c>
      <c r="R54" s="50">
        <v>0</v>
      </c>
      <c r="S54" s="50"/>
      <c r="U54" s="207">
        <v>49</v>
      </c>
      <c r="V54" s="207" t="s">
        <v>8</v>
      </c>
      <c r="W54" s="208" t="s">
        <v>585</v>
      </c>
      <c r="X54" s="207" t="s">
        <v>273</v>
      </c>
      <c r="Y54" s="207" t="s">
        <v>15</v>
      </c>
      <c r="Z54" s="207" t="s">
        <v>374</v>
      </c>
      <c r="AA54" s="207" t="s">
        <v>375</v>
      </c>
      <c r="AB54" s="210">
        <v>4</v>
      </c>
      <c r="AC54" s="211">
        <v>2</v>
      </c>
      <c r="AD54" s="211">
        <v>3</v>
      </c>
      <c r="AE54" s="211">
        <v>2</v>
      </c>
      <c r="AF54" s="212">
        <v>0</v>
      </c>
      <c r="AG54" s="213">
        <v>-600</v>
      </c>
      <c r="AH54" s="213">
        <v>75.652276108118329</v>
      </c>
      <c r="AI54" s="214">
        <v>9.3599999999999989E-2</v>
      </c>
      <c r="AJ54" s="213">
        <v>120</v>
      </c>
      <c r="AK54" s="210" t="s">
        <v>568</v>
      </c>
      <c r="AL54" s="210" t="s">
        <v>562</v>
      </c>
      <c r="AS54" s="20">
        <v>1200</v>
      </c>
      <c r="AT54" s="41">
        <v>0</v>
      </c>
      <c r="AU54" s="20">
        <v>-600</v>
      </c>
      <c r="AV54">
        <v>2</v>
      </c>
      <c r="AW54" s="66">
        <v>6.0000000000000005E-2</v>
      </c>
      <c r="AY54">
        <v>0</v>
      </c>
      <c r="AZ54">
        <v>0</v>
      </c>
      <c r="BA54">
        <v>0</v>
      </c>
      <c r="BB54">
        <v>0</v>
      </c>
      <c r="BD54">
        <v>0</v>
      </c>
      <c r="BE54">
        <v>0</v>
      </c>
      <c r="BF54">
        <v>0</v>
      </c>
      <c r="BG54">
        <v>0</v>
      </c>
    </row>
    <row r="55" spans="1:60" ht="29" x14ac:dyDescent="0.35">
      <c r="D55" s="96">
        <v>46</v>
      </c>
      <c r="E55" t="s">
        <v>219</v>
      </c>
      <c r="F55" s="22">
        <v>0</v>
      </c>
      <c r="G55" s="22">
        <v>0</v>
      </c>
      <c r="H55" s="22">
        <v>0</v>
      </c>
      <c r="I55" s="22">
        <v>0</v>
      </c>
      <c r="J55" s="22">
        <v>0</v>
      </c>
      <c r="K55" s="22">
        <v>0</v>
      </c>
      <c r="L55" s="22">
        <v>0</v>
      </c>
      <c r="M55" s="22">
        <v>0</v>
      </c>
      <c r="N55" s="22">
        <v>0</v>
      </c>
      <c r="O55" s="22">
        <v>0</v>
      </c>
      <c r="P55" s="22">
        <v>0</v>
      </c>
      <c r="Q55" s="22"/>
      <c r="R55" s="50">
        <v>0</v>
      </c>
      <c r="S55" s="50"/>
      <c r="U55" s="207">
        <v>50</v>
      </c>
      <c r="V55" s="207" t="s">
        <v>8</v>
      </c>
      <c r="W55" s="208" t="s">
        <v>585</v>
      </c>
      <c r="X55" s="207" t="s">
        <v>273</v>
      </c>
      <c r="Y55" s="207" t="s">
        <v>19</v>
      </c>
      <c r="Z55" s="207" t="s">
        <v>376</v>
      </c>
      <c r="AA55" s="207" t="s">
        <v>377</v>
      </c>
      <c r="AB55" s="210">
        <v>4</v>
      </c>
      <c r="AC55" s="211">
        <v>3</v>
      </c>
      <c r="AD55" s="211">
        <v>1</v>
      </c>
      <c r="AE55" s="211">
        <v>2</v>
      </c>
      <c r="AF55" s="212">
        <v>0</v>
      </c>
      <c r="AG55" s="213">
        <v>-800</v>
      </c>
      <c r="AH55" s="213">
        <v>-143.0413769407017</v>
      </c>
      <c r="AI55" s="214">
        <v>6.5842265385000015E-2</v>
      </c>
      <c r="AJ55" s="213">
        <v>121.55495148000001</v>
      </c>
      <c r="AK55" s="210" t="s">
        <v>541</v>
      </c>
      <c r="AL55" s="210" t="s">
        <v>562</v>
      </c>
      <c r="AS55" s="20">
        <v>1200</v>
      </c>
      <c r="AT55" s="41">
        <v>0.03</v>
      </c>
      <c r="AU55" s="20">
        <v>-800</v>
      </c>
      <c r="AV55">
        <v>2</v>
      </c>
      <c r="AW55" s="66">
        <v>5.000000000000001E-2</v>
      </c>
      <c r="AY55">
        <v>0</v>
      </c>
      <c r="AZ55">
        <v>0</v>
      </c>
      <c r="BA55">
        <v>0</v>
      </c>
      <c r="BB55">
        <v>0</v>
      </c>
      <c r="BD55">
        <v>0</v>
      </c>
      <c r="BE55">
        <v>0</v>
      </c>
      <c r="BF55">
        <v>0</v>
      </c>
      <c r="BG55">
        <v>0</v>
      </c>
    </row>
    <row r="56" spans="1:60" ht="29" x14ac:dyDescent="0.35">
      <c r="D56" s="96">
        <v>46</v>
      </c>
      <c r="E56" t="s">
        <v>221</v>
      </c>
      <c r="F56" s="22">
        <v>-13050.403103215833</v>
      </c>
      <c r="G56" s="22">
        <v>0</v>
      </c>
      <c r="H56" s="22">
        <v>0</v>
      </c>
      <c r="I56" s="22">
        <v>0</v>
      </c>
      <c r="J56" s="22">
        <v>-13050.403103215833</v>
      </c>
      <c r="K56" s="22">
        <v>0</v>
      </c>
      <c r="L56" s="22">
        <v>0</v>
      </c>
      <c r="M56" s="22">
        <v>0</v>
      </c>
      <c r="N56" s="22">
        <v>0</v>
      </c>
      <c r="O56" s="22">
        <v>0</v>
      </c>
      <c r="P56" s="22">
        <v>0</v>
      </c>
      <c r="Q56" s="22"/>
      <c r="R56" s="50">
        <v>-13050.403103215833</v>
      </c>
      <c r="S56" s="50"/>
      <c r="U56" s="207">
        <v>51</v>
      </c>
      <c r="V56" s="207" t="s">
        <v>21</v>
      </c>
      <c r="W56" s="208" t="s">
        <v>234</v>
      </c>
      <c r="X56" s="207" t="s">
        <v>274</v>
      </c>
      <c r="Y56" s="207" t="s">
        <v>554</v>
      </c>
      <c r="Z56" s="207" t="s">
        <v>555</v>
      </c>
      <c r="AA56" s="207" t="s">
        <v>556</v>
      </c>
      <c r="AB56" s="210">
        <v>4</v>
      </c>
      <c r="AC56" s="211">
        <v>2</v>
      </c>
      <c r="AD56" s="211">
        <v>1</v>
      </c>
      <c r="AE56" s="211">
        <v>1</v>
      </c>
      <c r="AF56" s="212">
        <v>0</v>
      </c>
      <c r="AG56" s="213">
        <v>-120</v>
      </c>
      <c r="AH56" s="213">
        <v>244.59213166827686</v>
      </c>
      <c r="AI56" s="214">
        <v>0.26</v>
      </c>
      <c r="AJ56" s="213">
        <v>40</v>
      </c>
      <c r="AK56" s="210"/>
      <c r="AL56" s="221" t="s">
        <v>563</v>
      </c>
      <c r="AS56" s="20">
        <v>0</v>
      </c>
      <c r="AT56" s="41">
        <v>0</v>
      </c>
      <c r="AU56" s="20">
        <v>0</v>
      </c>
      <c r="AV56">
        <v>0</v>
      </c>
      <c r="AW56" s="66" t="s">
        <v>605</v>
      </c>
      <c r="AY56">
        <v>3</v>
      </c>
      <c r="AZ56">
        <v>0</v>
      </c>
      <c r="BA56">
        <v>1</v>
      </c>
      <c r="BB56">
        <v>40</v>
      </c>
      <c r="BD56">
        <v>0</v>
      </c>
      <c r="BE56">
        <v>0</v>
      </c>
      <c r="BF56">
        <v>0</v>
      </c>
      <c r="BG56">
        <v>0</v>
      </c>
    </row>
    <row r="57" spans="1:60" ht="29" x14ac:dyDescent="0.35">
      <c r="D57" s="96">
        <v>46</v>
      </c>
      <c r="E57" t="s">
        <v>570</v>
      </c>
      <c r="F57" s="22">
        <v>-2776.1766601386407</v>
      </c>
      <c r="G57" s="22">
        <v>0</v>
      </c>
      <c r="H57" s="22">
        <v>0</v>
      </c>
      <c r="I57" s="22">
        <v>0</v>
      </c>
      <c r="J57" s="22">
        <v>-2776.1766601386407</v>
      </c>
      <c r="K57" s="22">
        <v>0</v>
      </c>
      <c r="L57" s="22">
        <v>0</v>
      </c>
      <c r="M57" s="22">
        <v>0</v>
      </c>
      <c r="N57" s="22">
        <v>0</v>
      </c>
      <c r="O57" s="22">
        <v>0</v>
      </c>
      <c r="P57" s="22">
        <v>0</v>
      </c>
      <c r="R57" s="50">
        <v>-2776.1766601386407</v>
      </c>
      <c r="S57" s="50"/>
      <c r="U57" s="207">
        <v>52</v>
      </c>
      <c r="V57" s="207" t="s">
        <v>21</v>
      </c>
      <c r="W57" s="218" t="s">
        <v>584</v>
      </c>
      <c r="X57" s="207" t="s">
        <v>281</v>
      </c>
      <c r="Y57" s="207" t="s">
        <v>25</v>
      </c>
      <c r="Z57" s="207" t="s">
        <v>378</v>
      </c>
      <c r="AA57" s="207" t="s">
        <v>379</v>
      </c>
      <c r="AB57" s="210">
        <v>4</v>
      </c>
      <c r="AC57" s="219">
        <v>1</v>
      </c>
      <c r="AD57" s="219">
        <v>1</v>
      </c>
      <c r="AE57" s="219">
        <v>1</v>
      </c>
      <c r="AF57" s="212">
        <v>0</v>
      </c>
      <c r="AG57" s="213">
        <v>599.7459692690644</v>
      </c>
      <c r="AH57" s="213">
        <v>-141.05197453313886</v>
      </c>
      <c r="AI57" s="214">
        <v>0.10004235638819635</v>
      </c>
      <c r="AJ57" s="213">
        <v>-108</v>
      </c>
      <c r="AK57" s="210" t="s">
        <v>582</v>
      </c>
      <c r="AL57" s="210" t="s">
        <v>563</v>
      </c>
      <c r="AS57" s="20">
        <v>-1200</v>
      </c>
      <c r="AT57" s="41">
        <v>0</v>
      </c>
      <c r="AU57" s="20">
        <v>0</v>
      </c>
      <c r="AV57">
        <v>0</v>
      </c>
      <c r="AW57" s="66">
        <v>4.9999999999999996E-2</v>
      </c>
      <c r="AY57">
        <v>0</v>
      </c>
      <c r="AZ57">
        <v>0</v>
      </c>
      <c r="BA57">
        <v>1</v>
      </c>
      <c r="BB57">
        <v>0</v>
      </c>
      <c r="BD57">
        <v>0</v>
      </c>
      <c r="BE57">
        <v>0</v>
      </c>
      <c r="BF57">
        <v>0</v>
      </c>
      <c r="BG57">
        <v>0</v>
      </c>
    </row>
    <row r="58" spans="1:60" ht="29" x14ac:dyDescent="0.35">
      <c r="D58" s="96">
        <v>46</v>
      </c>
      <c r="E58" s="6" t="s">
        <v>227</v>
      </c>
      <c r="F58" s="93">
        <v>-13050.403103215833</v>
      </c>
      <c r="G58" s="93">
        <v>0</v>
      </c>
      <c r="H58" s="93">
        <v>0</v>
      </c>
      <c r="I58" s="93">
        <v>0</v>
      </c>
      <c r="J58" s="93">
        <v>-15826.579763354473</v>
      </c>
      <c r="K58" s="93">
        <v>0</v>
      </c>
      <c r="L58" s="93">
        <v>0</v>
      </c>
      <c r="M58" s="93">
        <v>0</v>
      </c>
      <c r="N58" s="93">
        <v>0</v>
      </c>
      <c r="O58" s="93">
        <v>0</v>
      </c>
      <c r="P58" s="93">
        <v>0</v>
      </c>
      <c r="Q58" s="22"/>
      <c r="R58" s="50">
        <v>-15826.579763354473</v>
      </c>
      <c r="S58" s="5"/>
      <c r="U58" s="207">
        <v>53</v>
      </c>
      <c r="V58" s="207" t="s">
        <v>21</v>
      </c>
      <c r="W58" s="208" t="s">
        <v>235</v>
      </c>
      <c r="X58" s="207" t="s">
        <v>281</v>
      </c>
      <c r="Y58" s="207" t="s">
        <v>22</v>
      </c>
      <c r="Z58" s="207" t="s">
        <v>380</v>
      </c>
      <c r="AA58" s="207" t="s">
        <v>381</v>
      </c>
      <c r="AB58" s="210">
        <v>4</v>
      </c>
      <c r="AC58" s="211">
        <v>1</v>
      </c>
      <c r="AD58" s="211">
        <v>1</v>
      </c>
      <c r="AE58" s="211">
        <v>1</v>
      </c>
      <c r="AF58" s="212">
        <v>0</v>
      </c>
      <c r="AG58" s="213">
        <v>-120</v>
      </c>
      <c r="AH58" s="213">
        <v>244.59213166827686</v>
      </c>
      <c r="AI58" s="214">
        <v>0.26</v>
      </c>
      <c r="AJ58" s="213">
        <v>40</v>
      </c>
      <c r="AK58" s="210"/>
      <c r="AL58" s="215" t="s">
        <v>562</v>
      </c>
      <c r="AS58" s="20">
        <v>0</v>
      </c>
      <c r="AT58" s="41">
        <v>0</v>
      </c>
      <c r="AU58" s="20">
        <v>0</v>
      </c>
      <c r="AV58">
        <v>0</v>
      </c>
      <c r="AW58" s="66" t="s">
        <v>605</v>
      </c>
      <c r="AY58">
        <v>3</v>
      </c>
      <c r="AZ58">
        <v>0</v>
      </c>
      <c r="BA58">
        <v>1</v>
      </c>
      <c r="BB58">
        <v>40</v>
      </c>
      <c r="BD58">
        <v>0</v>
      </c>
      <c r="BE58">
        <v>0</v>
      </c>
      <c r="BF58">
        <v>0</v>
      </c>
      <c r="BG58">
        <v>0</v>
      </c>
    </row>
    <row r="59" spans="1:60" ht="29" x14ac:dyDescent="0.35">
      <c r="D59" s="96">
        <v>46</v>
      </c>
      <c r="E59" t="s">
        <v>42</v>
      </c>
      <c r="G59" s="22">
        <v>0</v>
      </c>
      <c r="H59" s="22">
        <v>0</v>
      </c>
      <c r="I59" s="22">
        <v>0</v>
      </c>
      <c r="J59" s="22">
        <v>0</v>
      </c>
      <c r="K59" s="22">
        <v>8000</v>
      </c>
      <c r="L59" s="22">
        <v>8000</v>
      </c>
      <c r="M59" s="22">
        <v>8000</v>
      </c>
      <c r="N59" s="22">
        <v>8000</v>
      </c>
      <c r="O59" s="22">
        <v>8000</v>
      </c>
      <c r="P59" s="22">
        <v>8000</v>
      </c>
      <c r="Q59" s="22"/>
      <c r="R59" s="5"/>
      <c r="S59" s="5"/>
      <c r="U59" s="207">
        <v>54</v>
      </c>
      <c r="V59" s="207" t="s">
        <v>21</v>
      </c>
      <c r="W59" s="208" t="s">
        <v>234</v>
      </c>
      <c r="X59" s="207" t="s">
        <v>281</v>
      </c>
      <c r="Y59" s="207" t="s">
        <v>28</v>
      </c>
      <c r="Z59" s="207" t="s">
        <v>382</v>
      </c>
      <c r="AA59" s="207" t="s">
        <v>383</v>
      </c>
      <c r="AB59" s="210">
        <v>4</v>
      </c>
      <c r="AC59" s="211">
        <v>3</v>
      </c>
      <c r="AD59" s="211">
        <v>1</v>
      </c>
      <c r="AE59" s="211">
        <v>1</v>
      </c>
      <c r="AF59" s="212">
        <v>0</v>
      </c>
      <c r="AG59" s="213">
        <v>-240</v>
      </c>
      <c r="AH59" s="213">
        <v>489.18426333655373</v>
      </c>
      <c r="AI59" s="214">
        <v>0.26</v>
      </c>
      <c r="AJ59" s="213">
        <v>80</v>
      </c>
      <c r="AK59" s="210"/>
      <c r="AL59" s="210" t="s">
        <v>563</v>
      </c>
      <c r="AS59" s="20">
        <v>0</v>
      </c>
      <c r="AT59" s="41">
        <v>0</v>
      </c>
      <c r="AU59" s="20">
        <v>0</v>
      </c>
      <c r="AV59">
        <v>0</v>
      </c>
      <c r="AW59" s="66" t="s">
        <v>605</v>
      </c>
      <c r="AY59">
        <v>3</v>
      </c>
      <c r="AZ59">
        <v>0</v>
      </c>
      <c r="BA59">
        <v>1</v>
      </c>
      <c r="BB59">
        <v>80</v>
      </c>
      <c r="BD59">
        <v>0</v>
      </c>
      <c r="BE59">
        <v>0</v>
      </c>
      <c r="BF59">
        <v>0</v>
      </c>
      <c r="BG59">
        <v>0</v>
      </c>
    </row>
    <row r="60" spans="1:60" ht="29" x14ac:dyDescent="0.35">
      <c r="D60" s="96">
        <v>46</v>
      </c>
      <c r="E60" t="s">
        <v>212</v>
      </c>
      <c r="G60" s="22">
        <v>0</v>
      </c>
      <c r="H60" s="22">
        <v>0</v>
      </c>
      <c r="I60" s="22">
        <v>0</v>
      </c>
      <c r="J60" s="22">
        <v>0</v>
      </c>
      <c r="K60" s="22">
        <v>0</v>
      </c>
      <c r="L60" s="22">
        <v>800</v>
      </c>
      <c r="M60" s="22">
        <v>1680</v>
      </c>
      <c r="N60" s="22">
        <v>2648</v>
      </c>
      <c r="O60" s="22">
        <v>3712.8</v>
      </c>
      <c r="P60" s="22">
        <v>4884.08</v>
      </c>
      <c r="Q60" s="22"/>
      <c r="R60" s="5"/>
      <c r="S60" s="5"/>
      <c r="U60" s="207">
        <v>55</v>
      </c>
      <c r="V60" s="207" t="s">
        <v>21</v>
      </c>
      <c r="W60" s="208" t="s">
        <v>529</v>
      </c>
      <c r="X60" s="207" t="s">
        <v>281</v>
      </c>
      <c r="Y60" s="207" t="s">
        <v>27</v>
      </c>
      <c r="Z60" s="207" t="s">
        <v>384</v>
      </c>
      <c r="AA60" s="207" t="s">
        <v>385</v>
      </c>
      <c r="AB60" s="210">
        <v>4</v>
      </c>
      <c r="AC60" s="211">
        <v>2</v>
      </c>
      <c r="AD60" s="211">
        <v>1</v>
      </c>
      <c r="AE60" s="211">
        <v>1</v>
      </c>
      <c r="AF60" s="212">
        <v>0</v>
      </c>
      <c r="AG60" s="213">
        <v>-120</v>
      </c>
      <c r="AH60" s="213">
        <v>244.59213166827686</v>
      </c>
      <c r="AI60" s="214">
        <v>0.26</v>
      </c>
      <c r="AJ60" s="213">
        <v>40</v>
      </c>
      <c r="AK60" s="210"/>
      <c r="AL60" s="210" t="s">
        <v>563</v>
      </c>
      <c r="AS60" s="20">
        <v>0</v>
      </c>
      <c r="AT60" s="41">
        <v>0</v>
      </c>
      <c r="AU60" s="20">
        <v>0</v>
      </c>
      <c r="AV60">
        <v>0</v>
      </c>
      <c r="AW60" s="66" t="s">
        <v>605</v>
      </c>
      <c r="AY60">
        <v>0</v>
      </c>
      <c r="AZ60">
        <v>-120</v>
      </c>
      <c r="BA60">
        <v>1</v>
      </c>
      <c r="BB60">
        <v>40</v>
      </c>
      <c r="BD60">
        <v>0</v>
      </c>
      <c r="BE60">
        <v>0</v>
      </c>
      <c r="BF60">
        <v>0</v>
      </c>
      <c r="BG60">
        <v>0</v>
      </c>
    </row>
    <row r="61" spans="1:60" ht="29" x14ac:dyDescent="0.35">
      <c r="D61" s="96">
        <v>46</v>
      </c>
      <c r="E61" s="6" t="s">
        <v>226</v>
      </c>
      <c r="F61" s="15"/>
      <c r="G61" s="26">
        <v>0</v>
      </c>
      <c r="H61" s="26">
        <v>0</v>
      </c>
      <c r="I61" s="26">
        <v>0</v>
      </c>
      <c r="J61" s="26">
        <v>0</v>
      </c>
      <c r="K61" s="26">
        <v>8000</v>
      </c>
      <c r="L61" s="26">
        <v>8800</v>
      </c>
      <c r="M61" s="26">
        <v>9680</v>
      </c>
      <c r="N61" s="26">
        <v>10648</v>
      </c>
      <c r="O61" s="26">
        <v>11712.8</v>
      </c>
      <c r="P61" s="26">
        <v>12884.08</v>
      </c>
      <c r="R61" s="5"/>
      <c r="S61" s="5"/>
      <c r="U61" s="207">
        <v>56</v>
      </c>
      <c r="V61" s="207" t="s">
        <v>29</v>
      </c>
      <c r="W61" s="208" t="s">
        <v>234</v>
      </c>
      <c r="X61" s="207" t="s">
        <v>281</v>
      </c>
      <c r="Y61" s="207" t="s">
        <v>26</v>
      </c>
      <c r="Z61" s="207" t="s">
        <v>386</v>
      </c>
      <c r="AA61" s="207" t="s">
        <v>387</v>
      </c>
      <c r="AB61" s="210">
        <v>4</v>
      </c>
      <c r="AC61" s="211">
        <v>5</v>
      </c>
      <c r="AD61" s="211">
        <v>1</v>
      </c>
      <c r="AE61" s="211">
        <v>1</v>
      </c>
      <c r="AF61" s="212">
        <v>0</v>
      </c>
      <c r="AG61" s="213">
        <v>-480</v>
      </c>
      <c r="AH61" s="213">
        <v>978.36852667310745</v>
      </c>
      <c r="AI61" s="214">
        <v>0.26</v>
      </c>
      <c r="AJ61" s="213">
        <v>160</v>
      </c>
      <c r="AK61" s="210"/>
      <c r="AL61" s="210" t="s">
        <v>562</v>
      </c>
      <c r="AS61" s="20">
        <v>0</v>
      </c>
      <c r="AT61" s="41">
        <v>0</v>
      </c>
      <c r="AU61" s="20">
        <v>0</v>
      </c>
      <c r="AV61">
        <v>0</v>
      </c>
      <c r="AW61" s="66" t="s">
        <v>605</v>
      </c>
      <c r="AY61">
        <v>3</v>
      </c>
      <c r="AZ61">
        <v>0</v>
      </c>
      <c r="BA61">
        <v>0</v>
      </c>
      <c r="BB61">
        <v>0</v>
      </c>
      <c r="BD61">
        <v>3</v>
      </c>
      <c r="BE61">
        <v>0</v>
      </c>
      <c r="BF61">
        <v>1</v>
      </c>
      <c r="BG61">
        <v>160</v>
      </c>
    </row>
    <row r="62" spans="1:60" ht="29" x14ac:dyDescent="0.35">
      <c r="D62" s="96">
        <v>46</v>
      </c>
      <c r="E62" t="s">
        <v>43</v>
      </c>
      <c r="F62" s="33"/>
      <c r="G62" s="102"/>
      <c r="H62" s="103">
        <v>0</v>
      </c>
      <c r="I62" s="103">
        <v>0</v>
      </c>
      <c r="J62" s="103">
        <v>0</v>
      </c>
      <c r="K62" s="103">
        <v>-6400</v>
      </c>
      <c r="L62" s="103">
        <v>-7040</v>
      </c>
      <c r="M62" s="103">
        <v>-7744</v>
      </c>
      <c r="N62" s="103">
        <v>-8518.4</v>
      </c>
      <c r="O62" s="103">
        <v>-9370.24</v>
      </c>
      <c r="P62" s="103">
        <v>-10307.264000000001</v>
      </c>
      <c r="R62" s="5"/>
      <c r="S62" s="5"/>
      <c r="U62" s="207">
        <v>57</v>
      </c>
      <c r="V62" s="207" t="s">
        <v>29</v>
      </c>
      <c r="W62" s="208" t="s">
        <v>234</v>
      </c>
      <c r="X62" s="207" t="s">
        <v>274</v>
      </c>
      <c r="Y62" s="207" t="s">
        <v>30</v>
      </c>
      <c r="Z62" s="207" t="s">
        <v>392</v>
      </c>
      <c r="AA62" s="207" t="s">
        <v>557</v>
      </c>
      <c r="AB62" s="210">
        <v>4</v>
      </c>
      <c r="AC62" s="211">
        <v>2</v>
      </c>
      <c r="AD62" s="211">
        <v>1</v>
      </c>
      <c r="AE62" s="211">
        <v>1</v>
      </c>
      <c r="AF62" s="212">
        <v>0</v>
      </c>
      <c r="AG62" s="213">
        <v>-120</v>
      </c>
      <c r="AH62" s="213">
        <v>244.59213166827686</v>
      </c>
      <c r="AI62" s="214">
        <v>0.26</v>
      </c>
      <c r="AJ62" s="213">
        <v>40</v>
      </c>
      <c r="AK62" s="210"/>
      <c r="AL62" s="211" t="s">
        <v>563</v>
      </c>
      <c r="AS62" s="20">
        <v>0</v>
      </c>
      <c r="AT62" s="41">
        <v>0</v>
      </c>
      <c r="AU62" s="20">
        <v>0</v>
      </c>
      <c r="AV62">
        <v>0</v>
      </c>
      <c r="AW62" s="66" t="s">
        <v>605</v>
      </c>
      <c r="AY62">
        <v>3</v>
      </c>
      <c r="AZ62">
        <v>0</v>
      </c>
      <c r="BA62">
        <v>0</v>
      </c>
      <c r="BB62">
        <v>0</v>
      </c>
      <c r="BD62">
        <v>3</v>
      </c>
      <c r="BE62">
        <v>0</v>
      </c>
      <c r="BF62">
        <v>1</v>
      </c>
      <c r="BG62">
        <v>40</v>
      </c>
    </row>
    <row r="63" spans="1:60" ht="29" x14ac:dyDescent="0.35">
      <c r="D63" s="96">
        <v>46</v>
      </c>
      <c r="E63" t="s">
        <v>44</v>
      </c>
      <c r="G63" s="24"/>
      <c r="H63" s="22">
        <v>0</v>
      </c>
      <c r="I63" s="22">
        <v>0</v>
      </c>
      <c r="J63" s="22">
        <v>0</v>
      </c>
      <c r="K63" s="22">
        <v>-400</v>
      </c>
      <c r="L63" s="22">
        <v>-440</v>
      </c>
      <c r="M63" s="22">
        <v>-484</v>
      </c>
      <c r="N63" s="22">
        <v>-532.4</v>
      </c>
      <c r="O63" s="22">
        <v>-585.64</v>
      </c>
      <c r="P63" s="22">
        <v>-644.20400000000006</v>
      </c>
      <c r="R63" s="5"/>
      <c r="S63" s="5"/>
      <c r="U63" s="207">
        <v>58</v>
      </c>
      <c r="V63" s="207" t="s">
        <v>29</v>
      </c>
      <c r="W63" s="208" t="s">
        <v>251</v>
      </c>
      <c r="X63" s="207" t="s">
        <v>273</v>
      </c>
      <c r="Y63" s="207" t="s">
        <v>307</v>
      </c>
      <c r="Z63" s="207" t="s">
        <v>388</v>
      </c>
      <c r="AA63" s="207" t="s">
        <v>389</v>
      </c>
      <c r="AB63" s="210">
        <v>4</v>
      </c>
      <c r="AC63" s="211">
        <v>2</v>
      </c>
      <c r="AD63" s="211">
        <v>1</v>
      </c>
      <c r="AE63" s="211">
        <v>1</v>
      </c>
      <c r="AF63" s="212">
        <v>0</v>
      </c>
      <c r="AG63" s="213">
        <v>-80</v>
      </c>
      <c r="AH63" s="213">
        <v>-58.802388223716264</v>
      </c>
      <c r="AI63" s="214">
        <v>0</v>
      </c>
      <c r="AJ63" s="213">
        <v>0</v>
      </c>
      <c r="AK63" s="210"/>
      <c r="AL63" s="210" t="s">
        <v>563</v>
      </c>
      <c r="AS63" s="20">
        <v>0</v>
      </c>
      <c r="AT63" s="41">
        <v>0</v>
      </c>
      <c r="AU63" s="20">
        <v>0</v>
      </c>
      <c r="AV63">
        <v>0</v>
      </c>
      <c r="AW63" s="66" t="s">
        <v>605</v>
      </c>
      <c r="AY63">
        <v>0</v>
      </c>
      <c r="AZ63">
        <v>0</v>
      </c>
      <c r="BA63">
        <v>0</v>
      </c>
      <c r="BB63">
        <v>0</v>
      </c>
      <c r="BD63">
        <v>0</v>
      </c>
      <c r="BE63">
        <v>-80</v>
      </c>
      <c r="BF63">
        <v>1</v>
      </c>
      <c r="BG63">
        <v>0</v>
      </c>
      <c r="BH63" t="s">
        <v>606</v>
      </c>
    </row>
    <row r="64" spans="1:60" ht="29" x14ac:dyDescent="0.35">
      <c r="D64" s="96">
        <v>46</v>
      </c>
      <c r="E64" s="15" t="s">
        <v>7</v>
      </c>
      <c r="F64" s="15"/>
      <c r="G64" s="104">
        <v>0</v>
      </c>
      <c r="H64" s="104">
        <v>0</v>
      </c>
      <c r="I64" s="104">
        <v>0</v>
      </c>
      <c r="J64" s="104">
        <v>0</v>
      </c>
      <c r="K64" s="104">
        <v>1200</v>
      </c>
      <c r="L64" s="104">
        <v>1320</v>
      </c>
      <c r="M64" s="104">
        <v>1452</v>
      </c>
      <c r="N64" s="104">
        <v>1597.2000000000003</v>
      </c>
      <c r="O64" s="104">
        <v>1756.9199999999996</v>
      </c>
      <c r="P64" s="104">
        <v>1932.6119999999987</v>
      </c>
      <c r="R64" s="5"/>
      <c r="S64" s="5"/>
      <c r="U64" s="207">
        <v>59</v>
      </c>
      <c r="V64" s="207" t="s">
        <v>29</v>
      </c>
      <c r="W64" s="208" t="s">
        <v>251</v>
      </c>
      <c r="X64" s="207" t="s">
        <v>273</v>
      </c>
      <c r="Y64" s="207" t="s">
        <v>31</v>
      </c>
      <c r="Z64" s="207" t="s">
        <v>390</v>
      </c>
      <c r="AA64" s="207" t="s">
        <v>391</v>
      </c>
      <c r="AB64" s="210">
        <v>4</v>
      </c>
      <c r="AC64" s="211">
        <v>3</v>
      </c>
      <c r="AD64" s="211">
        <v>1</v>
      </c>
      <c r="AE64" s="211">
        <v>1</v>
      </c>
      <c r="AF64" s="212">
        <v>0</v>
      </c>
      <c r="AG64" s="213">
        <v>-120</v>
      </c>
      <c r="AH64" s="213">
        <v>-88.203582335574396</v>
      </c>
      <c r="AI64" s="214">
        <v>0</v>
      </c>
      <c r="AJ64" s="213">
        <v>0</v>
      </c>
      <c r="AK64" s="210"/>
      <c r="AL64" s="210" t="s">
        <v>563</v>
      </c>
      <c r="AS64" s="20">
        <v>0</v>
      </c>
      <c r="AT64" s="41">
        <v>0</v>
      </c>
      <c r="AU64" s="20">
        <v>0</v>
      </c>
      <c r="AV64">
        <v>0</v>
      </c>
      <c r="AW64" s="66" t="s">
        <v>605</v>
      </c>
      <c r="AY64">
        <v>0</v>
      </c>
      <c r="AZ64">
        <v>0</v>
      </c>
      <c r="BA64">
        <v>0</v>
      </c>
      <c r="BB64">
        <v>0</v>
      </c>
      <c r="BD64">
        <v>0</v>
      </c>
      <c r="BE64">
        <v>-120</v>
      </c>
      <c r="BF64">
        <v>1</v>
      </c>
      <c r="BG64">
        <v>0</v>
      </c>
      <c r="BH64" t="s">
        <v>606</v>
      </c>
    </row>
    <row r="65" spans="4:60" ht="29" x14ac:dyDescent="0.35">
      <c r="D65" s="96">
        <v>46</v>
      </c>
      <c r="E65" t="s">
        <v>234</v>
      </c>
      <c r="H65" s="22">
        <v>0</v>
      </c>
      <c r="I65" s="22">
        <v>0</v>
      </c>
      <c r="J65" s="22">
        <v>0</v>
      </c>
      <c r="K65" s="22">
        <v>0</v>
      </c>
      <c r="L65" s="22">
        <v>0</v>
      </c>
      <c r="M65" s="22">
        <v>0</v>
      </c>
      <c r="N65" s="22">
        <v>0</v>
      </c>
      <c r="O65" s="22">
        <v>0</v>
      </c>
      <c r="P65" s="22">
        <v>0</v>
      </c>
      <c r="R65" s="5"/>
      <c r="U65" s="207">
        <v>60</v>
      </c>
      <c r="V65" s="207" t="s">
        <v>29</v>
      </c>
      <c r="W65" s="208" t="s">
        <v>235</v>
      </c>
      <c r="X65" s="207" t="s">
        <v>274</v>
      </c>
      <c r="Y65" s="207" t="s">
        <v>30</v>
      </c>
      <c r="Z65" s="207" t="s">
        <v>393</v>
      </c>
      <c r="AA65" s="207" t="s">
        <v>394</v>
      </c>
      <c r="AB65" s="210">
        <v>4</v>
      </c>
      <c r="AC65" s="211">
        <v>2</v>
      </c>
      <c r="AD65" s="211">
        <v>1</v>
      </c>
      <c r="AE65" s="211">
        <v>1</v>
      </c>
      <c r="AF65" s="212">
        <v>0</v>
      </c>
      <c r="AG65" s="213">
        <v>-120</v>
      </c>
      <c r="AH65" s="213">
        <v>244.59213166827686</v>
      </c>
      <c r="AI65" s="214">
        <v>0.26</v>
      </c>
      <c r="AJ65" s="213">
        <v>40</v>
      </c>
      <c r="AK65" s="210"/>
      <c r="AL65" s="210" t="s">
        <v>563</v>
      </c>
      <c r="AS65" s="20">
        <v>0</v>
      </c>
      <c r="AT65" s="41">
        <v>0</v>
      </c>
      <c r="AU65" s="20">
        <v>0</v>
      </c>
      <c r="AV65">
        <v>0</v>
      </c>
      <c r="AW65" s="66" t="s">
        <v>605</v>
      </c>
      <c r="AY65">
        <v>3</v>
      </c>
      <c r="AZ65">
        <v>0</v>
      </c>
      <c r="BA65">
        <v>0</v>
      </c>
      <c r="BB65">
        <v>0</v>
      </c>
      <c r="BD65">
        <v>3</v>
      </c>
      <c r="BE65">
        <v>0</v>
      </c>
      <c r="BF65">
        <v>1</v>
      </c>
      <c r="BG65">
        <v>40</v>
      </c>
    </row>
    <row r="66" spans="4:60" ht="29" x14ac:dyDescent="0.35">
      <c r="D66" s="96">
        <v>46</v>
      </c>
      <c r="E66" t="s">
        <v>529</v>
      </c>
      <c r="H66" s="22">
        <v>0</v>
      </c>
      <c r="I66" s="22">
        <v>0</v>
      </c>
      <c r="J66" s="22">
        <v>0</v>
      </c>
      <c r="K66" s="22">
        <v>0</v>
      </c>
      <c r="L66" s="22">
        <v>0</v>
      </c>
      <c r="M66" s="22">
        <v>0</v>
      </c>
      <c r="N66" s="22">
        <v>0</v>
      </c>
      <c r="O66" s="22">
        <v>0</v>
      </c>
      <c r="P66" s="22">
        <v>0</v>
      </c>
      <c r="S66" s="5"/>
      <c r="U66" s="207">
        <v>61</v>
      </c>
      <c r="V66" s="207" t="s">
        <v>8</v>
      </c>
      <c r="W66" s="208" t="s">
        <v>585</v>
      </c>
      <c r="X66" s="207" t="s">
        <v>281</v>
      </c>
      <c r="Y66" s="207" t="s">
        <v>558</v>
      </c>
      <c r="Z66" s="207" t="s">
        <v>559</v>
      </c>
      <c r="AA66" s="207" t="s">
        <v>560</v>
      </c>
      <c r="AB66" s="210">
        <v>5</v>
      </c>
      <c r="AC66" s="211">
        <v>3</v>
      </c>
      <c r="AD66" s="211">
        <v>4</v>
      </c>
      <c r="AE66" s="211">
        <v>2</v>
      </c>
      <c r="AF66" s="212">
        <v>0</v>
      </c>
      <c r="AG66" s="213">
        <v>-800</v>
      </c>
      <c r="AH66" s="213">
        <v>908.38402849443719</v>
      </c>
      <c r="AI66" s="214">
        <v>0.19864844999999981</v>
      </c>
      <c r="AJ66" s="213">
        <v>277.82999999999981</v>
      </c>
      <c r="AK66" s="210" t="s">
        <v>566</v>
      </c>
      <c r="AL66" s="221" t="s">
        <v>563</v>
      </c>
      <c r="AS66" s="20">
        <v>1600</v>
      </c>
      <c r="AT66" s="41">
        <v>0.05</v>
      </c>
      <c r="AU66" s="20">
        <v>-800</v>
      </c>
      <c r="AV66">
        <v>2</v>
      </c>
      <c r="AW66" s="66">
        <v>0.10999999999999988</v>
      </c>
      <c r="AY66">
        <v>0</v>
      </c>
      <c r="AZ66">
        <v>0</v>
      </c>
      <c r="BA66">
        <v>0</v>
      </c>
      <c r="BB66">
        <v>0</v>
      </c>
      <c r="BD66">
        <v>0</v>
      </c>
      <c r="BE66">
        <v>0</v>
      </c>
      <c r="BF66">
        <v>0</v>
      </c>
      <c r="BG66">
        <v>0</v>
      </c>
    </row>
    <row r="67" spans="4:60" ht="29" x14ac:dyDescent="0.35">
      <c r="D67" s="96">
        <v>46</v>
      </c>
      <c r="E67" t="s">
        <v>182</v>
      </c>
      <c r="H67" s="22">
        <v>0</v>
      </c>
      <c r="I67" s="22">
        <v>0</v>
      </c>
      <c r="J67" s="22">
        <v>0</v>
      </c>
      <c r="K67" s="22">
        <v>0</v>
      </c>
      <c r="L67" s="22">
        <v>0</v>
      </c>
      <c r="M67" s="22">
        <v>0</v>
      </c>
      <c r="N67" s="22">
        <v>0</v>
      </c>
      <c r="O67" s="22">
        <v>0</v>
      </c>
      <c r="P67" s="22">
        <v>0</v>
      </c>
      <c r="R67" s="5"/>
      <c r="S67" s="5"/>
      <c r="U67" s="207">
        <v>62</v>
      </c>
      <c r="V67" s="207" t="s">
        <v>8</v>
      </c>
      <c r="W67" s="208" t="s">
        <v>585</v>
      </c>
      <c r="X67" s="207" t="s">
        <v>273</v>
      </c>
      <c r="Y67" s="207" t="s">
        <v>19</v>
      </c>
      <c r="Z67" s="207" t="s">
        <v>395</v>
      </c>
      <c r="AA67" s="207" t="s">
        <v>396</v>
      </c>
      <c r="AB67" s="210">
        <v>5</v>
      </c>
      <c r="AC67" s="211">
        <v>5</v>
      </c>
      <c r="AD67" s="211">
        <v>2</v>
      </c>
      <c r="AE67" s="211">
        <v>2</v>
      </c>
      <c r="AF67" s="212">
        <v>0</v>
      </c>
      <c r="AG67" s="213">
        <v>-1000</v>
      </c>
      <c r="AH67" s="213">
        <v>-191.26515748422077</v>
      </c>
      <c r="AI67" s="214">
        <v>6.2399999999999997E-2</v>
      </c>
      <c r="AJ67" s="213">
        <v>112</v>
      </c>
      <c r="AK67" s="210" t="s">
        <v>564</v>
      </c>
      <c r="AL67" s="210" t="s">
        <v>563</v>
      </c>
      <c r="AS67" s="20">
        <v>800</v>
      </c>
      <c r="AT67" s="41">
        <v>0</v>
      </c>
      <c r="AU67" s="20">
        <v>-1000</v>
      </c>
      <c r="AV67">
        <v>2</v>
      </c>
      <c r="AW67" s="66">
        <v>0.1</v>
      </c>
      <c r="AY67">
        <v>0</v>
      </c>
      <c r="AZ67">
        <v>0</v>
      </c>
      <c r="BA67">
        <v>0</v>
      </c>
      <c r="BB67">
        <v>0</v>
      </c>
      <c r="BD67">
        <v>0</v>
      </c>
      <c r="BE67">
        <v>0</v>
      </c>
      <c r="BF67">
        <v>0</v>
      </c>
      <c r="BG67">
        <v>0</v>
      </c>
    </row>
    <row r="68" spans="4:60" ht="43.5" x14ac:dyDescent="0.35">
      <c r="D68" s="96">
        <v>46</v>
      </c>
      <c r="E68" t="s">
        <v>572</v>
      </c>
      <c r="H68" s="22">
        <v>0</v>
      </c>
      <c r="I68" s="22">
        <v>0</v>
      </c>
      <c r="J68" s="22">
        <v>0</v>
      </c>
      <c r="K68" s="22">
        <v>240</v>
      </c>
      <c r="L68" s="22">
        <v>240</v>
      </c>
      <c r="M68" s="22">
        <v>240</v>
      </c>
      <c r="N68" s="22">
        <v>240</v>
      </c>
      <c r="O68" s="22">
        <v>240</v>
      </c>
      <c r="P68" s="22">
        <v>240</v>
      </c>
      <c r="S68" s="5"/>
      <c r="U68" s="207">
        <v>63</v>
      </c>
      <c r="V68" s="207" t="s">
        <v>8</v>
      </c>
      <c r="W68" s="218" t="s">
        <v>584</v>
      </c>
      <c r="X68" s="207" t="s">
        <v>273</v>
      </c>
      <c r="Y68" s="207" t="s">
        <v>12</v>
      </c>
      <c r="Z68" s="207" t="s">
        <v>399</v>
      </c>
      <c r="AA68" s="207" t="s">
        <v>400</v>
      </c>
      <c r="AB68" s="210">
        <v>5</v>
      </c>
      <c r="AC68" s="211">
        <v>4</v>
      </c>
      <c r="AD68" s="211">
        <v>2</v>
      </c>
      <c r="AE68" s="219">
        <v>1</v>
      </c>
      <c r="AF68" s="212">
        <v>0</v>
      </c>
      <c r="AG68" s="213">
        <v>-7391.0409747376543</v>
      </c>
      <c r="AH68" s="213">
        <v>80.190721433343612</v>
      </c>
      <c r="AI68" s="214">
        <v>8.0648872335761582E-2</v>
      </c>
      <c r="AJ68" s="213">
        <v>878.45999999999981</v>
      </c>
      <c r="AK68" s="210" t="s">
        <v>564</v>
      </c>
      <c r="AL68" s="210" t="s">
        <v>562</v>
      </c>
      <c r="AS68" s="20">
        <v>4000</v>
      </c>
      <c r="AT68" s="41">
        <v>0.1</v>
      </c>
      <c r="AU68" s="20">
        <v>0</v>
      </c>
      <c r="AV68">
        <v>0</v>
      </c>
      <c r="AW68" s="66">
        <v>0.10999999999999996</v>
      </c>
      <c r="AY68">
        <v>0</v>
      </c>
      <c r="AZ68">
        <v>0</v>
      </c>
      <c r="BA68">
        <v>1</v>
      </c>
      <c r="BB68">
        <v>0</v>
      </c>
      <c r="BD68">
        <v>0</v>
      </c>
      <c r="BE68">
        <v>0</v>
      </c>
      <c r="BF68">
        <v>0</v>
      </c>
      <c r="BG68">
        <v>0</v>
      </c>
    </row>
    <row r="69" spans="4:60" ht="29" x14ac:dyDescent="0.35">
      <c r="D69" s="96">
        <v>46</v>
      </c>
      <c r="E69" s="6" t="s">
        <v>7</v>
      </c>
      <c r="F69" s="15"/>
      <c r="G69" s="26">
        <v>0</v>
      </c>
      <c r="H69" s="26">
        <v>0</v>
      </c>
      <c r="I69" s="26">
        <v>0</v>
      </c>
      <c r="J69" s="26">
        <v>0</v>
      </c>
      <c r="K69" s="26">
        <v>1440</v>
      </c>
      <c r="L69" s="26">
        <v>1560</v>
      </c>
      <c r="M69" s="26">
        <v>1692</v>
      </c>
      <c r="N69" s="26">
        <v>1837.2000000000003</v>
      </c>
      <c r="O69" s="26">
        <v>1996.9199999999996</v>
      </c>
      <c r="P69" s="26">
        <v>2172.6119999999987</v>
      </c>
      <c r="R69" s="5"/>
      <c r="S69" s="5"/>
      <c r="U69" s="207">
        <v>64</v>
      </c>
      <c r="V69" s="207" t="s">
        <v>8</v>
      </c>
      <c r="W69" s="208" t="s">
        <v>585</v>
      </c>
      <c r="X69" s="207" t="s">
        <v>273</v>
      </c>
      <c r="Y69" s="207" t="s">
        <v>15</v>
      </c>
      <c r="Z69" s="207" t="s">
        <v>403</v>
      </c>
      <c r="AA69" s="207" t="s">
        <v>404</v>
      </c>
      <c r="AB69" s="210">
        <v>5</v>
      </c>
      <c r="AC69" s="211">
        <v>4</v>
      </c>
      <c r="AD69" s="211">
        <v>3</v>
      </c>
      <c r="AE69" s="211">
        <v>2</v>
      </c>
      <c r="AF69" s="212">
        <v>0</v>
      </c>
      <c r="AG69" s="213">
        <v>-1000</v>
      </c>
      <c r="AH69" s="213">
        <v>119.53336272727965</v>
      </c>
      <c r="AI69" s="214">
        <v>9.3599999999999989E-2</v>
      </c>
      <c r="AJ69" s="213">
        <v>200</v>
      </c>
      <c r="AK69" s="210" t="s">
        <v>568</v>
      </c>
      <c r="AL69" s="210" t="s">
        <v>562</v>
      </c>
      <c r="AS69" s="20">
        <v>2000</v>
      </c>
      <c r="AT69" s="41">
        <v>0</v>
      </c>
      <c r="AU69" s="20">
        <v>-1000</v>
      </c>
      <c r="AV69">
        <v>2</v>
      </c>
      <c r="AW69" s="66">
        <v>6.0000000000000005E-2</v>
      </c>
      <c r="AY69">
        <v>0</v>
      </c>
      <c r="AZ69">
        <v>0</v>
      </c>
      <c r="BA69">
        <v>0</v>
      </c>
      <c r="BB69">
        <v>0</v>
      </c>
      <c r="BD69">
        <v>0</v>
      </c>
      <c r="BE69">
        <v>0</v>
      </c>
      <c r="BF69">
        <v>0</v>
      </c>
      <c r="BG69">
        <v>0</v>
      </c>
    </row>
    <row r="70" spans="4:60" ht="29" x14ac:dyDescent="0.35">
      <c r="D70" s="96">
        <v>46</v>
      </c>
      <c r="E70" t="s">
        <v>67</v>
      </c>
      <c r="F70" s="41">
        <v>0.22</v>
      </c>
      <c r="G70" s="20">
        <v>0</v>
      </c>
      <c r="H70" s="20">
        <v>0</v>
      </c>
      <c r="I70" s="20">
        <v>0</v>
      </c>
      <c r="J70" s="20">
        <v>0</v>
      </c>
      <c r="K70" s="20">
        <v>-246.4</v>
      </c>
      <c r="L70" s="20">
        <v>-265.76</v>
      </c>
      <c r="M70" s="20">
        <v>-287.05599999999998</v>
      </c>
      <c r="N70" s="20">
        <v>-310.48160000000007</v>
      </c>
      <c r="O70" s="20">
        <v>-336.24975999999992</v>
      </c>
      <c r="P70" s="20">
        <v>-364.59473599999973</v>
      </c>
      <c r="R70" s="5"/>
      <c r="S70" s="50"/>
      <c r="U70" s="207">
        <v>65</v>
      </c>
      <c r="V70" s="207" t="s">
        <v>8</v>
      </c>
      <c r="W70" s="208" t="s">
        <v>585</v>
      </c>
      <c r="X70" s="207" t="s">
        <v>273</v>
      </c>
      <c r="Y70" s="207" t="s">
        <v>9</v>
      </c>
      <c r="Z70" s="207" t="s">
        <v>397</v>
      </c>
      <c r="AA70" s="207" t="s">
        <v>398</v>
      </c>
      <c r="AB70" s="210">
        <v>5</v>
      </c>
      <c r="AC70" s="211">
        <v>3</v>
      </c>
      <c r="AD70" s="211">
        <v>1</v>
      </c>
      <c r="AE70" s="211">
        <v>1</v>
      </c>
      <c r="AF70" s="212">
        <v>0</v>
      </c>
      <c r="AG70" s="213">
        <v>-800</v>
      </c>
      <c r="AH70" s="213">
        <v>-121.26271463562161</v>
      </c>
      <c r="AI70" s="214">
        <v>6.5842265385000015E-2</v>
      </c>
      <c r="AJ70" s="213">
        <v>121.55495148000001</v>
      </c>
      <c r="AK70" s="210" t="s">
        <v>541</v>
      </c>
      <c r="AL70" s="215" t="s">
        <v>562</v>
      </c>
      <c r="AS70" s="20">
        <v>1200</v>
      </c>
      <c r="AT70" s="41">
        <v>0.03</v>
      </c>
      <c r="AU70" s="20">
        <v>-800</v>
      </c>
      <c r="AV70">
        <v>1</v>
      </c>
      <c r="AW70" s="66">
        <v>5.000000000000001E-2</v>
      </c>
      <c r="AY70">
        <v>0</v>
      </c>
      <c r="AZ70">
        <v>0</v>
      </c>
      <c r="BA70">
        <v>0</v>
      </c>
      <c r="BB70">
        <v>0</v>
      </c>
      <c r="BD70">
        <v>0</v>
      </c>
      <c r="BE70">
        <v>0</v>
      </c>
      <c r="BF70">
        <v>0</v>
      </c>
      <c r="BG70">
        <v>0</v>
      </c>
    </row>
    <row r="71" spans="4:60" ht="29.5" thickBot="1" x14ac:dyDescent="0.4">
      <c r="D71" s="96">
        <v>46</v>
      </c>
      <c r="E71" t="s">
        <v>213</v>
      </c>
      <c r="F71" s="41">
        <v>0.04</v>
      </c>
      <c r="H71" s="20">
        <v>0</v>
      </c>
      <c r="I71" s="20">
        <v>0</v>
      </c>
      <c r="J71" s="20">
        <v>0</v>
      </c>
      <c r="K71" s="20">
        <v>-320</v>
      </c>
      <c r="L71" s="20">
        <v>-352</v>
      </c>
      <c r="M71" s="20">
        <v>-387.2</v>
      </c>
      <c r="N71" s="20">
        <v>-425.92</v>
      </c>
      <c r="O71" s="20">
        <v>-468.512</v>
      </c>
      <c r="P71" s="20">
        <v>-515.36320000000001</v>
      </c>
      <c r="R71" s="5"/>
      <c r="S71" s="50"/>
      <c r="U71" s="207">
        <v>66</v>
      </c>
      <c r="V71" s="207" t="s">
        <v>8</v>
      </c>
      <c r="W71" s="208" t="s">
        <v>585</v>
      </c>
      <c r="X71" s="207" t="s">
        <v>273</v>
      </c>
      <c r="Y71" s="207" t="s">
        <v>20</v>
      </c>
      <c r="Z71" s="207" t="s">
        <v>401</v>
      </c>
      <c r="AA71" s="207" t="s">
        <v>402</v>
      </c>
      <c r="AB71" s="210">
        <v>5</v>
      </c>
      <c r="AC71" s="211">
        <v>4</v>
      </c>
      <c r="AD71" s="211">
        <v>4</v>
      </c>
      <c r="AE71" s="211">
        <v>1</v>
      </c>
      <c r="AF71" s="212">
        <v>0</v>
      </c>
      <c r="AG71" s="213">
        <v>-1000</v>
      </c>
      <c r="AH71" s="213">
        <v>1315.8274701921275</v>
      </c>
      <c r="AI71" s="214">
        <v>0.20858087249999993</v>
      </c>
      <c r="AJ71" s="213">
        <v>364.6518749999999</v>
      </c>
      <c r="AK71" s="210" t="s">
        <v>566</v>
      </c>
      <c r="AL71" s="215" t="s">
        <v>563</v>
      </c>
      <c r="AS71" s="20">
        <v>2000</v>
      </c>
      <c r="AT71" s="41">
        <v>0.05</v>
      </c>
      <c r="AU71" s="20">
        <v>-1000</v>
      </c>
      <c r="AV71">
        <v>1</v>
      </c>
      <c r="AW71" s="66">
        <v>0.10999999999999996</v>
      </c>
      <c r="AY71">
        <v>0</v>
      </c>
      <c r="AZ71">
        <v>0</v>
      </c>
      <c r="BA71">
        <v>0</v>
      </c>
      <c r="BB71">
        <v>0</v>
      </c>
      <c r="BD71">
        <v>0</v>
      </c>
      <c r="BE71">
        <v>0</v>
      </c>
      <c r="BF71">
        <v>0</v>
      </c>
      <c r="BG71">
        <v>0</v>
      </c>
    </row>
    <row r="72" spans="4:60" ht="29.5" thickBot="1" x14ac:dyDescent="0.4">
      <c r="D72" s="96">
        <v>46</v>
      </c>
      <c r="E72" s="6" t="s">
        <v>54</v>
      </c>
      <c r="F72" s="15"/>
      <c r="G72" s="26">
        <v>0</v>
      </c>
      <c r="H72" s="26">
        <v>0</v>
      </c>
      <c r="I72" s="26">
        <v>0</v>
      </c>
      <c r="J72" s="26">
        <v>-15826.579763354473</v>
      </c>
      <c r="K72" s="26">
        <v>873.59999999999991</v>
      </c>
      <c r="L72" s="26">
        <v>942.24</v>
      </c>
      <c r="M72" s="26">
        <v>1017.7439999999999</v>
      </c>
      <c r="N72" s="26">
        <v>1100.7984000000001</v>
      </c>
      <c r="O72" s="26">
        <v>1192.1582399999998</v>
      </c>
      <c r="P72" s="26">
        <v>1292.6540639999989</v>
      </c>
      <c r="Q72" s="89">
        <v>1318.5071452799989</v>
      </c>
      <c r="R72" s="50">
        <v>-9407.3850593544739</v>
      </c>
      <c r="U72" s="207">
        <v>67</v>
      </c>
      <c r="V72" s="207" t="s">
        <v>21</v>
      </c>
      <c r="W72" s="208" t="s">
        <v>234</v>
      </c>
      <c r="X72" s="207" t="s">
        <v>273</v>
      </c>
      <c r="Y72" s="207" t="s">
        <v>27</v>
      </c>
      <c r="Z72" s="207" t="s">
        <v>407</v>
      </c>
      <c r="AA72" s="207" t="s">
        <v>408</v>
      </c>
      <c r="AB72" s="210">
        <v>5</v>
      </c>
      <c r="AC72" s="211">
        <v>3</v>
      </c>
      <c r="AD72" s="211">
        <v>2</v>
      </c>
      <c r="AE72" s="211">
        <v>1</v>
      </c>
      <c r="AF72" s="212">
        <v>0</v>
      </c>
      <c r="AG72" s="213">
        <v>-200</v>
      </c>
      <c r="AH72" s="213">
        <v>493.30582854399739</v>
      </c>
      <c r="AI72" s="214">
        <v>0.312</v>
      </c>
      <c r="AJ72" s="213">
        <v>80</v>
      </c>
      <c r="AK72" s="210"/>
      <c r="AL72" s="217" t="s">
        <v>563</v>
      </c>
      <c r="AS72" s="20">
        <v>0</v>
      </c>
      <c r="AT72" s="41">
        <v>0</v>
      </c>
      <c r="AU72" s="20">
        <v>0</v>
      </c>
      <c r="AV72">
        <v>0</v>
      </c>
      <c r="AW72" s="66" t="s">
        <v>605</v>
      </c>
      <c r="AY72">
        <v>2.5</v>
      </c>
      <c r="AZ72">
        <v>0</v>
      </c>
      <c r="BA72">
        <v>1</v>
      </c>
      <c r="BB72">
        <v>80</v>
      </c>
      <c r="BD72">
        <v>0</v>
      </c>
      <c r="BE72">
        <v>0</v>
      </c>
      <c r="BF72">
        <v>0</v>
      </c>
      <c r="BG72">
        <v>0</v>
      </c>
    </row>
    <row r="73" spans="4:60" ht="29" x14ac:dyDescent="0.35">
      <c r="D73" s="96">
        <v>46</v>
      </c>
      <c r="E73" t="s">
        <v>223</v>
      </c>
      <c r="F73" s="41">
        <v>0.02</v>
      </c>
      <c r="G73" s="20"/>
      <c r="H73" s="20"/>
      <c r="I73" s="20"/>
      <c r="J73" s="20"/>
      <c r="K73" s="20"/>
      <c r="L73" s="20"/>
      <c r="M73" s="20"/>
      <c r="N73" s="20"/>
      <c r="O73" s="20"/>
      <c r="P73" s="24">
        <v>17537.982032906599</v>
      </c>
      <c r="R73" s="50">
        <v>17537.982032906599</v>
      </c>
      <c r="U73" s="207">
        <v>68</v>
      </c>
      <c r="V73" s="207" t="s">
        <v>21</v>
      </c>
      <c r="W73" s="208" t="s">
        <v>234</v>
      </c>
      <c r="X73" s="207" t="s">
        <v>281</v>
      </c>
      <c r="Y73" s="207" t="s">
        <v>28</v>
      </c>
      <c r="Z73" s="207" t="s">
        <v>357</v>
      </c>
      <c r="AA73" s="207" t="s">
        <v>358</v>
      </c>
      <c r="AB73" s="210">
        <v>5</v>
      </c>
      <c r="AC73" s="211">
        <v>2</v>
      </c>
      <c r="AD73" s="211">
        <v>3</v>
      </c>
      <c r="AE73" s="211">
        <v>1</v>
      </c>
      <c r="AF73" s="212">
        <v>0</v>
      </c>
      <c r="AG73" s="213">
        <v>-80</v>
      </c>
      <c r="AH73" s="213">
        <v>263.41429393164958</v>
      </c>
      <c r="AI73" s="214">
        <v>0.39</v>
      </c>
      <c r="AJ73" s="213">
        <v>40</v>
      </c>
      <c r="AK73" s="210" t="s">
        <v>569</v>
      </c>
      <c r="AL73" s="210" t="s">
        <v>563</v>
      </c>
      <c r="AS73" s="20">
        <v>0</v>
      </c>
      <c r="AT73" s="41">
        <v>0</v>
      </c>
      <c r="AU73" s="20">
        <v>0</v>
      </c>
      <c r="AV73">
        <v>0</v>
      </c>
      <c r="AW73" s="66" t="s">
        <v>605</v>
      </c>
      <c r="AY73">
        <v>2</v>
      </c>
      <c r="AZ73">
        <v>0</v>
      </c>
      <c r="BA73">
        <v>1</v>
      </c>
      <c r="BB73">
        <v>40</v>
      </c>
      <c r="BD73">
        <v>0</v>
      </c>
      <c r="BE73">
        <v>0</v>
      </c>
      <c r="BF73">
        <v>0</v>
      </c>
      <c r="BG73">
        <v>0</v>
      </c>
    </row>
    <row r="74" spans="4:60" ht="43.5" x14ac:dyDescent="0.35">
      <c r="D74" s="96">
        <v>46</v>
      </c>
      <c r="E74" t="s">
        <v>1</v>
      </c>
      <c r="F74" s="41">
        <v>0.08</v>
      </c>
      <c r="U74" s="207">
        <v>69</v>
      </c>
      <c r="V74" s="207" t="s">
        <v>21</v>
      </c>
      <c r="W74" s="208" t="s">
        <v>235</v>
      </c>
      <c r="X74" s="207" t="s">
        <v>281</v>
      </c>
      <c r="Y74" s="207" t="s">
        <v>22</v>
      </c>
      <c r="Z74" s="207" t="s">
        <v>411</v>
      </c>
      <c r="AA74" s="207" t="s">
        <v>561</v>
      </c>
      <c r="AB74" s="210">
        <v>5</v>
      </c>
      <c r="AC74" s="211">
        <v>2</v>
      </c>
      <c r="AD74" s="211">
        <v>1</v>
      </c>
      <c r="AE74" s="211">
        <v>1</v>
      </c>
      <c r="AF74" s="212">
        <v>0</v>
      </c>
      <c r="AG74" s="213">
        <v>-120</v>
      </c>
      <c r="AH74" s="213">
        <v>229.89153461234781</v>
      </c>
      <c r="AI74" s="214">
        <v>0.26</v>
      </c>
      <c r="AJ74" s="213">
        <v>40</v>
      </c>
      <c r="AK74" s="210"/>
      <c r="AL74" s="211" t="s">
        <v>563</v>
      </c>
      <c r="AS74" s="20">
        <v>0</v>
      </c>
      <c r="AT74" s="41">
        <v>0</v>
      </c>
      <c r="AU74" s="20">
        <v>0</v>
      </c>
      <c r="AV74">
        <v>0</v>
      </c>
      <c r="AW74" s="66" t="s">
        <v>605</v>
      </c>
      <c r="AY74">
        <v>3</v>
      </c>
      <c r="AZ74">
        <v>0</v>
      </c>
      <c r="BA74">
        <v>1</v>
      </c>
      <c r="BB74">
        <v>40</v>
      </c>
      <c r="BD74">
        <v>0</v>
      </c>
      <c r="BE74">
        <v>0</v>
      </c>
      <c r="BF74">
        <v>0</v>
      </c>
      <c r="BG74">
        <v>0</v>
      </c>
    </row>
    <row r="75" spans="4:60" ht="29" x14ac:dyDescent="0.35">
      <c r="D75" s="5"/>
      <c r="E75" s="81" t="s">
        <v>6</v>
      </c>
      <c r="F75" s="77">
        <v>62.494833695269264</v>
      </c>
      <c r="U75" s="207">
        <v>70</v>
      </c>
      <c r="V75" s="207" t="s">
        <v>21</v>
      </c>
      <c r="W75" s="208" t="s">
        <v>234</v>
      </c>
      <c r="X75" s="207" t="s">
        <v>274</v>
      </c>
      <c r="Y75" s="207" t="s">
        <v>28</v>
      </c>
      <c r="Z75" s="207" t="s">
        <v>405</v>
      </c>
      <c r="AA75" s="207" t="s">
        <v>406</v>
      </c>
      <c r="AB75" s="210">
        <v>5</v>
      </c>
      <c r="AC75" s="211">
        <v>3</v>
      </c>
      <c r="AD75" s="211">
        <v>1</v>
      </c>
      <c r="AE75" s="211">
        <v>1</v>
      </c>
      <c r="AF75" s="212">
        <v>0</v>
      </c>
      <c r="AG75" s="213">
        <v>-240</v>
      </c>
      <c r="AH75" s="213">
        <v>459.78306922469562</v>
      </c>
      <c r="AI75" s="214">
        <v>0.26</v>
      </c>
      <c r="AJ75" s="213">
        <v>80</v>
      </c>
      <c r="AK75" s="210"/>
      <c r="AL75" s="210" t="s">
        <v>563</v>
      </c>
      <c r="AS75" s="20">
        <v>0</v>
      </c>
      <c r="AT75" s="41">
        <v>0</v>
      </c>
      <c r="AU75" s="20">
        <v>0</v>
      </c>
      <c r="AV75">
        <v>0</v>
      </c>
      <c r="AW75" s="66" t="s">
        <v>605</v>
      </c>
      <c r="AY75">
        <v>3</v>
      </c>
      <c r="AZ75">
        <v>0</v>
      </c>
      <c r="BA75">
        <v>1</v>
      </c>
      <c r="BB75">
        <v>80</v>
      </c>
      <c r="BD75">
        <v>0</v>
      </c>
      <c r="BE75">
        <v>0</v>
      </c>
      <c r="BF75">
        <v>0</v>
      </c>
      <c r="BG75">
        <v>0</v>
      </c>
    </row>
    <row r="76" spans="4:60" ht="29" x14ac:dyDescent="0.35">
      <c r="D76" s="5"/>
      <c r="E76" s="81" t="s">
        <v>575</v>
      </c>
      <c r="F76" s="82">
        <v>9.9050891667972138E-2</v>
      </c>
      <c r="U76" s="207">
        <v>71</v>
      </c>
      <c r="V76" s="207" t="s">
        <v>21</v>
      </c>
      <c r="W76" s="208" t="s">
        <v>529</v>
      </c>
      <c r="X76" s="207" t="s">
        <v>273</v>
      </c>
      <c r="Y76" s="207" t="s">
        <v>23</v>
      </c>
      <c r="Z76" s="207" t="s">
        <v>409</v>
      </c>
      <c r="AA76" s="207" t="s">
        <v>410</v>
      </c>
      <c r="AB76" s="210">
        <v>5</v>
      </c>
      <c r="AC76" s="211">
        <v>4</v>
      </c>
      <c r="AD76" s="211">
        <v>1</v>
      </c>
      <c r="AE76" s="211">
        <v>1</v>
      </c>
      <c r="AF76" s="212">
        <v>0</v>
      </c>
      <c r="AG76" s="213">
        <v>-360</v>
      </c>
      <c r="AH76" s="213">
        <v>689.67460383704326</v>
      </c>
      <c r="AI76" s="214">
        <v>0.26</v>
      </c>
      <c r="AJ76" s="213">
        <v>120</v>
      </c>
      <c r="AK76" s="210"/>
      <c r="AL76" s="210" t="s">
        <v>563</v>
      </c>
      <c r="AS76" s="20">
        <v>0</v>
      </c>
      <c r="AT76" s="41">
        <v>0</v>
      </c>
      <c r="AU76" s="20">
        <v>0</v>
      </c>
      <c r="AV76">
        <v>0</v>
      </c>
      <c r="AW76" s="66" t="s">
        <v>605</v>
      </c>
      <c r="AY76">
        <v>0</v>
      </c>
      <c r="AZ76">
        <v>-360</v>
      </c>
      <c r="BA76">
        <v>1</v>
      </c>
      <c r="BB76">
        <v>120</v>
      </c>
      <c r="BD76">
        <v>0</v>
      </c>
      <c r="BE76">
        <v>0</v>
      </c>
      <c r="BF76">
        <v>0</v>
      </c>
      <c r="BG76">
        <v>0</v>
      </c>
    </row>
    <row r="77" spans="4:60" ht="29" x14ac:dyDescent="0.35">
      <c r="U77" s="207">
        <v>72</v>
      </c>
      <c r="V77" s="207" t="s">
        <v>29</v>
      </c>
      <c r="W77" s="208" t="s">
        <v>251</v>
      </c>
      <c r="X77" s="207" t="s">
        <v>273</v>
      </c>
      <c r="Y77" s="207" t="s">
        <v>307</v>
      </c>
      <c r="Z77" s="207" t="s">
        <v>412</v>
      </c>
      <c r="AA77" s="207" t="s">
        <v>413</v>
      </c>
      <c r="AB77" s="210">
        <v>5</v>
      </c>
      <c r="AC77" s="211">
        <v>3</v>
      </c>
      <c r="AD77" s="211">
        <v>1</v>
      </c>
      <c r="AE77" s="211">
        <v>1</v>
      </c>
      <c r="AF77" s="212">
        <v>0</v>
      </c>
      <c r="AG77" s="213">
        <v>-120</v>
      </c>
      <c r="AH77" s="213">
        <v>-81.669983644050362</v>
      </c>
      <c r="AI77" s="214">
        <v>0</v>
      </c>
      <c r="AJ77" s="213">
        <v>0</v>
      </c>
      <c r="AK77" s="210"/>
      <c r="AL77" s="210" t="s">
        <v>563</v>
      </c>
      <c r="AS77" s="20">
        <v>0</v>
      </c>
      <c r="AT77" s="41">
        <v>0</v>
      </c>
      <c r="AU77" s="20">
        <v>0</v>
      </c>
      <c r="AV77">
        <v>0</v>
      </c>
      <c r="AW77" s="66" t="s">
        <v>605</v>
      </c>
      <c r="AY77">
        <v>0</v>
      </c>
      <c r="AZ77">
        <v>0</v>
      </c>
      <c r="BA77">
        <v>0</v>
      </c>
      <c r="BB77">
        <v>0</v>
      </c>
      <c r="BD77">
        <v>0</v>
      </c>
      <c r="BE77">
        <v>-120</v>
      </c>
      <c r="BF77">
        <v>1</v>
      </c>
      <c r="BG77">
        <v>0</v>
      </c>
      <c r="BH77" t="s">
        <v>606</v>
      </c>
    </row>
    <row r="78" spans="4:60" ht="29" x14ac:dyDescent="0.35">
      <c r="E78" s="34" t="s">
        <v>228</v>
      </c>
      <c r="G78" t="s">
        <v>605</v>
      </c>
      <c r="H78" t="s">
        <v>605</v>
      </c>
      <c r="I78" t="s">
        <v>605</v>
      </c>
      <c r="J78" s="35" t="s">
        <v>605</v>
      </c>
      <c r="K78" s="35" t="s">
        <v>605</v>
      </c>
      <c r="L78" s="35">
        <v>0.10000000000000009</v>
      </c>
      <c r="M78" s="35">
        <v>0.10000000000000009</v>
      </c>
      <c r="N78" s="35">
        <v>0.10000000000000009</v>
      </c>
      <c r="O78" s="35">
        <v>9.9999999999999867E-2</v>
      </c>
      <c r="P78" s="35">
        <v>0.10000000000000009</v>
      </c>
      <c r="U78" s="207">
        <v>73</v>
      </c>
      <c r="V78" s="207" t="s">
        <v>29</v>
      </c>
      <c r="W78" s="208" t="s">
        <v>251</v>
      </c>
      <c r="X78" s="207" t="s">
        <v>273</v>
      </c>
      <c r="Y78" s="207" t="s">
        <v>31</v>
      </c>
      <c r="Z78" s="207" t="s">
        <v>414</v>
      </c>
      <c r="AA78" s="207" t="s">
        <v>415</v>
      </c>
      <c r="AB78" s="210">
        <v>5</v>
      </c>
      <c r="AC78" s="211">
        <v>3</v>
      </c>
      <c r="AD78" s="211">
        <v>1</v>
      </c>
      <c r="AE78" s="211">
        <v>1</v>
      </c>
      <c r="AF78" s="212">
        <v>0</v>
      </c>
      <c r="AG78" s="213">
        <v>-120</v>
      </c>
      <c r="AH78" s="213">
        <v>-81.669983644050362</v>
      </c>
      <c r="AI78" s="214">
        <v>0</v>
      </c>
      <c r="AJ78" s="213">
        <v>0</v>
      </c>
      <c r="AK78" s="210"/>
      <c r="AL78" s="210" t="s">
        <v>563</v>
      </c>
      <c r="AS78" s="20">
        <v>0</v>
      </c>
      <c r="AT78" s="41">
        <v>0</v>
      </c>
      <c r="AU78" s="20">
        <v>0</v>
      </c>
      <c r="AV78">
        <v>0</v>
      </c>
      <c r="AW78" s="66" t="s">
        <v>605</v>
      </c>
      <c r="AY78">
        <v>0</v>
      </c>
      <c r="AZ78">
        <v>0</v>
      </c>
      <c r="BA78">
        <v>0</v>
      </c>
      <c r="BB78">
        <v>0</v>
      </c>
      <c r="BD78">
        <v>0</v>
      </c>
      <c r="BE78">
        <v>-120</v>
      </c>
      <c r="BF78">
        <v>1</v>
      </c>
      <c r="BG78">
        <v>0</v>
      </c>
      <c r="BH78" t="s">
        <v>606</v>
      </c>
    </row>
    <row r="79" spans="4:60" ht="29" x14ac:dyDescent="0.35">
      <c r="E79" s="34" t="s">
        <v>65</v>
      </c>
      <c r="F79" s="34"/>
      <c r="G79" s="94"/>
      <c r="H79" s="94"/>
      <c r="I79" s="94" t="s">
        <v>605</v>
      </c>
      <c r="J79" s="131" t="s">
        <v>605</v>
      </c>
      <c r="K79" s="131">
        <v>0.18</v>
      </c>
      <c r="L79" s="131">
        <v>0.17727272727272728</v>
      </c>
      <c r="M79" s="131">
        <v>0.17479338842975206</v>
      </c>
      <c r="N79" s="131">
        <v>0.17253944402704735</v>
      </c>
      <c r="O79" s="131">
        <v>0.17049040366095211</v>
      </c>
      <c r="P79" s="131">
        <v>0.16862763969177455</v>
      </c>
      <c r="U79" s="207">
        <v>74</v>
      </c>
      <c r="V79" s="207" t="s">
        <v>29</v>
      </c>
      <c r="W79" s="208" t="s">
        <v>251</v>
      </c>
      <c r="X79" s="207" t="s">
        <v>273</v>
      </c>
      <c r="Y79" s="207" t="s">
        <v>30</v>
      </c>
      <c r="Z79" s="207" t="s">
        <v>416</v>
      </c>
      <c r="AA79" s="207" t="s">
        <v>417</v>
      </c>
      <c r="AB79" s="210">
        <v>5</v>
      </c>
      <c r="AC79" s="211">
        <v>1</v>
      </c>
      <c r="AD79" s="211">
        <v>1</v>
      </c>
      <c r="AE79" s="211">
        <v>1</v>
      </c>
      <c r="AF79" s="212">
        <v>0</v>
      </c>
      <c r="AG79" s="213">
        <v>-40</v>
      </c>
      <c r="AH79" s="213">
        <v>-27.223327881350116</v>
      </c>
      <c r="AI79" s="214">
        <v>0</v>
      </c>
      <c r="AJ79" s="213">
        <v>0</v>
      </c>
      <c r="AK79" s="210"/>
      <c r="AL79" s="210" t="s">
        <v>563</v>
      </c>
      <c r="AS79" s="20">
        <v>0</v>
      </c>
      <c r="AT79" s="41">
        <v>0</v>
      </c>
      <c r="AU79" s="20">
        <v>0</v>
      </c>
      <c r="AV79">
        <v>0</v>
      </c>
      <c r="AW79" s="66" t="s">
        <v>605</v>
      </c>
      <c r="AY79">
        <v>0</v>
      </c>
      <c r="AZ79">
        <v>0</v>
      </c>
      <c r="BA79">
        <v>0</v>
      </c>
      <c r="BB79">
        <v>0</v>
      </c>
      <c r="BD79">
        <v>0</v>
      </c>
      <c r="BE79">
        <v>-40</v>
      </c>
      <c r="BF79">
        <v>1</v>
      </c>
      <c r="BG79">
        <v>0</v>
      </c>
      <c r="BH79" t="s">
        <v>606</v>
      </c>
    </row>
    <row r="80" spans="4:60" ht="29" x14ac:dyDescent="0.35">
      <c r="E80" s="34" t="s">
        <v>68</v>
      </c>
      <c r="I80" s="94"/>
      <c r="J80" s="131">
        <v>-1</v>
      </c>
      <c r="K80" s="131">
        <v>6.6940461002674367E-2</v>
      </c>
      <c r="L80" s="131">
        <v>7.2200068652884503E-2</v>
      </c>
      <c r="M80" s="131">
        <v>7.7985637068115635E-2</v>
      </c>
      <c r="N80" s="131">
        <v>8.4349762324869904E-2</v>
      </c>
      <c r="O80" s="131">
        <v>9.1350300107299554E-2</v>
      </c>
      <c r="P80" s="131">
        <v>9.9050891667972138E-2</v>
      </c>
      <c r="U80" s="207">
        <v>75</v>
      </c>
      <c r="V80" s="207" t="s">
        <v>29</v>
      </c>
      <c r="W80" s="208" t="s">
        <v>251</v>
      </c>
      <c r="X80" s="207" t="s">
        <v>273</v>
      </c>
      <c r="Y80" s="207" t="s">
        <v>30</v>
      </c>
      <c r="Z80" s="207" t="s">
        <v>418</v>
      </c>
      <c r="AA80" s="207" t="s">
        <v>419</v>
      </c>
      <c r="AB80" s="210">
        <v>5</v>
      </c>
      <c r="AC80" s="211">
        <v>1</v>
      </c>
      <c r="AD80" s="211">
        <v>2</v>
      </c>
      <c r="AE80" s="211">
        <v>1</v>
      </c>
      <c r="AF80" s="212">
        <v>0</v>
      </c>
      <c r="AG80" s="213">
        <v>-40</v>
      </c>
      <c r="AH80" s="213">
        <v>-27.223327881350116</v>
      </c>
      <c r="AI80" s="214">
        <v>0</v>
      </c>
      <c r="AJ80" s="213">
        <v>0</v>
      </c>
      <c r="AK80" s="210"/>
      <c r="AL80" s="210" t="s">
        <v>563</v>
      </c>
      <c r="AS80" s="20">
        <v>0</v>
      </c>
      <c r="AT80" s="41">
        <v>0</v>
      </c>
      <c r="AU80" s="20">
        <v>0</v>
      </c>
      <c r="AV80">
        <v>0</v>
      </c>
      <c r="AW80" s="66" t="s">
        <v>605</v>
      </c>
      <c r="AY80">
        <v>0</v>
      </c>
      <c r="AZ80">
        <v>0</v>
      </c>
      <c r="BA80">
        <v>0</v>
      </c>
      <c r="BB80">
        <v>0</v>
      </c>
      <c r="BD80">
        <v>0</v>
      </c>
      <c r="BE80">
        <v>-40</v>
      </c>
      <c r="BF80">
        <v>1</v>
      </c>
      <c r="BG80">
        <v>0</v>
      </c>
      <c r="BH80" t="s">
        <v>606</v>
      </c>
    </row>
    <row r="81" spans="3:70" x14ac:dyDescent="0.35">
      <c r="F81" s="83"/>
      <c r="G81" s="83"/>
      <c r="AC81" s="12"/>
    </row>
    <row r="82" spans="3:70" x14ac:dyDescent="0.35">
      <c r="F82" s="83"/>
      <c r="G82" s="83"/>
      <c r="AC82" s="12"/>
      <c r="AG82" s="20">
        <v>-68196.091097723984</v>
      </c>
      <c r="AH82" s="20">
        <v>15446.09007169689</v>
      </c>
      <c r="AJ82" s="20">
        <v>10766.388573385197</v>
      </c>
      <c r="AT82" s="20"/>
    </row>
    <row r="83" spans="3:70" ht="31" x14ac:dyDescent="0.55000000000000004">
      <c r="E83" s="1" t="s">
        <v>474</v>
      </c>
      <c r="F83" s="83"/>
      <c r="G83" s="83"/>
      <c r="AC83" s="12"/>
      <c r="AO83" s="14" t="s">
        <v>477</v>
      </c>
      <c r="AP83" s="136">
        <v>0</v>
      </c>
      <c r="AQ83" s="136">
        <v>0</v>
      </c>
      <c r="AR83" s="136">
        <v>0</v>
      </c>
      <c r="AS83" s="136">
        <v>0</v>
      </c>
      <c r="AT83" s="136">
        <v>0</v>
      </c>
      <c r="AU83" s="136">
        <v>0</v>
      </c>
      <c r="AV83" s="136">
        <v>0</v>
      </c>
      <c r="AW83" s="136">
        <v>0</v>
      </c>
      <c r="AX83" s="136">
        <v>0</v>
      </c>
      <c r="AY83" s="136">
        <v>0</v>
      </c>
      <c r="BF83" t="s">
        <v>477</v>
      </c>
      <c r="BG83" s="136">
        <v>0</v>
      </c>
      <c r="BH83" s="136">
        <v>0</v>
      </c>
      <c r="BI83" s="136">
        <v>0</v>
      </c>
      <c r="BJ83" s="136">
        <v>0</v>
      </c>
      <c r="BK83" s="136">
        <v>0</v>
      </c>
      <c r="BL83" s="136">
        <v>0</v>
      </c>
      <c r="BM83" s="136">
        <v>0</v>
      </c>
      <c r="BN83" s="136">
        <v>0</v>
      </c>
      <c r="BO83" s="136">
        <v>0</v>
      </c>
      <c r="BP83" s="136">
        <v>0</v>
      </c>
    </row>
    <row r="84" spans="3:70" x14ac:dyDescent="0.35">
      <c r="E84" s="5" t="s">
        <v>475</v>
      </c>
      <c r="F84" s="83"/>
      <c r="G84" s="83"/>
      <c r="AN84" s="5" t="s">
        <v>476</v>
      </c>
      <c r="AP84" s="71">
        <v>1</v>
      </c>
      <c r="AQ84" s="71">
        <v>1</v>
      </c>
      <c r="AR84" s="71">
        <v>1</v>
      </c>
      <c r="AS84" s="71">
        <v>1</v>
      </c>
      <c r="AT84" s="71">
        <v>1</v>
      </c>
      <c r="AU84" s="71">
        <v>1</v>
      </c>
      <c r="AV84" s="71">
        <v>1</v>
      </c>
      <c r="AW84" s="71">
        <v>1</v>
      </c>
      <c r="AX84" s="71">
        <v>1</v>
      </c>
      <c r="AY84" s="71">
        <v>1</v>
      </c>
      <c r="BE84" s="5" t="s">
        <v>244</v>
      </c>
      <c r="BG84" s="71">
        <v>1</v>
      </c>
      <c r="BH84" s="71">
        <v>1</v>
      </c>
      <c r="BI84" s="71">
        <v>1</v>
      </c>
      <c r="BJ84" s="71">
        <v>1</v>
      </c>
      <c r="BK84" s="71">
        <v>1</v>
      </c>
      <c r="BL84" s="71">
        <v>1</v>
      </c>
      <c r="BM84" s="71">
        <v>1</v>
      </c>
      <c r="BN84" s="71">
        <v>1</v>
      </c>
      <c r="BO84" s="71">
        <v>1</v>
      </c>
      <c r="BP84" s="71">
        <v>1</v>
      </c>
      <c r="BQ84" s="71">
        <v>1</v>
      </c>
    </row>
    <row r="85" spans="3:70" x14ac:dyDescent="0.35">
      <c r="C85" s="83"/>
      <c r="G85" s="83"/>
      <c r="H85" s="83"/>
      <c r="I85" s="83"/>
      <c r="AN85" s="105"/>
      <c r="AP85" s="83"/>
      <c r="AQ85" s="83"/>
      <c r="AR85" s="83"/>
      <c r="AS85" s="111"/>
      <c r="AT85" s="111"/>
      <c r="AU85" s="83"/>
      <c r="AV85" s="83"/>
      <c r="AW85" s="83"/>
      <c r="AX85" s="83"/>
      <c r="AY85" s="83"/>
      <c r="BE85" s="105"/>
      <c r="BG85" s="83"/>
      <c r="BH85" s="83"/>
      <c r="BI85" s="83"/>
      <c r="BJ85" s="83"/>
      <c r="BK85" s="111"/>
      <c r="BL85" s="83"/>
      <c r="BM85" s="83"/>
      <c r="BN85" s="83"/>
      <c r="BO85" s="83"/>
      <c r="BP85" s="83"/>
    </row>
    <row r="86" spans="3:70" x14ac:dyDescent="0.35">
      <c r="C86" s="83"/>
      <c r="E86" s="73" t="s">
        <v>229</v>
      </c>
      <c r="F86" s="80" t="s">
        <v>214</v>
      </c>
      <c r="G86" s="80" t="s">
        <v>186</v>
      </c>
      <c r="H86" s="80" t="s">
        <v>187</v>
      </c>
      <c r="I86" s="80" t="s">
        <v>188</v>
      </c>
      <c r="J86" s="80" t="s">
        <v>241</v>
      </c>
      <c r="K86" s="80" t="s">
        <v>242</v>
      </c>
      <c r="L86" s="80" t="s">
        <v>260</v>
      </c>
      <c r="M86" s="80" t="s">
        <v>261</v>
      </c>
      <c r="N86" s="80" t="s">
        <v>262</v>
      </c>
      <c r="O86" s="80" t="s">
        <v>263</v>
      </c>
      <c r="P86" s="80" t="s">
        <v>264</v>
      </c>
      <c r="Q86" s="80" t="s">
        <v>225</v>
      </c>
      <c r="R86" s="80" t="s">
        <v>224</v>
      </c>
      <c r="S86" s="69"/>
      <c r="AN86" s="73" t="s">
        <v>229</v>
      </c>
      <c r="AO86" s="80"/>
      <c r="AP86" s="80" t="s">
        <v>186</v>
      </c>
      <c r="AQ86" s="80" t="s">
        <v>187</v>
      </c>
      <c r="AR86" s="80" t="s">
        <v>188</v>
      </c>
      <c r="AS86" s="80" t="s">
        <v>241</v>
      </c>
      <c r="AT86" s="80" t="s">
        <v>242</v>
      </c>
      <c r="AU86" s="80" t="s">
        <v>260</v>
      </c>
      <c r="AV86" s="80" t="s">
        <v>261</v>
      </c>
      <c r="AW86" s="80" t="s">
        <v>262</v>
      </c>
      <c r="AX86" s="80" t="s">
        <v>263</v>
      </c>
      <c r="AY86" s="80" t="s">
        <v>264</v>
      </c>
      <c r="AZ86" s="80" t="s">
        <v>225</v>
      </c>
      <c r="BA86" s="80" t="s">
        <v>224</v>
      </c>
      <c r="BE86" s="73" t="s">
        <v>229</v>
      </c>
      <c r="BF86" s="73">
        <v>0</v>
      </c>
      <c r="BG86" s="80" t="s">
        <v>186</v>
      </c>
      <c r="BH86" s="80" t="s">
        <v>187</v>
      </c>
      <c r="BI86" s="80" t="s">
        <v>188</v>
      </c>
      <c r="BJ86" s="80" t="s">
        <v>241</v>
      </c>
      <c r="BK86" s="80" t="s">
        <v>242</v>
      </c>
      <c r="BL86" s="80" t="s">
        <v>260</v>
      </c>
      <c r="BM86" s="80" t="s">
        <v>261</v>
      </c>
      <c r="BN86" s="80" t="s">
        <v>262</v>
      </c>
      <c r="BO86" s="80" t="s">
        <v>263</v>
      </c>
      <c r="BP86" s="80" t="s">
        <v>264</v>
      </c>
      <c r="BQ86" s="80" t="s">
        <v>225</v>
      </c>
      <c r="BR86" s="80" t="s">
        <v>224</v>
      </c>
    </row>
    <row r="87" spans="3:70" x14ac:dyDescent="0.35">
      <c r="E87" t="s">
        <v>210</v>
      </c>
      <c r="F87" s="22">
        <v>0</v>
      </c>
      <c r="G87" s="22">
        <v>0</v>
      </c>
      <c r="H87" s="22">
        <v>0</v>
      </c>
      <c r="I87" s="22">
        <v>0</v>
      </c>
      <c r="J87" s="22">
        <v>0</v>
      </c>
      <c r="K87" s="22">
        <v>0</v>
      </c>
      <c r="L87" s="22">
        <v>0</v>
      </c>
      <c r="M87" s="22">
        <v>0</v>
      </c>
      <c r="N87" s="22">
        <v>0</v>
      </c>
      <c r="O87" s="22">
        <v>0</v>
      </c>
      <c r="P87" s="22">
        <v>0</v>
      </c>
      <c r="R87" s="50">
        <v>0</v>
      </c>
      <c r="S87" s="50"/>
      <c r="AN87" t="s">
        <v>210</v>
      </c>
      <c r="AO87" s="22"/>
      <c r="AP87" s="22">
        <v>0</v>
      </c>
      <c r="AQ87" s="22">
        <v>0</v>
      </c>
      <c r="AR87" s="22">
        <v>0</v>
      </c>
      <c r="AS87" s="22">
        <v>0</v>
      </c>
      <c r="AT87" s="22">
        <v>0</v>
      </c>
      <c r="AU87" s="22">
        <v>0</v>
      </c>
      <c r="AV87" s="22">
        <v>0</v>
      </c>
      <c r="AW87" s="22">
        <v>0</v>
      </c>
      <c r="AX87" s="22">
        <v>0</v>
      </c>
      <c r="AY87" s="22">
        <v>0</v>
      </c>
      <c r="BA87" s="50">
        <v>0</v>
      </c>
      <c r="BB87" s="22"/>
      <c r="BC87" s="22"/>
      <c r="BD87" s="22"/>
      <c r="BE87" t="s">
        <v>210</v>
      </c>
      <c r="BF87" s="22"/>
      <c r="BG87" s="22">
        <v>0</v>
      </c>
      <c r="BH87" s="22">
        <v>0</v>
      </c>
      <c r="BI87" s="22">
        <v>0</v>
      </c>
      <c r="BJ87" s="22">
        <v>0</v>
      </c>
      <c r="BK87" s="22">
        <v>0</v>
      </c>
      <c r="BL87" s="22">
        <v>0</v>
      </c>
      <c r="BM87" s="22">
        <v>0</v>
      </c>
      <c r="BN87" s="22">
        <v>0</v>
      </c>
      <c r="BO87" s="22">
        <v>0</v>
      </c>
      <c r="BP87" s="22">
        <v>0</v>
      </c>
      <c r="BQ87" s="50">
        <v>0</v>
      </c>
      <c r="BR87" s="50">
        <v>0</v>
      </c>
    </row>
    <row r="88" spans="3:70" x14ac:dyDescent="0.35">
      <c r="E88" t="s">
        <v>219</v>
      </c>
      <c r="F88" s="22">
        <v>0</v>
      </c>
      <c r="G88" s="22">
        <v>0</v>
      </c>
      <c r="H88" s="22">
        <v>0</v>
      </c>
      <c r="I88" s="22">
        <v>0</v>
      </c>
      <c r="J88" s="22">
        <v>0</v>
      </c>
      <c r="K88" s="22">
        <v>0</v>
      </c>
      <c r="L88" s="22">
        <v>0</v>
      </c>
      <c r="M88" s="22">
        <v>0</v>
      </c>
      <c r="N88" s="22">
        <v>0</v>
      </c>
      <c r="O88" s="22">
        <v>0</v>
      </c>
      <c r="P88" s="22">
        <v>0</v>
      </c>
      <c r="R88" s="50">
        <v>0</v>
      </c>
      <c r="S88" s="5"/>
      <c r="AN88" t="s">
        <v>219</v>
      </c>
      <c r="AO88" s="22"/>
      <c r="AP88" s="22">
        <v>0</v>
      </c>
      <c r="AQ88" s="22">
        <v>0</v>
      </c>
      <c r="AR88" s="22">
        <v>0</v>
      </c>
      <c r="AS88" s="22">
        <v>0</v>
      </c>
      <c r="AT88" s="22">
        <v>0</v>
      </c>
      <c r="AU88" s="22">
        <v>0</v>
      </c>
      <c r="AV88" s="22">
        <v>0</v>
      </c>
      <c r="AW88" s="22">
        <v>0</v>
      </c>
      <c r="AX88" s="22">
        <v>0</v>
      </c>
      <c r="AY88" s="22">
        <v>0</v>
      </c>
      <c r="BA88" s="50">
        <v>0</v>
      </c>
      <c r="BE88" t="s">
        <v>219</v>
      </c>
      <c r="BF88" s="22"/>
      <c r="BG88" s="22">
        <v>0</v>
      </c>
      <c r="BH88" s="22">
        <v>0</v>
      </c>
      <c r="BI88" s="22">
        <v>0</v>
      </c>
      <c r="BJ88" s="22">
        <v>0</v>
      </c>
      <c r="BK88" s="22">
        <v>0</v>
      </c>
      <c r="BL88" s="22">
        <v>0</v>
      </c>
      <c r="BM88" s="22">
        <v>0</v>
      </c>
      <c r="BN88" s="22">
        <v>0</v>
      </c>
      <c r="BO88" s="22">
        <v>0</v>
      </c>
      <c r="BP88" s="22">
        <v>0</v>
      </c>
      <c r="BQ88" s="5"/>
      <c r="BR88" s="5"/>
    </row>
    <row r="89" spans="3:70" x14ac:dyDescent="0.35">
      <c r="D89" s="5"/>
      <c r="E89" t="s">
        <v>221</v>
      </c>
      <c r="F89" s="22">
        <v>-13050.403103215833</v>
      </c>
      <c r="G89" s="22">
        <v>0</v>
      </c>
      <c r="H89" s="22">
        <v>0</v>
      </c>
      <c r="I89" s="22">
        <v>0</v>
      </c>
      <c r="J89" s="22">
        <v>-13050.403103215833</v>
      </c>
      <c r="K89" s="22">
        <v>0</v>
      </c>
      <c r="L89" s="22">
        <v>0</v>
      </c>
      <c r="M89" s="22">
        <v>0</v>
      </c>
      <c r="N89" s="22">
        <v>0</v>
      </c>
      <c r="O89" s="22">
        <v>0</v>
      </c>
      <c r="P89" s="22">
        <v>0</v>
      </c>
      <c r="R89" s="50">
        <v>-13050.403103215833</v>
      </c>
      <c r="S89" s="5"/>
      <c r="AN89" t="s">
        <v>221</v>
      </c>
      <c r="AO89" s="22"/>
      <c r="AP89" s="22">
        <v>0</v>
      </c>
      <c r="AQ89" s="22">
        <v>0</v>
      </c>
      <c r="AR89" s="22">
        <v>0</v>
      </c>
      <c r="AS89" s="22">
        <v>-13050.403103215833</v>
      </c>
      <c r="AT89" s="22">
        <v>0</v>
      </c>
      <c r="AU89" s="22">
        <v>0</v>
      </c>
      <c r="AV89" s="22">
        <v>0</v>
      </c>
      <c r="AW89" s="22">
        <v>0</v>
      </c>
      <c r="AX89" s="22">
        <v>0</v>
      </c>
      <c r="AY89" s="22">
        <v>0</v>
      </c>
      <c r="BA89" s="50">
        <v>-13050.403103215833</v>
      </c>
      <c r="BB89" s="24"/>
      <c r="BC89" s="24"/>
      <c r="BD89" s="24"/>
      <c r="BE89" t="s">
        <v>221</v>
      </c>
      <c r="BF89" s="22"/>
      <c r="BG89" s="22">
        <v>0</v>
      </c>
      <c r="BH89" s="22">
        <v>0</v>
      </c>
      <c r="BI89" s="22">
        <v>0</v>
      </c>
      <c r="BJ89" s="22">
        <v>-13050.403103215833</v>
      </c>
      <c r="BK89" s="22">
        <v>0</v>
      </c>
      <c r="BL89" s="22">
        <v>0</v>
      </c>
      <c r="BM89" s="22">
        <v>0</v>
      </c>
      <c r="BN89" s="22">
        <v>0</v>
      </c>
      <c r="BO89" s="22">
        <v>0</v>
      </c>
      <c r="BP89" s="22">
        <v>0</v>
      </c>
      <c r="BQ89" s="5"/>
      <c r="BR89" s="50">
        <v>-13050.403103215833</v>
      </c>
    </row>
    <row r="90" spans="3:70" x14ac:dyDescent="0.35">
      <c r="D90" s="5"/>
      <c r="E90" t="s">
        <v>570</v>
      </c>
      <c r="F90" s="22">
        <v>-2776.1766601386407</v>
      </c>
      <c r="G90" s="22">
        <v>0</v>
      </c>
      <c r="H90" s="22">
        <v>0</v>
      </c>
      <c r="I90" s="22">
        <v>0</v>
      </c>
      <c r="J90" s="22">
        <v>-2776.1766601386407</v>
      </c>
      <c r="K90" s="22">
        <v>0</v>
      </c>
      <c r="L90" s="22">
        <v>0</v>
      </c>
      <c r="M90" s="22">
        <v>0</v>
      </c>
      <c r="N90" s="22">
        <v>0</v>
      </c>
      <c r="O90" s="22">
        <v>0</v>
      </c>
      <c r="P90" s="22">
        <v>0</v>
      </c>
      <c r="R90" s="50">
        <v>-2776.1766601386407</v>
      </c>
      <c r="S90" s="5"/>
      <c r="AN90" t="s">
        <v>570</v>
      </c>
      <c r="AO90" s="22"/>
      <c r="AP90" s="22">
        <v>0</v>
      </c>
      <c r="AQ90" s="22">
        <v>0</v>
      </c>
      <c r="AR90" s="22">
        <v>0</v>
      </c>
      <c r="AS90" s="22">
        <v>-2776.1766601386407</v>
      </c>
      <c r="AT90" s="22">
        <v>0</v>
      </c>
      <c r="AU90" s="22">
        <v>0</v>
      </c>
      <c r="AV90" s="22">
        <v>0</v>
      </c>
      <c r="AW90" s="22">
        <v>0</v>
      </c>
      <c r="AX90" s="22">
        <v>0</v>
      </c>
      <c r="AY90" s="22">
        <v>0</v>
      </c>
      <c r="BA90" s="50">
        <v>-2776.1766601386407</v>
      </c>
      <c r="BB90" s="24"/>
      <c r="BC90" s="24"/>
      <c r="BD90" s="24"/>
      <c r="BE90" t="s">
        <v>570</v>
      </c>
      <c r="BF90" s="22"/>
      <c r="BG90" s="22"/>
      <c r="BH90" s="22"/>
      <c r="BI90" s="22"/>
      <c r="BJ90" s="22"/>
      <c r="BK90" s="22"/>
      <c r="BL90" s="22"/>
      <c r="BM90" s="22"/>
      <c r="BN90" s="22"/>
      <c r="BO90" s="22"/>
      <c r="BP90" s="22"/>
      <c r="BQ90" s="5"/>
      <c r="BR90" s="5"/>
    </row>
    <row r="91" spans="3:70" x14ac:dyDescent="0.35">
      <c r="E91" s="6" t="s">
        <v>227</v>
      </c>
      <c r="F91" s="93">
        <v>-13050.403103215833</v>
      </c>
      <c r="G91" s="93">
        <v>0</v>
      </c>
      <c r="H91" s="93">
        <v>0</v>
      </c>
      <c r="I91" s="93">
        <v>0</v>
      </c>
      <c r="J91" s="93">
        <v>-15826.579763354473</v>
      </c>
      <c r="K91" s="93">
        <v>0</v>
      </c>
      <c r="L91" s="93">
        <v>0</v>
      </c>
      <c r="M91" s="93">
        <v>0</v>
      </c>
      <c r="N91" s="93">
        <v>0</v>
      </c>
      <c r="O91" s="93">
        <v>0</v>
      </c>
      <c r="P91" s="93">
        <v>0</v>
      </c>
      <c r="Q91" s="22"/>
      <c r="R91" s="50">
        <v>-15826.579763354473</v>
      </c>
      <c r="S91" s="50"/>
      <c r="AN91" s="6" t="s">
        <v>227</v>
      </c>
      <c r="AO91" s="93"/>
      <c r="AP91" s="93">
        <v>0</v>
      </c>
      <c r="AQ91" s="93">
        <v>0</v>
      </c>
      <c r="AR91" s="93">
        <v>0</v>
      </c>
      <c r="AS91" s="93">
        <v>-13050.403103215833</v>
      </c>
      <c r="AT91" s="93">
        <v>0</v>
      </c>
      <c r="AU91" s="93">
        <v>0</v>
      </c>
      <c r="AV91" s="93">
        <v>0</v>
      </c>
      <c r="AW91" s="93">
        <v>0</v>
      </c>
      <c r="AX91" s="93">
        <v>0</v>
      </c>
      <c r="AY91" s="93">
        <v>0</v>
      </c>
      <c r="BA91" s="50">
        <v>-13050.403103215833</v>
      </c>
      <c r="BE91" s="6" t="s">
        <v>227</v>
      </c>
      <c r="BF91" s="93"/>
      <c r="BG91" s="93">
        <v>0</v>
      </c>
      <c r="BH91" s="93">
        <v>0</v>
      </c>
      <c r="BI91" s="93">
        <v>0</v>
      </c>
      <c r="BJ91" s="93">
        <v>-13050.403103215833</v>
      </c>
      <c r="BK91" s="93">
        <v>0</v>
      </c>
      <c r="BL91" s="93">
        <v>0</v>
      </c>
      <c r="BM91" s="93">
        <v>0</v>
      </c>
      <c r="BN91" s="93">
        <v>0</v>
      </c>
      <c r="BO91" s="93">
        <v>0</v>
      </c>
      <c r="BP91" s="93">
        <v>0</v>
      </c>
      <c r="BQ91" s="50">
        <v>-13050.403103215833</v>
      </c>
      <c r="BR91" s="50">
        <v>-13050.403103215833</v>
      </c>
    </row>
    <row r="92" spans="3:70" x14ac:dyDescent="0.35">
      <c r="E92" t="s">
        <v>42</v>
      </c>
      <c r="F92" t="s">
        <v>204</v>
      </c>
      <c r="G92" s="22">
        <v>0</v>
      </c>
      <c r="H92" s="22">
        <v>0</v>
      </c>
      <c r="I92" s="22">
        <v>0</v>
      </c>
      <c r="J92" s="22">
        <v>0</v>
      </c>
      <c r="K92" s="22">
        <v>8000</v>
      </c>
      <c r="L92" s="22">
        <v>8000</v>
      </c>
      <c r="M92" s="22">
        <v>8000</v>
      </c>
      <c r="N92" s="22">
        <v>8000</v>
      </c>
      <c r="O92" s="22">
        <v>8000</v>
      </c>
      <c r="P92" s="22">
        <v>8000</v>
      </c>
      <c r="R92" s="5"/>
      <c r="S92" s="5"/>
      <c r="AN92" t="s">
        <v>42</v>
      </c>
      <c r="AP92" s="22">
        <v>0</v>
      </c>
      <c r="AQ92" s="22">
        <v>0</v>
      </c>
      <c r="AR92" s="22">
        <v>0</v>
      </c>
      <c r="AS92" s="22">
        <v>0</v>
      </c>
      <c r="AT92" s="22">
        <v>8000</v>
      </c>
      <c r="AU92" s="22">
        <v>8000</v>
      </c>
      <c r="AV92" s="22">
        <v>8000</v>
      </c>
      <c r="AW92" s="22">
        <v>8000</v>
      </c>
      <c r="AX92" s="22">
        <v>8000</v>
      </c>
      <c r="AY92" s="22">
        <v>8000</v>
      </c>
      <c r="BA92" s="5"/>
      <c r="BE92" t="s">
        <v>42</v>
      </c>
      <c r="BG92" s="22">
        <v>0</v>
      </c>
      <c r="BH92" s="22">
        <v>0</v>
      </c>
      <c r="BI92" s="22">
        <v>0</v>
      </c>
      <c r="BJ92" s="22">
        <v>0</v>
      </c>
      <c r="BK92" s="22">
        <v>8000</v>
      </c>
      <c r="BL92" s="22">
        <v>8000</v>
      </c>
      <c r="BM92" s="22">
        <v>8000</v>
      </c>
      <c r="BN92" s="22">
        <v>8000</v>
      </c>
      <c r="BO92" s="22">
        <v>8000</v>
      </c>
      <c r="BP92" s="22">
        <v>8000</v>
      </c>
      <c r="BR92" s="5"/>
    </row>
    <row r="93" spans="3:70" x14ac:dyDescent="0.35">
      <c r="E93" t="s">
        <v>212</v>
      </c>
      <c r="F93" t="s">
        <v>204</v>
      </c>
      <c r="G93" s="22">
        <v>0</v>
      </c>
      <c r="H93" s="22">
        <v>0</v>
      </c>
      <c r="I93" s="22">
        <v>0</v>
      </c>
      <c r="J93" s="22">
        <v>0</v>
      </c>
      <c r="K93" s="22">
        <v>0</v>
      </c>
      <c r="L93" s="22">
        <v>800</v>
      </c>
      <c r="M93" s="22">
        <v>1680</v>
      </c>
      <c r="N93" s="22">
        <v>2648</v>
      </c>
      <c r="O93" s="22">
        <v>3712.8</v>
      </c>
      <c r="P93" s="22">
        <v>4884.08</v>
      </c>
      <c r="R93" s="5"/>
      <c r="S93" s="5"/>
      <c r="AN93" t="s">
        <v>212</v>
      </c>
      <c r="AP93" s="22">
        <v>0</v>
      </c>
      <c r="AQ93" s="22">
        <v>0</v>
      </c>
      <c r="AR93" s="22">
        <v>0</v>
      </c>
      <c r="AS93" s="22">
        <v>0</v>
      </c>
      <c r="AT93" s="22">
        <v>0</v>
      </c>
      <c r="AU93" s="22">
        <v>800</v>
      </c>
      <c r="AV93" s="22">
        <v>1680</v>
      </c>
      <c r="AW93" s="22">
        <v>2648</v>
      </c>
      <c r="AX93" s="22">
        <v>3712.8</v>
      </c>
      <c r="AY93" s="22">
        <v>4884.08</v>
      </c>
      <c r="BA93" s="5"/>
      <c r="BE93" t="s">
        <v>212</v>
      </c>
      <c r="BG93" s="22">
        <v>0</v>
      </c>
      <c r="BH93" s="22">
        <v>0</v>
      </c>
      <c r="BI93" s="22">
        <v>0</v>
      </c>
      <c r="BJ93" s="22">
        <v>0</v>
      </c>
      <c r="BK93" s="22">
        <v>0</v>
      </c>
      <c r="BL93" s="22">
        <v>800</v>
      </c>
      <c r="BM93" s="22">
        <v>1680</v>
      </c>
      <c r="BN93" s="22">
        <v>2648</v>
      </c>
      <c r="BO93" s="22">
        <v>3712.8</v>
      </c>
      <c r="BP93" s="22">
        <v>4884.08</v>
      </c>
      <c r="BR93" s="5"/>
    </row>
    <row r="94" spans="3:70" x14ac:dyDescent="0.35">
      <c r="E94" s="6" t="s">
        <v>226</v>
      </c>
      <c r="F94" s="15"/>
      <c r="G94" s="26">
        <v>0</v>
      </c>
      <c r="H94" s="26">
        <v>0</v>
      </c>
      <c r="I94" s="26">
        <v>0</v>
      </c>
      <c r="J94" s="26">
        <v>0</v>
      </c>
      <c r="K94" s="26">
        <v>8000</v>
      </c>
      <c r="L94" s="26">
        <v>8800</v>
      </c>
      <c r="M94" s="26">
        <v>9680</v>
      </c>
      <c r="N94" s="26">
        <v>10648</v>
      </c>
      <c r="O94" s="26">
        <v>11712.8</v>
      </c>
      <c r="P94" s="26">
        <v>12884.08</v>
      </c>
      <c r="R94" s="5"/>
      <c r="S94" s="5"/>
      <c r="AN94" s="6" t="s">
        <v>226</v>
      </c>
      <c r="AO94" s="15"/>
      <c r="AP94" s="26">
        <v>0</v>
      </c>
      <c r="AQ94" s="26">
        <v>0</v>
      </c>
      <c r="AR94" s="26">
        <v>0</v>
      </c>
      <c r="AS94" s="26">
        <v>0</v>
      </c>
      <c r="AT94" s="26">
        <v>8000</v>
      </c>
      <c r="AU94" s="26">
        <v>8800</v>
      </c>
      <c r="AV94" s="26">
        <v>9680</v>
      </c>
      <c r="AW94" s="26">
        <v>10648</v>
      </c>
      <c r="AX94" s="26">
        <v>11712.8</v>
      </c>
      <c r="AY94" s="26">
        <v>12884.08</v>
      </c>
      <c r="BA94" s="5"/>
      <c r="BE94" s="6" t="s">
        <v>226</v>
      </c>
      <c r="BF94" s="15"/>
      <c r="BG94" s="26">
        <v>0</v>
      </c>
      <c r="BH94" s="26">
        <v>0</v>
      </c>
      <c r="BI94" s="26">
        <v>0</v>
      </c>
      <c r="BJ94" s="26">
        <v>0</v>
      </c>
      <c r="BK94" s="26">
        <v>8000</v>
      </c>
      <c r="BL94" s="26">
        <v>8800</v>
      </c>
      <c r="BM94" s="26">
        <v>9680</v>
      </c>
      <c r="BN94" s="26">
        <v>10648</v>
      </c>
      <c r="BO94" s="26">
        <v>11712.8</v>
      </c>
      <c r="BP94" s="26">
        <v>12884.08</v>
      </c>
      <c r="BR94" s="5"/>
    </row>
    <row r="95" spans="3:70" x14ac:dyDescent="0.35">
      <c r="E95" t="s">
        <v>43</v>
      </c>
      <c r="G95" s="22">
        <v>0</v>
      </c>
      <c r="H95" s="22">
        <v>0</v>
      </c>
      <c r="I95" s="22">
        <v>0</v>
      </c>
      <c r="J95" s="22">
        <v>0</v>
      </c>
      <c r="K95" s="22">
        <v>-6400</v>
      </c>
      <c r="L95" s="22">
        <v>-7040</v>
      </c>
      <c r="M95" s="22">
        <v>-7744</v>
      </c>
      <c r="N95" s="22">
        <v>-8518.4</v>
      </c>
      <c r="O95" s="22">
        <v>-9370.24</v>
      </c>
      <c r="P95" s="22">
        <v>-10307.264000000001</v>
      </c>
      <c r="R95" s="5"/>
      <c r="S95" s="5"/>
      <c r="AN95" t="s">
        <v>43</v>
      </c>
      <c r="AP95" s="103">
        <v>0</v>
      </c>
      <c r="AQ95" s="103">
        <v>0</v>
      </c>
      <c r="AR95" s="103">
        <v>0</v>
      </c>
      <c r="AS95" s="103">
        <v>0</v>
      </c>
      <c r="AT95" s="103">
        <v>-6400</v>
      </c>
      <c r="AU95" s="103">
        <v>-7040</v>
      </c>
      <c r="AV95" s="103">
        <v>-7744</v>
      </c>
      <c r="AW95" s="103">
        <v>-8518.4</v>
      </c>
      <c r="AX95" s="103">
        <v>-9370.24</v>
      </c>
      <c r="AY95" s="103">
        <v>-10307.264000000001</v>
      </c>
      <c r="BA95" s="5"/>
      <c r="BE95" t="s">
        <v>43</v>
      </c>
      <c r="BG95" s="103">
        <v>0</v>
      </c>
      <c r="BH95" s="103">
        <v>0</v>
      </c>
      <c r="BI95" s="103">
        <v>0</v>
      </c>
      <c r="BJ95" s="103">
        <v>0</v>
      </c>
      <c r="BK95" s="103">
        <v>-6400</v>
      </c>
      <c r="BL95" s="103">
        <v>-7040</v>
      </c>
      <c r="BM95" s="103">
        <v>-7744</v>
      </c>
      <c r="BN95" s="103">
        <v>-8518.4</v>
      </c>
      <c r="BO95" s="103">
        <v>-9370.24</v>
      </c>
      <c r="BP95" s="103">
        <v>-10307.264000000001</v>
      </c>
      <c r="BR95" s="5"/>
    </row>
    <row r="96" spans="3:70" x14ac:dyDescent="0.35">
      <c r="E96" t="s">
        <v>44</v>
      </c>
      <c r="G96" s="22">
        <v>0</v>
      </c>
      <c r="H96" s="22">
        <v>0</v>
      </c>
      <c r="I96" s="22">
        <v>0</v>
      </c>
      <c r="J96" s="22">
        <v>0</v>
      </c>
      <c r="K96" s="22">
        <v>-400</v>
      </c>
      <c r="L96" s="22">
        <v>-440</v>
      </c>
      <c r="M96" s="22">
        <v>-484</v>
      </c>
      <c r="N96" s="22">
        <v>-532.4</v>
      </c>
      <c r="O96" s="22">
        <v>-585.64</v>
      </c>
      <c r="P96" s="22">
        <v>-644.20400000000006</v>
      </c>
      <c r="R96" s="5"/>
      <c r="S96" s="5"/>
      <c r="AN96" s="15" t="s">
        <v>44</v>
      </c>
      <c r="AO96" s="15"/>
      <c r="AP96" s="104">
        <v>0</v>
      </c>
      <c r="AQ96" s="104">
        <v>0</v>
      </c>
      <c r="AR96" s="104">
        <v>0</v>
      </c>
      <c r="AS96" s="104">
        <v>0</v>
      </c>
      <c r="AT96" s="104">
        <v>-400</v>
      </c>
      <c r="AU96" s="104">
        <v>-440</v>
      </c>
      <c r="AV96" s="104">
        <v>-484</v>
      </c>
      <c r="AW96" s="104">
        <v>-532.4</v>
      </c>
      <c r="AX96" s="104">
        <v>-585.64</v>
      </c>
      <c r="AY96" s="104">
        <v>-644.20400000000006</v>
      </c>
      <c r="BA96" s="5"/>
      <c r="BE96" s="15" t="s">
        <v>44</v>
      </c>
      <c r="BF96" s="15"/>
      <c r="BG96" s="104">
        <v>0</v>
      </c>
      <c r="BH96" s="104">
        <v>0</v>
      </c>
      <c r="BI96" s="104">
        <v>0</v>
      </c>
      <c r="BJ96" s="104">
        <v>0</v>
      </c>
      <c r="BK96" s="104">
        <v>-400</v>
      </c>
      <c r="BL96" s="104">
        <v>-440</v>
      </c>
      <c r="BM96" s="104">
        <v>-484</v>
      </c>
      <c r="BN96" s="104">
        <v>-532.4</v>
      </c>
      <c r="BO96" s="104">
        <v>-585.64</v>
      </c>
      <c r="BP96" s="104">
        <v>-644.20400000000006</v>
      </c>
      <c r="BR96" s="5"/>
    </row>
    <row r="97" spans="5:70" x14ac:dyDescent="0.35">
      <c r="E97" s="15" t="s">
        <v>7</v>
      </c>
      <c r="F97" s="15" t="s">
        <v>204</v>
      </c>
      <c r="G97" s="104">
        <v>0</v>
      </c>
      <c r="H97" s="104">
        <v>0</v>
      </c>
      <c r="I97" s="104">
        <v>0</v>
      </c>
      <c r="J97" s="104">
        <v>0</v>
      </c>
      <c r="K97" s="104">
        <v>1200</v>
      </c>
      <c r="L97" s="104">
        <v>1320</v>
      </c>
      <c r="M97" s="104">
        <v>1452</v>
      </c>
      <c r="N97" s="104">
        <v>1597.2000000000003</v>
      </c>
      <c r="O97" s="104">
        <v>1756.9199999999996</v>
      </c>
      <c r="P97" s="104">
        <v>1932.6119999999987</v>
      </c>
      <c r="R97" s="5"/>
      <c r="S97" s="5"/>
      <c r="AN97" t="s">
        <v>7</v>
      </c>
      <c r="AP97" s="22">
        <v>0</v>
      </c>
      <c r="AQ97" s="22">
        <v>0</v>
      </c>
      <c r="AR97" s="22">
        <v>0</v>
      </c>
      <c r="AS97" s="22">
        <v>0</v>
      </c>
      <c r="AT97" s="22">
        <v>1200</v>
      </c>
      <c r="AU97" s="22">
        <v>1320</v>
      </c>
      <c r="AV97" s="22">
        <v>1452</v>
      </c>
      <c r="AW97" s="22">
        <v>1597.2000000000003</v>
      </c>
      <c r="AX97" s="22">
        <v>1756.9199999999996</v>
      </c>
      <c r="AY97" s="22">
        <v>1932.6119999999987</v>
      </c>
      <c r="BA97" s="5"/>
      <c r="BE97" t="s">
        <v>7</v>
      </c>
      <c r="BG97" s="22">
        <v>0</v>
      </c>
      <c r="BH97" s="22">
        <v>0</v>
      </c>
      <c r="BI97" s="22">
        <v>0</v>
      </c>
      <c r="BJ97" s="22">
        <v>0</v>
      </c>
      <c r="BK97" s="22">
        <v>1200</v>
      </c>
      <c r="BL97" s="22">
        <v>1320</v>
      </c>
      <c r="BM97" s="22">
        <v>1452</v>
      </c>
      <c r="BN97" s="22">
        <v>1597.2000000000003</v>
      </c>
      <c r="BO97" s="22">
        <v>1756.9199999999996</v>
      </c>
      <c r="BP97" s="22">
        <v>1932.6119999999987</v>
      </c>
      <c r="BR97" s="5"/>
    </row>
    <row r="98" spans="5:70" x14ac:dyDescent="0.35">
      <c r="E98" t="s">
        <v>234</v>
      </c>
      <c r="F98" t="s">
        <v>204</v>
      </c>
      <c r="G98" s="22">
        <v>0</v>
      </c>
      <c r="H98" s="22">
        <v>0</v>
      </c>
      <c r="I98" s="22">
        <v>0</v>
      </c>
      <c r="J98" s="22">
        <v>0</v>
      </c>
      <c r="K98" s="22">
        <v>0</v>
      </c>
      <c r="L98" s="22">
        <v>0</v>
      </c>
      <c r="M98" s="22">
        <v>0</v>
      </c>
      <c r="N98" s="22">
        <v>0</v>
      </c>
      <c r="O98" s="22">
        <v>0</v>
      </c>
      <c r="P98" s="22">
        <v>0</v>
      </c>
      <c r="R98" s="5"/>
      <c r="S98" s="5"/>
      <c r="AN98" t="s">
        <v>234</v>
      </c>
      <c r="AP98" s="22">
        <v>0</v>
      </c>
      <c r="AQ98" s="22">
        <v>0</v>
      </c>
      <c r="AR98" s="22">
        <v>0</v>
      </c>
      <c r="AS98" s="22">
        <v>0</v>
      </c>
      <c r="AT98" s="22">
        <v>0</v>
      </c>
      <c r="AU98" s="22">
        <v>0</v>
      </c>
      <c r="AV98" s="22">
        <v>0</v>
      </c>
      <c r="AW98" s="22">
        <v>0</v>
      </c>
      <c r="AX98" s="22">
        <v>0</v>
      </c>
      <c r="AY98" s="22">
        <v>0</v>
      </c>
      <c r="BA98" s="5"/>
      <c r="BE98" t="s">
        <v>234</v>
      </c>
      <c r="BG98" s="22">
        <v>0</v>
      </c>
      <c r="BH98" s="22">
        <v>0</v>
      </c>
      <c r="BI98" s="22">
        <v>0</v>
      </c>
      <c r="BJ98" s="22">
        <v>0</v>
      </c>
      <c r="BK98" s="22">
        <v>0</v>
      </c>
      <c r="BL98" s="22">
        <v>0</v>
      </c>
      <c r="BM98" s="22">
        <v>0</v>
      </c>
      <c r="BN98" s="22">
        <v>0</v>
      </c>
      <c r="BO98" s="22">
        <v>0</v>
      </c>
      <c r="BP98" s="22">
        <v>0</v>
      </c>
      <c r="BR98" s="5"/>
    </row>
    <row r="99" spans="5:70" x14ac:dyDescent="0.35">
      <c r="E99" t="s">
        <v>529</v>
      </c>
      <c r="G99" s="22">
        <v>0</v>
      </c>
      <c r="H99" s="22">
        <v>0</v>
      </c>
      <c r="I99" s="22">
        <v>0</v>
      </c>
      <c r="J99" s="22">
        <v>0</v>
      </c>
      <c r="K99" s="22">
        <v>0</v>
      </c>
      <c r="L99" s="22">
        <v>0</v>
      </c>
      <c r="M99" s="22">
        <v>0</v>
      </c>
      <c r="N99" s="22">
        <v>0</v>
      </c>
      <c r="O99" s="22">
        <v>0</v>
      </c>
      <c r="P99" s="22">
        <v>0</v>
      </c>
      <c r="R99" s="5"/>
      <c r="S99" s="5"/>
      <c r="AN99" t="s">
        <v>529</v>
      </c>
      <c r="AP99" s="22">
        <v>0</v>
      </c>
      <c r="AQ99" s="22">
        <v>0</v>
      </c>
      <c r="AR99" s="22">
        <v>0</v>
      </c>
      <c r="AS99" s="22">
        <v>0</v>
      </c>
      <c r="AT99" s="22">
        <v>0</v>
      </c>
      <c r="AU99" s="22">
        <v>0</v>
      </c>
      <c r="AV99" s="22">
        <v>0</v>
      </c>
      <c r="AW99" s="22">
        <v>0</v>
      </c>
      <c r="AX99" s="22">
        <v>0</v>
      </c>
      <c r="AY99" s="22">
        <v>0</v>
      </c>
      <c r="BA99" s="5"/>
      <c r="BE99" t="s">
        <v>529</v>
      </c>
      <c r="BG99" s="22">
        <v>0</v>
      </c>
      <c r="BH99" s="22">
        <v>0</v>
      </c>
      <c r="BI99" s="22">
        <v>0</v>
      </c>
      <c r="BJ99" s="22">
        <v>0</v>
      </c>
      <c r="BK99" s="22">
        <v>0</v>
      </c>
      <c r="BL99" s="22">
        <v>0</v>
      </c>
      <c r="BM99" s="22">
        <v>0</v>
      </c>
      <c r="BN99" s="22">
        <v>0</v>
      </c>
      <c r="BO99" s="22">
        <v>0</v>
      </c>
      <c r="BP99" s="22">
        <v>0</v>
      </c>
      <c r="BR99" s="5"/>
    </row>
    <row r="100" spans="5:70" x14ac:dyDescent="0.35">
      <c r="E100" t="s">
        <v>182</v>
      </c>
      <c r="G100" s="22">
        <v>0</v>
      </c>
      <c r="H100" s="22">
        <v>0</v>
      </c>
      <c r="I100" s="22">
        <v>0</v>
      </c>
      <c r="J100" s="22">
        <v>0</v>
      </c>
      <c r="K100" s="22">
        <v>0</v>
      </c>
      <c r="L100" s="22">
        <v>0</v>
      </c>
      <c r="M100" s="22">
        <v>0</v>
      </c>
      <c r="N100" s="22">
        <v>0</v>
      </c>
      <c r="O100" s="22">
        <v>0</v>
      </c>
      <c r="P100" s="22">
        <v>0</v>
      </c>
      <c r="R100" s="5"/>
      <c r="S100" s="5"/>
      <c r="AN100" t="s">
        <v>182</v>
      </c>
      <c r="AP100" s="22">
        <v>0</v>
      </c>
      <c r="AQ100" s="22">
        <v>0</v>
      </c>
      <c r="AR100" s="22">
        <v>0</v>
      </c>
      <c r="AS100" s="22">
        <v>0</v>
      </c>
      <c r="AT100" s="22">
        <v>0</v>
      </c>
      <c r="AU100" s="22">
        <v>0</v>
      </c>
      <c r="AV100" s="22">
        <v>0</v>
      </c>
      <c r="AW100" s="22">
        <v>0</v>
      </c>
      <c r="AX100" s="22">
        <v>0</v>
      </c>
      <c r="AY100" s="22">
        <v>0</v>
      </c>
      <c r="BA100" s="5"/>
      <c r="BE100" t="s">
        <v>182</v>
      </c>
      <c r="BG100" s="22">
        <v>0</v>
      </c>
      <c r="BH100" s="22">
        <v>0</v>
      </c>
      <c r="BI100" s="22">
        <v>0</v>
      </c>
      <c r="BJ100" s="22">
        <v>0</v>
      </c>
      <c r="BK100" s="22">
        <v>0</v>
      </c>
      <c r="BL100" s="22">
        <v>0</v>
      </c>
      <c r="BM100" s="22">
        <v>0</v>
      </c>
      <c r="BN100" s="22">
        <v>0</v>
      </c>
      <c r="BO100" s="22">
        <v>0</v>
      </c>
      <c r="BP100" s="22">
        <v>0</v>
      </c>
      <c r="BR100" s="5"/>
    </row>
    <row r="101" spans="5:70" x14ac:dyDescent="0.35">
      <c r="E101" t="s">
        <v>572</v>
      </c>
      <c r="G101" s="22">
        <v>0</v>
      </c>
      <c r="H101" s="22">
        <v>0</v>
      </c>
      <c r="I101" s="22">
        <v>0</v>
      </c>
      <c r="J101" s="22">
        <v>0</v>
      </c>
      <c r="K101" s="22">
        <v>240</v>
      </c>
      <c r="L101" s="22">
        <v>240</v>
      </c>
      <c r="M101" s="22">
        <v>240</v>
      </c>
      <c r="N101" s="22">
        <v>240</v>
      </c>
      <c r="O101" s="22">
        <v>240</v>
      </c>
      <c r="P101" s="22">
        <v>240</v>
      </c>
      <c r="R101" s="5"/>
      <c r="S101" s="5"/>
      <c r="AN101" t="s">
        <v>572</v>
      </c>
      <c r="AP101" s="22">
        <v>0</v>
      </c>
      <c r="AQ101" s="22">
        <v>0</v>
      </c>
      <c r="AR101" s="22">
        <v>0</v>
      </c>
      <c r="AS101" s="22">
        <v>0</v>
      </c>
      <c r="AT101" s="22">
        <v>240</v>
      </c>
      <c r="AU101" s="22">
        <v>240</v>
      </c>
      <c r="AV101" s="22">
        <v>240</v>
      </c>
      <c r="AW101" s="22">
        <v>240</v>
      </c>
      <c r="AX101" s="22">
        <v>240</v>
      </c>
      <c r="AY101" s="22">
        <v>240</v>
      </c>
      <c r="BA101" s="5"/>
      <c r="BE101" t="s">
        <v>572</v>
      </c>
      <c r="BG101" s="22">
        <v>0</v>
      </c>
      <c r="BH101" s="22">
        <v>0</v>
      </c>
      <c r="BI101" s="22">
        <v>0</v>
      </c>
      <c r="BJ101" s="22">
        <v>0</v>
      </c>
      <c r="BK101" s="22">
        <v>240</v>
      </c>
      <c r="BL101" s="22">
        <v>240</v>
      </c>
      <c r="BM101" s="22">
        <v>240</v>
      </c>
      <c r="BN101" s="22">
        <v>240</v>
      </c>
      <c r="BO101" s="22">
        <v>240</v>
      </c>
      <c r="BP101" s="22">
        <v>240</v>
      </c>
      <c r="BR101" s="5"/>
    </row>
    <row r="102" spans="5:70" x14ac:dyDescent="0.35">
      <c r="E102" s="6" t="s">
        <v>7</v>
      </c>
      <c r="F102" s="15"/>
      <c r="G102" s="26">
        <v>0</v>
      </c>
      <c r="H102" s="26">
        <v>0</v>
      </c>
      <c r="I102" s="26">
        <v>0</v>
      </c>
      <c r="J102" s="26">
        <v>0</v>
      </c>
      <c r="K102" s="26">
        <v>1440</v>
      </c>
      <c r="L102" s="26">
        <v>1560</v>
      </c>
      <c r="M102" s="26">
        <v>1692</v>
      </c>
      <c r="N102" s="26">
        <v>1837.2000000000003</v>
      </c>
      <c r="O102" s="26">
        <v>1996.9199999999996</v>
      </c>
      <c r="P102" s="26">
        <v>2172.6119999999987</v>
      </c>
      <c r="R102" s="5"/>
      <c r="S102" s="5"/>
      <c r="AN102" s="6" t="s">
        <v>7</v>
      </c>
      <c r="AO102" s="15"/>
      <c r="AP102" s="26">
        <v>0</v>
      </c>
      <c r="AQ102" s="26">
        <v>0</v>
      </c>
      <c r="AR102" s="26">
        <v>0</v>
      </c>
      <c r="AS102" s="26">
        <v>0</v>
      </c>
      <c r="AT102" s="26">
        <v>1440</v>
      </c>
      <c r="AU102" s="26">
        <v>1560</v>
      </c>
      <c r="AV102" s="26">
        <v>1692</v>
      </c>
      <c r="AW102" s="26">
        <v>1837.2000000000003</v>
      </c>
      <c r="AX102" s="26">
        <v>1996.9199999999996</v>
      </c>
      <c r="AY102" s="26">
        <v>2172.6119999999987</v>
      </c>
      <c r="BA102" s="5"/>
      <c r="BE102" s="6" t="s">
        <v>7</v>
      </c>
      <c r="BF102" s="15"/>
      <c r="BG102" s="26">
        <v>0</v>
      </c>
      <c r="BH102" s="26">
        <v>0</v>
      </c>
      <c r="BI102" s="26">
        <v>0</v>
      </c>
      <c r="BJ102" s="26">
        <v>0</v>
      </c>
      <c r="BK102" s="26">
        <v>1440</v>
      </c>
      <c r="BL102" s="26">
        <v>1560</v>
      </c>
      <c r="BM102" s="26">
        <v>1692</v>
      </c>
      <c r="BN102" s="26">
        <v>1837.2000000000003</v>
      </c>
      <c r="BO102" s="26">
        <v>1996.9199999999996</v>
      </c>
      <c r="BP102" s="26">
        <v>2172.6119999999987</v>
      </c>
      <c r="BR102" s="5"/>
    </row>
    <row r="103" spans="5:70" x14ac:dyDescent="0.35">
      <c r="E103" t="s">
        <v>67</v>
      </c>
      <c r="F103" s="41">
        <v>0.22</v>
      </c>
      <c r="G103" s="20">
        <v>0</v>
      </c>
      <c r="H103" s="20">
        <v>0</v>
      </c>
      <c r="I103" s="20">
        <v>0</v>
      </c>
      <c r="J103" s="20">
        <v>0</v>
      </c>
      <c r="K103" s="20">
        <v>-246.4</v>
      </c>
      <c r="L103" s="20">
        <v>-265.76</v>
      </c>
      <c r="M103" s="20">
        <v>-287.05599999999998</v>
      </c>
      <c r="N103" s="20">
        <v>-310.48160000000007</v>
      </c>
      <c r="O103" s="20">
        <v>-336.24975999999992</v>
      </c>
      <c r="P103" s="20">
        <v>-364.59473599999973</v>
      </c>
      <c r="R103" s="5"/>
      <c r="S103" s="5"/>
      <c r="AN103" t="s">
        <v>67</v>
      </c>
      <c r="AO103" s="41"/>
      <c r="AQ103" s="20">
        <v>0</v>
      </c>
      <c r="AR103" s="20">
        <v>0</v>
      </c>
      <c r="AS103" s="20">
        <v>0</v>
      </c>
      <c r="AT103" s="20">
        <v>-246.4</v>
      </c>
      <c r="AU103" s="20">
        <v>-265.76</v>
      </c>
      <c r="AV103" s="20">
        <v>-287.05599999999998</v>
      </c>
      <c r="AW103" s="20">
        <v>-310.48160000000007</v>
      </c>
      <c r="AX103" s="20">
        <v>-336.24975999999992</v>
      </c>
      <c r="AY103" s="20">
        <v>-364.59473599999973</v>
      </c>
      <c r="BA103" s="5"/>
      <c r="BE103" t="s">
        <v>67</v>
      </c>
      <c r="BF103" s="41"/>
      <c r="BG103" s="22">
        <v>0</v>
      </c>
      <c r="BH103" s="20">
        <v>0</v>
      </c>
      <c r="BI103" s="20">
        <v>0</v>
      </c>
      <c r="BJ103" s="20">
        <v>0</v>
      </c>
      <c r="BK103" s="20">
        <v>-246.4</v>
      </c>
      <c r="BL103" s="20">
        <v>-265.76</v>
      </c>
      <c r="BM103" s="20">
        <v>-287.05599999999998</v>
      </c>
      <c r="BN103" s="20">
        <v>-310.48160000000007</v>
      </c>
      <c r="BO103" s="20">
        <v>-336.24975999999992</v>
      </c>
      <c r="BP103" s="20">
        <v>-364.59473599999973</v>
      </c>
      <c r="BR103" s="5"/>
    </row>
    <row r="104" spans="5:70" x14ac:dyDescent="0.35">
      <c r="E104" t="s">
        <v>213</v>
      </c>
      <c r="F104" s="41">
        <v>0.04</v>
      </c>
      <c r="H104" s="20">
        <v>0</v>
      </c>
      <c r="I104" s="20">
        <v>0</v>
      </c>
      <c r="J104" s="20">
        <v>0</v>
      </c>
      <c r="K104" s="20">
        <v>-320</v>
      </c>
      <c r="L104" s="20">
        <v>-352</v>
      </c>
      <c r="M104" s="20">
        <v>-387.2</v>
      </c>
      <c r="N104" s="20">
        <v>-425.92</v>
      </c>
      <c r="O104" s="20">
        <v>-468.512</v>
      </c>
      <c r="P104" s="20">
        <v>-515.36320000000001</v>
      </c>
      <c r="R104" s="5"/>
      <c r="S104" s="5"/>
      <c r="AN104" t="s">
        <v>213</v>
      </c>
      <c r="AO104" s="41"/>
      <c r="AQ104" s="20">
        <v>0</v>
      </c>
      <c r="AR104" s="20">
        <v>0</v>
      </c>
      <c r="AS104" s="20">
        <v>0</v>
      </c>
      <c r="AT104" s="20">
        <v>-320</v>
      </c>
      <c r="AU104" s="20">
        <v>-352</v>
      </c>
      <c r="AV104" s="20">
        <v>-387.2</v>
      </c>
      <c r="AW104" s="20">
        <v>-425.92</v>
      </c>
      <c r="AX104" s="20">
        <v>-468.512</v>
      </c>
      <c r="AY104" s="20">
        <v>-515.36320000000001</v>
      </c>
      <c r="BA104" s="5"/>
      <c r="BE104" t="s">
        <v>213</v>
      </c>
      <c r="BF104" s="41"/>
      <c r="BG104" s="22">
        <v>0</v>
      </c>
      <c r="BH104" s="22">
        <v>0</v>
      </c>
      <c r="BI104" s="22">
        <v>0</v>
      </c>
      <c r="BJ104" s="22">
        <v>0</v>
      </c>
      <c r="BK104" s="22">
        <v>-320</v>
      </c>
      <c r="BL104" s="22">
        <v>-352</v>
      </c>
      <c r="BM104" s="22">
        <v>-387.2</v>
      </c>
      <c r="BN104" s="22">
        <v>-425.92</v>
      </c>
      <c r="BO104" s="22">
        <v>-468.512</v>
      </c>
      <c r="BP104" s="22">
        <v>-515.36320000000001</v>
      </c>
      <c r="BR104" s="5"/>
    </row>
    <row r="105" spans="5:70" x14ac:dyDescent="0.35">
      <c r="E105" s="6" t="s">
        <v>54</v>
      </c>
      <c r="F105" s="15"/>
      <c r="G105" s="26">
        <v>0</v>
      </c>
      <c r="H105" s="26">
        <v>0</v>
      </c>
      <c r="I105" s="26">
        <v>0</v>
      </c>
      <c r="J105" s="26">
        <v>-15826.579763354473</v>
      </c>
      <c r="K105" s="26">
        <v>873.59999999999991</v>
      </c>
      <c r="L105" s="26">
        <v>942.24</v>
      </c>
      <c r="M105" s="26">
        <v>1017.7439999999999</v>
      </c>
      <c r="N105" s="26">
        <v>1100.7984000000001</v>
      </c>
      <c r="O105" s="26">
        <v>1192.1582399999998</v>
      </c>
      <c r="P105" s="26">
        <v>1292.6540639999989</v>
      </c>
      <c r="Q105" s="25">
        <v>1318.5071452799989</v>
      </c>
      <c r="R105" s="50">
        <v>-9407.3850593544739</v>
      </c>
      <c r="S105" s="50"/>
      <c r="AN105" s="6" t="s">
        <v>54</v>
      </c>
      <c r="AO105" s="15"/>
      <c r="AP105" s="26">
        <v>0</v>
      </c>
      <c r="AQ105" s="26">
        <v>0</v>
      </c>
      <c r="AR105" s="26">
        <v>0</v>
      </c>
      <c r="AS105" s="26">
        <v>-13050.403103215833</v>
      </c>
      <c r="AT105" s="26">
        <v>873.59999999999991</v>
      </c>
      <c r="AU105" s="26">
        <v>942.24</v>
      </c>
      <c r="AV105" s="26">
        <v>1017.7439999999999</v>
      </c>
      <c r="AW105" s="26">
        <v>1100.7984000000001</v>
      </c>
      <c r="AX105" s="26">
        <v>1192.1582399999998</v>
      </c>
      <c r="AY105" s="26">
        <v>1292.6540639999989</v>
      </c>
      <c r="AZ105" s="25">
        <v>1318.5071452799989</v>
      </c>
      <c r="BA105" s="50">
        <v>-6631.2083992158332</v>
      </c>
      <c r="BE105" s="6" t="s">
        <v>54</v>
      </c>
      <c r="BF105" s="15"/>
      <c r="BG105" s="26">
        <v>0</v>
      </c>
      <c r="BH105" s="26">
        <v>0</v>
      </c>
      <c r="BI105" s="26">
        <v>0</v>
      </c>
      <c r="BJ105" s="26">
        <v>-13050.403103215833</v>
      </c>
      <c r="BK105" s="26">
        <v>873.59999999999991</v>
      </c>
      <c r="BL105" s="26">
        <v>942.24</v>
      </c>
      <c r="BM105" s="26">
        <v>1017.7439999999999</v>
      </c>
      <c r="BN105" s="26">
        <v>1100.7984000000001</v>
      </c>
      <c r="BO105" s="26">
        <v>1192.1582399999998</v>
      </c>
      <c r="BP105" s="26">
        <v>1292.6540639999989</v>
      </c>
      <c r="BQ105" s="25">
        <v>1318.5071452799989</v>
      </c>
      <c r="BR105" s="50">
        <v>-6631.2083992158332</v>
      </c>
    </row>
    <row r="106" spans="5:70" x14ac:dyDescent="0.35">
      <c r="E106" t="s">
        <v>223</v>
      </c>
      <c r="F106" s="41">
        <v>0.02</v>
      </c>
      <c r="P106" s="24">
        <v>17537.982032906599</v>
      </c>
      <c r="R106" s="50">
        <v>17537.982032906599</v>
      </c>
      <c r="S106" s="50"/>
      <c r="AN106" t="s">
        <v>223</v>
      </c>
      <c r="AO106" s="41">
        <v>0.02</v>
      </c>
      <c r="AS106" s="5"/>
      <c r="AT106" s="90"/>
      <c r="AY106" s="24">
        <v>17537.982032906599</v>
      </c>
      <c r="BA106" s="50">
        <v>17537.982032906599</v>
      </c>
      <c r="BF106" s="41">
        <v>0.02</v>
      </c>
      <c r="BJ106" s="5"/>
      <c r="BK106" s="90"/>
      <c r="BP106" s="24">
        <v>17537.982032906599</v>
      </c>
      <c r="BR106" s="50">
        <v>17537.982032906599</v>
      </c>
    </row>
    <row r="107" spans="5:70" x14ac:dyDescent="0.35">
      <c r="E107" t="s">
        <v>1</v>
      </c>
      <c r="F107" s="41">
        <v>0.08</v>
      </c>
      <c r="AN107" t="s">
        <v>1</v>
      </c>
      <c r="AO107" s="41">
        <v>0.08</v>
      </c>
      <c r="AS107" s="5"/>
      <c r="AT107" s="90"/>
      <c r="BF107" s="41">
        <v>0.08</v>
      </c>
      <c r="BJ107" s="5"/>
      <c r="BK107" s="90"/>
    </row>
    <row r="108" spans="5:70" x14ac:dyDescent="0.35">
      <c r="E108" s="81" t="s">
        <v>6</v>
      </c>
      <c r="F108" s="77">
        <v>62.494833695269264</v>
      </c>
      <c r="AN108" s="81" t="s">
        <v>6</v>
      </c>
      <c r="AO108" s="77">
        <v>2103.067555533924</v>
      </c>
      <c r="BE108" s="81"/>
      <c r="BF108" s="77">
        <v>2103.067555533924</v>
      </c>
      <c r="BI108" s="5"/>
      <c r="BJ108" s="90"/>
    </row>
    <row r="109" spans="5:70" x14ac:dyDescent="0.35">
      <c r="E109" s="81" t="s">
        <v>575</v>
      </c>
      <c r="F109" s="82">
        <v>8.1676147552300862E-2</v>
      </c>
      <c r="AN109" s="81" t="s">
        <v>575</v>
      </c>
      <c r="AO109" s="82">
        <v>9.9050891667972138E-2</v>
      </c>
      <c r="AR109" s="5"/>
      <c r="AS109" s="90"/>
      <c r="BE109" s="81"/>
      <c r="BF109" s="82">
        <v>9.9050891667972138E-2</v>
      </c>
      <c r="BI109" s="5"/>
      <c r="BJ109" s="90"/>
    </row>
    <row r="110" spans="5:70" x14ac:dyDescent="0.35">
      <c r="AO110" s="119"/>
      <c r="AR110" s="5"/>
      <c r="AS110" s="90"/>
    </row>
    <row r="111" spans="5:70" x14ac:dyDescent="0.35">
      <c r="E111" s="34" t="s">
        <v>228</v>
      </c>
      <c r="G111" t="s">
        <v>605</v>
      </c>
      <c r="H111" t="s">
        <v>605</v>
      </c>
      <c r="I111" s="35" t="s">
        <v>605</v>
      </c>
      <c r="J111" s="35" t="s">
        <v>605</v>
      </c>
      <c r="K111" s="35" t="s">
        <v>605</v>
      </c>
      <c r="L111" s="35">
        <v>0.10000000000000009</v>
      </c>
      <c r="M111" s="35">
        <v>0.10000000000000009</v>
      </c>
      <c r="N111" s="35">
        <v>0.10000000000000009</v>
      </c>
      <c r="O111" s="35">
        <v>9.9999999999999867E-2</v>
      </c>
      <c r="P111" s="35">
        <v>0.10000000000000009</v>
      </c>
      <c r="AN111" s="34" t="s">
        <v>228</v>
      </c>
      <c r="AP111" t="s">
        <v>605</v>
      </c>
      <c r="AQ111" t="s">
        <v>605</v>
      </c>
      <c r="AR111" s="35" t="s">
        <v>605</v>
      </c>
      <c r="AS111" s="35" t="s">
        <v>605</v>
      </c>
      <c r="AT111" s="35" t="s">
        <v>605</v>
      </c>
      <c r="AU111" s="35">
        <v>0.10000000000000009</v>
      </c>
      <c r="AV111" s="35">
        <v>0.10000000000000009</v>
      </c>
      <c r="AW111" s="35">
        <v>0.10000000000000009</v>
      </c>
      <c r="AX111" s="35">
        <v>9.9999999999999867E-2</v>
      </c>
      <c r="AY111" s="35">
        <v>0.10000000000000009</v>
      </c>
      <c r="BE111" s="34" t="s">
        <v>228</v>
      </c>
      <c r="BG111" s="35" t="s">
        <v>605</v>
      </c>
      <c r="BH111" s="35" t="s">
        <v>605</v>
      </c>
      <c r="BI111" s="35" t="s">
        <v>605</v>
      </c>
      <c r="BJ111" s="35" t="s">
        <v>605</v>
      </c>
      <c r="BK111" s="35" t="s">
        <v>605</v>
      </c>
      <c r="BL111" s="35">
        <v>0.10000000000000009</v>
      </c>
      <c r="BM111" s="35">
        <v>0.10000000000000009</v>
      </c>
      <c r="BN111" s="35">
        <v>0.10000000000000009</v>
      </c>
      <c r="BO111" s="35">
        <v>9.9999999999999867E-2</v>
      </c>
      <c r="BP111" s="35">
        <v>0.10000000000000009</v>
      </c>
    </row>
    <row r="112" spans="5:70" x14ac:dyDescent="0.35">
      <c r="E112" s="34"/>
      <c r="AN112" s="34" t="s">
        <v>248</v>
      </c>
      <c r="AR112" s="35" t="s">
        <v>605</v>
      </c>
      <c r="AS112" s="35" t="s">
        <v>605</v>
      </c>
      <c r="AT112" s="35" t="s">
        <v>605</v>
      </c>
      <c r="AU112" s="35">
        <v>0.10000000000000009</v>
      </c>
      <c r="AV112" s="35">
        <v>0.10000000000000009</v>
      </c>
      <c r="AW112" s="35">
        <v>0.10000000000000009</v>
      </c>
      <c r="AX112" s="35">
        <v>9.9999999999999867E-2</v>
      </c>
      <c r="AY112" s="35">
        <v>0.10000000000000009</v>
      </c>
      <c r="BE112" s="34"/>
      <c r="BG112" s="35"/>
      <c r="BH112" s="35"/>
      <c r="BI112" s="35"/>
      <c r="BJ112" s="35"/>
      <c r="BK112" s="35"/>
      <c r="BL112" s="35"/>
      <c r="BM112" s="35"/>
      <c r="BN112" s="35"/>
      <c r="BO112" s="35"/>
      <c r="BP112" s="35"/>
    </row>
    <row r="113" spans="1:68" x14ac:dyDescent="0.35">
      <c r="E113" s="34" t="s">
        <v>65</v>
      </c>
      <c r="F113" s="34"/>
      <c r="G113" s="94"/>
      <c r="H113" s="94"/>
      <c r="I113" s="94" t="s">
        <v>605</v>
      </c>
      <c r="J113" s="94" t="s">
        <v>605</v>
      </c>
      <c r="K113" s="94">
        <v>0.18</v>
      </c>
      <c r="L113" s="94">
        <v>0.17727272727272728</v>
      </c>
      <c r="M113" s="94">
        <v>0.17479338842975206</v>
      </c>
      <c r="N113" s="94">
        <v>0.17253944402704735</v>
      </c>
      <c r="O113" s="94">
        <v>0.17049040366095211</v>
      </c>
      <c r="P113" s="94">
        <v>0.16862763969177455</v>
      </c>
      <c r="AN113" s="34" t="s">
        <v>65</v>
      </c>
      <c r="AO113" s="34"/>
      <c r="AP113" s="94"/>
      <c r="AQ113" s="94"/>
      <c r="AR113" s="94" t="s">
        <v>605</v>
      </c>
      <c r="AS113" s="94" t="s">
        <v>605</v>
      </c>
      <c r="AT113" s="94">
        <v>0.18</v>
      </c>
      <c r="AU113" s="94">
        <v>0.17727272727272728</v>
      </c>
      <c r="AV113" s="94">
        <v>0.17479338842975206</v>
      </c>
      <c r="AW113" s="94">
        <v>0.17253944402704735</v>
      </c>
      <c r="AX113" s="94">
        <v>0.17049040366095211</v>
      </c>
      <c r="AY113" s="94">
        <v>0.16862763969177455</v>
      </c>
      <c r="BE113" s="34" t="s">
        <v>65</v>
      </c>
      <c r="BG113" s="94" t="s">
        <v>605</v>
      </c>
      <c r="BH113" s="94" t="s">
        <v>605</v>
      </c>
      <c r="BI113" s="94" t="s">
        <v>605</v>
      </c>
      <c r="BJ113" s="94" t="s">
        <v>605</v>
      </c>
      <c r="BK113" s="94">
        <v>0.18</v>
      </c>
      <c r="BL113" s="94">
        <v>0.17727272727272728</v>
      </c>
      <c r="BM113" s="94">
        <v>0.17479338842975206</v>
      </c>
      <c r="BN113" s="94">
        <v>0.17253944402704735</v>
      </c>
      <c r="BO113" s="94">
        <v>0.17049040366095211</v>
      </c>
      <c r="BP113" s="94">
        <v>0.16862763969177455</v>
      </c>
    </row>
    <row r="114" spans="1:68" x14ac:dyDescent="0.35">
      <c r="E114" s="34" t="s">
        <v>68</v>
      </c>
      <c r="I114" s="94"/>
      <c r="J114" s="94">
        <v>-1.2127272727272727</v>
      </c>
      <c r="K114" s="94">
        <v>6.6940461002674367E-2</v>
      </c>
      <c r="L114" s="94">
        <v>7.2200068652884503E-2</v>
      </c>
      <c r="M114" s="94">
        <v>7.7985637068115635E-2</v>
      </c>
      <c r="N114" s="94">
        <v>8.4349762324869904E-2</v>
      </c>
      <c r="O114" s="94">
        <v>9.1350300107299554E-2</v>
      </c>
      <c r="P114" s="94">
        <v>9.9050891667972138E-2</v>
      </c>
      <c r="AN114" s="34" t="s">
        <v>68</v>
      </c>
      <c r="AR114" s="94"/>
      <c r="AS114" s="94">
        <v>-1</v>
      </c>
      <c r="AT114" s="94">
        <v>6.6940461002674367E-2</v>
      </c>
      <c r="AU114" s="94">
        <v>7.2200068652884503E-2</v>
      </c>
      <c r="AV114" s="94">
        <v>7.7985637068115635E-2</v>
      </c>
      <c r="AW114" s="94">
        <v>8.4349762324869904E-2</v>
      </c>
      <c r="AX114" s="94">
        <v>9.1350300107299554E-2</v>
      </c>
      <c r="AY114" s="94">
        <v>9.9050891667972138E-2</v>
      </c>
      <c r="BE114" s="34" t="s">
        <v>68</v>
      </c>
      <c r="BI114" s="94"/>
      <c r="BJ114" s="94">
        <v>-1</v>
      </c>
      <c r="BK114" s="94">
        <v>6.6940461002674367E-2</v>
      </c>
      <c r="BL114" s="94">
        <v>7.2200068652884503E-2</v>
      </c>
      <c r="BM114" s="94">
        <v>7.7985637068115635E-2</v>
      </c>
      <c r="BN114" s="94">
        <v>8.4349762324869904E-2</v>
      </c>
      <c r="BO114" s="94">
        <v>9.1350300107299554E-2</v>
      </c>
      <c r="BP114" s="94">
        <v>9.9050891667972138E-2</v>
      </c>
    </row>
    <row r="115" spans="1:68" x14ac:dyDescent="0.35">
      <c r="AN115" t="s">
        <v>246</v>
      </c>
      <c r="AR115" s="45" t="e">
        <v>#DIV/0!</v>
      </c>
      <c r="AS115" s="45">
        <v>0.82458770614692656</v>
      </c>
      <c r="AT115" s="45">
        <v>1</v>
      </c>
      <c r="AU115" s="45">
        <v>1</v>
      </c>
      <c r="AV115" s="45">
        <v>1</v>
      </c>
      <c r="AW115" s="45">
        <v>1</v>
      </c>
      <c r="AX115" s="45">
        <v>1</v>
      </c>
      <c r="AY115" s="45">
        <v>1</v>
      </c>
      <c r="BE115" t="s">
        <v>246</v>
      </c>
      <c r="BI115" s="45" t="e">
        <v>#DIV/0!</v>
      </c>
      <c r="BJ115" s="45">
        <v>1</v>
      </c>
      <c r="BK115" s="45">
        <v>1</v>
      </c>
      <c r="BL115" s="45">
        <v>1</v>
      </c>
      <c r="BM115" s="45">
        <v>1</v>
      </c>
      <c r="BN115" s="45">
        <v>1</v>
      </c>
      <c r="BO115" s="45">
        <v>1</v>
      </c>
      <c r="BP115" s="45">
        <v>1</v>
      </c>
    </row>
    <row r="117" spans="1:68" x14ac:dyDescent="0.35">
      <c r="E117" s="34"/>
      <c r="F117" s="34"/>
      <c r="G117" s="94"/>
      <c r="H117" s="94"/>
      <c r="I117" s="94"/>
      <c r="J117" s="94"/>
      <c r="K117" s="94"/>
      <c r="L117" s="94"/>
      <c r="M117" s="94"/>
      <c r="N117" s="94"/>
      <c r="O117" s="94"/>
      <c r="P117" s="94"/>
    </row>
    <row r="118" spans="1:68" x14ac:dyDescent="0.35">
      <c r="I118" s="137">
        <v>0</v>
      </c>
    </row>
    <row r="121" spans="1:68" x14ac:dyDescent="0.35">
      <c r="A121" s="135" t="s">
        <v>2</v>
      </c>
      <c r="B121" s="135" t="s">
        <v>215</v>
      </c>
      <c r="C121" s="135"/>
      <c r="D121" s="80" t="s">
        <v>574</v>
      </c>
      <c r="E121" s="80"/>
      <c r="F121" s="80" t="s">
        <v>217</v>
      </c>
      <c r="G121" s="80" t="s">
        <v>186</v>
      </c>
      <c r="H121" s="80" t="s">
        <v>187</v>
      </c>
      <c r="I121" s="80" t="s">
        <v>188</v>
      </c>
      <c r="J121" s="80" t="s">
        <v>241</v>
      </c>
      <c r="K121" s="80" t="s">
        <v>242</v>
      </c>
      <c r="L121" s="80" t="s">
        <v>260</v>
      </c>
      <c r="M121" s="80" t="s">
        <v>261</v>
      </c>
      <c r="N121" s="80" t="s">
        <v>262</v>
      </c>
      <c r="O121" s="80" t="s">
        <v>263</v>
      </c>
      <c r="P121" s="80" t="s">
        <v>264</v>
      </c>
      <c r="Q121" s="80" t="s">
        <v>225</v>
      </c>
      <c r="R121" s="80" t="s">
        <v>224</v>
      </c>
      <c r="S121" s="80" t="s">
        <v>590</v>
      </c>
      <c r="V121" s="91" t="s">
        <v>283</v>
      </c>
      <c r="W121" t="s">
        <v>251</v>
      </c>
      <c r="AN121" s="80" t="s">
        <v>229</v>
      </c>
      <c r="AO121" s="80">
        <v>0</v>
      </c>
      <c r="AP121" s="80" t="s">
        <v>186</v>
      </c>
      <c r="AQ121" s="80" t="s">
        <v>187</v>
      </c>
      <c r="AR121" s="80" t="s">
        <v>188</v>
      </c>
      <c r="AS121" s="80" t="s">
        <v>241</v>
      </c>
      <c r="AT121" s="80" t="s">
        <v>242</v>
      </c>
      <c r="AU121" s="80" t="s">
        <v>260</v>
      </c>
      <c r="AV121" s="80" t="s">
        <v>261</v>
      </c>
      <c r="AW121" s="80" t="s">
        <v>262</v>
      </c>
      <c r="AX121" s="80" t="s">
        <v>263</v>
      </c>
      <c r="AY121" s="80" t="s">
        <v>264</v>
      </c>
      <c r="BE121" s="80" t="s">
        <v>229</v>
      </c>
      <c r="BF121" s="80">
        <v>0</v>
      </c>
      <c r="BG121" s="80" t="s">
        <v>186</v>
      </c>
      <c r="BH121" s="80" t="s">
        <v>187</v>
      </c>
      <c r="BI121" s="80" t="s">
        <v>188</v>
      </c>
      <c r="BJ121" s="80" t="s">
        <v>241</v>
      </c>
      <c r="BK121" s="80" t="s">
        <v>242</v>
      </c>
      <c r="BL121" s="80" t="s">
        <v>260</v>
      </c>
      <c r="BM121" s="80" t="s">
        <v>261</v>
      </c>
      <c r="BN121" s="80" t="s">
        <v>262</v>
      </c>
      <c r="BO121" s="80" t="s">
        <v>263</v>
      </c>
      <c r="BP121" s="80" t="s">
        <v>264</v>
      </c>
    </row>
    <row r="122" spans="1:68" x14ac:dyDescent="0.35">
      <c r="A122" s="96">
        <v>1</v>
      </c>
      <c r="B122" s="96">
        <v>1</v>
      </c>
      <c r="C122" s="96" t="s">
        <v>585</v>
      </c>
      <c r="E122" s="79" t="s">
        <v>209</v>
      </c>
      <c r="F122" s="85">
        <v>2</v>
      </c>
      <c r="G122">
        <v>1</v>
      </c>
      <c r="H122">
        <v>1</v>
      </c>
      <c r="I122">
        <v>0</v>
      </c>
      <c r="V122" s="92">
        <v>0</v>
      </c>
      <c r="W122">
        <v>0</v>
      </c>
      <c r="AM122">
        <v>1</v>
      </c>
    </row>
    <row r="123" spans="1:68" x14ac:dyDescent="0.35">
      <c r="A123" s="96">
        <v>2</v>
      </c>
      <c r="B123" s="96">
        <v>1</v>
      </c>
      <c r="C123" s="96" t="s">
        <v>585</v>
      </c>
      <c r="E123" s="79" t="s">
        <v>209</v>
      </c>
      <c r="F123" s="85">
        <v>3</v>
      </c>
      <c r="G123">
        <v>1</v>
      </c>
      <c r="H123">
        <v>1</v>
      </c>
      <c r="I123">
        <v>1</v>
      </c>
      <c r="V123" s="92">
        <v>0</v>
      </c>
      <c r="W123">
        <v>0</v>
      </c>
      <c r="AM123">
        <v>2</v>
      </c>
    </row>
    <row r="124" spans="1:68" x14ac:dyDescent="0.35">
      <c r="A124" s="96">
        <v>3</v>
      </c>
      <c r="B124" s="96">
        <v>1</v>
      </c>
      <c r="C124" s="96" t="s">
        <v>585</v>
      </c>
      <c r="E124" s="79" t="s">
        <v>209</v>
      </c>
      <c r="F124" s="85">
        <v>2</v>
      </c>
      <c r="G124">
        <v>1</v>
      </c>
      <c r="H124">
        <v>1</v>
      </c>
      <c r="I124">
        <v>0</v>
      </c>
      <c r="V124" s="92">
        <v>0</v>
      </c>
      <c r="W124">
        <v>0</v>
      </c>
      <c r="AM124">
        <v>3</v>
      </c>
    </row>
    <row r="125" spans="1:68" x14ac:dyDescent="0.35">
      <c r="A125" s="96">
        <v>4</v>
      </c>
      <c r="B125" s="96">
        <v>1</v>
      </c>
      <c r="C125" s="96" t="s">
        <v>585</v>
      </c>
      <c r="E125" s="79" t="s">
        <v>209</v>
      </c>
      <c r="F125" s="85">
        <v>2</v>
      </c>
      <c r="G125">
        <v>1</v>
      </c>
      <c r="H125">
        <v>1</v>
      </c>
      <c r="I125">
        <v>0</v>
      </c>
      <c r="V125" s="92">
        <v>0</v>
      </c>
      <c r="W125">
        <v>0</v>
      </c>
      <c r="AM125">
        <v>4</v>
      </c>
    </row>
    <row r="126" spans="1:68" x14ac:dyDescent="0.35">
      <c r="A126" s="96">
        <v>5</v>
      </c>
      <c r="B126" s="96">
        <v>1</v>
      </c>
      <c r="C126" s="96" t="s">
        <v>585</v>
      </c>
      <c r="E126" s="79" t="s">
        <v>209</v>
      </c>
      <c r="F126" s="85">
        <v>2</v>
      </c>
      <c r="G126">
        <v>1</v>
      </c>
      <c r="H126">
        <v>1</v>
      </c>
      <c r="I126">
        <v>0</v>
      </c>
      <c r="V126" s="92">
        <v>0</v>
      </c>
      <c r="W126">
        <v>0</v>
      </c>
      <c r="AM126">
        <v>5</v>
      </c>
    </row>
    <row r="127" spans="1:68" x14ac:dyDescent="0.35">
      <c r="A127" s="96">
        <v>6</v>
      </c>
      <c r="B127" s="96">
        <v>1</v>
      </c>
      <c r="C127" s="96" t="s">
        <v>529</v>
      </c>
      <c r="E127" s="79" t="s">
        <v>209</v>
      </c>
      <c r="F127" s="85">
        <v>2</v>
      </c>
      <c r="G127">
        <v>1</v>
      </c>
      <c r="H127">
        <v>1</v>
      </c>
      <c r="I127">
        <v>0</v>
      </c>
      <c r="V127" s="92">
        <v>0</v>
      </c>
      <c r="W127">
        <v>0</v>
      </c>
      <c r="AM127">
        <v>6</v>
      </c>
    </row>
    <row r="128" spans="1:68" x14ac:dyDescent="0.35">
      <c r="A128" s="96">
        <v>7</v>
      </c>
      <c r="B128" s="96">
        <v>1</v>
      </c>
      <c r="C128" s="96" t="s">
        <v>235</v>
      </c>
      <c r="E128" s="79" t="s">
        <v>209</v>
      </c>
      <c r="F128" s="85">
        <v>1</v>
      </c>
      <c r="G128">
        <v>1</v>
      </c>
      <c r="H128">
        <v>0</v>
      </c>
      <c r="I128">
        <v>0</v>
      </c>
      <c r="V128" s="92">
        <v>0</v>
      </c>
      <c r="W128">
        <v>0</v>
      </c>
      <c r="AM128">
        <v>7</v>
      </c>
    </row>
    <row r="129" spans="1:39" x14ac:dyDescent="0.35">
      <c r="A129" s="96">
        <v>8</v>
      </c>
      <c r="B129" s="96">
        <v>1</v>
      </c>
      <c r="C129" s="96" t="s">
        <v>234</v>
      </c>
      <c r="E129" s="79" t="s">
        <v>209</v>
      </c>
      <c r="F129" s="85">
        <v>1</v>
      </c>
      <c r="G129">
        <v>1</v>
      </c>
      <c r="H129">
        <v>0</v>
      </c>
      <c r="I129">
        <v>0</v>
      </c>
      <c r="V129" s="92">
        <v>0</v>
      </c>
      <c r="W129">
        <v>0</v>
      </c>
      <c r="AM129">
        <v>8</v>
      </c>
    </row>
    <row r="130" spans="1:39" x14ac:dyDescent="0.35">
      <c r="A130" s="96">
        <v>9</v>
      </c>
      <c r="B130" s="96">
        <v>1</v>
      </c>
      <c r="C130" s="96" t="s">
        <v>529</v>
      </c>
      <c r="E130" s="79" t="s">
        <v>209</v>
      </c>
      <c r="F130" s="85">
        <v>2</v>
      </c>
      <c r="G130">
        <v>1</v>
      </c>
      <c r="H130">
        <v>1</v>
      </c>
      <c r="I130">
        <v>0</v>
      </c>
      <c r="V130" s="92">
        <v>0</v>
      </c>
      <c r="W130">
        <v>0</v>
      </c>
      <c r="AM130">
        <v>9</v>
      </c>
    </row>
    <row r="131" spans="1:39" x14ac:dyDescent="0.35">
      <c r="A131" s="96">
        <v>10</v>
      </c>
      <c r="B131" s="96">
        <v>1</v>
      </c>
      <c r="C131" s="96" t="s">
        <v>235</v>
      </c>
      <c r="E131" s="79" t="s">
        <v>209</v>
      </c>
      <c r="F131" s="85">
        <v>1</v>
      </c>
      <c r="G131">
        <v>1</v>
      </c>
      <c r="H131">
        <v>0</v>
      </c>
      <c r="I131">
        <v>0</v>
      </c>
      <c r="V131" s="92">
        <v>0</v>
      </c>
      <c r="W131">
        <v>0</v>
      </c>
      <c r="AM131">
        <v>10</v>
      </c>
    </row>
    <row r="132" spans="1:39" x14ac:dyDescent="0.35">
      <c r="A132" s="96">
        <v>11</v>
      </c>
      <c r="B132" s="96">
        <v>1</v>
      </c>
      <c r="C132" s="96" t="s">
        <v>251</v>
      </c>
      <c r="E132" s="79" t="s">
        <v>209</v>
      </c>
      <c r="F132" s="85">
        <v>1</v>
      </c>
      <c r="G132">
        <v>1</v>
      </c>
      <c r="H132">
        <v>0</v>
      </c>
      <c r="I132">
        <v>0</v>
      </c>
      <c r="V132" s="92">
        <v>0</v>
      </c>
      <c r="W132">
        <v>1</v>
      </c>
      <c r="AM132">
        <v>11</v>
      </c>
    </row>
    <row r="133" spans="1:39" x14ac:dyDescent="0.35">
      <c r="A133" s="96">
        <v>12</v>
      </c>
      <c r="B133" s="96">
        <v>1</v>
      </c>
      <c r="C133" s="96" t="s">
        <v>234</v>
      </c>
      <c r="E133" s="79" t="s">
        <v>209</v>
      </c>
      <c r="F133" s="85">
        <v>1</v>
      </c>
      <c r="G133">
        <v>1</v>
      </c>
      <c r="H133">
        <v>0</v>
      </c>
      <c r="I133">
        <v>0</v>
      </c>
      <c r="V133" s="92">
        <v>0</v>
      </c>
      <c r="W133">
        <v>0</v>
      </c>
      <c r="AM133">
        <v>12</v>
      </c>
    </row>
    <row r="134" spans="1:39" x14ac:dyDescent="0.35">
      <c r="A134" s="96">
        <v>13</v>
      </c>
      <c r="B134" s="96">
        <v>1</v>
      </c>
      <c r="C134" s="96" t="s">
        <v>251</v>
      </c>
      <c r="E134" s="79" t="s">
        <v>209</v>
      </c>
      <c r="F134" s="85">
        <v>1</v>
      </c>
      <c r="G134">
        <v>1</v>
      </c>
      <c r="H134">
        <v>0</v>
      </c>
      <c r="I134">
        <v>0</v>
      </c>
      <c r="V134" s="92">
        <v>0</v>
      </c>
      <c r="W134">
        <v>1</v>
      </c>
      <c r="AM134">
        <v>13</v>
      </c>
    </row>
    <row r="135" spans="1:39" x14ac:dyDescent="0.35">
      <c r="A135" s="96">
        <v>14</v>
      </c>
      <c r="B135" s="96">
        <v>1</v>
      </c>
      <c r="C135" s="96" t="s">
        <v>251</v>
      </c>
      <c r="E135" s="79" t="s">
        <v>209</v>
      </c>
      <c r="F135" s="85">
        <v>1</v>
      </c>
      <c r="G135">
        <v>1</v>
      </c>
      <c r="H135">
        <v>0</v>
      </c>
      <c r="I135">
        <v>0</v>
      </c>
      <c r="V135" s="92">
        <v>0</v>
      </c>
      <c r="W135">
        <v>1</v>
      </c>
      <c r="AM135">
        <v>14</v>
      </c>
    </row>
    <row r="136" spans="1:39" x14ac:dyDescent="0.35">
      <c r="A136" s="96">
        <v>15</v>
      </c>
      <c r="B136" s="96">
        <v>1</v>
      </c>
      <c r="C136" s="96" t="s">
        <v>235</v>
      </c>
      <c r="E136" s="79" t="s">
        <v>209</v>
      </c>
      <c r="F136" s="85">
        <v>1</v>
      </c>
      <c r="G136">
        <v>1</v>
      </c>
      <c r="H136">
        <v>0</v>
      </c>
      <c r="I136">
        <v>0</v>
      </c>
      <c r="V136" s="92">
        <v>0</v>
      </c>
      <c r="W136">
        <v>0</v>
      </c>
      <c r="AM136">
        <v>15</v>
      </c>
    </row>
    <row r="137" spans="1:39" x14ac:dyDescent="0.35">
      <c r="A137" s="96">
        <v>16</v>
      </c>
      <c r="B137" s="96">
        <v>2</v>
      </c>
      <c r="C137" s="96" t="s">
        <v>585</v>
      </c>
      <c r="E137" s="79" t="s">
        <v>209</v>
      </c>
      <c r="F137" s="85">
        <v>2</v>
      </c>
      <c r="H137">
        <v>1</v>
      </c>
      <c r="I137">
        <v>1</v>
      </c>
      <c r="J137">
        <v>0</v>
      </c>
      <c r="V137" s="92">
        <v>0</v>
      </c>
      <c r="W137">
        <v>0</v>
      </c>
      <c r="AM137">
        <v>16</v>
      </c>
    </row>
    <row r="138" spans="1:39" x14ac:dyDescent="0.35">
      <c r="A138" s="96">
        <v>17</v>
      </c>
      <c r="B138" s="96">
        <v>2</v>
      </c>
      <c r="C138" s="96" t="s">
        <v>585</v>
      </c>
      <c r="E138" s="79" t="s">
        <v>209</v>
      </c>
      <c r="F138" s="85">
        <v>2</v>
      </c>
      <c r="H138">
        <v>1</v>
      </c>
      <c r="I138">
        <v>1</v>
      </c>
      <c r="J138">
        <v>0</v>
      </c>
      <c r="V138" s="92">
        <v>0</v>
      </c>
      <c r="W138">
        <v>0</v>
      </c>
      <c r="AM138">
        <v>17</v>
      </c>
    </row>
    <row r="139" spans="1:39" x14ac:dyDescent="0.35">
      <c r="A139" s="96">
        <v>18</v>
      </c>
      <c r="B139" s="96">
        <v>2</v>
      </c>
      <c r="C139" s="96" t="s">
        <v>584</v>
      </c>
      <c r="E139" s="79" t="s">
        <v>209</v>
      </c>
      <c r="F139" s="85">
        <v>1</v>
      </c>
      <c r="H139">
        <v>1</v>
      </c>
      <c r="I139">
        <v>0</v>
      </c>
      <c r="J139">
        <v>0</v>
      </c>
      <c r="V139" s="92">
        <v>0</v>
      </c>
      <c r="W139">
        <v>0</v>
      </c>
      <c r="AM139">
        <v>18</v>
      </c>
    </row>
    <row r="140" spans="1:39" x14ac:dyDescent="0.35">
      <c r="A140" s="96">
        <v>19</v>
      </c>
      <c r="B140" s="96">
        <v>2</v>
      </c>
      <c r="C140" s="96" t="s">
        <v>585</v>
      </c>
      <c r="E140" s="79" t="s">
        <v>209</v>
      </c>
      <c r="F140" s="85">
        <v>2</v>
      </c>
      <c r="H140">
        <v>1</v>
      </c>
      <c r="I140">
        <v>1</v>
      </c>
      <c r="J140">
        <v>0</v>
      </c>
      <c r="V140" s="92">
        <v>0</v>
      </c>
      <c r="W140">
        <v>0</v>
      </c>
      <c r="AM140">
        <v>19</v>
      </c>
    </row>
    <row r="141" spans="1:39" x14ac:dyDescent="0.35">
      <c r="A141" s="96">
        <v>20</v>
      </c>
      <c r="B141" s="96">
        <v>2</v>
      </c>
      <c r="C141" s="96" t="s">
        <v>585</v>
      </c>
      <c r="E141" s="79" t="s">
        <v>209</v>
      </c>
      <c r="F141" s="85">
        <v>3</v>
      </c>
      <c r="H141">
        <v>1</v>
      </c>
      <c r="I141">
        <v>1</v>
      </c>
      <c r="J141">
        <v>1</v>
      </c>
      <c r="V141" s="92">
        <v>0</v>
      </c>
      <c r="W141">
        <v>0</v>
      </c>
      <c r="AM141">
        <v>20</v>
      </c>
    </row>
    <row r="142" spans="1:39" x14ac:dyDescent="0.35">
      <c r="A142" s="96">
        <v>21</v>
      </c>
      <c r="B142" s="96">
        <v>2</v>
      </c>
      <c r="C142" s="96" t="s">
        <v>234</v>
      </c>
      <c r="E142" s="79" t="s">
        <v>209</v>
      </c>
      <c r="F142" s="85">
        <v>1</v>
      </c>
      <c r="H142">
        <v>1</v>
      </c>
      <c r="I142">
        <v>0</v>
      </c>
      <c r="J142">
        <v>0</v>
      </c>
      <c r="V142" s="92">
        <v>0</v>
      </c>
      <c r="W142">
        <v>0</v>
      </c>
      <c r="AM142">
        <v>21</v>
      </c>
    </row>
    <row r="143" spans="1:39" x14ac:dyDescent="0.35">
      <c r="A143" s="96">
        <v>22</v>
      </c>
      <c r="B143" s="96">
        <v>2</v>
      </c>
      <c r="C143" s="96" t="s">
        <v>529</v>
      </c>
      <c r="E143" s="79" t="s">
        <v>209</v>
      </c>
      <c r="F143" s="85">
        <v>1</v>
      </c>
      <c r="H143">
        <v>1</v>
      </c>
      <c r="I143">
        <v>0</v>
      </c>
      <c r="J143">
        <v>0</v>
      </c>
      <c r="V143" s="92">
        <v>0</v>
      </c>
      <c r="W143">
        <v>0</v>
      </c>
      <c r="AM143">
        <v>22</v>
      </c>
    </row>
    <row r="144" spans="1:39" x14ac:dyDescent="0.35">
      <c r="A144" s="96">
        <v>23</v>
      </c>
      <c r="B144" s="96">
        <v>2</v>
      </c>
      <c r="C144" s="96" t="s">
        <v>234</v>
      </c>
      <c r="E144" s="79" t="s">
        <v>209</v>
      </c>
      <c r="F144" s="85">
        <v>1</v>
      </c>
      <c r="H144">
        <v>1</v>
      </c>
      <c r="I144">
        <v>0</v>
      </c>
      <c r="J144">
        <v>0</v>
      </c>
      <c r="V144" s="92">
        <v>0</v>
      </c>
      <c r="W144">
        <v>0</v>
      </c>
      <c r="AM144">
        <v>23</v>
      </c>
    </row>
    <row r="145" spans="1:39" x14ac:dyDescent="0.35">
      <c r="A145" s="96">
        <v>24</v>
      </c>
      <c r="B145" s="96">
        <v>2</v>
      </c>
      <c r="C145" s="96" t="s">
        <v>234</v>
      </c>
      <c r="E145" s="79" t="s">
        <v>209</v>
      </c>
      <c r="F145" s="85">
        <v>1</v>
      </c>
      <c r="H145">
        <v>1</v>
      </c>
      <c r="I145">
        <v>0</v>
      </c>
      <c r="J145">
        <v>0</v>
      </c>
      <c r="V145" s="92">
        <v>0</v>
      </c>
      <c r="W145">
        <v>0</v>
      </c>
      <c r="AM145">
        <v>24</v>
      </c>
    </row>
    <row r="146" spans="1:39" x14ac:dyDescent="0.35">
      <c r="A146" s="96">
        <v>25</v>
      </c>
      <c r="B146" s="96">
        <v>2</v>
      </c>
      <c r="C146" s="96" t="s">
        <v>235</v>
      </c>
      <c r="E146" s="79" t="s">
        <v>209</v>
      </c>
      <c r="F146" s="85">
        <v>1</v>
      </c>
      <c r="H146">
        <v>1</v>
      </c>
      <c r="I146">
        <v>0</v>
      </c>
      <c r="J146">
        <v>0</v>
      </c>
      <c r="V146" s="92">
        <v>0</v>
      </c>
      <c r="W146">
        <v>0</v>
      </c>
      <c r="AM146">
        <v>25</v>
      </c>
    </row>
    <row r="147" spans="1:39" x14ac:dyDescent="0.35">
      <c r="A147" s="96">
        <v>26</v>
      </c>
      <c r="B147" s="96">
        <v>2</v>
      </c>
      <c r="C147" s="96" t="s">
        <v>235</v>
      </c>
      <c r="E147" s="79" t="s">
        <v>209</v>
      </c>
      <c r="F147" s="85">
        <v>1</v>
      </c>
      <c r="H147">
        <v>1</v>
      </c>
      <c r="I147">
        <v>0</v>
      </c>
      <c r="J147">
        <v>0</v>
      </c>
      <c r="V147" s="92">
        <v>0</v>
      </c>
      <c r="W147">
        <v>0</v>
      </c>
      <c r="AM147">
        <v>26</v>
      </c>
    </row>
    <row r="148" spans="1:39" x14ac:dyDescent="0.35">
      <c r="A148" s="96">
        <v>27</v>
      </c>
      <c r="B148" s="96">
        <v>2</v>
      </c>
      <c r="C148" s="96" t="s">
        <v>251</v>
      </c>
      <c r="E148" s="79" t="s">
        <v>209</v>
      </c>
      <c r="F148" s="85">
        <v>1</v>
      </c>
      <c r="H148">
        <v>1</v>
      </c>
      <c r="I148">
        <v>0</v>
      </c>
      <c r="J148">
        <v>0</v>
      </c>
      <c r="V148" s="92">
        <v>0</v>
      </c>
      <c r="W148">
        <v>1</v>
      </c>
      <c r="AM148">
        <v>27</v>
      </c>
    </row>
    <row r="149" spans="1:39" x14ac:dyDescent="0.35">
      <c r="A149" s="96">
        <v>28</v>
      </c>
      <c r="B149" s="96">
        <v>2</v>
      </c>
      <c r="C149" s="96" t="s">
        <v>234</v>
      </c>
      <c r="E149" s="79" t="s">
        <v>209</v>
      </c>
      <c r="F149" s="85">
        <v>1</v>
      </c>
      <c r="H149">
        <v>1</v>
      </c>
      <c r="I149">
        <v>0</v>
      </c>
      <c r="J149">
        <v>0</v>
      </c>
      <c r="V149" s="92">
        <v>0</v>
      </c>
      <c r="W149">
        <v>0</v>
      </c>
      <c r="AM149">
        <v>28</v>
      </c>
    </row>
    <row r="150" spans="1:39" x14ac:dyDescent="0.35">
      <c r="A150" s="96">
        <v>29</v>
      </c>
      <c r="B150" s="96">
        <v>2</v>
      </c>
      <c r="C150" s="96" t="s">
        <v>251</v>
      </c>
      <c r="E150" s="79" t="s">
        <v>209</v>
      </c>
      <c r="F150" s="85">
        <v>1</v>
      </c>
      <c r="H150">
        <v>1</v>
      </c>
      <c r="I150">
        <v>0</v>
      </c>
      <c r="J150">
        <v>0</v>
      </c>
      <c r="V150" s="92">
        <v>0</v>
      </c>
      <c r="W150">
        <v>1</v>
      </c>
      <c r="AM150">
        <v>29</v>
      </c>
    </row>
    <row r="151" spans="1:39" x14ac:dyDescent="0.35">
      <c r="A151" s="96">
        <v>30</v>
      </c>
      <c r="B151" s="96">
        <v>2</v>
      </c>
      <c r="C151" s="96" t="s">
        <v>234</v>
      </c>
      <c r="E151" s="79" t="s">
        <v>209</v>
      </c>
      <c r="F151" s="85">
        <v>1</v>
      </c>
      <c r="H151">
        <v>1</v>
      </c>
      <c r="I151">
        <v>0</v>
      </c>
      <c r="J151">
        <v>0</v>
      </c>
      <c r="V151" s="92">
        <v>0</v>
      </c>
      <c r="W151">
        <v>0</v>
      </c>
      <c r="AM151">
        <v>30</v>
      </c>
    </row>
    <row r="152" spans="1:39" x14ac:dyDescent="0.35">
      <c r="A152" s="96">
        <v>31</v>
      </c>
      <c r="B152" s="96">
        <v>3</v>
      </c>
      <c r="C152" s="96" t="s">
        <v>585</v>
      </c>
      <c r="E152" s="79" t="s">
        <v>209</v>
      </c>
      <c r="F152" s="85">
        <v>1</v>
      </c>
      <c r="I152">
        <v>1</v>
      </c>
      <c r="J152">
        <v>0</v>
      </c>
      <c r="K152">
        <v>0</v>
      </c>
      <c r="V152" s="92">
        <v>0</v>
      </c>
      <c r="W152">
        <v>0</v>
      </c>
      <c r="AM152">
        <v>31</v>
      </c>
    </row>
    <row r="153" spans="1:39" x14ac:dyDescent="0.35">
      <c r="A153" s="96">
        <v>32</v>
      </c>
      <c r="B153" s="96">
        <v>3</v>
      </c>
      <c r="C153" s="96" t="s">
        <v>585</v>
      </c>
      <c r="E153" s="79" t="s">
        <v>209</v>
      </c>
      <c r="F153" s="85">
        <v>1</v>
      </c>
      <c r="I153">
        <v>1</v>
      </c>
      <c r="J153">
        <v>0</v>
      </c>
      <c r="K153">
        <v>0</v>
      </c>
      <c r="V153" s="92">
        <v>0</v>
      </c>
      <c r="W153">
        <v>0</v>
      </c>
      <c r="AM153">
        <v>32</v>
      </c>
    </row>
    <row r="154" spans="1:39" x14ac:dyDescent="0.35">
      <c r="A154" s="96">
        <v>33</v>
      </c>
      <c r="B154" s="96">
        <v>3</v>
      </c>
      <c r="C154" s="96" t="s">
        <v>584</v>
      </c>
      <c r="E154" s="79" t="s">
        <v>209</v>
      </c>
      <c r="F154" s="85">
        <v>1</v>
      </c>
      <c r="I154">
        <v>1</v>
      </c>
      <c r="J154">
        <v>0</v>
      </c>
      <c r="K154">
        <v>0</v>
      </c>
      <c r="V154" s="92">
        <v>0</v>
      </c>
      <c r="W154">
        <v>0</v>
      </c>
      <c r="AM154">
        <v>33</v>
      </c>
    </row>
    <row r="155" spans="1:39" x14ac:dyDescent="0.35">
      <c r="A155" s="96">
        <v>34</v>
      </c>
      <c r="B155" s="96">
        <v>3</v>
      </c>
      <c r="C155" s="96" t="s">
        <v>585</v>
      </c>
      <c r="E155" s="79" t="s">
        <v>209</v>
      </c>
      <c r="F155" s="85">
        <v>1</v>
      </c>
      <c r="I155">
        <v>1</v>
      </c>
      <c r="J155">
        <v>0</v>
      </c>
      <c r="K155">
        <v>0</v>
      </c>
      <c r="V155" s="92">
        <v>0</v>
      </c>
      <c r="W155">
        <v>0</v>
      </c>
      <c r="AM155">
        <v>34</v>
      </c>
    </row>
    <row r="156" spans="1:39" x14ac:dyDescent="0.35">
      <c r="A156" s="96">
        <v>35</v>
      </c>
      <c r="B156" s="96">
        <v>3</v>
      </c>
      <c r="C156" s="96" t="s">
        <v>585</v>
      </c>
      <c r="E156" s="79" t="s">
        <v>209</v>
      </c>
      <c r="F156" s="85">
        <v>1</v>
      </c>
      <c r="I156">
        <v>1</v>
      </c>
      <c r="J156">
        <v>0</v>
      </c>
      <c r="K156">
        <v>0</v>
      </c>
      <c r="V156" s="92">
        <v>0</v>
      </c>
      <c r="W156">
        <v>0</v>
      </c>
      <c r="AM156">
        <v>35</v>
      </c>
    </row>
    <row r="157" spans="1:39" x14ac:dyDescent="0.35">
      <c r="A157" s="96">
        <v>36</v>
      </c>
      <c r="B157" s="96">
        <v>3</v>
      </c>
      <c r="C157" s="96" t="s">
        <v>584</v>
      </c>
      <c r="E157" s="79" t="s">
        <v>209</v>
      </c>
      <c r="F157" s="85">
        <v>1</v>
      </c>
      <c r="I157">
        <v>1</v>
      </c>
      <c r="J157">
        <v>0</v>
      </c>
      <c r="K157">
        <v>0</v>
      </c>
      <c r="V157" s="92">
        <v>0</v>
      </c>
      <c r="W157">
        <v>0</v>
      </c>
      <c r="AM157">
        <v>36</v>
      </c>
    </row>
    <row r="158" spans="1:39" x14ac:dyDescent="0.35">
      <c r="A158" s="96">
        <v>37</v>
      </c>
      <c r="B158" s="96">
        <v>3</v>
      </c>
      <c r="C158" s="96" t="s">
        <v>234</v>
      </c>
      <c r="E158" s="79" t="s">
        <v>209</v>
      </c>
      <c r="F158" s="85">
        <v>1</v>
      </c>
      <c r="I158">
        <v>1</v>
      </c>
      <c r="J158">
        <v>0</v>
      </c>
      <c r="K158">
        <v>0</v>
      </c>
      <c r="V158" s="92">
        <v>0</v>
      </c>
      <c r="W158">
        <v>0</v>
      </c>
      <c r="AM158">
        <v>37</v>
      </c>
    </row>
    <row r="159" spans="1:39" x14ac:dyDescent="0.35">
      <c r="A159" s="96">
        <v>38</v>
      </c>
      <c r="B159" s="96">
        <v>3</v>
      </c>
      <c r="C159" s="96" t="s">
        <v>529</v>
      </c>
      <c r="E159" s="79" t="s">
        <v>209</v>
      </c>
      <c r="F159" s="85">
        <v>2</v>
      </c>
      <c r="I159">
        <v>1</v>
      </c>
      <c r="J159">
        <v>1</v>
      </c>
      <c r="K159">
        <v>0</v>
      </c>
      <c r="V159" s="92">
        <v>0</v>
      </c>
      <c r="W159">
        <v>0</v>
      </c>
      <c r="AM159">
        <v>38</v>
      </c>
    </row>
    <row r="160" spans="1:39" x14ac:dyDescent="0.35">
      <c r="A160" s="96">
        <v>39</v>
      </c>
      <c r="B160" s="96">
        <v>3</v>
      </c>
      <c r="C160" s="96" t="s">
        <v>234</v>
      </c>
      <c r="E160" s="79" t="s">
        <v>209</v>
      </c>
      <c r="F160" s="85">
        <v>1</v>
      </c>
      <c r="I160">
        <v>1</v>
      </c>
      <c r="J160">
        <v>0</v>
      </c>
      <c r="K160">
        <v>0</v>
      </c>
      <c r="V160" s="92">
        <v>0</v>
      </c>
      <c r="W160">
        <v>0</v>
      </c>
      <c r="AM160">
        <v>39</v>
      </c>
    </row>
    <row r="161" spans="1:39" x14ac:dyDescent="0.35">
      <c r="A161" s="96">
        <v>40</v>
      </c>
      <c r="B161" s="96">
        <v>3</v>
      </c>
      <c r="C161" s="96" t="s">
        <v>234</v>
      </c>
      <c r="E161" s="79" t="s">
        <v>209</v>
      </c>
      <c r="F161" s="85">
        <v>1</v>
      </c>
      <c r="I161">
        <v>1</v>
      </c>
      <c r="J161">
        <v>0</v>
      </c>
      <c r="K161">
        <v>0</v>
      </c>
      <c r="V161" s="92">
        <v>0</v>
      </c>
      <c r="W161">
        <v>0</v>
      </c>
      <c r="AM161">
        <v>40</v>
      </c>
    </row>
    <row r="162" spans="1:39" x14ac:dyDescent="0.35">
      <c r="A162" s="96">
        <v>41</v>
      </c>
      <c r="B162" s="96">
        <v>3</v>
      </c>
      <c r="C162" s="96" t="s">
        <v>251</v>
      </c>
      <c r="E162" s="79" t="s">
        <v>209</v>
      </c>
      <c r="F162" s="85">
        <v>1</v>
      </c>
      <c r="I162">
        <v>1</v>
      </c>
      <c r="J162">
        <v>0</v>
      </c>
      <c r="K162">
        <v>0</v>
      </c>
      <c r="V162" s="92">
        <v>0</v>
      </c>
      <c r="W162">
        <v>1</v>
      </c>
      <c r="AM162">
        <v>41</v>
      </c>
    </row>
    <row r="163" spans="1:39" x14ac:dyDescent="0.35">
      <c r="A163" s="96">
        <v>42</v>
      </c>
      <c r="B163" s="96">
        <v>3</v>
      </c>
      <c r="C163" s="96" t="s">
        <v>234</v>
      </c>
      <c r="E163" s="79" t="s">
        <v>209</v>
      </c>
      <c r="F163" s="85">
        <v>1</v>
      </c>
      <c r="I163">
        <v>1</v>
      </c>
      <c r="J163">
        <v>0</v>
      </c>
      <c r="K163">
        <v>0</v>
      </c>
      <c r="V163" s="92">
        <v>0</v>
      </c>
      <c r="W163">
        <v>0</v>
      </c>
      <c r="AM163">
        <v>42</v>
      </c>
    </row>
    <row r="164" spans="1:39" x14ac:dyDescent="0.35">
      <c r="A164" s="96">
        <v>43</v>
      </c>
      <c r="B164" s="96">
        <v>3</v>
      </c>
      <c r="C164" s="96" t="s">
        <v>251</v>
      </c>
      <c r="E164" s="79" t="s">
        <v>209</v>
      </c>
      <c r="F164" s="85">
        <v>1</v>
      </c>
      <c r="I164">
        <v>1</v>
      </c>
      <c r="J164">
        <v>0</v>
      </c>
      <c r="K164">
        <v>0</v>
      </c>
      <c r="V164" s="92">
        <v>0</v>
      </c>
      <c r="W164">
        <v>1</v>
      </c>
      <c r="AM164">
        <v>43</v>
      </c>
    </row>
    <row r="165" spans="1:39" x14ac:dyDescent="0.35">
      <c r="A165" s="96">
        <v>44</v>
      </c>
      <c r="B165" s="96">
        <v>3</v>
      </c>
      <c r="C165" s="96" t="s">
        <v>251</v>
      </c>
      <c r="E165" s="79" t="s">
        <v>209</v>
      </c>
      <c r="F165" s="85">
        <v>1</v>
      </c>
      <c r="I165">
        <v>1</v>
      </c>
      <c r="J165">
        <v>0</v>
      </c>
      <c r="K165">
        <v>0</v>
      </c>
      <c r="V165" s="92">
        <v>0</v>
      </c>
      <c r="W165">
        <v>1</v>
      </c>
      <c r="AM165">
        <v>44</v>
      </c>
    </row>
    <row r="166" spans="1:39" x14ac:dyDescent="0.35">
      <c r="A166" s="96">
        <v>45</v>
      </c>
      <c r="B166" s="96">
        <v>3</v>
      </c>
      <c r="C166" s="96" t="s">
        <v>251</v>
      </c>
      <c r="E166" s="79" t="s">
        <v>209</v>
      </c>
      <c r="F166" s="85">
        <v>1</v>
      </c>
      <c r="I166">
        <v>1</v>
      </c>
      <c r="J166">
        <v>0</v>
      </c>
      <c r="K166">
        <v>0</v>
      </c>
      <c r="V166" s="92">
        <v>0</v>
      </c>
      <c r="W166">
        <v>1</v>
      </c>
      <c r="AM166">
        <v>45</v>
      </c>
    </row>
    <row r="167" spans="1:39" x14ac:dyDescent="0.35">
      <c r="A167" s="96">
        <v>46</v>
      </c>
      <c r="B167" s="96">
        <v>4</v>
      </c>
      <c r="C167" s="96" t="s">
        <v>584</v>
      </c>
      <c r="E167" s="79" t="s">
        <v>209</v>
      </c>
      <c r="F167" s="85">
        <v>1</v>
      </c>
      <c r="J167">
        <v>1</v>
      </c>
      <c r="K167">
        <v>0</v>
      </c>
      <c r="L167">
        <v>0</v>
      </c>
      <c r="V167" s="92">
        <v>1</v>
      </c>
      <c r="W167">
        <v>0</v>
      </c>
      <c r="AM167">
        <v>46</v>
      </c>
    </row>
    <row r="168" spans="1:39" x14ac:dyDescent="0.35">
      <c r="A168" s="96">
        <v>47</v>
      </c>
      <c r="B168" s="96">
        <v>4</v>
      </c>
      <c r="C168" s="96" t="s">
        <v>585</v>
      </c>
      <c r="E168" s="79" t="s">
        <v>209</v>
      </c>
      <c r="F168" s="85">
        <v>2</v>
      </c>
      <c r="J168">
        <v>1</v>
      </c>
      <c r="K168">
        <v>1</v>
      </c>
      <c r="L168">
        <v>0</v>
      </c>
      <c r="V168" s="92">
        <v>0</v>
      </c>
      <c r="W168">
        <v>0</v>
      </c>
      <c r="AM168">
        <v>47</v>
      </c>
    </row>
    <row r="169" spans="1:39" x14ac:dyDescent="0.35">
      <c r="A169" s="96">
        <v>48</v>
      </c>
      <c r="B169" s="96">
        <v>4</v>
      </c>
      <c r="C169" s="96" t="s">
        <v>585</v>
      </c>
      <c r="E169" s="79" t="s">
        <v>209</v>
      </c>
      <c r="F169" s="85">
        <v>2</v>
      </c>
      <c r="J169">
        <v>1</v>
      </c>
      <c r="K169">
        <v>1</v>
      </c>
      <c r="L169">
        <v>0</v>
      </c>
      <c r="V169" s="92">
        <v>0</v>
      </c>
      <c r="W169">
        <v>0</v>
      </c>
      <c r="AM169">
        <v>48</v>
      </c>
    </row>
    <row r="170" spans="1:39" x14ac:dyDescent="0.35">
      <c r="A170" s="96">
        <v>49</v>
      </c>
      <c r="B170" s="96">
        <v>4</v>
      </c>
      <c r="C170" s="96" t="s">
        <v>585</v>
      </c>
      <c r="E170" s="79" t="s">
        <v>209</v>
      </c>
      <c r="F170" s="85">
        <v>2</v>
      </c>
      <c r="J170">
        <v>1</v>
      </c>
      <c r="K170">
        <v>1</v>
      </c>
      <c r="L170">
        <v>0</v>
      </c>
      <c r="V170" s="92">
        <v>0</v>
      </c>
      <c r="W170">
        <v>0</v>
      </c>
      <c r="AM170">
        <v>49</v>
      </c>
    </row>
    <row r="171" spans="1:39" x14ac:dyDescent="0.35">
      <c r="A171" s="96">
        <v>50</v>
      </c>
      <c r="B171" s="96">
        <v>4</v>
      </c>
      <c r="C171" s="96" t="s">
        <v>585</v>
      </c>
      <c r="E171" s="79" t="s">
        <v>209</v>
      </c>
      <c r="F171" s="85">
        <v>2</v>
      </c>
      <c r="J171">
        <v>1</v>
      </c>
      <c r="K171">
        <v>1</v>
      </c>
      <c r="L171">
        <v>0</v>
      </c>
      <c r="V171" s="92">
        <v>0</v>
      </c>
      <c r="W171">
        <v>0</v>
      </c>
      <c r="AM171">
        <v>50</v>
      </c>
    </row>
    <row r="172" spans="1:39" x14ac:dyDescent="0.35">
      <c r="A172" s="96">
        <v>51</v>
      </c>
      <c r="B172" s="96">
        <v>4</v>
      </c>
      <c r="C172" s="96" t="s">
        <v>234</v>
      </c>
      <c r="E172" s="79" t="s">
        <v>209</v>
      </c>
      <c r="F172" s="85">
        <v>1</v>
      </c>
      <c r="J172">
        <v>1</v>
      </c>
      <c r="K172">
        <v>0</v>
      </c>
      <c r="L172">
        <v>0</v>
      </c>
      <c r="V172" s="92">
        <v>0</v>
      </c>
      <c r="W172">
        <v>0</v>
      </c>
      <c r="AM172">
        <v>51</v>
      </c>
    </row>
    <row r="173" spans="1:39" x14ac:dyDescent="0.35">
      <c r="A173" s="96">
        <v>52</v>
      </c>
      <c r="B173" s="96">
        <v>4</v>
      </c>
      <c r="C173" s="96" t="s">
        <v>584</v>
      </c>
      <c r="E173" s="79" t="s">
        <v>209</v>
      </c>
      <c r="F173" s="85">
        <v>1</v>
      </c>
      <c r="J173">
        <v>1</v>
      </c>
      <c r="K173">
        <v>0</v>
      </c>
      <c r="L173">
        <v>0</v>
      </c>
      <c r="V173" s="92">
        <v>0</v>
      </c>
      <c r="W173">
        <v>0</v>
      </c>
      <c r="AM173">
        <v>52</v>
      </c>
    </row>
    <row r="174" spans="1:39" x14ac:dyDescent="0.35">
      <c r="A174" s="96">
        <v>53</v>
      </c>
      <c r="B174" s="96">
        <v>4</v>
      </c>
      <c r="C174" s="96" t="s">
        <v>235</v>
      </c>
      <c r="E174" s="79" t="s">
        <v>209</v>
      </c>
      <c r="F174" s="85">
        <v>1</v>
      </c>
      <c r="J174">
        <v>1</v>
      </c>
      <c r="K174">
        <v>0</v>
      </c>
      <c r="L174">
        <v>0</v>
      </c>
      <c r="V174" s="92">
        <v>0</v>
      </c>
      <c r="W174">
        <v>0</v>
      </c>
      <c r="AM174">
        <v>53</v>
      </c>
    </row>
    <row r="175" spans="1:39" x14ac:dyDescent="0.35">
      <c r="A175" s="96">
        <v>54</v>
      </c>
      <c r="B175" s="96">
        <v>4</v>
      </c>
      <c r="C175" s="96" t="s">
        <v>234</v>
      </c>
      <c r="E175" s="79" t="s">
        <v>209</v>
      </c>
      <c r="F175" s="85">
        <v>1</v>
      </c>
      <c r="J175">
        <v>1</v>
      </c>
      <c r="K175">
        <v>0</v>
      </c>
      <c r="L175">
        <v>0</v>
      </c>
      <c r="V175" s="92">
        <v>0</v>
      </c>
      <c r="W175">
        <v>0</v>
      </c>
      <c r="AM175">
        <v>54</v>
      </c>
    </row>
    <row r="176" spans="1:39" x14ac:dyDescent="0.35">
      <c r="A176" s="96">
        <v>55</v>
      </c>
      <c r="B176" s="96">
        <v>4</v>
      </c>
      <c r="C176" s="96" t="s">
        <v>529</v>
      </c>
      <c r="E176" s="79" t="s">
        <v>209</v>
      </c>
      <c r="F176" s="85">
        <v>1</v>
      </c>
      <c r="J176">
        <v>1</v>
      </c>
      <c r="K176">
        <v>0</v>
      </c>
      <c r="L176">
        <v>0</v>
      </c>
      <c r="V176" s="92">
        <v>0</v>
      </c>
      <c r="W176">
        <v>0</v>
      </c>
      <c r="AM176">
        <v>55</v>
      </c>
    </row>
    <row r="177" spans="1:39" x14ac:dyDescent="0.35">
      <c r="A177" s="96">
        <v>56</v>
      </c>
      <c r="B177" s="96">
        <v>4</v>
      </c>
      <c r="C177" s="96" t="s">
        <v>234</v>
      </c>
      <c r="E177" s="79" t="s">
        <v>209</v>
      </c>
      <c r="F177" s="85">
        <v>1</v>
      </c>
      <c r="J177">
        <v>1</v>
      </c>
      <c r="K177">
        <v>0</v>
      </c>
      <c r="L177">
        <v>0</v>
      </c>
      <c r="V177" s="92">
        <v>0</v>
      </c>
      <c r="W177">
        <v>0</v>
      </c>
      <c r="AM177">
        <v>56</v>
      </c>
    </row>
    <row r="178" spans="1:39" x14ac:dyDescent="0.35">
      <c r="A178" s="96">
        <v>57</v>
      </c>
      <c r="B178" s="96">
        <v>4</v>
      </c>
      <c r="C178" s="96" t="s">
        <v>234</v>
      </c>
      <c r="E178" s="79" t="s">
        <v>209</v>
      </c>
      <c r="F178" s="85">
        <v>1</v>
      </c>
      <c r="J178">
        <v>1</v>
      </c>
      <c r="K178">
        <v>0</v>
      </c>
      <c r="L178">
        <v>0</v>
      </c>
      <c r="V178" s="92">
        <v>0</v>
      </c>
      <c r="W178">
        <v>0</v>
      </c>
      <c r="AM178">
        <v>57</v>
      </c>
    </row>
    <row r="179" spans="1:39" x14ac:dyDescent="0.35">
      <c r="A179" s="96">
        <v>58</v>
      </c>
      <c r="B179" s="96">
        <v>4</v>
      </c>
      <c r="C179" s="96" t="s">
        <v>251</v>
      </c>
      <c r="E179" s="79" t="s">
        <v>209</v>
      </c>
      <c r="F179" s="85">
        <v>1</v>
      </c>
      <c r="J179">
        <v>1</v>
      </c>
      <c r="K179">
        <v>0</v>
      </c>
      <c r="L179">
        <v>0</v>
      </c>
      <c r="V179" s="92">
        <v>0</v>
      </c>
      <c r="W179">
        <v>1</v>
      </c>
      <c r="AM179">
        <v>58</v>
      </c>
    </row>
    <row r="180" spans="1:39" x14ac:dyDescent="0.35">
      <c r="A180" s="96">
        <v>59</v>
      </c>
      <c r="B180" s="96">
        <v>4</v>
      </c>
      <c r="C180" s="96" t="s">
        <v>251</v>
      </c>
      <c r="E180" s="79" t="s">
        <v>209</v>
      </c>
      <c r="F180" s="85">
        <v>1</v>
      </c>
      <c r="J180">
        <v>1</v>
      </c>
      <c r="K180">
        <v>0</v>
      </c>
      <c r="L180">
        <v>0</v>
      </c>
      <c r="V180" s="92">
        <v>0</v>
      </c>
      <c r="W180">
        <v>1</v>
      </c>
      <c r="AM180">
        <v>59</v>
      </c>
    </row>
    <row r="181" spans="1:39" x14ac:dyDescent="0.35">
      <c r="A181" s="96">
        <v>60</v>
      </c>
      <c r="B181" s="96">
        <v>4</v>
      </c>
      <c r="C181" s="96" t="s">
        <v>235</v>
      </c>
      <c r="E181" s="79" t="s">
        <v>209</v>
      </c>
      <c r="F181" s="85">
        <v>1</v>
      </c>
      <c r="J181">
        <v>1</v>
      </c>
      <c r="K181">
        <v>0</v>
      </c>
      <c r="L181">
        <v>0</v>
      </c>
      <c r="V181" s="92">
        <v>0</v>
      </c>
      <c r="W181">
        <v>0</v>
      </c>
      <c r="AM181">
        <v>60</v>
      </c>
    </row>
    <row r="182" spans="1:39" x14ac:dyDescent="0.35">
      <c r="A182" s="96">
        <v>61</v>
      </c>
      <c r="B182" s="96">
        <v>5</v>
      </c>
      <c r="C182" s="96" t="s">
        <v>585</v>
      </c>
      <c r="E182" s="79" t="s">
        <v>209</v>
      </c>
      <c r="F182" s="85">
        <v>2</v>
      </c>
      <c r="K182">
        <v>1</v>
      </c>
      <c r="L182">
        <v>1</v>
      </c>
      <c r="M182">
        <v>0</v>
      </c>
      <c r="V182" s="92">
        <v>0</v>
      </c>
      <c r="W182">
        <v>0</v>
      </c>
      <c r="AM182">
        <v>61</v>
      </c>
    </row>
    <row r="183" spans="1:39" x14ac:dyDescent="0.35">
      <c r="A183" s="96">
        <v>62</v>
      </c>
      <c r="B183" s="96">
        <v>5</v>
      </c>
      <c r="C183" s="96" t="s">
        <v>585</v>
      </c>
      <c r="E183" s="79" t="s">
        <v>209</v>
      </c>
      <c r="F183" s="85">
        <v>2</v>
      </c>
      <c r="K183">
        <v>1</v>
      </c>
      <c r="L183">
        <v>1</v>
      </c>
      <c r="M183">
        <v>0</v>
      </c>
      <c r="V183" s="92">
        <v>0</v>
      </c>
      <c r="W183">
        <v>0</v>
      </c>
      <c r="AM183">
        <v>62</v>
      </c>
    </row>
    <row r="184" spans="1:39" x14ac:dyDescent="0.35">
      <c r="A184" s="96">
        <v>63</v>
      </c>
      <c r="B184" s="96">
        <v>5</v>
      </c>
      <c r="C184" s="96" t="s">
        <v>584</v>
      </c>
      <c r="E184" s="79" t="s">
        <v>209</v>
      </c>
      <c r="F184" s="85">
        <v>1</v>
      </c>
      <c r="K184">
        <v>1</v>
      </c>
      <c r="L184">
        <v>0</v>
      </c>
      <c r="M184">
        <v>0</v>
      </c>
      <c r="V184" s="92">
        <v>0</v>
      </c>
      <c r="W184">
        <v>0</v>
      </c>
      <c r="AM184">
        <v>63</v>
      </c>
    </row>
    <row r="185" spans="1:39" x14ac:dyDescent="0.35">
      <c r="A185" s="96">
        <v>64</v>
      </c>
      <c r="B185" s="96">
        <v>5</v>
      </c>
      <c r="C185" s="96" t="s">
        <v>585</v>
      </c>
      <c r="E185" s="79" t="s">
        <v>209</v>
      </c>
      <c r="F185" s="85">
        <v>2</v>
      </c>
      <c r="K185">
        <v>1</v>
      </c>
      <c r="L185">
        <v>1</v>
      </c>
      <c r="M185">
        <v>0</v>
      </c>
      <c r="V185" s="92">
        <v>0</v>
      </c>
      <c r="W185">
        <v>0</v>
      </c>
      <c r="AM185">
        <v>64</v>
      </c>
    </row>
    <row r="186" spans="1:39" x14ac:dyDescent="0.35">
      <c r="A186" s="96">
        <v>65</v>
      </c>
      <c r="B186" s="96">
        <v>5</v>
      </c>
      <c r="C186" s="96" t="s">
        <v>585</v>
      </c>
      <c r="E186" s="79" t="s">
        <v>209</v>
      </c>
      <c r="F186" s="85">
        <v>1</v>
      </c>
      <c r="K186">
        <v>1</v>
      </c>
      <c r="L186">
        <v>0</v>
      </c>
      <c r="M186">
        <v>0</v>
      </c>
      <c r="V186" s="92">
        <v>0</v>
      </c>
      <c r="W186">
        <v>0</v>
      </c>
      <c r="AM186">
        <v>65</v>
      </c>
    </row>
    <row r="187" spans="1:39" x14ac:dyDescent="0.35">
      <c r="A187" s="96">
        <v>66</v>
      </c>
      <c r="B187" s="96">
        <v>5</v>
      </c>
      <c r="C187" s="96" t="s">
        <v>585</v>
      </c>
      <c r="E187" s="79" t="s">
        <v>209</v>
      </c>
      <c r="F187" s="85">
        <v>1</v>
      </c>
      <c r="K187">
        <v>1</v>
      </c>
      <c r="L187">
        <v>0</v>
      </c>
      <c r="M187">
        <v>0</v>
      </c>
      <c r="V187" s="92">
        <v>0</v>
      </c>
      <c r="W187">
        <v>0</v>
      </c>
      <c r="AM187">
        <v>66</v>
      </c>
    </row>
    <row r="188" spans="1:39" x14ac:dyDescent="0.35">
      <c r="A188" s="96">
        <v>67</v>
      </c>
      <c r="B188" s="96">
        <v>5</v>
      </c>
      <c r="C188" s="96" t="s">
        <v>234</v>
      </c>
      <c r="E188" s="79" t="s">
        <v>209</v>
      </c>
      <c r="F188" s="85">
        <v>1</v>
      </c>
      <c r="K188">
        <v>1</v>
      </c>
      <c r="L188">
        <v>0</v>
      </c>
      <c r="M188">
        <v>0</v>
      </c>
      <c r="V188" s="92">
        <v>0</v>
      </c>
      <c r="W188">
        <v>0</v>
      </c>
      <c r="AM188">
        <v>67</v>
      </c>
    </row>
    <row r="189" spans="1:39" x14ac:dyDescent="0.35">
      <c r="A189" s="96">
        <v>68</v>
      </c>
      <c r="B189" s="96">
        <v>5</v>
      </c>
      <c r="C189" s="96" t="s">
        <v>234</v>
      </c>
      <c r="E189" s="79" t="s">
        <v>209</v>
      </c>
      <c r="F189" s="85">
        <v>1</v>
      </c>
      <c r="K189">
        <v>1</v>
      </c>
      <c r="L189">
        <v>0</v>
      </c>
      <c r="M189">
        <v>0</v>
      </c>
      <c r="V189" s="92">
        <v>0</v>
      </c>
      <c r="W189">
        <v>0</v>
      </c>
      <c r="AM189">
        <v>68</v>
      </c>
    </row>
    <row r="190" spans="1:39" x14ac:dyDescent="0.35">
      <c r="A190" s="96">
        <v>69</v>
      </c>
      <c r="B190" s="96">
        <v>5</v>
      </c>
      <c r="C190" s="96" t="s">
        <v>235</v>
      </c>
      <c r="E190" s="79" t="s">
        <v>209</v>
      </c>
      <c r="F190" s="85">
        <v>1</v>
      </c>
      <c r="K190">
        <v>1</v>
      </c>
      <c r="L190">
        <v>0</v>
      </c>
      <c r="M190">
        <v>0</v>
      </c>
      <c r="V190" s="92">
        <v>0</v>
      </c>
      <c r="W190">
        <v>0</v>
      </c>
      <c r="AM190">
        <v>69</v>
      </c>
    </row>
    <row r="191" spans="1:39" x14ac:dyDescent="0.35">
      <c r="A191" s="96">
        <v>70</v>
      </c>
      <c r="B191" s="96">
        <v>5</v>
      </c>
      <c r="C191" s="96" t="s">
        <v>234</v>
      </c>
      <c r="E191" s="79" t="s">
        <v>209</v>
      </c>
      <c r="F191" s="85">
        <v>1</v>
      </c>
      <c r="K191">
        <v>1</v>
      </c>
      <c r="L191">
        <v>0</v>
      </c>
      <c r="M191">
        <v>0</v>
      </c>
      <c r="V191" s="92">
        <v>0</v>
      </c>
      <c r="W191">
        <v>0</v>
      </c>
      <c r="AM191">
        <v>70</v>
      </c>
    </row>
    <row r="192" spans="1:39" x14ac:dyDescent="0.35">
      <c r="A192" s="96">
        <v>71</v>
      </c>
      <c r="B192" s="96">
        <v>5</v>
      </c>
      <c r="C192" s="96" t="s">
        <v>529</v>
      </c>
      <c r="E192" s="79" t="s">
        <v>209</v>
      </c>
      <c r="F192" s="85">
        <v>1</v>
      </c>
      <c r="K192">
        <v>1</v>
      </c>
      <c r="L192">
        <v>0</v>
      </c>
      <c r="M192">
        <v>0</v>
      </c>
      <c r="V192" s="92">
        <v>0</v>
      </c>
      <c r="W192">
        <v>0</v>
      </c>
      <c r="AM192">
        <v>71</v>
      </c>
    </row>
    <row r="193" spans="1:39" x14ac:dyDescent="0.35">
      <c r="A193" s="96">
        <v>72</v>
      </c>
      <c r="B193" s="96">
        <v>5</v>
      </c>
      <c r="C193" s="96" t="s">
        <v>251</v>
      </c>
      <c r="E193" s="79" t="s">
        <v>209</v>
      </c>
      <c r="F193" s="85">
        <v>1</v>
      </c>
      <c r="K193">
        <v>1</v>
      </c>
      <c r="L193">
        <v>0</v>
      </c>
      <c r="M193">
        <v>0</v>
      </c>
      <c r="V193" s="92">
        <v>0</v>
      </c>
      <c r="W193">
        <v>1</v>
      </c>
      <c r="AM193">
        <v>72</v>
      </c>
    </row>
    <row r="194" spans="1:39" x14ac:dyDescent="0.35">
      <c r="A194" s="96">
        <v>73</v>
      </c>
      <c r="B194" s="96">
        <v>5</v>
      </c>
      <c r="C194" s="96" t="s">
        <v>251</v>
      </c>
      <c r="E194" s="79" t="s">
        <v>209</v>
      </c>
      <c r="F194" s="85">
        <v>1</v>
      </c>
      <c r="K194">
        <v>1</v>
      </c>
      <c r="L194">
        <v>0</v>
      </c>
      <c r="M194">
        <v>0</v>
      </c>
      <c r="V194" s="92">
        <v>0</v>
      </c>
      <c r="W194">
        <v>1</v>
      </c>
      <c r="AM194">
        <v>73</v>
      </c>
    </row>
    <row r="195" spans="1:39" x14ac:dyDescent="0.35">
      <c r="A195" s="96">
        <v>74</v>
      </c>
      <c r="B195" s="96">
        <v>5</v>
      </c>
      <c r="C195" s="96" t="s">
        <v>251</v>
      </c>
      <c r="E195" s="79" t="s">
        <v>209</v>
      </c>
      <c r="F195" s="85">
        <v>1</v>
      </c>
      <c r="K195">
        <v>1</v>
      </c>
      <c r="L195">
        <v>0</v>
      </c>
      <c r="M195">
        <v>0</v>
      </c>
      <c r="V195" s="92">
        <v>0</v>
      </c>
      <c r="W195">
        <v>1</v>
      </c>
      <c r="AM195">
        <v>74</v>
      </c>
    </row>
    <row r="196" spans="1:39" ht="15" thickBot="1" x14ac:dyDescent="0.4">
      <c r="A196" s="124">
        <v>75</v>
      </c>
      <c r="B196" s="124">
        <v>5</v>
      </c>
      <c r="C196" s="124" t="s">
        <v>251</v>
      </c>
      <c r="D196" s="15"/>
      <c r="E196" s="125" t="s">
        <v>209</v>
      </c>
      <c r="F196" s="85">
        <v>1</v>
      </c>
      <c r="G196" s="15"/>
      <c r="H196" s="15"/>
      <c r="I196" s="15"/>
      <c r="J196" s="15"/>
      <c r="K196" s="15">
        <v>1</v>
      </c>
      <c r="L196" s="15">
        <v>0</v>
      </c>
      <c r="M196" s="15">
        <v>0</v>
      </c>
      <c r="N196" s="15"/>
      <c r="O196" s="15"/>
      <c r="P196" s="15"/>
      <c r="Q196" s="15"/>
      <c r="V196" s="120">
        <v>0</v>
      </c>
      <c r="W196">
        <v>1</v>
      </c>
      <c r="AM196">
        <v>75</v>
      </c>
    </row>
    <row r="197" spans="1:39" ht="15" thickBot="1" x14ac:dyDescent="0.4">
      <c r="A197" s="123">
        <v>1</v>
      </c>
      <c r="B197" s="96">
        <v>1</v>
      </c>
      <c r="C197" s="96" t="s">
        <v>585</v>
      </c>
      <c r="E197" s="79" t="s">
        <v>211</v>
      </c>
      <c r="F197" s="85"/>
      <c r="G197" s="67" t="s">
        <v>204</v>
      </c>
      <c r="H197">
        <v>0</v>
      </c>
      <c r="I197">
        <v>1</v>
      </c>
      <c r="J197">
        <v>1</v>
      </c>
      <c r="K197">
        <v>1</v>
      </c>
      <c r="L197">
        <v>1</v>
      </c>
      <c r="M197">
        <v>1</v>
      </c>
      <c r="N197">
        <v>1</v>
      </c>
      <c r="O197">
        <v>1</v>
      </c>
      <c r="P197">
        <v>1</v>
      </c>
      <c r="V197" s="122">
        <v>0</v>
      </c>
      <c r="Y197" t="s">
        <v>204</v>
      </c>
      <c r="Z197">
        <v>0</v>
      </c>
      <c r="AA197" s="14">
        <v>1</v>
      </c>
      <c r="AB197">
        <v>1</v>
      </c>
      <c r="AC197">
        <v>1</v>
      </c>
      <c r="AD197">
        <v>1</v>
      </c>
      <c r="AE197">
        <v>1</v>
      </c>
      <c r="AF197">
        <v>1</v>
      </c>
      <c r="AG197">
        <v>1</v>
      </c>
      <c r="AH197">
        <v>1</v>
      </c>
      <c r="AM197">
        <v>1</v>
      </c>
    </row>
    <row r="198" spans="1:39" x14ac:dyDescent="0.35">
      <c r="A198" s="96">
        <v>2</v>
      </c>
      <c r="B198" s="96">
        <v>1</v>
      </c>
      <c r="C198" s="96" t="s">
        <v>585</v>
      </c>
      <c r="E198" s="79" t="s">
        <v>211</v>
      </c>
      <c r="F198" s="85"/>
      <c r="G198" s="67" t="s">
        <v>204</v>
      </c>
      <c r="H198">
        <v>0</v>
      </c>
      <c r="I198">
        <v>0</v>
      </c>
      <c r="J198">
        <v>1</v>
      </c>
      <c r="K198">
        <v>1</v>
      </c>
      <c r="L198">
        <v>1</v>
      </c>
      <c r="M198">
        <v>1</v>
      </c>
      <c r="N198">
        <v>1</v>
      </c>
      <c r="O198">
        <v>1</v>
      </c>
      <c r="P198">
        <v>1</v>
      </c>
      <c r="V198" s="121">
        <v>0</v>
      </c>
      <c r="Y198" t="s">
        <v>204</v>
      </c>
      <c r="Z198">
        <v>0</v>
      </c>
      <c r="AA198" s="14">
        <v>0</v>
      </c>
      <c r="AB198">
        <v>1</v>
      </c>
      <c r="AC198">
        <v>1</v>
      </c>
      <c r="AD198">
        <v>1</v>
      </c>
      <c r="AE198">
        <v>1</v>
      </c>
      <c r="AF198">
        <v>1</v>
      </c>
      <c r="AG198">
        <v>1</v>
      </c>
      <c r="AH198">
        <v>1</v>
      </c>
      <c r="AM198">
        <v>2</v>
      </c>
    </row>
    <row r="199" spans="1:39" x14ac:dyDescent="0.35">
      <c r="A199" s="96">
        <v>3</v>
      </c>
      <c r="B199" s="96">
        <v>1</v>
      </c>
      <c r="C199" s="96" t="s">
        <v>585</v>
      </c>
      <c r="E199" s="79" t="s">
        <v>211</v>
      </c>
      <c r="F199" s="85"/>
      <c r="G199" s="67" t="s">
        <v>204</v>
      </c>
      <c r="H199">
        <v>0</v>
      </c>
      <c r="I199">
        <v>1</v>
      </c>
      <c r="J199">
        <v>1</v>
      </c>
      <c r="K199">
        <v>1</v>
      </c>
      <c r="L199">
        <v>1</v>
      </c>
      <c r="M199">
        <v>1</v>
      </c>
      <c r="N199">
        <v>1</v>
      </c>
      <c r="O199">
        <v>1</v>
      </c>
      <c r="P199">
        <v>1</v>
      </c>
      <c r="V199" s="121">
        <v>0</v>
      </c>
      <c r="Y199" t="s">
        <v>204</v>
      </c>
      <c r="Z199">
        <v>0</v>
      </c>
      <c r="AA199" s="14">
        <v>1</v>
      </c>
      <c r="AB199">
        <v>1</v>
      </c>
      <c r="AC199">
        <v>1</v>
      </c>
      <c r="AD199">
        <v>1</v>
      </c>
      <c r="AE199">
        <v>1</v>
      </c>
      <c r="AF199">
        <v>1</v>
      </c>
      <c r="AG199">
        <v>1</v>
      </c>
      <c r="AH199">
        <v>1</v>
      </c>
      <c r="AM199">
        <v>3</v>
      </c>
    </row>
    <row r="200" spans="1:39" x14ac:dyDescent="0.35">
      <c r="A200" s="96">
        <v>4</v>
      </c>
      <c r="B200" s="96">
        <v>1</v>
      </c>
      <c r="C200" s="96" t="s">
        <v>585</v>
      </c>
      <c r="E200" s="79" t="s">
        <v>211</v>
      </c>
      <c r="F200" s="85"/>
      <c r="G200" s="67" t="s">
        <v>204</v>
      </c>
      <c r="H200">
        <v>0</v>
      </c>
      <c r="I200">
        <v>1</v>
      </c>
      <c r="J200">
        <v>1</v>
      </c>
      <c r="K200">
        <v>1</v>
      </c>
      <c r="L200">
        <v>1</v>
      </c>
      <c r="M200">
        <v>1</v>
      </c>
      <c r="N200">
        <v>1</v>
      </c>
      <c r="O200">
        <v>1</v>
      </c>
      <c r="P200">
        <v>1</v>
      </c>
      <c r="V200" s="121">
        <v>0</v>
      </c>
      <c r="Y200" t="s">
        <v>204</v>
      </c>
      <c r="Z200">
        <v>0</v>
      </c>
      <c r="AA200" s="14">
        <v>1</v>
      </c>
      <c r="AB200">
        <v>1</v>
      </c>
      <c r="AC200">
        <v>1</v>
      </c>
      <c r="AD200">
        <v>1</v>
      </c>
      <c r="AE200">
        <v>1</v>
      </c>
      <c r="AF200">
        <v>1</v>
      </c>
      <c r="AG200">
        <v>1</v>
      </c>
      <c r="AH200">
        <v>1</v>
      </c>
      <c r="AM200">
        <v>4</v>
      </c>
    </row>
    <row r="201" spans="1:39" x14ac:dyDescent="0.35">
      <c r="A201" s="96">
        <v>5</v>
      </c>
      <c r="B201" s="96">
        <v>1</v>
      </c>
      <c r="C201" s="96" t="s">
        <v>585</v>
      </c>
      <c r="E201" s="79" t="s">
        <v>211</v>
      </c>
      <c r="F201" s="85"/>
      <c r="G201" s="67" t="s">
        <v>204</v>
      </c>
      <c r="H201">
        <v>0</v>
      </c>
      <c r="I201">
        <v>1</v>
      </c>
      <c r="J201">
        <v>1</v>
      </c>
      <c r="K201">
        <v>1</v>
      </c>
      <c r="L201">
        <v>1</v>
      </c>
      <c r="M201">
        <v>1</v>
      </c>
      <c r="N201">
        <v>1</v>
      </c>
      <c r="O201">
        <v>1</v>
      </c>
      <c r="P201">
        <v>1</v>
      </c>
      <c r="V201" s="121">
        <v>0</v>
      </c>
      <c r="Y201" t="s">
        <v>204</v>
      </c>
      <c r="Z201">
        <v>0</v>
      </c>
      <c r="AA201" s="14">
        <v>1</v>
      </c>
      <c r="AB201">
        <v>1</v>
      </c>
      <c r="AC201">
        <v>1</v>
      </c>
      <c r="AD201">
        <v>1</v>
      </c>
      <c r="AE201">
        <v>1</v>
      </c>
      <c r="AF201">
        <v>1</v>
      </c>
      <c r="AG201">
        <v>1</v>
      </c>
      <c r="AH201">
        <v>1</v>
      </c>
      <c r="AM201">
        <v>5</v>
      </c>
    </row>
    <row r="202" spans="1:39" x14ac:dyDescent="0.35">
      <c r="A202" s="96">
        <v>6</v>
      </c>
      <c r="B202" s="96">
        <v>1</v>
      </c>
      <c r="C202" s="96" t="s">
        <v>529</v>
      </c>
      <c r="E202" s="79" t="s">
        <v>211</v>
      </c>
      <c r="F202" s="85"/>
      <c r="G202" s="67" t="s">
        <v>204</v>
      </c>
      <c r="H202">
        <v>0</v>
      </c>
      <c r="I202">
        <v>1</v>
      </c>
      <c r="J202">
        <v>1</v>
      </c>
      <c r="K202">
        <v>1</v>
      </c>
      <c r="L202">
        <v>1</v>
      </c>
      <c r="M202">
        <v>1</v>
      </c>
      <c r="N202">
        <v>1</v>
      </c>
      <c r="O202">
        <v>1</v>
      </c>
      <c r="P202">
        <v>1</v>
      </c>
      <c r="V202" s="121">
        <v>0</v>
      </c>
      <c r="Y202" t="s">
        <v>204</v>
      </c>
      <c r="Z202">
        <v>0</v>
      </c>
      <c r="AA202" s="14">
        <v>1</v>
      </c>
      <c r="AB202">
        <v>1</v>
      </c>
      <c r="AC202">
        <v>1</v>
      </c>
      <c r="AD202">
        <v>1</v>
      </c>
      <c r="AE202">
        <v>1</v>
      </c>
      <c r="AF202">
        <v>1</v>
      </c>
      <c r="AG202">
        <v>1</v>
      </c>
      <c r="AH202">
        <v>1</v>
      </c>
      <c r="AM202">
        <v>6</v>
      </c>
    </row>
    <row r="203" spans="1:39" x14ac:dyDescent="0.35">
      <c r="A203" s="96">
        <v>7</v>
      </c>
      <c r="B203" s="96">
        <v>1</v>
      </c>
      <c r="C203" s="96" t="s">
        <v>235</v>
      </c>
      <c r="E203" s="79" t="s">
        <v>211</v>
      </c>
      <c r="F203" s="85"/>
      <c r="G203" s="67" t="s">
        <v>204</v>
      </c>
      <c r="H203">
        <v>1</v>
      </c>
      <c r="I203">
        <v>1</v>
      </c>
      <c r="J203">
        <v>1</v>
      </c>
      <c r="K203">
        <v>1</v>
      </c>
      <c r="L203">
        <v>1</v>
      </c>
      <c r="M203">
        <v>1</v>
      </c>
      <c r="N203">
        <v>1</v>
      </c>
      <c r="O203">
        <v>1</v>
      </c>
      <c r="P203">
        <v>1</v>
      </c>
      <c r="V203" s="121">
        <v>0</v>
      </c>
      <c r="Y203" t="s">
        <v>204</v>
      </c>
      <c r="Z203">
        <v>1</v>
      </c>
      <c r="AA203" s="14">
        <v>1</v>
      </c>
      <c r="AB203">
        <v>1</v>
      </c>
      <c r="AC203">
        <v>1</v>
      </c>
      <c r="AD203">
        <v>1</v>
      </c>
      <c r="AE203">
        <v>1</v>
      </c>
      <c r="AF203">
        <v>1</v>
      </c>
      <c r="AG203">
        <v>1</v>
      </c>
      <c r="AH203">
        <v>1</v>
      </c>
      <c r="AM203">
        <v>7</v>
      </c>
    </row>
    <row r="204" spans="1:39" x14ac:dyDescent="0.35">
      <c r="A204" s="96">
        <v>8</v>
      </c>
      <c r="B204" s="96">
        <v>1</v>
      </c>
      <c r="C204" s="96" t="s">
        <v>234</v>
      </c>
      <c r="E204" s="79" t="s">
        <v>211</v>
      </c>
      <c r="F204" s="85"/>
      <c r="G204" s="67" t="s">
        <v>204</v>
      </c>
      <c r="H204">
        <v>1</v>
      </c>
      <c r="I204">
        <v>1</v>
      </c>
      <c r="J204">
        <v>1</v>
      </c>
      <c r="K204">
        <v>1</v>
      </c>
      <c r="L204">
        <v>1</v>
      </c>
      <c r="M204">
        <v>1</v>
      </c>
      <c r="N204">
        <v>1</v>
      </c>
      <c r="O204">
        <v>1</v>
      </c>
      <c r="P204">
        <v>1</v>
      </c>
      <c r="V204" s="121">
        <v>0</v>
      </c>
      <c r="Y204" t="s">
        <v>204</v>
      </c>
      <c r="Z204">
        <v>1</v>
      </c>
      <c r="AA204" s="14">
        <v>1</v>
      </c>
      <c r="AB204">
        <v>1</v>
      </c>
      <c r="AC204">
        <v>1</v>
      </c>
      <c r="AD204">
        <v>1</v>
      </c>
      <c r="AE204">
        <v>1</v>
      </c>
      <c r="AF204">
        <v>1</v>
      </c>
      <c r="AG204">
        <v>1</v>
      </c>
      <c r="AH204">
        <v>1</v>
      </c>
      <c r="AM204">
        <v>8</v>
      </c>
    </row>
    <row r="205" spans="1:39" x14ac:dyDescent="0.35">
      <c r="A205" s="96">
        <v>9</v>
      </c>
      <c r="B205" s="96">
        <v>1</v>
      </c>
      <c r="C205" s="96" t="s">
        <v>529</v>
      </c>
      <c r="E205" s="79" t="s">
        <v>211</v>
      </c>
      <c r="F205" s="85"/>
      <c r="G205" s="67" t="s">
        <v>204</v>
      </c>
      <c r="H205">
        <v>0</v>
      </c>
      <c r="I205">
        <v>1</v>
      </c>
      <c r="J205">
        <v>1</v>
      </c>
      <c r="K205">
        <v>1</v>
      </c>
      <c r="L205">
        <v>1</v>
      </c>
      <c r="M205">
        <v>1</v>
      </c>
      <c r="N205">
        <v>1</v>
      </c>
      <c r="O205">
        <v>1</v>
      </c>
      <c r="P205">
        <v>1</v>
      </c>
      <c r="V205" s="121">
        <v>0</v>
      </c>
      <c r="Y205" t="s">
        <v>204</v>
      </c>
      <c r="Z205">
        <v>0</v>
      </c>
      <c r="AA205" s="14">
        <v>1</v>
      </c>
      <c r="AB205">
        <v>1</v>
      </c>
      <c r="AC205">
        <v>1</v>
      </c>
      <c r="AD205">
        <v>1</v>
      </c>
      <c r="AE205">
        <v>1</v>
      </c>
      <c r="AF205">
        <v>1</v>
      </c>
      <c r="AG205">
        <v>1</v>
      </c>
      <c r="AH205">
        <v>1</v>
      </c>
      <c r="AM205">
        <v>9</v>
      </c>
    </row>
    <row r="206" spans="1:39" x14ac:dyDescent="0.35">
      <c r="A206" s="96">
        <v>10</v>
      </c>
      <c r="B206" s="96">
        <v>1</v>
      </c>
      <c r="C206" s="96" t="s">
        <v>235</v>
      </c>
      <c r="E206" s="79" t="s">
        <v>211</v>
      </c>
      <c r="F206" s="85"/>
      <c r="G206" s="67" t="s">
        <v>204</v>
      </c>
      <c r="H206">
        <v>1</v>
      </c>
      <c r="I206">
        <v>1</v>
      </c>
      <c r="J206">
        <v>1</v>
      </c>
      <c r="K206">
        <v>1</v>
      </c>
      <c r="L206">
        <v>1</v>
      </c>
      <c r="M206">
        <v>1</v>
      </c>
      <c r="N206">
        <v>1</v>
      </c>
      <c r="O206">
        <v>1</v>
      </c>
      <c r="P206">
        <v>1</v>
      </c>
      <c r="V206" s="121">
        <v>0</v>
      </c>
      <c r="Y206" t="s">
        <v>204</v>
      </c>
      <c r="Z206">
        <v>1</v>
      </c>
      <c r="AA206" s="14">
        <v>1</v>
      </c>
      <c r="AB206">
        <v>1</v>
      </c>
      <c r="AC206">
        <v>1</v>
      </c>
      <c r="AD206">
        <v>1</v>
      </c>
      <c r="AE206">
        <v>1</v>
      </c>
      <c r="AF206">
        <v>1</v>
      </c>
      <c r="AG206">
        <v>1</v>
      </c>
      <c r="AH206">
        <v>1</v>
      </c>
      <c r="AM206">
        <v>10</v>
      </c>
    </row>
    <row r="207" spans="1:39" x14ac:dyDescent="0.35">
      <c r="A207" s="96">
        <v>11</v>
      </c>
      <c r="B207" s="96">
        <v>1</v>
      </c>
      <c r="C207" s="96" t="s">
        <v>251</v>
      </c>
      <c r="E207" s="79" t="s">
        <v>211</v>
      </c>
      <c r="F207" s="85"/>
      <c r="G207" s="67" t="s">
        <v>204</v>
      </c>
      <c r="H207">
        <v>1</v>
      </c>
      <c r="I207">
        <v>1</v>
      </c>
      <c r="J207">
        <v>1</v>
      </c>
      <c r="K207">
        <v>1</v>
      </c>
      <c r="L207">
        <v>1</v>
      </c>
      <c r="M207">
        <v>1</v>
      </c>
      <c r="N207">
        <v>1</v>
      </c>
      <c r="O207">
        <v>1</v>
      </c>
      <c r="P207">
        <v>1</v>
      </c>
      <c r="V207" s="121">
        <v>0</v>
      </c>
      <c r="AM207">
        <v>11</v>
      </c>
    </row>
    <row r="208" spans="1:39" x14ac:dyDescent="0.35">
      <c r="A208" s="96">
        <v>12</v>
      </c>
      <c r="B208" s="96">
        <v>1</v>
      </c>
      <c r="C208" s="96" t="s">
        <v>234</v>
      </c>
      <c r="E208" s="79" t="s">
        <v>211</v>
      </c>
      <c r="F208" s="85"/>
      <c r="G208" s="67" t="s">
        <v>204</v>
      </c>
      <c r="H208">
        <v>1</v>
      </c>
      <c r="I208">
        <v>1</v>
      </c>
      <c r="J208">
        <v>1</v>
      </c>
      <c r="K208">
        <v>1</v>
      </c>
      <c r="L208">
        <v>1</v>
      </c>
      <c r="M208">
        <v>1</v>
      </c>
      <c r="N208">
        <v>1</v>
      </c>
      <c r="O208">
        <v>1</v>
      </c>
      <c r="P208">
        <v>1</v>
      </c>
      <c r="V208" s="121">
        <v>0</v>
      </c>
      <c r="AM208">
        <v>12</v>
      </c>
    </row>
    <row r="209" spans="1:39" x14ac:dyDescent="0.35">
      <c r="A209" s="96">
        <v>13</v>
      </c>
      <c r="B209" s="96">
        <v>1</v>
      </c>
      <c r="C209" s="96" t="s">
        <v>251</v>
      </c>
      <c r="E209" s="79" t="s">
        <v>211</v>
      </c>
      <c r="F209" s="85"/>
      <c r="G209" s="67" t="s">
        <v>204</v>
      </c>
      <c r="H209">
        <v>1</v>
      </c>
      <c r="I209">
        <v>1</v>
      </c>
      <c r="J209">
        <v>1</v>
      </c>
      <c r="K209">
        <v>1</v>
      </c>
      <c r="L209">
        <v>1</v>
      </c>
      <c r="M209">
        <v>1</v>
      </c>
      <c r="N209">
        <v>1</v>
      </c>
      <c r="O209">
        <v>1</v>
      </c>
      <c r="P209">
        <v>1</v>
      </c>
      <c r="V209" s="121">
        <v>0</v>
      </c>
      <c r="AM209">
        <v>13</v>
      </c>
    </row>
    <row r="210" spans="1:39" x14ac:dyDescent="0.35">
      <c r="A210" s="96">
        <v>14</v>
      </c>
      <c r="B210" s="96">
        <v>1</v>
      </c>
      <c r="C210" s="96" t="s">
        <v>251</v>
      </c>
      <c r="E210" s="79" t="s">
        <v>211</v>
      </c>
      <c r="F210" s="85"/>
      <c r="G210" s="67" t="s">
        <v>204</v>
      </c>
      <c r="H210">
        <v>1</v>
      </c>
      <c r="I210">
        <v>1</v>
      </c>
      <c r="J210">
        <v>1</v>
      </c>
      <c r="K210">
        <v>1</v>
      </c>
      <c r="L210">
        <v>1</v>
      </c>
      <c r="M210">
        <v>1</v>
      </c>
      <c r="N210">
        <v>1</v>
      </c>
      <c r="O210">
        <v>1</v>
      </c>
      <c r="P210">
        <v>1</v>
      </c>
      <c r="V210" s="121">
        <v>0</v>
      </c>
      <c r="AM210">
        <v>14</v>
      </c>
    </row>
    <row r="211" spans="1:39" x14ac:dyDescent="0.35">
      <c r="A211" s="96">
        <v>15</v>
      </c>
      <c r="B211" s="96">
        <v>1</v>
      </c>
      <c r="C211" s="96" t="s">
        <v>235</v>
      </c>
      <c r="E211" s="79" t="s">
        <v>211</v>
      </c>
      <c r="F211" s="85"/>
      <c r="G211" s="67" t="s">
        <v>204</v>
      </c>
      <c r="H211">
        <v>1</v>
      </c>
      <c r="I211">
        <v>1</v>
      </c>
      <c r="J211">
        <v>1</v>
      </c>
      <c r="K211">
        <v>1</v>
      </c>
      <c r="L211">
        <v>1</v>
      </c>
      <c r="M211">
        <v>1</v>
      </c>
      <c r="N211">
        <v>1</v>
      </c>
      <c r="O211">
        <v>1</v>
      </c>
      <c r="P211">
        <v>1</v>
      </c>
      <c r="V211" s="121">
        <v>0</v>
      </c>
      <c r="AM211">
        <v>15</v>
      </c>
    </row>
    <row r="212" spans="1:39" x14ac:dyDescent="0.35">
      <c r="A212" s="96">
        <v>16</v>
      </c>
      <c r="B212" s="96">
        <v>2</v>
      </c>
      <c r="C212" s="96" t="s">
        <v>585</v>
      </c>
      <c r="E212" s="79" t="s">
        <v>211</v>
      </c>
      <c r="F212" s="85"/>
      <c r="G212" s="67" t="s">
        <v>204</v>
      </c>
      <c r="I212">
        <v>0</v>
      </c>
      <c r="J212">
        <v>1</v>
      </c>
      <c r="K212">
        <v>1</v>
      </c>
      <c r="L212">
        <v>1</v>
      </c>
      <c r="M212">
        <v>1</v>
      </c>
      <c r="N212">
        <v>1</v>
      </c>
      <c r="O212">
        <v>1</v>
      </c>
      <c r="P212">
        <v>1</v>
      </c>
      <c r="V212" s="121">
        <v>0</v>
      </c>
      <c r="AM212">
        <v>16</v>
      </c>
    </row>
    <row r="213" spans="1:39" x14ac:dyDescent="0.35">
      <c r="A213" s="96">
        <v>17</v>
      </c>
      <c r="B213" s="96">
        <v>2</v>
      </c>
      <c r="C213" s="96" t="s">
        <v>585</v>
      </c>
      <c r="E213" s="79" t="s">
        <v>211</v>
      </c>
      <c r="F213" s="85"/>
      <c r="G213" s="67" t="s">
        <v>204</v>
      </c>
      <c r="I213">
        <v>0</v>
      </c>
      <c r="J213">
        <v>1</v>
      </c>
      <c r="K213">
        <v>1</v>
      </c>
      <c r="L213">
        <v>1</v>
      </c>
      <c r="M213">
        <v>1</v>
      </c>
      <c r="N213">
        <v>1</v>
      </c>
      <c r="O213">
        <v>1</v>
      </c>
      <c r="P213">
        <v>1</v>
      </c>
      <c r="V213" s="121">
        <v>0</v>
      </c>
      <c r="AM213">
        <v>17</v>
      </c>
    </row>
    <row r="214" spans="1:39" x14ac:dyDescent="0.35">
      <c r="A214" s="96">
        <v>18</v>
      </c>
      <c r="B214" s="96">
        <v>2</v>
      </c>
      <c r="C214" s="96" t="s">
        <v>584</v>
      </c>
      <c r="E214" s="79" t="s">
        <v>211</v>
      </c>
      <c r="F214" s="85"/>
      <c r="G214" s="67" t="s">
        <v>204</v>
      </c>
      <c r="I214">
        <v>1</v>
      </c>
      <c r="J214">
        <v>1</v>
      </c>
      <c r="K214">
        <v>1</v>
      </c>
      <c r="L214">
        <v>1</v>
      </c>
      <c r="M214">
        <v>1</v>
      </c>
      <c r="N214">
        <v>1</v>
      </c>
      <c r="O214">
        <v>1</v>
      </c>
      <c r="P214">
        <v>1</v>
      </c>
      <c r="V214" s="121">
        <v>0</v>
      </c>
      <c r="AM214">
        <v>18</v>
      </c>
    </row>
    <row r="215" spans="1:39" x14ac:dyDescent="0.35">
      <c r="A215" s="96">
        <v>19</v>
      </c>
      <c r="B215" s="96">
        <v>2</v>
      </c>
      <c r="C215" s="96" t="s">
        <v>585</v>
      </c>
      <c r="E215" s="79" t="s">
        <v>211</v>
      </c>
      <c r="F215" s="85"/>
      <c r="G215" s="67" t="s">
        <v>204</v>
      </c>
      <c r="I215">
        <v>0</v>
      </c>
      <c r="J215">
        <v>1</v>
      </c>
      <c r="K215">
        <v>1</v>
      </c>
      <c r="L215">
        <v>1</v>
      </c>
      <c r="M215">
        <v>1</v>
      </c>
      <c r="N215">
        <v>1</v>
      </c>
      <c r="O215">
        <v>1</v>
      </c>
      <c r="P215">
        <v>1</v>
      </c>
      <c r="V215" s="121">
        <v>0</v>
      </c>
      <c r="AM215">
        <v>19</v>
      </c>
    </row>
    <row r="216" spans="1:39" x14ac:dyDescent="0.35">
      <c r="A216" s="96">
        <v>20</v>
      </c>
      <c r="B216" s="96">
        <v>2</v>
      </c>
      <c r="C216" s="96" t="s">
        <v>585</v>
      </c>
      <c r="E216" s="79" t="s">
        <v>211</v>
      </c>
      <c r="F216" s="85"/>
      <c r="G216" s="67" t="s">
        <v>204</v>
      </c>
      <c r="I216">
        <v>0</v>
      </c>
      <c r="J216">
        <v>0</v>
      </c>
      <c r="K216">
        <v>1</v>
      </c>
      <c r="L216">
        <v>1</v>
      </c>
      <c r="M216">
        <v>1</v>
      </c>
      <c r="N216">
        <v>1</v>
      </c>
      <c r="O216">
        <v>1</v>
      </c>
      <c r="P216">
        <v>1</v>
      </c>
      <c r="V216" s="121">
        <v>0</v>
      </c>
      <c r="AM216">
        <v>20</v>
      </c>
    </row>
    <row r="217" spans="1:39" x14ac:dyDescent="0.35">
      <c r="A217" s="96">
        <v>21</v>
      </c>
      <c r="B217" s="96">
        <v>2</v>
      </c>
      <c r="C217" s="96" t="s">
        <v>234</v>
      </c>
      <c r="E217" s="79" t="s">
        <v>211</v>
      </c>
      <c r="F217" s="85"/>
      <c r="G217" s="67" t="s">
        <v>204</v>
      </c>
      <c r="I217">
        <v>1</v>
      </c>
      <c r="J217">
        <v>1</v>
      </c>
      <c r="K217">
        <v>1</v>
      </c>
      <c r="L217">
        <v>1</v>
      </c>
      <c r="M217">
        <v>1</v>
      </c>
      <c r="N217">
        <v>1</v>
      </c>
      <c r="O217">
        <v>1</v>
      </c>
      <c r="P217">
        <v>1</v>
      </c>
      <c r="V217" s="121">
        <v>0</v>
      </c>
      <c r="AM217">
        <v>21</v>
      </c>
    </row>
    <row r="218" spans="1:39" x14ac:dyDescent="0.35">
      <c r="A218" s="96">
        <v>22</v>
      </c>
      <c r="B218" s="96">
        <v>2</v>
      </c>
      <c r="C218" s="96" t="s">
        <v>529</v>
      </c>
      <c r="E218" s="79" t="s">
        <v>211</v>
      </c>
      <c r="F218" s="85"/>
      <c r="G218" s="67" t="s">
        <v>204</v>
      </c>
      <c r="I218">
        <v>1</v>
      </c>
      <c r="J218">
        <v>1</v>
      </c>
      <c r="K218">
        <v>1</v>
      </c>
      <c r="L218">
        <v>1</v>
      </c>
      <c r="M218">
        <v>1</v>
      </c>
      <c r="N218">
        <v>1</v>
      </c>
      <c r="O218">
        <v>1</v>
      </c>
      <c r="P218">
        <v>1</v>
      </c>
      <c r="V218" s="121">
        <v>0</v>
      </c>
      <c r="AM218">
        <v>22</v>
      </c>
    </row>
    <row r="219" spans="1:39" x14ac:dyDescent="0.35">
      <c r="A219" s="96">
        <v>23</v>
      </c>
      <c r="B219" s="96">
        <v>2</v>
      </c>
      <c r="C219" s="96" t="s">
        <v>234</v>
      </c>
      <c r="E219" s="79" t="s">
        <v>211</v>
      </c>
      <c r="F219" s="85"/>
      <c r="G219" s="67" t="s">
        <v>204</v>
      </c>
      <c r="I219">
        <v>1</v>
      </c>
      <c r="J219">
        <v>1</v>
      </c>
      <c r="K219">
        <v>1</v>
      </c>
      <c r="L219">
        <v>1</v>
      </c>
      <c r="M219">
        <v>1</v>
      </c>
      <c r="N219">
        <v>1</v>
      </c>
      <c r="O219">
        <v>1</v>
      </c>
      <c r="P219">
        <v>1</v>
      </c>
      <c r="V219" s="121">
        <v>0</v>
      </c>
      <c r="AM219">
        <v>23</v>
      </c>
    </row>
    <row r="220" spans="1:39" x14ac:dyDescent="0.35">
      <c r="A220" s="96">
        <v>24</v>
      </c>
      <c r="B220" s="96">
        <v>2</v>
      </c>
      <c r="C220" s="96" t="s">
        <v>234</v>
      </c>
      <c r="E220" s="79" t="s">
        <v>211</v>
      </c>
      <c r="F220" s="85"/>
      <c r="G220" s="67" t="s">
        <v>204</v>
      </c>
      <c r="I220">
        <v>1</v>
      </c>
      <c r="J220">
        <v>1</v>
      </c>
      <c r="K220">
        <v>1</v>
      </c>
      <c r="L220">
        <v>1</v>
      </c>
      <c r="M220">
        <v>1</v>
      </c>
      <c r="N220">
        <v>1</v>
      </c>
      <c r="O220">
        <v>1</v>
      </c>
      <c r="P220">
        <v>1</v>
      </c>
      <c r="V220" s="121">
        <v>0</v>
      </c>
      <c r="AM220">
        <v>24</v>
      </c>
    </row>
    <row r="221" spans="1:39" x14ac:dyDescent="0.35">
      <c r="A221" s="96">
        <v>25</v>
      </c>
      <c r="B221" s="96">
        <v>2</v>
      </c>
      <c r="C221" s="96" t="s">
        <v>235</v>
      </c>
      <c r="E221" s="79" t="s">
        <v>211</v>
      </c>
      <c r="F221" s="85"/>
      <c r="G221" s="67" t="s">
        <v>204</v>
      </c>
      <c r="I221">
        <v>1</v>
      </c>
      <c r="J221">
        <v>1</v>
      </c>
      <c r="K221">
        <v>1</v>
      </c>
      <c r="L221">
        <v>1</v>
      </c>
      <c r="M221">
        <v>1</v>
      </c>
      <c r="N221">
        <v>1</v>
      </c>
      <c r="O221">
        <v>1</v>
      </c>
      <c r="P221">
        <v>1</v>
      </c>
      <c r="V221" s="121">
        <v>0</v>
      </c>
      <c r="AM221">
        <v>25</v>
      </c>
    </row>
    <row r="222" spans="1:39" x14ac:dyDescent="0.35">
      <c r="A222" s="96">
        <v>26</v>
      </c>
      <c r="B222" s="96">
        <v>2</v>
      </c>
      <c r="C222" s="96" t="s">
        <v>235</v>
      </c>
      <c r="E222" s="79" t="s">
        <v>211</v>
      </c>
      <c r="F222" s="85"/>
      <c r="G222" s="67" t="s">
        <v>204</v>
      </c>
      <c r="I222">
        <v>1</v>
      </c>
      <c r="J222">
        <v>1</v>
      </c>
      <c r="K222">
        <v>1</v>
      </c>
      <c r="L222">
        <v>1</v>
      </c>
      <c r="M222">
        <v>1</v>
      </c>
      <c r="N222">
        <v>1</v>
      </c>
      <c r="O222">
        <v>1</v>
      </c>
      <c r="P222">
        <v>1</v>
      </c>
      <c r="V222" s="121">
        <v>0</v>
      </c>
      <c r="AM222">
        <v>26</v>
      </c>
    </row>
    <row r="223" spans="1:39" x14ac:dyDescent="0.35">
      <c r="A223" s="96">
        <v>27</v>
      </c>
      <c r="B223" s="96">
        <v>2</v>
      </c>
      <c r="C223" s="96" t="s">
        <v>251</v>
      </c>
      <c r="E223" s="79" t="s">
        <v>211</v>
      </c>
      <c r="F223" s="85"/>
      <c r="G223" s="67" t="s">
        <v>204</v>
      </c>
      <c r="I223">
        <v>1</v>
      </c>
      <c r="J223">
        <v>1</v>
      </c>
      <c r="K223">
        <v>1</v>
      </c>
      <c r="L223">
        <v>1</v>
      </c>
      <c r="M223">
        <v>1</v>
      </c>
      <c r="N223">
        <v>1</v>
      </c>
      <c r="O223">
        <v>1</v>
      </c>
      <c r="P223">
        <v>1</v>
      </c>
      <c r="V223" s="121">
        <v>0</v>
      </c>
      <c r="AM223">
        <v>27</v>
      </c>
    </row>
    <row r="224" spans="1:39" x14ac:dyDescent="0.35">
      <c r="A224" s="96">
        <v>28</v>
      </c>
      <c r="B224" s="96">
        <v>2</v>
      </c>
      <c r="C224" s="96" t="s">
        <v>234</v>
      </c>
      <c r="E224" s="79" t="s">
        <v>211</v>
      </c>
      <c r="F224" s="85"/>
      <c r="G224" s="67" t="s">
        <v>204</v>
      </c>
      <c r="I224">
        <v>1</v>
      </c>
      <c r="J224">
        <v>1</v>
      </c>
      <c r="K224">
        <v>1</v>
      </c>
      <c r="L224">
        <v>1</v>
      </c>
      <c r="M224">
        <v>1</v>
      </c>
      <c r="N224">
        <v>1</v>
      </c>
      <c r="O224">
        <v>1</v>
      </c>
      <c r="P224">
        <v>1</v>
      </c>
      <c r="V224" s="121">
        <v>0</v>
      </c>
      <c r="AM224">
        <v>28</v>
      </c>
    </row>
    <row r="225" spans="1:39" x14ac:dyDescent="0.35">
      <c r="A225" s="96">
        <v>29</v>
      </c>
      <c r="B225" s="96">
        <v>2</v>
      </c>
      <c r="C225" s="96" t="s">
        <v>251</v>
      </c>
      <c r="E225" s="79" t="s">
        <v>211</v>
      </c>
      <c r="F225" s="85"/>
      <c r="G225" s="67" t="s">
        <v>204</v>
      </c>
      <c r="I225">
        <v>1</v>
      </c>
      <c r="J225">
        <v>1</v>
      </c>
      <c r="K225">
        <v>1</v>
      </c>
      <c r="L225">
        <v>1</v>
      </c>
      <c r="M225">
        <v>1</v>
      </c>
      <c r="N225">
        <v>1</v>
      </c>
      <c r="O225">
        <v>1</v>
      </c>
      <c r="P225">
        <v>1</v>
      </c>
      <c r="V225" s="121">
        <v>0</v>
      </c>
      <c r="AM225">
        <v>29</v>
      </c>
    </row>
    <row r="226" spans="1:39" x14ac:dyDescent="0.35">
      <c r="A226" s="96">
        <v>30</v>
      </c>
      <c r="B226" s="96">
        <v>2</v>
      </c>
      <c r="C226" s="96" t="s">
        <v>234</v>
      </c>
      <c r="E226" s="79" t="s">
        <v>211</v>
      </c>
      <c r="F226" s="85"/>
      <c r="G226" s="67" t="s">
        <v>204</v>
      </c>
      <c r="I226">
        <v>1</v>
      </c>
      <c r="J226">
        <v>1</v>
      </c>
      <c r="K226">
        <v>1</v>
      </c>
      <c r="L226">
        <v>1</v>
      </c>
      <c r="M226">
        <v>1</v>
      </c>
      <c r="N226">
        <v>1</v>
      </c>
      <c r="O226">
        <v>1</v>
      </c>
      <c r="P226">
        <v>1</v>
      </c>
      <c r="V226" s="121">
        <v>0</v>
      </c>
      <c r="AM226">
        <v>30</v>
      </c>
    </row>
    <row r="227" spans="1:39" x14ac:dyDescent="0.35">
      <c r="A227" s="96">
        <v>31</v>
      </c>
      <c r="B227" s="96">
        <v>3</v>
      </c>
      <c r="C227" s="96" t="s">
        <v>585</v>
      </c>
      <c r="E227" s="79" t="s">
        <v>211</v>
      </c>
      <c r="F227" s="85"/>
      <c r="G227" s="67" t="s">
        <v>204</v>
      </c>
      <c r="J227">
        <v>1</v>
      </c>
      <c r="K227">
        <v>1</v>
      </c>
      <c r="L227">
        <v>1</v>
      </c>
      <c r="M227">
        <v>1</v>
      </c>
      <c r="N227">
        <v>1</v>
      </c>
      <c r="O227">
        <v>1</v>
      </c>
      <c r="P227">
        <v>1</v>
      </c>
      <c r="V227" s="121">
        <v>0</v>
      </c>
      <c r="AM227">
        <v>31</v>
      </c>
    </row>
    <row r="228" spans="1:39" x14ac:dyDescent="0.35">
      <c r="A228" s="96">
        <v>32</v>
      </c>
      <c r="B228" s="96">
        <v>3</v>
      </c>
      <c r="C228" s="96" t="s">
        <v>585</v>
      </c>
      <c r="E228" s="79" t="s">
        <v>211</v>
      </c>
      <c r="F228" s="85"/>
      <c r="G228" s="67" t="s">
        <v>204</v>
      </c>
      <c r="J228">
        <v>1</v>
      </c>
      <c r="K228">
        <v>1</v>
      </c>
      <c r="L228">
        <v>1</v>
      </c>
      <c r="M228">
        <v>1</v>
      </c>
      <c r="N228">
        <v>1</v>
      </c>
      <c r="O228">
        <v>1</v>
      </c>
      <c r="P228">
        <v>1</v>
      </c>
      <c r="V228" s="121">
        <v>0</v>
      </c>
      <c r="AM228">
        <v>32</v>
      </c>
    </row>
    <row r="229" spans="1:39" x14ac:dyDescent="0.35">
      <c r="A229" s="96">
        <v>33</v>
      </c>
      <c r="B229" s="96">
        <v>3</v>
      </c>
      <c r="C229" s="96" t="s">
        <v>584</v>
      </c>
      <c r="E229" s="79" t="s">
        <v>211</v>
      </c>
      <c r="F229" s="85"/>
      <c r="G229" s="67" t="s">
        <v>204</v>
      </c>
      <c r="J229">
        <v>1</v>
      </c>
      <c r="K229">
        <v>1</v>
      </c>
      <c r="L229">
        <v>1</v>
      </c>
      <c r="M229">
        <v>1</v>
      </c>
      <c r="N229">
        <v>1</v>
      </c>
      <c r="O229">
        <v>1</v>
      </c>
      <c r="P229">
        <v>1</v>
      </c>
      <c r="V229" s="121">
        <v>0</v>
      </c>
      <c r="AM229">
        <v>33</v>
      </c>
    </row>
    <row r="230" spans="1:39" x14ac:dyDescent="0.35">
      <c r="A230" s="96">
        <v>34</v>
      </c>
      <c r="B230" s="96">
        <v>3</v>
      </c>
      <c r="C230" s="96" t="s">
        <v>585</v>
      </c>
      <c r="E230" s="79" t="s">
        <v>211</v>
      </c>
      <c r="F230" s="85"/>
      <c r="G230" s="67" t="s">
        <v>204</v>
      </c>
      <c r="J230">
        <v>1</v>
      </c>
      <c r="K230">
        <v>1</v>
      </c>
      <c r="L230">
        <v>1</v>
      </c>
      <c r="M230">
        <v>1</v>
      </c>
      <c r="N230">
        <v>1</v>
      </c>
      <c r="O230">
        <v>1</v>
      </c>
      <c r="P230">
        <v>1</v>
      </c>
      <c r="V230" s="121">
        <v>0</v>
      </c>
      <c r="AM230">
        <v>34</v>
      </c>
    </row>
    <row r="231" spans="1:39" x14ac:dyDescent="0.35">
      <c r="A231" s="96">
        <v>35</v>
      </c>
      <c r="B231" s="96">
        <v>3</v>
      </c>
      <c r="C231" s="96" t="s">
        <v>585</v>
      </c>
      <c r="E231" s="79" t="s">
        <v>211</v>
      </c>
      <c r="F231" s="85"/>
      <c r="G231" s="67" t="s">
        <v>204</v>
      </c>
      <c r="J231">
        <v>1</v>
      </c>
      <c r="K231">
        <v>1</v>
      </c>
      <c r="L231">
        <v>1</v>
      </c>
      <c r="M231">
        <v>1</v>
      </c>
      <c r="N231">
        <v>1</v>
      </c>
      <c r="O231">
        <v>1</v>
      </c>
      <c r="P231">
        <v>1</v>
      </c>
      <c r="V231" s="121">
        <v>0</v>
      </c>
      <c r="AM231">
        <v>35</v>
      </c>
    </row>
    <row r="232" spans="1:39" x14ac:dyDescent="0.35">
      <c r="A232" s="96">
        <v>36</v>
      </c>
      <c r="B232" s="96">
        <v>3</v>
      </c>
      <c r="C232" s="96" t="s">
        <v>584</v>
      </c>
      <c r="E232" s="79" t="s">
        <v>211</v>
      </c>
      <c r="F232" s="85"/>
      <c r="G232" s="67" t="s">
        <v>204</v>
      </c>
      <c r="J232">
        <v>1</v>
      </c>
      <c r="K232">
        <v>1</v>
      </c>
      <c r="L232">
        <v>1</v>
      </c>
      <c r="M232">
        <v>1</v>
      </c>
      <c r="N232">
        <v>1</v>
      </c>
      <c r="O232">
        <v>1</v>
      </c>
      <c r="P232">
        <v>1</v>
      </c>
      <c r="V232" s="121">
        <v>0</v>
      </c>
      <c r="AM232">
        <v>36</v>
      </c>
    </row>
    <row r="233" spans="1:39" x14ac:dyDescent="0.35">
      <c r="A233" s="96">
        <v>37</v>
      </c>
      <c r="B233" s="96">
        <v>3</v>
      </c>
      <c r="C233" s="96" t="s">
        <v>234</v>
      </c>
      <c r="E233" s="79" t="s">
        <v>211</v>
      </c>
      <c r="F233" s="85"/>
      <c r="G233" s="67" t="s">
        <v>204</v>
      </c>
      <c r="J233">
        <v>1</v>
      </c>
      <c r="K233">
        <v>1</v>
      </c>
      <c r="L233">
        <v>1</v>
      </c>
      <c r="M233">
        <v>1</v>
      </c>
      <c r="N233">
        <v>1</v>
      </c>
      <c r="O233">
        <v>1</v>
      </c>
      <c r="P233">
        <v>1</v>
      </c>
      <c r="V233" s="121">
        <v>0</v>
      </c>
      <c r="AM233">
        <v>37</v>
      </c>
    </row>
    <row r="234" spans="1:39" x14ac:dyDescent="0.35">
      <c r="A234" s="96">
        <v>38</v>
      </c>
      <c r="B234" s="96">
        <v>3</v>
      </c>
      <c r="C234" s="96" t="s">
        <v>529</v>
      </c>
      <c r="E234" s="79" t="s">
        <v>211</v>
      </c>
      <c r="F234" s="85"/>
      <c r="G234" s="67" t="s">
        <v>204</v>
      </c>
      <c r="J234">
        <v>0</v>
      </c>
      <c r="K234">
        <v>1</v>
      </c>
      <c r="L234">
        <v>1</v>
      </c>
      <c r="M234">
        <v>1</v>
      </c>
      <c r="N234">
        <v>1</v>
      </c>
      <c r="O234">
        <v>1</v>
      </c>
      <c r="P234">
        <v>1</v>
      </c>
      <c r="V234" s="121">
        <v>0</v>
      </c>
      <c r="AM234">
        <v>38</v>
      </c>
    </row>
    <row r="235" spans="1:39" x14ac:dyDescent="0.35">
      <c r="A235" s="96">
        <v>39</v>
      </c>
      <c r="B235" s="96">
        <v>3</v>
      </c>
      <c r="C235" s="96" t="s">
        <v>234</v>
      </c>
      <c r="E235" s="79" t="s">
        <v>211</v>
      </c>
      <c r="F235" s="85"/>
      <c r="G235" s="67" t="s">
        <v>204</v>
      </c>
      <c r="J235">
        <v>1</v>
      </c>
      <c r="K235">
        <v>1</v>
      </c>
      <c r="L235">
        <v>1</v>
      </c>
      <c r="M235">
        <v>1</v>
      </c>
      <c r="N235">
        <v>1</v>
      </c>
      <c r="O235">
        <v>1</v>
      </c>
      <c r="P235">
        <v>1</v>
      </c>
      <c r="V235" s="121">
        <v>0</v>
      </c>
      <c r="AM235">
        <v>39</v>
      </c>
    </row>
    <row r="236" spans="1:39" x14ac:dyDescent="0.35">
      <c r="A236" s="96">
        <v>40</v>
      </c>
      <c r="B236" s="96">
        <v>3</v>
      </c>
      <c r="C236" s="96" t="s">
        <v>234</v>
      </c>
      <c r="E236" s="79" t="s">
        <v>211</v>
      </c>
      <c r="F236" s="85"/>
      <c r="G236" s="67" t="s">
        <v>204</v>
      </c>
      <c r="J236">
        <v>1</v>
      </c>
      <c r="K236">
        <v>1</v>
      </c>
      <c r="L236">
        <v>1</v>
      </c>
      <c r="M236">
        <v>1</v>
      </c>
      <c r="N236">
        <v>1</v>
      </c>
      <c r="O236">
        <v>1</v>
      </c>
      <c r="P236">
        <v>1</v>
      </c>
      <c r="V236" s="121">
        <v>0</v>
      </c>
      <c r="AM236">
        <v>40</v>
      </c>
    </row>
    <row r="237" spans="1:39" x14ac:dyDescent="0.35">
      <c r="A237" s="96">
        <v>41</v>
      </c>
      <c r="B237" s="96">
        <v>3</v>
      </c>
      <c r="C237" s="96" t="s">
        <v>251</v>
      </c>
      <c r="E237" s="79" t="s">
        <v>211</v>
      </c>
      <c r="F237" s="85"/>
      <c r="G237" s="67" t="s">
        <v>204</v>
      </c>
      <c r="J237">
        <v>1</v>
      </c>
      <c r="K237">
        <v>1</v>
      </c>
      <c r="L237">
        <v>1</v>
      </c>
      <c r="M237">
        <v>1</v>
      </c>
      <c r="N237">
        <v>1</v>
      </c>
      <c r="O237">
        <v>1</v>
      </c>
      <c r="P237">
        <v>1</v>
      </c>
      <c r="V237" s="121">
        <v>0</v>
      </c>
      <c r="AM237">
        <v>41</v>
      </c>
    </row>
    <row r="238" spans="1:39" x14ac:dyDescent="0.35">
      <c r="A238" s="96">
        <v>42</v>
      </c>
      <c r="B238" s="96">
        <v>3</v>
      </c>
      <c r="C238" s="96" t="s">
        <v>234</v>
      </c>
      <c r="E238" s="79" t="s">
        <v>211</v>
      </c>
      <c r="F238" s="85"/>
      <c r="G238" s="67" t="s">
        <v>204</v>
      </c>
      <c r="J238">
        <v>1</v>
      </c>
      <c r="K238">
        <v>1</v>
      </c>
      <c r="L238">
        <v>1</v>
      </c>
      <c r="M238">
        <v>1</v>
      </c>
      <c r="N238">
        <v>1</v>
      </c>
      <c r="O238">
        <v>1</v>
      </c>
      <c r="P238">
        <v>1</v>
      </c>
      <c r="V238" s="121">
        <v>0</v>
      </c>
      <c r="AM238">
        <v>42</v>
      </c>
    </row>
    <row r="239" spans="1:39" x14ac:dyDescent="0.35">
      <c r="A239" s="96">
        <v>43</v>
      </c>
      <c r="B239" s="96">
        <v>3</v>
      </c>
      <c r="C239" s="96" t="s">
        <v>251</v>
      </c>
      <c r="E239" s="79" t="s">
        <v>211</v>
      </c>
      <c r="F239" s="85"/>
      <c r="G239" s="67" t="s">
        <v>204</v>
      </c>
      <c r="J239">
        <v>1</v>
      </c>
      <c r="K239">
        <v>1</v>
      </c>
      <c r="L239">
        <v>1</v>
      </c>
      <c r="M239">
        <v>1</v>
      </c>
      <c r="N239">
        <v>1</v>
      </c>
      <c r="O239">
        <v>1</v>
      </c>
      <c r="P239">
        <v>1</v>
      </c>
      <c r="V239" s="121">
        <v>0</v>
      </c>
      <c r="AM239">
        <v>43</v>
      </c>
    </row>
    <row r="240" spans="1:39" x14ac:dyDescent="0.35">
      <c r="A240" s="96">
        <v>44</v>
      </c>
      <c r="B240" s="96">
        <v>3</v>
      </c>
      <c r="C240" s="96" t="s">
        <v>251</v>
      </c>
      <c r="E240" s="79" t="s">
        <v>211</v>
      </c>
      <c r="F240" s="85"/>
      <c r="G240" s="67" t="s">
        <v>204</v>
      </c>
      <c r="J240">
        <v>1</v>
      </c>
      <c r="K240">
        <v>1</v>
      </c>
      <c r="L240">
        <v>1</v>
      </c>
      <c r="M240">
        <v>1</v>
      </c>
      <c r="N240">
        <v>1</v>
      </c>
      <c r="O240">
        <v>1</v>
      </c>
      <c r="P240">
        <v>1</v>
      </c>
      <c r="V240" s="121">
        <v>0</v>
      </c>
      <c r="AM240">
        <v>44</v>
      </c>
    </row>
    <row r="241" spans="1:39" x14ac:dyDescent="0.35">
      <c r="A241" s="96">
        <v>45</v>
      </c>
      <c r="B241" s="96">
        <v>3</v>
      </c>
      <c r="C241" s="96" t="s">
        <v>251</v>
      </c>
      <c r="E241" s="79" t="s">
        <v>211</v>
      </c>
      <c r="F241" s="85"/>
      <c r="G241" s="67" t="s">
        <v>204</v>
      </c>
      <c r="J241">
        <v>1</v>
      </c>
      <c r="K241">
        <v>1</v>
      </c>
      <c r="L241">
        <v>1</v>
      </c>
      <c r="M241">
        <v>1</v>
      </c>
      <c r="N241">
        <v>1</v>
      </c>
      <c r="O241">
        <v>1</v>
      </c>
      <c r="P241">
        <v>1</v>
      </c>
      <c r="V241" s="121">
        <v>0</v>
      </c>
      <c r="AM241">
        <v>45</v>
      </c>
    </row>
    <row r="242" spans="1:39" x14ac:dyDescent="0.35">
      <c r="A242" s="96">
        <v>46</v>
      </c>
      <c r="B242" s="96">
        <v>4</v>
      </c>
      <c r="C242" s="96" t="s">
        <v>584</v>
      </c>
      <c r="E242" s="79" t="s">
        <v>211</v>
      </c>
      <c r="F242" s="85"/>
      <c r="G242" s="67" t="s">
        <v>204</v>
      </c>
      <c r="K242">
        <v>1</v>
      </c>
      <c r="L242">
        <v>1</v>
      </c>
      <c r="M242">
        <v>1</v>
      </c>
      <c r="N242">
        <v>1</v>
      </c>
      <c r="O242">
        <v>1</v>
      </c>
      <c r="P242">
        <v>1</v>
      </c>
      <c r="V242" s="121">
        <v>1</v>
      </c>
      <c r="AM242">
        <v>46</v>
      </c>
    </row>
    <row r="243" spans="1:39" x14ac:dyDescent="0.35">
      <c r="A243" s="96">
        <v>47</v>
      </c>
      <c r="B243" s="96">
        <v>4</v>
      </c>
      <c r="C243" s="96" t="s">
        <v>585</v>
      </c>
      <c r="E243" s="79" t="s">
        <v>211</v>
      </c>
      <c r="F243" s="85"/>
      <c r="G243" s="67" t="s">
        <v>204</v>
      </c>
      <c r="K243">
        <v>0</v>
      </c>
      <c r="L243">
        <v>1</v>
      </c>
      <c r="M243">
        <v>1</v>
      </c>
      <c r="N243">
        <v>1</v>
      </c>
      <c r="O243">
        <v>1</v>
      </c>
      <c r="P243">
        <v>1</v>
      </c>
      <c r="V243" s="121">
        <v>0</v>
      </c>
      <c r="AM243">
        <v>47</v>
      </c>
    </row>
    <row r="244" spans="1:39" x14ac:dyDescent="0.35">
      <c r="A244" s="96">
        <v>48</v>
      </c>
      <c r="B244" s="96">
        <v>4</v>
      </c>
      <c r="C244" s="96" t="s">
        <v>585</v>
      </c>
      <c r="E244" s="79" t="s">
        <v>211</v>
      </c>
      <c r="F244" s="85"/>
      <c r="G244" s="67" t="s">
        <v>204</v>
      </c>
      <c r="K244">
        <v>0</v>
      </c>
      <c r="L244">
        <v>1</v>
      </c>
      <c r="M244">
        <v>1</v>
      </c>
      <c r="N244">
        <v>1</v>
      </c>
      <c r="O244">
        <v>1</v>
      </c>
      <c r="P244">
        <v>1</v>
      </c>
      <c r="V244" s="121">
        <v>0</v>
      </c>
      <c r="AM244">
        <v>48</v>
      </c>
    </row>
    <row r="245" spans="1:39" x14ac:dyDescent="0.35">
      <c r="A245" s="96">
        <v>49</v>
      </c>
      <c r="B245" s="96">
        <v>4</v>
      </c>
      <c r="C245" s="96" t="s">
        <v>585</v>
      </c>
      <c r="E245" s="79" t="s">
        <v>211</v>
      </c>
      <c r="F245" s="85"/>
      <c r="G245" s="67" t="s">
        <v>204</v>
      </c>
      <c r="K245">
        <v>0</v>
      </c>
      <c r="L245">
        <v>1</v>
      </c>
      <c r="M245">
        <v>1</v>
      </c>
      <c r="N245">
        <v>1</v>
      </c>
      <c r="O245">
        <v>1</v>
      </c>
      <c r="P245">
        <v>1</v>
      </c>
      <c r="V245" s="121">
        <v>0</v>
      </c>
      <c r="AM245">
        <v>49</v>
      </c>
    </row>
    <row r="246" spans="1:39" x14ac:dyDescent="0.35">
      <c r="A246" s="96">
        <v>50</v>
      </c>
      <c r="B246" s="96">
        <v>4</v>
      </c>
      <c r="C246" s="96" t="s">
        <v>585</v>
      </c>
      <c r="E246" s="79" t="s">
        <v>211</v>
      </c>
      <c r="F246" s="85"/>
      <c r="G246" s="67" t="s">
        <v>204</v>
      </c>
      <c r="K246">
        <v>0</v>
      </c>
      <c r="L246">
        <v>1</v>
      </c>
      <c r="M246">
        <v>1</v>
      </c>
      <c r="N246">
        <v>1</v>
      </c>
      <c r="O246">
        <v>1</v>
      </c>
      <c r="P246">
        <v>1</v>
      </c>
      <c r="V246" s="121">
        <v>0</v>
      </c>
      <c r="AM246">
        <v>50</v>
      </c>
    </row>
    <row r="247" spans="1:39" x14ac:dyDescent="0.35">
      <c r="A247" s="96">
        <v>51</v>
      </c>
      <c r="B247" s="96">
        <v>4</v>
      </c>
      <c r="C247" s="96" t="s">
        <v>234</v>
      </c>
      <c r="E247" s="79" t="s">
        <v>211</v>
      </c>
      <c r="F247" s="85"/>
      <c r="G247" s="67" t="s">
        <v>204</v>
      </c>
      <c r="K247">
        <v>1</v>
      </c>
      <c r="L247">
        <v>1</v>
      </c>
      <c r="M247">
        <v>1</v>
      </c>
      <c r="N247">
        <v>1</v>
      </c>
      <c r="O247">
        <v>1</v>
      </c>
      <c r="P247">
        <v>1</v>
      </c>
      <c r="V247" s="121">
        <v>0</v>
      </c>
      <c r="AM247">
        <v>51</v>
      </c>
    </row>
    <row r="248" spans="1:39" x14ac:dyDescent="0.35">
      <c r="A248" s="96">
        <v>52</v>
      </c>
      <c r="B248" s="96">
        <v>4</v>
      </c>
      <c r="C248" s="96" t="s">
        <v>584</v>
      </c>
      <c r="E248" s="79" t="s">
        <v>211</v>
      </c>
      <c r="F248" s="85"/>
      <c r="G248" s="67" t="s">
        <v>204</v>
      </c>
      <c r="K248">
        <v>1</v>
      </c>
      <c r="L248">
        <v>1</v>
      </c>
      <c r="M248">
        <v>1</v>
      </c>
      <c r="N248">
        <v>1</v>
      </c>
      <c r="O248">
        <v>1</v>
      </c>
      <c r="P248">
        <v>1</v>
      </c>
      <c r="V248" s="121">
        <v>0</v>
      </c>
      <c r="AM248">
        <v>52</v>
      </c>
    </row>
    <row r="249" spans="1:39" x14ac:dyDescent="0.35">
      <c r="A249" s="96">
        <v>53</v>
      </c>
      <c r="B249" s="96">
        <v>4</v>
      </c>
      <c r="C249" s="96" t="s">
        <v>235</v>
      </c>
      <c r="E249" s="79" t="s">
        <v>211</v>
      </c>
      <c r="F249" s="85"/>
      <c r="G249" s="67" t="s">
        <v>204</v>
      </c>
      <c r="K249">
        <v>1</v>
      </c>
      <c r="L249">
        <v>1</v>
      </c>
      <c r="M249">
        <v>1</v>
      </c>
      <c r="N249">
        <v>1</v>
      </c>
      <c r="O249">
        <v>1</v>
      </c>
      <c r="P249">
        <v>1</v>
      </c>
      <c r="V249" s="121">
        <v>0</v>
      </c>
      <c r="AM249">
        <v>53</v>
      </c>
    </row>
    <row r="250" spans="1:39" x14ac:dyDescent="0.35">
      <c r="A250" s="96">
        <v>54</v>
      </c>
      <c r="B250" s="96">
        <v>4</v>
      </c>
      <c r="C250" s="96" t="s">
        <v>234</v>
      </c>
      <c r="E250" s="79" t="s">
        <v>211</v>
      </c>
      <c r="F250" s="85"/>
      <c r="G250" s="67" t="s">
        <v>204</v>
      </c>
      <c r="K250">
        <v>1</v>
      </c>
      <c r="L250">
        <v>1</v>
      </c>
      <c r="M250">
        <v>1</v>
      </c>
      <c r="N250">
        <v>1</v>
      </c>
      <c r="O250">
        <v>1</v>
      </c>
      <c r="P250">
        <v>1</v>
      </c>
      <c r="V250" s="121">
        <v>0</v>
      </c>
      <c r="AM250">
        <v>54</v>
      </c>
    </row>
    <row r="251" spans="1:39" x14ac:dyDescent="0.35">
      <c r="A251" s="96">
        <v>55</v>
      </c>
      <c r="B251" s="96">
        <v>4</v>
      </c>
      <c r="C251" s="96" t="s">
        <v>529</v>
      </c>
      <c r="E251" s="79" t="s">
        <v>211</v>
      </c>
      <c r="F251" s="85"/>
      <c r="G251" s="67" t="s">
        <v>204</v>
      </c>
      <c r="K251">
        <v>1</v>
      </c>
      <c r="L251">
        <v>1</v>
      </c>
      <c r="M251">
        <v>1</v>
      </c>
      <c r="N251">
        <v>1</v>
      </c>
      <c r="O251">
        <v>1</v>
      </c>
      <c r="P251">
        <v>1</v>
      </c>
      <c r="V251" s="121">
        <v>0</v>
      </c>
      <c r="AM251">
        <v>55</v>
      </c>
    </row>
    <row r="252" spans="1:39" x14ac:dyDescent="0.35">
      <c r="A252" s="96">
        <v>56</v>
      </c>
      <c r="B252" s="96">
        <v>4</v>
      </c>
      <c r="C252" s="96" t="s">
        <v>234</v>
      </c>
      <c r="E252" s="79" t="s">
        <v>211</v>
      </c>
      <c r="F252" s="85"/>
      <c r="G252" s="67" t="s">
        <v>204</v>
      </c>
      <c r="K252">
        <v>1</v>
      </c>
      <c r="L252">
        <v>1</v>
      </c>
      <c r="M252">
        <v>1</v>
      </c>
      <c r="N252">
        <v>1</v>
      </c>
      <c r="O252">
        <v>1</v>
      </c>
      <c r="P252">
        <v>1</v>
      </c>
      <c r="V252" s="121">
        <v>0</v>
      </c>
      <c r="AM252">
        <v>56</v>
      </c>
    </row>
    <row r="253" spans="1:39" x14ac:dyDescent="0.35">
      <c r="A253" s="96">
        <v>57</v>
      </c>
      <c r="B253" s="96">
        <v>4</v>
      </c>
      <c r="C253" s="96" t="s">
        <v>234</v>
      </c>
      <c r="E253" s="79" t="s">
        <v>211</v>
      </c>
      <c r="F253" s="85"/>
      <c r="G253" s="67" t="s">
        <v>204</v>
      </c>
      <c r="K253">
        <v>1</v>
      </c>
      <c r="L253">
        <v>1</v>
      </c>
      <c r="M253">
        <v>1</v>
      </c>
      <c r="N253">
        <v>1</v>
      </c>
      <c r="O253">
        <v>1</v>
      </c>
      <c r="P253">
        <v>1</v>
      </c>
      <c r="V253" s="121">
        <v>0</v>
      </c>
      <c r="AM253">
        <v>57</v>
      </c>
    </row>
    <row r="254" spans="1:39" x14ac:dyDescent="0.35">
      <c r="A254" s="96">
        <v>58</v>
      </c>
      <c r="B254" s="96">
        <v>4</v>
      </c>
      <c r="C254" s="96" t="s">
        <v>251</v>
      </c>
      <c r="E254" s="79" t="s">
        <v>211</v>
      </c>
      <c r="F254" s="85"/>
      <c r="G254" s="67" t="s">
        <v>204</v>
      </c>
      <c r="K254">
        <v>1</v>
      </c>
      <c r="L254">
        <v>1</v>
      </c>
      <c r="M254">
        <v>1</v>
      </c>
      <c r="N254">
        <v>1</v>
      </c>
      <c r="O254">
        <v>1</v>
      </c>
      <c r="P254">
        <v>1</v>
      </c>
      <c r="V254" s="121">
        <v>0</v>
      </c>
      <c r="AM254">
        <v>58</v>
      </c>
    </row>
    <row r="255" spans="1:39" x14ac:dyDescent="0.35">
      <c r="A255" s="96">
        <v>59</v>
      </c>
      <c r="B255" s="96">
        <v>4</v>
      </c>
      <c r="C255" s="96" t="s">
        <v>251</v>
      </c>
      <c r="E255" s="79" t="s">
        <v>211</v>
      </c>
      <c r="F255" s="85"/>
      <c r="G255" s="67" t="s">
        <v>204</v>
      </c>
      <c r="K255">
        <v>1</v>
      </c>
      <c r="L255">
        <v>1</v>
      </c>
      <c r="M255">
        <v>1</v>
      </c>
      <c r="N255">
        <v>1</v>
      </c>
      <c r="O255">
        <v>1</v>
      </c>
      <c r="P255">
        <v>1</v>
      </c>
      <c r="V255" s="121">
        <v>0</v>
      </c>
      <c r="AM255">
        <v>59</v>
      </c>
    </row>
    <row r="256" spans="1:39" x14ac:dyDescent="0.35">
      <c r="A256" s="96">
        <v>60</v>
      </c>
      <c r="B256" s="96">
        <v>4</v>
      </c>
      <c r="C256" s="96" t="s">
        <v>235</v>
      </c>
      <c r="E256" s="79" t="s">
        <v>211</v>
      </c>
      <c r="F256" s="85"/>
      <c r="G256" s="67" t="s">
        <v>204</v>
      </c>
      <c r="K256">
        <v>1</v>
      </c>
      <c r="L256">
        <v>1</v>
      </c>
      <c r="M256">
        <v>1</v>
      </c>
      <c r="N256">
        <v>1</v>
      </c>
      <c r="O256">
        <v>1</v>
      </c>
      <c r="P256">
        <v>1</v>
      </c>
      <c r="V256" s="121">
        <v>0</v>
      </c>
      <c r="AM256">
        <v>60</v>
      </c>
    </row>
    <row r="257" spans="1:39" x14ac:dyDescent="0.35">
      <c r="A257" s="96">
        <v>61</v>
      </c>
      <c r="B257" s="96">
        <v>5</v>
      </c>
      <c r="C257" s="96" t="s">
        <v>585</v>
      </c>
      <c r="E257" s="79" t="s">
        <v>211</v>
      </c>
      <c r="F257" s="85"/>
      <c r="G257" s="67" t="s">
        <v>204</v>
      </c>
      <c r="L257">
        <v>0</v>
      </c>
      <c r="M257">
        <v>1</v>
      </c>
      <c r="N257">
        <v>1</v>
      </c>
      <c r="O257">
        <v>1</v>
      </c>
      <c r="P257">
        <v>1</v>
      </c>
      <c r="V257" s="121">
        <v>0</v>
      </c>
      <c r="AM257">
        <v>61</v>
      </c>
    </row>
    <row r="258" spans="1:39" x14ac:dyDescent="0.35">
      <c r="A258" s="96">
        <v>62</v>
      </c>
      <c r="B258" s="96">
        <v>5</v>
      </c>
      <c r="C258" s="96" t="s">
        <v>585</v>
      </c>
      <c r="E258" s="79" t="s">
        <v>211</v>
      </c>
      <c r="F258" s="85"/>
      <c r="G258" s="67" t="s">
        <v>204</v>
      </c>
      <c r="L258">
        <v>0</v>
      </c>
      <c r="M258">
        <v>1</v>
      </c>
      <c r="N258">
        <v>1</v>
      </c>
      <c r="O258">
        <v>1</v>
      </c>
      <c r="P258">
        <v>1</v>
      </c>
      <c r="V258" s="121">
        <v>0</v>
      </c>
      <c r="AM258">
        <v>62</v>
      </c>
    </row>
    <row r="259" spans="1:39" x14ac:dyDescent="0.35">
      <c r="A259" s="96">
        <v>63</v>
      </c>
      <c r="B259" s="96">
        <v>5</v>
      </c>
      <c r="C259" s="96" t="s">
        <v>584</v>
      </c>
      <c r="E259" s="79" t="s">
        <v>211</v>
      </c>
      <c r="F259" s="85"/>
      <c r="G259" s="67" t="s">
        <v>204</v>
      </c>
      <c r="L259">
        <v>1</v>
      </c>
      <c r="M259">
        <v>1</v>
      </c>
      <c r="N259">
        <v>1</v>
      </c>
      <c r="O259">
        <v>1</v>
      </c>
      <c r="P259">
        <v>1</v>
      </c>
      <c r="V259" s="121">
        <v>0</v>
      </c>
      <c r="AM259">
        <v>63</v>
      </c>
    </row>
    <row r="260" spans="1:39" x14ac:dyDescent="0.35">
      <c r="A260" s="96">
        <v>64</v>
      </c>
      <c r="B260" s="96">
        <v>5</v>
      </c>
      <c r="C260" s="96" t="s">
        <v>585</v>
      </c>
      <c r="E260" s="79" t="s">
        <v>211</v>
      </c>
      <c r="F260" s="85"/>
      <c r="G260" s="67" t="s">
        <v>204</v>
      </c>
      <c r="L260">
        <v>0</v>
      </c>
      <c r="M260">
        <v>1</v>
      </c>
      <c r="N260">
        <v>1</v>
      </c>
      <c r="O260">
        <v>1</v>
      </c>
      <c r="P260">
        <v>1</v>
      </c>
      <c r="V260" s="121">
        <v>0</v>
      </c>
      <c r="AM260">
        <v>64</v>
      </c>
    </row>
    <row r="261" spans="1:39" x14ac:dyDescent="0.35">
      <c r="A261" s="96">
        <v>65</v>
      </c>
      <c r="B261" s="96">
        <v>5</v>
      </c>
      <c r="C261" s="96" t="s">
        <v>585</v>
      </c>
      <c r="E261" s="79" t="s">
        <v>211</v>
      </c>
      <c r="F261" s="85"/>
      <c r="G261" s="67" t="s">
        <v>204</v>
      </c>
      <c r="L261">
        <v>1</v>
      </c>
      <c r="M261">
        <v>1</v>
      </c>
      <c r="N261">
        <v>1</v>
      </c>
      <c r="O261">
        <v>1</v>
      </c>
      <c r="P261">
        <v>1</v>
      </c>
      <c r="V261" s="121">
        <v>0</v>
      </c>
      <c r="AM261">
        <v>65</v>
      </c>
    </row>
    <row r="262" spans="1:39" x14ac:dyDescent="0.35">
      <c r="A262" s="96">
        <v>66</v>
      </c>
      <c r="B262" s="96">
        <v>5</v>
      </c>
      <c r="C262" s="96" t="s">
        <v>585</v>
      </c>
      <c r="E262" s="79" t="s">
        <v>211</v>
      </c>
      <c r="F262" s="85"/>
      <c r="G262" s="67" t="s">
        <v>204</v>
      </c>
      <c r="L262">
        <v>1</v>
      </c>
      <c r="M262">
        <v>1</v>
      </c>
      <c r="N262">
        <v>1</v>
      </c>
      <c r="O262">
        <v>1</v>
      </c>
      <c r="P262">
        <v>1</v>
      </c>
      <c r="V262" s="121">
        <v>0</v>
      </c>
      <c r="AM262">
        <v>66</v>
      </c>
    </row>
    <row r="263" spans="1:39" x14ac:dyDescent="0.35">
      <c r="A263" s="96">
        <v>67</v>
      </c>
      <c r="B263" s="96">
        <v>5</v>
      </c>
      <c r="C263" s="96" t="s">
        <v>234</v>
      </c>
      <c r="E263" s="79" t="s">
        <v>211</v>
      </c>
      <c r="F263" s="85"/>
      <c r="G263" s="67" t="s">
        <v>204</v>
      </c>
      <c r="L263">
        <v>1</v>
      </c>
      <c r="M263">
        <v>1</v>
      </c>
      <c r="N263">
        <v>1</v>
      </c>
      <c r="O263">
        <v>1</v>
      </c>
      <c r="P263">
        <v>1</v>
      </c>
      <c r="V263" s="121">
        <v>0</v>
      </c>
      <c r="AM263">
        <v>67</v>
      </c>
    </row>
    <row r="264" spans="1:39" x14ac:dyDescent="0.35">
      <c r="A264" s="96">
        <v>68</v>
      </c>
      <c r="B264" s="96">
        <v>5</v>
      </c>
      <c r="C264" s="96" t="s">
        <v>234</v>
      </c>
      <c r="E264" s="79" t="s">
        <v>211</v>
      </c>
      <c r="F264" s="85"/>
      <c r="G264" s="67" t="s">
        <v>204</v>
      </c>
      <c r="L264">
        <v>1</v>
      </c>
      <c r="M264">
        <v>1</v>
      </c>
      <c r="N264">
        <v>1</v>
      </c>
      <c r="O264">
        <v>1</v>
      </c>
      <c r="P264">
        <v>1</v>
      </c>
      <c r="V264" s="121">
        <v>0</v>
      </c>
      <c r="AM264">
        <v>68</v>
      </c>
    </row>
    <row r="265" spans="1:39" x14ac:dyDescent="0.35">
      <c r="A265" s="96">
        <v>69</v>
      </c>
      <c r="B265" s="96">
        <v>5</v>
      </c>
      <c r="C265" s="96" t="s">
        <v>235</v>
      </c>
      <c r="E265" s="79" t="s">
        <v>211</v>
      </c>
      <c r="F265" s="85"/>
      <c r="G265" s="67" t="s">
        <v>204</v>
      </c>
      <c r="L265">
        <v>1</v>
      </c>
      <c r="M265">
        <v>1</v>
      </c>
      <c r="N265">
        <v>1</v>
      </c>
      <c r="O265">
        <v>1</v>
      </c>
      <c r="P265">
        <v>1</v>
      </c>
      <c r="V265" s="121">
        <v>0</v>
      </c>
      <c r="AM265">
        <v>69</v>
      </c>
    </row>
    <row r="266" spans="1:39" x14ac:dyDescent="0.35">
      <c r="A266" s="96">
        <v>70</v>
      </c>
      <c r="B266" s="96">
        <v>5</v>
      </c>
      <c r="C266" s="96" t="s">
        <v>234</v>
      </c>
      <c r="E266" s="79" t="s">
        <v>211</v>
      </c>
      <c r="F266" s="85"/>
      <c r="G266" s="67" t="s">
        <v>204</v>
      </c>
      <c r="L266">
        <v>1</v>
      </c>
      <c r="M266">
        <v>1</v>
      </c>
      <c r="N266">
        <v>1</v>
      </c>
      <c r="O266">
        <v>1</v>
      </c>
      <c r="P266">
        <v>1</v>
      </c>
      <c r="V266" s="121">
        <v>0</v>
      </c>
      <c r="AM266">
        <v>70</v>
      </c>
    </row>
    <row r="267" spans="1:39" x14ac:dyDescent="0.35">
      <c r="A267" s="96">
        <v>71</v>
      </c>
      <c r="B267" s="96">
        <v>5</v>
      </c>
      <c r="C267" s="96" t="s">
        <v>529</v>
      </c>
      <c r="E267" s="79" t="s">
        <v>211</v>
      </c>
      <c r="F267" s="85"/>
      <c r="G267" s="67" t="s">
        <v>204</v>
      </c>
      <c r="L267">
        <v>1</v>
      </c>
      <c r="M267">
        <v>1</v>
      </c>
      <c r="N267">
        <v>1</v>
      </c>
      <c r="O267">
        <v>1</v>
      </c>
      <c r="P267">
        <v>1</v>
      </c>
      <c r="V267" s="121">
        <v>0</v>
      </c>
      <c r="AM267">
        <v>71</v>
      </c>
    </row>
    <row r="268" spans="1:39" x14ac:dyDescent="0.35">
      <c r="A268" s="96">
        <v>72</v>
      </c>
      <c r="B268" s="96">
        <v>5</v>
      </c>
      <c r="C268" s="96" t="s">
        <v>251</v>
      </c>
      <c r="E268" s="79" t="s">
        <v>211</v>
      </c>
      <c r="F268" s="85"/>
      <c r="G268" s="67" t="s">
        <v>204</v>
      </c>
      <c r="L268">
        <v>1</v>
      </c>
      <c r="M268">
        <v>1</v>
      </c>
      <c r="N268">
        <v>1</v>
      </c>
      <c r="O268">
        <v>1</v>
      </c>
      <c r="P268">
        <v>1</v>
      </c>
      <c r="V268" s="121">
        <v>0</v>
      </c>
      <c r="AM268">
        <v>72</v>
      </c>
    </row>
    <row r="269" spans="1:39" x14ac:dyDescent="0.35">
      <c r="A269" s="96">
        <v>73</v>
      </c>
      <c r="B269" s="96">
        <v>5</v>
      </c>
      <c r="C269" s="96" t="s">
        <v>251</v>
      </c>
      <c r="E269" s="79" t="s">
        <v>211</v>
      </c>
      <c r="F269" s="85"/>
      <c r="G269" s="67" t="s">
        <v>204</v>
      </c>
      <c r="L269">
        <v>1</v>
      </c>
      <c r="M269">
        <v>1</v>
      </c>
      <c r="N269">
        <v>1</v>
      </c>
      <c r="O269">
        <v>1</v>
      </c>
      <c r="P269">
        <v>1</v>
      </c>
      <c r="V269" s="121">
        <v>0</v>
      </c>
      <c r="AM269">
        <v>73</v>
      </c>
    </row>
    <row r="270" spans="1:39" x14ac:dyDescent="0.35">
      <c r="A270" s="96">
        <v>74</v>
      </c>
      <c r="B270" s="96">
        <v>5</v>
      </c>
      <c r="C270" s="96" t="s">
        <v>251</v>
      </c>
      <c r="E270" s="79" t="s">
        <v>211</v>
      </c>
      <c r="F270" s="85"/>
      <c r="G270" s="67" t="s">
        <v>204</v>
      </c>
      <c r="L270">
        <v>1</v>
      </c>
      <c r="M270">
        <v>1</v>
      </c>
      <c r="N270">
        <v>1</v>
      </c>
      <c r="O270">
        <v>1</v>
      </c>
      <c r="P270">
        <v>1</v>
      </c>
      <c r="V270" s="121">
        <v>0</v>
      </c>
      <c r="AM270">
        <v>74</v>
      </c>
    </row>
    <row r="271" spans="1:39" x14ac:dyDescent="0.35">
      <c r="A271" s="124">
        <v>75</v>
      </c>
      <c r="B271" s="124">
        <v>5</v>
      </c>
      <c r="C271" s="124" t="s">
        <v>251</v>
      </c>
      <c r="D271" s="15"/>
      <c r="E271" s="125" t="s">
        <v>211</v>
      </c>
      <c r="F271" s="126"/>
      <c r="G271" s="127" t="s">
        <v>204</v>
      </c>
      <c r="H271" s="15"/>
      <c r="I271" s="15"/>
      <c r="J271" s="15"/>
      <c r="K271" s="15"/>
      <c r="L271" s="15">
        <v>1</v>
      </c>
      <c r="M271" s="15">
        <v>1</v>
      </c>
      <c r="N271" s="15">
        <v>1</v>
      </c>
      <c r="O271" s="15">
        <v>1</v>
      </c>
      <c r="P271" s="15">
        <v>1</v>
      </c>
      <c r="V271" s="121">
        <v>0</v>
      </c>
      <c r="AM271">
        <v>75</v>
      </c>
    </row>
    <row r="272" spans="1:39" x14ac:dyDescent="0.35">
      <c r="A272" s="96">
        <v>1</v>
      </c>
      <c r="B272" s="96">
        <v>1</v>
      </c>
      <c r="C272" s="96" t="s">
        <v>585</v>
      </c>
      <c r="E272" s="79" t="s">
        <v>218</v>
      </c>
      <c r="F272" s="85"/>
      <c r="G272" t="s">
        <v>204</v>
      </c>
      <c r="H272">
        <v>0</v>
      </c>
      <c r="I272">
        <v>0</v>
      </c>
      <c r="J272">
        <v>1</v>
      </c>
      <c r="K272">
        <v>1</v>
      </c>
      <c r="L272">
        <v>1</v>
      </c>
      <c r="M272">
        <v>1</v>
      </c>
      <c r="N272">
        <v>1</v>
      </c>
      <c r="O272">
        <v>0</v>
      </c>
      <c r="P272">
        <v>0</v>
      </c>
      <c r="V272" s="121">
        <v>0</v>
      </c>
      <c r="AM272">
        <v>1</v>
      </c>
    </row>
    <row r="273" spans="1:39" x14ac:dyDescent="0.35">
      <c r="A273" s="96">
        <v>2</v>
      </c>
      <c r="B273" s="96">
        <v>1</v>
      </c>
      <c r="C273" s="96" t="s">
        <v>585</v>
      </c>
      <c r="E273" s="79" t="s">
        <v>218</v>
      </c>
      <c r="F273" s="85"/>
      <c r="G273" t="s">
        <v>204</v>
      </c>
      <c r="H273">
        <v>0</v>
      </c>
      <c r="I273">
        <v>0</v>
      </c>
      <c r="J273">
        <v>0</v>
      </c>
      <c r="K273">
        <v>1</v>
      </c>
      <c r="L273">
        <v>1</v>
      </c>
      <c r="M273">
        <v>1</v>
      </c>
      <c r="N273">
        <v>1</v>
      </c>
      <c r="O273">
        <v>1</v>
      </c>
      <c r="P273">
        <v>0</v>
      </c>
      <c r="V273" s="121">
        <v>0</v>
      </c>
      <c r="AM273">
        <v>2</v>
      </c>
    </row>
    <row r="274" spans="1:39" x14ac:dyDescent="0.35">
      <c r="A274" s="96">
        <v>3</v>
      </c>
      <c r="B274" s="96">
        <v>1</v>
      </c>
      <c r="C274" s="96" t="s">
        <v>585</v>
      </c>
      <c r="E274" s="79" t="s">
        <v>218</v>
      </c>
      <c r="F274" s="85"/>
      <c r="G274" t="s">
        <v>204</v>
      </c>
      <c r="H274">
        <v>0</v>
      </c>
      <c r="I274">
        <v>0</v>
      </c>
      <c r="J274">
        <v>1</v>
      </c>
      <c r="K274">
        <v>1</v>
      </c>
      <c r="L274">
        <v>1</v>
      </c>
      <c r="M274">
        <v>1</v>
      </c>
      <c r="N274">
        <v>1</v>
      </c>
      <c r="O274">
        <v>0</v>
      </c>
      <c r="P274">
        <v>0</v>
      </c>
      <c r="V274" s="121">
        <v>0</v>
      </c>
      <c r="AM274">
        <v>3</v>
      </c>
    </row>
    <row r="275" spans="1:39" x14ac:dyDescent="0.35">
      <c r="A275" s="96">
        <v>4</v>
      </c>
      <c r="B275" s="96">
        <v>1</v>
      </c>
      <c r="C275" s="96" t="s">
        <v>585</v>
      </c>
      <c r="E275" s="79" t="s">
        <v>218</v>
      </c>
      <c r="F275" s="85"/>
      <c r="G275" t="s">
        <v>204</v>
      </c>
      <c r="H275">
        <v>0</v>
      </c>
      <c r="I275">
        <v>0</v>
      </c>
      <c r="J275">
        <v>1</v>
      </c>
      <c r="K275">
        <v>1</v>
      </c>
      <c r="L275">
        <v>1</v>
      </c>
      <c r="M275">
        <v>1</v>
      </c>
      <c r="N275">
        <v>1</v>
      </c>
      <c r="O275">
        <v>0</v>
      </c>
      <c r="P275">
        <v>0</v>
      </c>
      <c r="V275" s="121">
        <v>0</v>
      </c>
      <c r="AM275">
        <v>4</v>
      </c>
    </row>
    <row r="276" spans="1:39" x14ac:dyDescent="0.35">
      <c r="A276" s="96">
        <v>5</v>
      </c>
      <c r="B276" s="96">
        <v>1</v>
      </c>
      <c r="C276" s="96" t="s">
        <v>585</v>
      </c>
      <c r="E276" s="79" t="s">
        <v>218</v>
      </c>
      <c r="F276" s="85"/>
      <c r="G276" t="s">
        <v>204</v>
      </c>
      <c r="H276">
        <v>0</v>
      </c>
      <c r="I276">
        <v>0</v>
      </c>
      <c r="J276">
        <v>1</v>
      </c>
      <c r="K276">
        <v>1</v>
      </c>
      <c r="L276">
        <v>1</v>
      </c>
      <c r="M276">
        <v>1</v>
      </c>
      <c r="N276">
        <v>1</v>
      </c>
      <c r="O276">
        <v>0</v>
      </c>
      <c r="P276">
        <v>0</v>
      </c>
      <c r="V276" s="121">
        <v>0</v>
      </c>
      <c r="AM276">
        <v>5</v>
      </c>
    </row>
    <row r="277" spans="1:39" x14ac:dyDescent="0.35">
      <c r="A277" s="96">
        <v>6</v>
      </c>
      <c r="B277" s="96">
        <v>1</v>
      </c>
      <c r="C277" s="96" t="s">
        <v>529</v>
      </c>
      <c r="E277" s="79" t="s">
        <v>218</v>
      </c>
      <c r="F277" s="85"/>
      <c r="G277" t="s">
        <v>204</v>
      </c>
      <c r="H277">
        <v>0</v>
      </c>
      <c r="I277">
        <v>0</v>
      </c>
      <c r="J277">
        <v>1</v>
      </c>
      <c r="K277">
        <v>1</v>
      </c>
      <c r="L277">
        <v>1</v>
      </c>
      <c r="M277">
        <v>1</v>
      </c>
      <c r="N277">
        <v>1</v>
      </c>
      <c r="O277">
        <v>0</v>
      </c>
      <c r="P277">
        <v>0</v>
      </c>
      <c r="V277" s="121">
        <v>0</v>
      </c>
      <c r="AM277">
        <v>6</v>
      </c>
    </row>
    <row r="278" spans="1:39" x14ac:dyDescent="0.35">
      <c r="A278" s="96">
        <v>7</v>
      </c>
      <c r="B278" s="96">
        <v>1</v>
      </c>
      <c r="C278" s="96" t="s">
        <v>235</v>
      </c>
      <c r="E278" s="79" t="s">
        <v>218</v>
      </c>
      <c r="F278" s="85"/>
      <c r="G278" t="s">
        <v>204</v>
      </c>
      <c r="H278">
        <v>0</v>
      </c>
      <c r="I278">
        <v>1</v>
      </c>
      <c r="J278">
        <v>1</v>
      </c>
      <c r="K278">
        <v>1</v>
      </c>
      <c r="L278">
        <v>1</v>
      </c>
      <c r="M278">
        <v>1</v>
      </c>
      <c r="N278">
        <v>0</v>
      </c>
      <c r="O278">
        <v>0</v>
      </c>
      <c r="P278">
        <v>0</v>
      </c>
      <c r="V278" s="121">
        <v>0</v>
      </c>
      <c r="AM278">
        <v>7</v>
      </c>
    </row>
    <row r="279" spans="1:39" x14ac:dyDescent="0.35">
      <c r="A279" s="96">
        <v>8</v>
      </c>
      <c r="B279" s="96">
        <v>1</v>
      </c>
      <c r="C279" s="96" t="s">
        <v>234</v>
      </c>
      <c r="E279" s="79" t="s">
        <v>218</v>
      </c>
      <c r="F279" s="85"/>
      <c r="G279" t="s">
        <v>204</v>
      </c>
      <c r="H279">
        <v>0</v>
      </c>
      <c r="I279">
        <v>1</v>
      </c>
      <c r="J279">
        <v>1</v>
      </c>
      <c r="K279">
        <v>1</v>
      </c>
      <c r="L279">
        <v>1</v>
      </c>
      <c r="M279">
        <v>1</v>
      </c>
      <c r="N279">
        <v>0</v>
      </c>
      <c r="O279">
        <v>0</v>
      </c>
      <c r="P279">
        <v>0</v>
      </c>
      <c r="V279" s="121">
        <v>0</v>
      </c>
      <c r="AM279">
        <v>8</v>
      </c>
    </row>
    <row r="280" spans="1:39" x14ac:dyDescent="0.35">
      <c r="A280" s="96">
        <v>9</v>
      </c>
      <c r="B280" s="96">
        <v>1</v>
      </c>
      <c r="C280" s="96" t="s">
        <v>529</v>
      </c>
      <c r="E280" s="79" t="s">
        <v>218</v>
      </c>
      <c r="F280" s="85"/>
      <c r="G280" t="s">
        <v>204</v>
      </c>
      <c r="H280">
        <v>0</v>
      </c>
      <c r="I280">
        <v>0</v>
      </c>
      <c r="J280">
        <v>1</v>
      </c>
      <c r="K280">
        <v>1</v>
      </c>
      <c r="L280">
        <v>1</v>
      </c>
      <c r="M280">
        <v>1</v>
      </c>
      <c r="N280">
        <v>1</v>
      </c>
      <c r="O280">
        <v>0</v>
      </c>
      <c r="P280">
        <v>0</v>
      </c>
      <c r="V280" s="121">
        <v>0</v>
      </c>
      <c r="AM280">
        <v>9</v>
      </c>
    </row>
    <row r="281" spans="1:39" x14ac:dyDescent="0.35">
      <c r="A281" s="96">
        <v>10</v>
      </c>
      <c r="B281" s="96">
        <v>1</v>
      </c>
      <c r="C281" s="96" t="s">
        <v>235</v>
      </c>
      <c r="E281" s="79" t="s">
        <v>218</v>
      </c>
      <c r="F281" s="85"/>
      <c r="G281" t="s">
        <v>204</v>
      </c>
      <c r="H281">
        <v>0</v>
      </c>
      <c r="I281">
        <v>1</v>
      </c>
      <c r="J281">
        <v>1</v>
      </c>
      <c r="K281">
        <v>1</v>
      </c>
      <c r="L281">
        <v>1</v>
      </c>
      <c r="M281">
        <v>1</v>
      </c>
      <c r="N281">
        <v>0</v>
      </c>
      <c r="O281">
        <v>0</v>
      </c>
      <c r="P281">
        <v>0</v>
      </c>
      <c r="V281" s="121">
        <v>0</v>
      </c>
      <c r="AM281">
        <v>10</v>
      </c>
    </row>
    <row r="282" spans="1:39" x14ac:dyDescent="0.35">
      <c r="A282" s="96">
        <v>11</v>
      </c>
      <c r="B282" s="96">
        <v>1</v>
      </c>
      <c r="C282" s="96" t="s">
        <v>251</v>
      </c>
      <c r="E282" s="79" t="s">
        <v>218</v>
      </c>
      <c r="F282" s="85"/>
      <c r="G282" t="s">
        <v>204</v>
      </c>
      <c r="H282">
        <v>0</v>
      </c>
      <c r="I282">
        <v>1</v>
      </c>
      <c r="J282">
        <v>1</v>
      </c>
      <c r="K282">
        <v>1</v>
      </c>
      <c r="L282">
        <v>1</v>
      </c>
      <c r="M282">
        <v>1</v>
      </c>
      <c r="N282">
        <v>0</v>
      </c>
      <c r="O282">
        <v>0</v>
      </c>
      <c r="P282">
        <v>0</v>
      </c>
      <c r="V282" s="121">
        <v>0</v>
      </c>
      <c r="AM282">
        <v>11</v>
      </c>
    </row>
    <row r="283" spans="1:39" x14ac:dyDescent="0.35">
      <c r="A283" s="96">
        <v>12</v>
      </c>
      <c r="B283" s="96">
        <v>1</v>
      </c>
      <c r="C283" s="96" t="s">
        <v>234</v>
      </c>
      <c r="E283" s="79" t="s">
        <v>218</v>
      </c>
      <c r="F283" s="85"/>
      <c r="G283" t="s">
        <v>204</v>
      </c>
      <c r="H283">
        <v>0</v>
      </c>
      <c r="I283">
        <v>1</v>
      </c>
      <c r="J283">
        <v>1</v>
      </c>
      <c r="K283">
        <v>1</v>
      </c>
      <c r="L283">
        <v>1</v>
      </c>
      <c r="M283">
        <v>1</v>
      </c>
      <c r="N283">
        <v>0</v>
      </c>
      <c r="O283">
        <v>0</v>
      </c>
      <c r="P283">
        <v>0</v>
      </c>
      <c r="V283" s="121">
        <v>0</v>
      </c>
      <c r="AM283">
        <v>12</v>
      </c>
    </row>
    <row r="284" spans="1:39" x14ac:dyDescent="0.35">
      <c r="A284" s="96">
        <v>13</v>
      </c>
      <c r="B284" s="96">
        <v>1</v>
      </c>
      <c r="C284" s="96" t="s">
        <v>251</v>
      </c>
      <c r="E284" s="79" t="s">
        <v>218</v>
      </c>
      <c r="F284" s="85"/>
      <c r="G284" t="s">
        <v>204</v>
      </c>
      <c r="H284">
        <v>0</v>
      </c>
      <c r="I284">
        <v>1</v>
      </c>
      <c r="J284">
        <v>1</v>
      </c>
      <c r="K284">
        <v>1</v>
      </c>
      <c r="L284">
        <v>1</v>
      </c>
      <c r="M284">
        <v>1</v>
      </c>
      <c r="N284">
        <v>0</v>
      </c>
      <c r="O284">
        <v>0</v>
      </c>
      <c r="P284">
        <v>0</v>
      </c>
      <c r="V284" s="121">
        <v>0</v>
      </c>
      <c r="AM284">
        <v>13</v>
      </c>
    </row>
    <row r="285" spans="1:39" x14ac:dyDescent="0.35">
      <c r="A285" s="96">
        <v>14</v>
      </c>
      <c r="B285" s="96">
        <v>1</v>
      </c>
      <c r="C285" s="96" t="s">
        <v>251</v>
      </c>
      <c r="E285" s="79" t="s">
        <v>218</v>
      </c>
      <c r="F285" s="85"/>
      <c r="G285" t="s">
        <v>204</v>
      </c>
      <c r="H285">
        <v>0</v>
      </c>
      <c r="I285">
        <v>1</v>
      </c>
      <c r="J285">
        <v>1</v>
      </c>
      <c r="K285">
        <v>1</v>
      </c>
      <c r="L285">
        <v>1</v>
      </c>
      <c r="M285">
        <v>1</v>
      </c>
      <c r="N285">
        <v>0</v>
      </c>
      <c r="O285">
        <v>0</v>
      </c>
      <c r="P285">
        <v>0</v>
      </c>
      <c r="V285" s="121">
        <v>0</v>
      </c>
      <c r="AM285">
        <v>14</v>
      </c>
    </row>
    <row r="286" spans="1:39" x14ac:dyDescent="0.35">
      <c r="A286" s="96">
        <v>15</v>
      </c>
      <c r="B286" s="96">
        <v>1</v>
      </c>
      <c r="C286" s="96" t="s">
        <v>235</v>
      </c>
      <c r="E286" s="79" t="s">
        <v>218</v>
      </c>
      <c r="F286" s="85"/>
      <c r="G286" t="s">
        <v>204</v>
      </c>
      <c r="H286">
        <v>0</v>
      </c>
      <c r="I286">
        <v>1</v>
      </c>
      <c r="J286">
        <v>1</v>
      </c>
      <c r="K286">
        <v>1</v>
      </c>
      <c r="L286">
        <v>1</v>
      </c>
      <c r="M286">
        <v>1</v>
      </c>
      <c r="N286">
        <v>0</v>
      </c>
      <c r="O286">
        <v>0</v>
      </c>
      <c r="P286">
        <v>0</v>
      </c>
      <c r="V286" s="121">
        <v>0</v>
      </c>
      <c r="AM286">
        <v>15</v>
      </c>
    </row>
    <row r="287" spans="1:39" x14ac:dyDescent="0.35">
      <c r="A287" s="96">
        <v>16</v>
      </c>
      <c r="B287" s="96">
        <v>2</v>
      </c>
      <c r="C287" s="96" t="s">
        <v>585</v>
      </c>
      <c r="E287" s="79" t="s">
        <v>218</v>
      </c>
      <c r="F287" s="85"/>
      <c r="G287" t="s">
        <v>204</v>
      </c>
      <c r="H287">
        <v>0</v>
      </c>
      <c r="I287">
        <v>0</v>
      </c>
      <c r="J287">
        <v>0</v>
      </c>
      <c r="K287">
        <v>1</v>
      </c>
      <c r="L287">
        <v>1</v>
      </c>
      <c r="M287">
        <v>1</v>
      </c>
      <c r="N287">
        <v>1</v>
      </c>
      <c r="O287">
        <v>1</v>
      </c>
      <c r="P287">
        <v>0</v>
      </c>
      <c r="V287" s="121">
        <v>0</v>
      </c>
      <c r="AM287">
        <v>16</v>
      </c>
    </row>
    <row r="288" spans="1:39" x14ac:dyDescent="0.35">
      <c r="A288" s="96">
        <v>17</v>
      </c>
      <c r="B288" s="96">
        <v>2</v>
      </c>
      <c r="C288" s="96" t="s">
        <v>585</v>
      </c>
      <c r="E288" s="79" t="s">
        <v>218</v>
      </c>
      <c r="F288" s="85"/>
      <c r="G288" t="s">
        <v>204</v>
      </c>
      <c r="H288">
        <v>0</v>
      </c>
      <c r="I288">
        <v>0</v>
      </c>
      <c r="J288">
        <v>0</v>
      </c>
      <c r="K288">
        <v>1</v>
      </c>
      <c r="L288">
        <v>1</v>
      </c>
      <c r="M288">
        <v>1</v>
      </c>
      <c r="N288">
        <v>1</v>
      </c>
      <c r="O288">
        <v>1</v>
      </c>
      <c r="P288">
        <v>0</v>
      </c>
      <c r="V288" s="121">
        <v>0</v>
      </c>
      <c r="AM288">
        <v>17</v>
      </c>
    </row>
    <row r="289" spans="1:39" x14ac:dyDescent="0.35">
      <c r="A289" s="96">
        <v>18</v>
      </c>
      <c r="B289" s="96">
        <v>2</v>
      </c>
      <c r="C289" s="96" t="s">
        <v>584</v>
      </c>
      <c r="E289" s="79" t="s">
        <v>218</v>
      </c>
      <c r="F289" s="85"/>
      <c r="G289" t="s">
        <v>204</v>
      </c>
      <c r="H289">
        <v>0</v>
      </c>
      <c r="I289">
        <v>0</v>
      </c>
      <c r="J289">
        <v>1</v>
      </c>
      <c r="K289">
        <v>1</v>
      </c>
      <c r="L289">
        <v>1</v>
      </c>
      <c r="M289">
        <v>1</v>
      </c>
      <c r="N289">
        <v>1</v>
      </c>
      <c r="O289">
        <v>0</v>
      </c>
      <c r="P289">
        <v>0</v>
      </c>
      <c r="V289" s="121">
        <v>0</v>
      </c>
      <c r="AM289">
        <v>18</v>
      </c>
    </row>
    <row r="290" spans="1:39" x14ac:dyDescent="0.35">
      <c r="A290" s="96">
        <v>19</v>
      </c>
      <c r="B290" s="96">
        <v>2</v>
      </c>
      <c r="C290" s="96" t="s">
        <v>585</v>
      </c>
      <c r="E290" s="79" t="s">
        <v>218</v>
      </c>
      <c r="F290" s="85"/>
      <c r="G290" t="s">
        <v>204</v>
      </c>
      <c r="H290">
        <v>0</v>
      </c>
      <c r="I290">
        <v>0</v>
      </c>
      <c r="J290">
        <v>0</v>
      </c>
      <c r="K290">
        <v>1</v>
      </c>
      <c r="L290">
        <v>1</v>
      </c>
      <c r="M290">
        <v>1</v>
      </c>
      <c r="N290">
        <v>1</v>
      </c>
      <c r="O290">
        <v>1</v>
      </c>
      <c r="P290">
        <v>0</v>
      </c>
      <c r="V290" s="121">
        <v>0</v>
      </c>
      <c r="AM290">
        <v>19</v>
      </c>
    </row>
    <row r="291" spans="1:39" x14ac:dyDescent="0.35">
      <c r="A291" s="96">
        <v>20</v>
      </c>
      <c r="B291" s="96">
        <v>2</v>
      </c>
      <c r="C291" s="96" t="s">
        <v>585</v>
      </c>
      <c r="E291" s="79" t="s">
        <v>218</v>
      </c>
      <c r="F291" s="85"/>
      <c r="G291" t="s">
        <v>204</v>
      </c>
      <c r="H291">
        <v>0</v>
      </c>
      <c r="I291">
        <v>0</v>
      </c>
      <c r="J291">
        <v>0</v>
      </c>
      <c r="K291">
        <v>0</v>
      </c>
      <c r="L291">
        <v>1</v>
      </c>
      <c r="M291">
        <v>1</v>
      </c>
      <c r="N291">
        <v>1</v>
      </c>
      <c r="O291">
        <v>1</v>
      </c>
      <c r="P291">
        <v>1</v>
      </c>
      <c r="V291" s="121">
        <v>0</v>
      </c>
      <c r="AM291">
        <v>20</v>
      </c>
    </row>
    <row r="292" spans="1:39" x14ac:dyDescent="0.35">
      <c r="A292" s="96">
        <v>21</v>
      </c>
      <c r="B292" s="96">
        <v>2</v>
      </c>
      <c r="C292" s="96" t="s">
        <v>234</v>
      </c>
      <c r="E292" s="79" t="s">
        <v>218</v>
      </c>
      <c r="F292" s="85"/>
      <c r="G292" t="s">
        <v>204</v>
      </c>
      <c r="H292">
        <v>0</v>
      </c>
      <c r="I292">
        <v>0</v>
      </c>
      <c r="J292">
        <v>1</v>
      </c>
      <c r="K292">
        <v>1</v>
      </c>
      <c r="L292">
        <v>1</v>
      </c>
      <c r="M292">
        <v>1</v>
      </c>
      <c r="N292">
        <v>1</v>
      </c>
      <c r="O292">
        <v>0</v>
      </c>
      <c r="P292">
        <v>0</v>
      </c>
      <c r="V292" s="121">
        <v>0</v>
      </c>
      <c r="AM292">
        <v>21</v>
      </c>
    </row>
    <row r="293" spans="1:39" x14ac:dyDescent="0.35">
      <c r="A293" s="96">
        <v>22</v>
      </c>
      <c r="B293" s="96">
        <v>2</v>
      </c>
      <c r="C293" s="96" t="s">
        <v>529</v>
      </c>
      <c r="E293" s="79" t="s">
        <v>218</v>
      </c>
      <c r="F293" s="85"/>
      <c r="G293" t="s">
        <v>204</v>
      </c>
      <c r="H293">
        <v>0</v>
      </c>
      <c r="I293">
        <v>0</v>
      </c>
      <c r="J293">
        <v>1</v>
      </c>
      <c r="K293">
        <v>1</v>
      </c>
      <c r="L293">
        <v>1</v>
      </c>
      <c r="M293">
        <v>1</v>
      </c>
      <c r="N293">
        <v>1</v>
      </c>
      <c r="O293">
        <v>0</v>
      </c>
      <c r="P293">
        <v>0</v>
      </c>
      <c r="V293" s="121">
        <v>0</v>
      </c>
      <c r="AM293">
        <v>22</v>
      </c>
    </row>
    <row r="294" spans="1:39" x14ac:dyDescent="0.35">
      <c r="A294" s="96">
        <v>23</v>
      </c>
      <c r="B294" s="96">
        <v>2</v>
      </c>
      <c r="C294" s="96" t="s">
        <v>234</v>
      </c>
      <c r="E294" s="79" t="s">
        <v>218</v>
      </c>
      <c r="F294" s="85"/>
      <c r="G294" t="s">
        <v>204</v>
      </c>
      <c r="H294">
        <v>0</v>
      </c>
      <c r="I294">
        <v>0</v>
      </c>
      <c r="J294">
        <v>1</v>
      </c>
      <c r="K294">
        <v>1</v>
      </c>
      <c r="L294">
        <v>1</v>
      </c>
      <c r="M294">
        <v>1</v>
      </c>
      <c r="N294">
        <v>1</v>
      </c>
      <c r="O294">
        <v>0</v>
      </c>
      <c r="P294">
        <v>0</v>
      </c>
      <c r="V294" s="121">
        <v>0</v>
      </c>
      <c r="AM294">
        <v>23</v>
      </c>
    </row>
    <row r="295" spans="1:39" x14ac:dyDescent="0.35">
      <c r="A295" s="96">
        <v>24</v>
      </c>
      <c r="B295" s="96">
        <v>2</v>
      </c>
      <c r="C295" s="96" t="s">
        <v>234</v>
      </c>
      <c r="E295" s="79" t="s">
        <v>218</v>
      </c>
      <c r="F295" s="85"/>
      <c r="G295" t="s">
        <v>204</v>
      </c>
      <c r="H295">
        <v>0</v>
      </c>
      <c r="I295">
        <v>0</v>
      </c>
      <c r="J295">
        <v>1</v>
      </c>
      <c r="K295">
        <v>1</v>
      </c>
      <c r="L295">
        <v>1</v>
      </c>
      <c r="M295">
        <v>1</v>
      </c>
      <c r="N295">
        <v>1</v>
      </c>
      <c r="O295">
        <v>0</v>
      </c>
      <c r="P295">
        <v>0</v>
      </c>
      <c r="V295" s="121">
        <v>0</v>
      </c>
      <c r="AM295">
        <v>24</v>
      </c>
    </row>
    <row r="296" spans="1:39" x14ac:dyDescent="0.35">
      <c r="A296" s="96">
        <v>25</v>
      </c>
      <c r="B296" s="96">
        <v>2</v>
      </c>
      <c r="C296" s="96" t="s">
        <v>235</v>
      </c>
      <c r="E296" s="79" t="s">
        <v>218</v>
      </c>
      <c r="F296" s="85"/>
      <c r="G296" t="s">
        <v>204</v>
      </c>
      <c r="H296">
        <v>0</v>
      </c>
      <c r="I296">
        <v>0</v>
      </c>
      <c r="J296">
        <v>1</v>
      </c>
      <c r="K296">
        <v>1</v>
      </c>
      <c r="L296">
        <v>1</v>
      </c>
      <c r="M296">
        <v>1</v>
      </c>
      <c r="N296">
        <v>1</v>
      </c>
      <c r="O296">
        <v>0</v>
      </c>
      <c r="P296">
        <v>0</v>
      </c>
      <c r="V296" s="121">
        <v>0</v>
      </c>
      <c r="AM296">
        <v>25</v>
      </c>
    </row>
    <row r="297" spans="1:39" x14ac:dyDescent="0.35">
      <c r="A297" s="96">
        <v>26</v>
      </c>
      <c r="B297" s="96">
        <v>2</v>
      </c>
      <c r="C297" s="96" t="s">
        <v>235</v>
      </c>
      <c r="E297" s="79" t="s">
        <v>218</v>
      </c>
      <c r="F297" s="85"/>
      <c r="G297" t="s">
        <v>204</v>
      </c>
      <c r="H297">
        <v>0</v>
      </c>
      <c r="I297">
        <v>0</v>
      </c>
      <c r="J297">
        <v>1</v>
      </c>
      <c r="K297">
        <v>1</v>
      </c>
      <c r="L297">
        <v>1</v>
      </c>
      <c r="M297">
        <v>1</v>
      </c>
      <c r="N297">
        <v>1</v>
      </c>
      <c r="O297">
        <v>0</v>
      </c>
      <c r="P297">
        <v>0</v>
      </c>
      <c r="V297" s="121">
        <v>0</v>
      </c>
      <c r="AM297">
        <v>26</v>
      </c>
    </row>
    <row r="298" spans="1:39" x14ac:dyDescent="0.35">
      <c r="A298" s="96">
        <v>27</v>
      </c>
      <c r="B298" s="96">
        <v>2</v>
      </c>
      <c r="C298" s="96" t="s">
        <v>251</v>
      </c>
      <c r="E298" s="79" t="s">
        <v>218</v>
      </c>
      <c r="F298" s="85"/>
      <c r="G298" t="s">
        <v>204</v>
      </c>
      <c r="H298">
        <v>0</v>
      </c>
      <c r="I298">
        <v>0</v>
      </c>
      <c r="J298">
        <v>1</v>
      </c>
      <c r="K298">
        <v>1</v>
      </c>
      <c r="L298">
        <v>1</v>
      </c>
      <c r="M298">
        <v>1</v>
      </c>
      <c r="N298">
        <v>1</v>
      </c>
      <c r="O298">
        <v>0</v>
      </c>
      <c r="P298">
        <v>0</v>
      </c>
      <c r="V298" s="121">
        <v>0</v>
      </c>
      <c r="AM298">
        <v>27</v>
      </c>
    </row>
    <row r="299" spans="1:39" x14ac:dyDescent="0.35">
      <c r="A299" s="96">
        <v>28</v>
      </c>
      <c r="B299" s="96">
        <v>2</v>
      </c>
      <c r="C299" s="96" t="s">
        <v>234</v>
      </c>
      <c r="E299" s="79" t="s">
        <v>218</v>
      </c>
      <c r="F299" s="85"/>
      <c r="G299" t="s">
        <v>204</v>
      </c>
      <c r="H299">
        <v>0</v>
      </c>
      <c r="I299">
        <v>0</v>
      </c>
      <c r="J299">
        <v>1</v>
      </c>
      <c r="K299">
        <v>1</v>
      </c>
      <c r="L299">
        <v>1</v>
      </c>
      <c r="M299">
        <v>1</v>
      </c>
      <c r="N299">
        <v>1</v>
      </c>
      <c r="O299">
        <v>0</v>
      </c>
      <c r="P299">
        <v>0</v>
      </c>
      <c r="V299" s="121">
        <v>0</v>
      </c>
      <c r="AM299">
        <v>28</v>
      </c>
    </row>
    <row r="300" spans="1:39" x14ac:dyDescent="0.35">
      <c r="A300" s="96">
        <v>29</v>
      </c>
      <c r="B300" s="96">
        <v>2</v>
      </c>
      <c r="C300" s="96" t="s">
        <v>251</v>
      </c>
      <c r="E300" s="79" t="s">
        <v>218</v>
      </c>
      <c r="F300" s="85"/>
      <c r="G300" t="s">
        <v>204</v>
      </c>
      <c r="H300">
        <v>0</v>
      </c>
      <c r="I300">
        <v>0</v>
      </c>
      <c r="J300">
        <v>1</v>
      </c>
      <c r="K300">
        <v>1</v>
      </c>
      <c r="L300">
        <v>1</v>
      </c>
      <c r="M300">
        <v>1</v>
      </c>
      <c r="N300">
        <v>1</v>
      </c>
      <c r="O300">
        <v>0</v>
      </c>
      <c r="P300">
        <v>0</v>
      </c>
      <c r="V300" s="121">
        <v>0</v>
      </c>
      <c r="AM300">
        <v>29</v>
      </c>
    </row>
    <row r="301" spans="1:39" x14ac:dyDescent="0.35">
      <c r="A301" s="96">
        <v>30</v>
      </c>
      <c r="B301" s="96">
        <v>2</v>
      </c>
      <c r="C301" s="96" t="s">
        <v>234</v>
      </c>
      <c r="E301" s="79" t="s">
        <v>218</v>
      </c>
      <c r="F301" s="85"/>
      <c r="G301" t="s">
        <v>204</v>
      </c>
      <c r="H301">
        <v>0</v>
      </c>
      <c r="I301">
        <v>0</v>
      </c>
      <c r="J301">
        <v>1</v>
      </c>
      <c r="K301">
        <v>1</v>
      </c>
      <c r="L301">
        <v>1</v>
      </c>
      <c r="M301">
        <v>1</v>
      </c>
      <c r="N301">
        <v>1</v>
      </c>
      <c r="O301">
        <v>0</v>
      </c>
      <c r="P301">
        <v>0</v>
      </c>
      <c r="V301" s="121">
        <v>0</v>
      </c>
      <c r="AM301">
        <v>30</v>
      </c>
    </row>
    <row r="302" spans="1:39" x14ac:dyDescent="0.35">
      <c r="A302" s="96">
        <v>31</v>
      </c>
      <c r="B302" s="96">
        <v>3</v>
      </c>
      <c r="C302" s="96" t="s">
        <v>585</v>
      </c>
      <c r="E302" s="79" t="s">
        <v>218</v>
      </c>
      <c r="F302" s="85"/>
      <c r="G302" t="s">
        <v>204</v>
      </c>
      <c r="H302">
        <v>0</v>
      </c>
      <c r="I302">
        <v>0</v>
      </c>
      <c r="J302">
        <v>0</v>
      </c>
      <c r="K302">
        <v>1</v>
      </c>
      <c r="L302">
        <v>1</v>
      </c>
      <c r="M302">
        <v>1</v>
      </c>
      <c r="N302">
        <v>1</v>
      </c>
      <c r="O302">
        <v>1</v>
      </c>
      <c r="P302">
        <v>0</v>
      </c>
      <c r="V302" s="121">
        <v>0</v>
      </c>
      <c r="AM302">
        <v>31</v>
      </c>
    </row>
    <row r="303" spans="1:39" x14ac:dyDescent="0.35">
      <c r="A303" s="96">
        <v>32</v>
      </c>
      <c r="B303" s="96">
        <v>3</v>
      </c>
      <c r="C303" s="96" t="s">
        <v>585</v>
      </c>
      <c r="E303" s="79" t="s">
        <v>218</v>
      </c>
      <c r="F303" s="85"/>
      <c r="G303" t="s">
        <v>204</v>
      </c>
      <c r="H303">
        <v>0</v>
      </c>
      <c r="I303">
        <v>0</v>
      </c>
      <c r="J303">
        <v>0</v>
      </c>
      <c r="K303">
        <v>1</v>
      </c>
      <c r="L303">
        <v>1</v>
      </c>
      <c r="M303">
        <v>1</v>
      </c>
      <c r="N303">
        <v>1</v>
      </c>
      <c r="O303">
        <v>1</v>
      </c>
      <c r="P303">
        <v>0</v>
      </c>
      <c r="V303" s="121">
        <v>0</v>
      </c>
      <c r="AM303">
        <v>32</v>
      </c>
    </row>
    <row r="304" spans="1:39" x14ac:dyDescent="0.35">
      <c r="A304" s="96">
        <v>33</v>
      </c>
      <c r="B304" s="96">
        <v>3</v>
      </c>
      <c r="C304" s="96" t="s">
        <v>584</v>
      </c>
      <c r="E304" s="79" t="s">
        <v>218</v>
      </c>
      <c r="F304" s="85"/>
      <c r="G304" t="s">
        <v>204</v>
      </c>
      <c r="H304">
        <v>0</v>
      </c>
      <c r="I304">
        <v>0</v>
      </c>
      <c r="J304">
        <v>0</v>
      </c>
      <c r="K304">
        <v>1</v>
      </c>
      <c r="L304">
        <v>1</v>
      </c>
      <c r="M304">
        <v>1</v>
      </c>
      <c r="N304">
        <v>1</v>
      </c>
      <c r="O304">
        <v>1</v>
      </c>
      <c r="P304">
        <v>0</v>
      </c>
      <c r="V304" s="121">
        <v>0</v>
      </c>
      <c r="AM304">
        <v>33</v>
      </c>
    </row>
    <row r="305" spans="1:39" x14ac:dyDescent="0.35">
      <c r="A305" s="96">
        <v>34</v>
      </c>
      <c r="B305" s="96">
        <v>3</v>
      </c>
      <c r="C305" s="96" t="s">
        <v>585</v>
      </c>
      <c r="E305" s="79" t="s">
        <v>218</v>
      </c>
      <c r="F305" s="85"/>
      <c r="G305" t="s">
        <v>204</v>
      </c>
      <c r="H305">
        <v>0</v>
      </c>
      <c r="I305">
        <v>0</v>
      </c>
      <c r="J305">
        <v>0</v>
      </c>
      <c r="K305">
        <v>1</v>
      </c>
      <c r="L305">
        <v>1</v>
      </c>
      <c r="M305">
        <v>1</v>
      </c>
      <c r="N305">
        <v>1</v>
      </c>
      <c r="O305">
        <v>1</v>
      </c>
      <c r="P305">
        <v>0</v>
      </c>
      <c r="V305" s="121">
        <v>0</v>
      </c>
      <c r="AM305">
        <v>34</v>
      </c>
    </row>
    <row r="306" spans="1:39" x14ac:dyDescent="0.35">
      <c r="A306" s="96">
        <v>35</v>
      </c>
      <c r="B306" s="96">
        <v>3</v>
      </c>
      <c r="C306" s="96" t="s">
        <v>585</v>
      </c>
      <c r="E306" s="79" t="s">
        <v>218</v>
      </c>
      <c r="F306" s="85"/>
      <c r="G306" t="s">
        <v>204</v>
      </c>
      <c r="H306">
        <v>0</v>
      </c>
      <c r="I306">
        <v>0</v>
      </c>
      <c r="J306">
        <v>0</v>
      </c>
      <c r="K306">
        <v>1</v>
      </c>
      <c r="L306">
        <v>1</v>
      </c>
      <c r="M306">
        <v>1</v>
      </c>
      <c r="N306">
        <v>1</v>
      </c>
      <c r="O306">
        <v>1</v>
      </c>
      <c r="P306">
        <v>0</v>
      </c>
      <c r="V306" s="121">
        <v>0</v>
      </c>
      <c r="AM306">
        <v>35</v>
      </c>
    </row>
    <row r="307" spans="1:39" x14ac:dyDescent="0.35">
      <c r="A307" s="96">
        <v>36</v>
      </c>
      <c r="B307" s="96">
        <v>3</v>
      </c>
      <c r="C307" s="96" t="s">
        <v>584</v>
      </c>
      <c r="E307" s="79" t="s">
        <v>218</v>
      </c>
      <c r="F307" s="85"/>
      <c r="G307" t="s">
        <v>204</v>
      </c>
      <c r="H307">
        <v>0</v>
      </c>
      <c r="I307">
        <v>0</v>
      </c>
      <c r="J307">
        <v>0</v>
      </c>
      <c r="K307">
        <v>1</v>
      </c>
      <c r="L307">
        <v>1</v>
      </c>
      <c r="M307">
        <v>1</v>
      </c>
      <c r="N307">
        <v>1</v>
      </c>
      <c r="O307">
        <v>1</v>
      </c>
      <c r="P307">
        <v>0</v>
      </c>
      <c r="V307" s="121">
        <v>0</v>
      </c>
      <c r="AM307">
        <v>36</v>
      </c>
    </row>
    <row r="308" spans="1:39" x14ac:dyDescent="0.35">
      <c r="A308" s="96">
        <v>37</v>
      </c>
      <c r="B308" s="96">
        <v>3</v>
      </c>
      <c r="C308" s="96" t="s">
        <v>234</v>
      </c>
      <c r="E308" s="79" t="s">
        <v>218</v>
      </c>
      <c r="F308" s="85"/>
      <c r="G308" t="s">
        <v>204</v>
      </c>
      <c r="H308">
        <v>0</v>
      </c>
      <c r="I308">
        <v>0</v>
      </c>
      <c r="J308">
        <v>0</v>
      </c>
      <c r="K308">
        <v>1</v>
      </c>
      <c r="L308">
        <v>1</v>
      </c>
      <c r="M308">
        <v>1</v>
      </c>
      <c r="N308">
        <v>1</v>
      </c>
      <c r="O308">
        <v>1</v>
      </c>
      <c r="P308">
        <v>0</v>
      </c>
      <c r="V308" s="121">
        <v>0</v>
      </c>
      <c r="AM308">
        <v>37</v>
      </c>
    </row>
    <row r="309" spans="1:39" x14ac:dyDescent="0.35">
      <c r="A309" s="96">
        <v>38</v>
      </c>
      <c r="B309" s="96">
        <v>3</v>
      </c>
      <c r="C309" s="96" t="s">
        <v>529</v>
      </c>
      <c r="E309" s="79" t="s">
        <v>218</v>
      </c>
      <c r="F309" s="85"/>
      <c r="G309" t="s">
        <v>204</v>
      </c>
      <c r="H309">
        <v>0</v>
      </c>
      <c r="I309">
        <v>0</v>
      </c>
      <c r="J309">
        <v>0</v>
      </c>
      <c r="K309">
        <v>0</v>
      </c>
      <c r="L309">
        <v>1</v>
      </c>
      <c r="M309">
        <v>1</v>
      </c>
      <c r="N309">
        <v>1</v>
      </c>
      <c r="O309">
        <v>1</v>
      </c>
      <c r="P309">
        <v>1</v>
      </c>
      <c r="V309" s="121">
        <v>0</v>
      </c>
      <c r="AM309">
        <v>38</v>
      </c>
    </row>
    <row r="310" spans="1:39" x14ac:dyDescent="0.35">
      <c r="A310" s="96">
        <v>39</v>
      </c>
      <c r="B310" s="96">
        <v>3</v>
      </c>
      <c r="C310" s="96" t="s">
        <v>234</v>
      </c>
      <c r="E310" s="79" t="s">
        <v>218</v>
      </c>
      <c r="F310" s="85"/>
      <c r="G310" t="s">
        <v>204</v>
      </c>
      <c r="H310">
        <v>0</v>
      </c>
      <c r="I310">
        <v>0</v>
      </c>
      <c r="J310">
        <v>0</v>
      </c>
      <c r="K310">
        <v>1</v>
      </c>
      <c r="L310">
        <v>1</v>
      </c>
      <c r="M310">
        <v>1</v>
      </c>
      <c r="N310">
        <v>1</v>
      </c>
      <c r="O310">
        <v>1</v>
      </c>
      <c r="P310">
        <v>0</v>
      </c>
      <c r="V310" s="121">
        <v>0</v>
      </c>
      <c r="AM310">
        <v>39</v>
      </c>
    </row>
    <row r="311" spans="1:39" x14ac:dyDescent="0.35">
      <c r="A311" s="96">
        <v>40</v>
      </c>
      <c r="B311" s="96">
        <v>3</v>
      </c>
      <c r="C311" s="96" t="s">
        <v>234</v>
      </c>
      <c r="E311" s="79" t="s">
        <v>218</v>
      </c>
      <c r="F311" s="85"/>
      <c r="G311" t="s">
        <v>204</v>
      </c>
      <c r="H311">
        <v>0</v>
      </c>
      <c r="I311">
        <v>0</v>
      </c>
      <c r="J311">
        <v>0</v>
      </c>
      <c r="K311">
        <v>1</v>
      </c>
      <c r="L311">
        <v>1</v>
      </c>
      <c r="M311">
        <v>1</v>
      </c>
      <c r="N311">
        <v>1</v>
      </c>
      <c r="O311">
        <v>1</v>
      </c>
      <c r="P311">
        <v>0</v>
      </c>
      <c r="V311" s="121">
        <v>0</v>
      </c>
      <c r="AM311">
        <v>40</v>
      </c>
    </row>
    <row r="312" spans="1:39" x14ac:dyDescent="0.35">
      <c r="A312" s="96">
        <v>41</v>
      </c>
      <c r="B312" s="96">
        <v>3</v>
      </c>
      <c r="C312" s="96" t="s">
        <v>251</v>
      </c>
      <c r="E312" s="79" t="s">
        <v>218</v>
      </c>
      <c r="F312" s="85"/>
      <c r="G312" t="s">
        <v>204</v>
      </c>
      <c r="H312">
        <v>0</v>
      </c>
      <c r="I312">
        <v>0</v>
      </c>
      <c r="J312">
        <v>0</v>
      </c>
      <c r="K312">
        <v>1</v>
      </c>
      <c r="L312">
        <v>1</v>
      </c>
      <c r="M312">
        <v>1</v>
      </c>
      <c r="N312">
        <v>1</v>
      </c>
      <c r="O312">
        <v>1</v>
      </c>
      <c r="P312">
        <v>0</v>
      </c>
      <c r="V312" s="121">
        <v>0</v>
      </c>
      <c r="AM312">
        <v>41</v>
      </c>
    </row>
    <row r="313" spans="1:39" x14ac:dyDescent="0.35">
      <c r="A313" s="96">
        <v>42</v>
      </c>
      <c r="B313" s="96">
        <v>3</v>
      </c>
      <c r="C313" s="96" t="s">
        <v>234</v>
      </c>
      <c r="E313" s="79" t="s">
        <v>218</v>
      </c>
      <c r="F313" s="85"/>
      <c r="G313" t="s">
        <v>204</v>
      </c>
      <c r="H313">
        <v>0</v>
      </c>
      <c r="I313">
        <v>0</v>
      </c>
      <c r="J313">
        <v>0</v>
      </c>
      <c r="K313">
        <v>1</v>
      </c>
      <c r="L313">
        <v>1</v>
      </c>
      <c r="M313">
        <v>1</v>
      </c>
      <c r="N313">
        <v>1</v>
      </c>
      <c r="O313">
        <v>1</v>
      </c>
      <c r="P313">
        <v>0</v>
      </c>
      <c r="V313" s="121">
        <v>0</v>
      </c>
      <c r="AM313">
        <v>42</v>
      </c>
    </row>
    <row r="314" spans="1:39" x14ac:dyDescent="0.35">
      <c r="A314" s="96">
        <v>43</v>
      </c>
      <c r="B314" s="96">
        <v>3</v>
      </c>
      <c r="C314" s="96" t="s">
        <v>251</v>
      </c>
      <c r="E314" s="79" t="s">
        <v>218</v>
      </c>
      <c r="F314" s="85"/>
      <c r="G314" t="s">
        <v>204</v>
      </c>
      <c r="H314">
        <v>0</v>
      </c>
      <c r="I314">
        <v>0</v>
      </c>
      <c r="J314">
        <v>0</v>
      </c>
      <c r="K314">
        <v>1</v>
      </c>
      <c r="L314">
        <v>1</v>
      </c>
      <c r="M314">
        <v>1</v>
      </c>
      <c r="N314">
        <v>1</v>
      </c>
      <c r="O314">
        <v>1</v>
      </c>
      <c r="P314">
        <v>0</v>
      </c>
      <c r="V314" s="121">
        <v>0</v>
      </c>
      <c r="AM314">
        <v>43</v>
      </c>
    </row>
    <row r="315" spans="1:39" x14ac:dyDescent="0.35">
      <c r="A315" s="96">
        <v>44</v>
      </c>
      <c r="B315" s="96">
        <v>3</v>
      </c>
      <c r="C315" s="96" t="s">
        <v>251</v>
      </c>
      <c r="E315" s="79" t="s">
        <v>218</v>
      </c>
      <c r="F315" s="85"/>
      <c r="G315" t="s">
        <v>204</v>
      </c>
      <c r="H315">
        <v>0</v>
      </c>
      <c r="I315">
        <v>0</v>
      </c>
      <c r="J315">
        <v>0</v>
      </c>
      <c r="K315">
        <v>1</v>
      </c>
      <c r="L315">
        <v>1</v>
      </c>
      <c r="M315">
        <v>1</v>
      </c>
      <c r="N315">
        <v>1</v>
      </c>
      <c r="O315">
        <v>1</v>
      </c>
      <c r="P315">
        <v>0</v>
      </c>
      <c r="V315" s="121">
        <v>0</v>
      </c>
      <c r="AM315">
        <v>44</v>
      </c>
    </row>
    <row r="316" spans="1:39" x14ac:dyDescent="0.35">
      <c r="A316" s="96">
        <v>45</v>
      </c>
      <c r="B316" s="96">
        <v>3</v>
      </c>
      <c r="C316" s="96" t="s">
        <v>251</v>
      </c>
      <c r="E316" s="79" t="s">
        <v>218</v>
      </c>
      <c r="F316" s="85"/>
      <c r="G316" t="s">
        <v>204</v>
      </c>
      <c r="H316">
        <v>0</v>
      </c>
      <c r="I316">
        <v>0</v>
      </c>
      <c r="J316">
        <v>0</v>
      </c>
      <c r="K316">
        <v>1</v>
      </c>
      <c r="L316">
        <v>1</v>
      </c>
      <c r="M316">
        <v>1</v>
      </c>
      <c r="N316">
        <v>1</v>
      </c>
      <c r="O316">
        <v>1</v>
      </c>
      <c r="P316">
        <v>0</v>
      </c>
      <c r="V316" s="121">
        <v>0</v>
      </c>
      <c r="AM316">
        <v>45</v>
      </c>
    </row>
    <row r="317" spans="1:39" x14ac:dyDescent="0.35">
      <c r="A317" s="96">
        <v>46</v>
      </c>
      <c r="B317" s="96">
        <v>4</v>
      </c>
      <c r="C317" s="96" t="s">
        <v>584</v>
      </c>
      <c r="E317" s="79" t="s">
        <v>218</v>
      </c>
      <c r="F317" s="85"/>
      <c r="G317" t="s">
        <v>204</v>
      </c>
      <c r="H317">
        <v>0</v>
      </c>
      <c r="I317">
        <v>0</v>
      </c>
      <c r="J317">
        <v>0</v>
      </c>
      <c r="K317">
        <v>0</v>
      </c>
      <c r="L317">
        <v>1</v>
      </c>
      <c r="M317">
        <v>1</v>
      </c>
      <c r="N317">
        <v>1</v>
      </c>
      <c r="O317">
        <v>1</v>
      </c>
      <c r="P317">
        <v>1</v>
      </c>
      <c r="V317" s="121">
        <v>1</v>
      </c>
      <c r="AM317">
        <v>46</v>
      </c>
    </row>
    <row r="318" spans="1:39" x14ac:dyDescent="0.35">
      <c r="A318" s="96">
        <v>47</v>
      </c>
      <c r="B318" s="96">
        <v>4</v>
      </c>
      <c r="C318" s="96" t="s">
        <v>585</v>
      </c>
      <c r="E318" s="79" t="s">
        <v>218</v>
      </c>
      <c r="F318" s="85"/>
      <c r="G318" t="s">
        <v>204</v>
      </c>
      <c r="H318">
        <v>0</v>
      </c>
      <c r="I318">
        <v>0</v>
      </c>
      <c r="J318">
        <v>0</v>
      </c>
      <c r="K318">
        <v>0</v>
      </c>
      <c r="L318">
        <v>0</v>
      </c>
      <c r="M318">
        <v>1</v>
      </c>
      <c r="N318">
        <v>1</v>
      </c>
      <c r="O318">
        <v>1</v>
      </c>
      <c r="P318">
        <v>1</v>
      </c>
      <c r="V318" s="121">
        <v>0</v>
      </c>
      <c r="AM318">
        <v>47</v>
      </c>
    </row>
    <row r="319" spans="1:39" x14ac:dyDescent="0.35">
      <c r="A319" s="96">
        <v>48</v>
      </c>
      <c r="B319" s="96">
        <v>4</v>
      </c>
      <c r="C319" s="96" t="s">
        <v>585</v>
      </c>
      <c r="E319" s="79" t="s">
        <v>218</v>
      </c>
      <c r="F319" s="85"/>
      <c r="G319" t="s">
        <v>204</v>
      </c>
      <c r="H319">
        <v>0</v>
      </c>
      <c r="I319">
        <v>0</v>
      </c>
      <c r="J319">
        <v>0</v>
      </c>
      <c r="K319">
        <v>0</v>
      </c>
      <c r="L319">
        <v>0</v>
      </c>
      <c r="M319">
        <v>1</v>
      </c>
      <c r="N319">
        <v>1</v>
      </c>
      <c r="O319">
        <v>1</v>
      </c>
      <c r="P319">
        <v>1</v>
      </c>
      <c r="V319" s="121">
        <v>0</v>
      </c>
      <c r="AM319">
        <v>48</v>
      </c>
    </row>
    <row r="320" spans="1:39" x14ac:dyDescent="0.35">
      <c r="A320" s="96">
        <v>49</v>
      </c>
      <c r="B320" s="96">
        <v>4</v>
      </c>
      <c r="C320" s="96" t="s">
        <v>585</v>
      </c>
      <c r="E320" s="79" t="s">
        <v>218</v>
      </c>
      <c r="F320" s="85"/>
      <c r="G320" t="s">
        <v>204</v>
      </c>
      <c r="H320">
        <v>0</v>
      </c>
      <c r="I320">
        <v>0</v>
      </c>
      <c r="J320">
        <v>0</v>
      </c>
      <c r="K320">
        <v>0</v>
      </c>
      <c r="L320">
        <v>0</v>
      </c>
      <c r="M320">
        <v>1</v>
      </c>
      <c r="N320">
        <v>1</v>
      </c>
      <c r="O320">
        <v>1</v>
      </c>
      <c r="P320">
        <v>1</v>
      </c>
      <c r="V320" s="121">
        <v>0</v>
      </c>
      <c r="AM320">
        <v>49</v>
      </c>
    </row>
    <row r="321" spans="1:39" x14ac:dyDescent="0.35">
      <c r="A321" s="96">
        <v>50</v>
      </c>
      <c r="B321" s="96">
        <v>4</v>
      </c>
      <c r="C321" s="96" t="s">
        <v>585</v>
      </c>
      <c r="E321" s="79" t="s">
        <v>218</v>
      </c>
      <c r="F321" s="85"/>
      <c r="G321" t="s">
        <v>204</v>
      </c>
      <c r="H321">
        <v>0</v>
      </c>
      <c r="I321">
        <v>0</v>
      </c>
      <c r="J321">
        <v>0</v>
      </c>
      <c r="K321">
        <v>0</v>
      </c>
      <c r="L321">
        <v>0</v>
      </c>
      <c r="M321">
        <v>1</v>
      </c>
      <c r="N321">
        <v>1</v>
      </c>
      <c r="O321">
        <v>1</v>
      </c>
      <c r="P321">
        <v>1</v>
      </c>
      <c r="V321" s="121">
        <v>0</v>
      </c>
      <c r="AM321">
        <v>50</v>
      </c>
    </row>
    <row r="322" spans="1:39" x14ac:dyDescent="0.35">
      <c r="A322" s="96">
        <v>51</v>
      </c>
      <c r="B322" s="96">
        <v>4</v>
      </c>
      <c r="C322" s="96" t="s">
        <v>234</v>
      </c>
      <c r="E322" s="79" t="s">
        <v>218</v>
      </c>
      <c r="F322" s="85"/>
      <c r="G322" t="s">
        <v>204</v>
      </c>
      <c r="H322">
        <v>0</v>
      </c>
      <c r="I322">
        <v>0</v>
      </c>
      <c r="J322">
        <v>0</v>
      </c>
      <c r="K322">
        <v>0</v>
      </c>
      <c r="L322">
        <v>1</v>
      </c>
      <c r="M322">
        <v>1</v>
      </c>
      <c r="N322">
        <v>1</v>
      </c>
      <c r="O322">
        <v>1</v>
      </c>
      <c r="P322">
        <v>1</v>
      </c>
      <c r="V322" s="121">
        <v>0</v>
      </c>
      <c r="AM322">
        <v>51</v>
      </c>
    </row>
    <row r="323" spans="1:39" x14ac:dyDescent="0.35">
      <c r="A323" s="96">
        <v>52</v>
      </c>
      <c r="B323" s="96">
        <v>4</v>
      </c>
      <c r="C323" s="96" t="s">
        <v>584</v>
      </c>
      <c r="E323" s="79" t="s">
        <v>218</v>
      </c>
      <c r="F323" s="85"/>
      <c r="G323" t="s">
        <v>204</v>
      </c>
      <c r="H323">
        <v>0</v>
      </c>
      <c r="I323">
        <v>0</v>
      </c>
      <c r="J323">
        <v>0</v>
      </c>
      <c r="K323">
        <v>0</v>
      </c>
      <c r="L323">
        <v>1</v>
      </c>
      <c r="M323">
        <v>1</v>
      </c>
      <c r="N323">
        <v>1</v>
      </c>
      <c r="O323">
        <v>1</v>
      </c>
      <c r="P323">
        <v>1</v>
      </c>
      <c r="V323" s="121">
        <v>0</v>
      </c>
      <c r="AM323">
        <v>52</v>
      </c>
    </row>
    <row r="324" spans="1:39" x14ac:dyDescent="0.35">
      <c r="A324" s="96">
        <v>53</v>
      </c>
      <c r="B324" s="96">
        <v>4</v>
      </c>
      <c r="C324" s="96" t="s">
        <v>235</v>
      </c>
      <c r="E324" s="79" t="s">
        <v>218</v>
      </c>
      <c r="F324" s="85"/>
      <c r="G324" t="s">
        <v>204</v>
      </c>
      <c r="H324">
        <v>0</v>
      </c>
      <c r="I324">
        <v>0</v>
      </c>
      <c r="J324">
        <v>0</v>
      </c>
      <c r="K324">
        <v>0</v>
      </c>
      <c r="L324">
        <v>1</v>
      </c>
      <c r="M324">
        <v>1</v>
      </c>
      <c r="N324">
        <v>1</v>
      </c>
      <c r="O324">
        <v>1</v>
      </c>
      <c r="P324">
        <v>1</v>
      </c>
      <c r="V324" s="121">
        <v>0</v>
      </c>
      <c r="AM324">
        <v>53</v>
      </c>
    </row>
    <row r="325" spans="1:39" x14ac:dyDescent="0.35">
      <c r="A325" s="96">
        <v>54</v>
      </c>
      <c r="B325" s="96">
        <v>4</v>
      </c>
      <c r="C325" s="96" t="s">
        <v>234</v>
      </c>
      <c r="E325" s="79" t="s">
        <v>218</v>
      </c>
      <c r="F325" s="85"/>
      <c r="G325" t="s">
        <v>204</v>
      </c>
      <c r="H325">
        <v>0</v>
      </c>
      <c r="I325">
        <v>0</v>
      </c>
      <c r="J325">
        <v>0</v>
      </c>
      <c r="K325">
        <v>0</v>
      </c>
      <c r="L325">
        <v>1</v>
      </c>
      <c r="M325">
        <v>1</v>
      </c>
      <c r="N325">
        <v>1</v>
      </c>
      <c r="O325">
        <v>1</v>
      </c>
      <c r="P325">
        <v>1</v>
      </c>
      <c r="V325" s="121">
        <v>0</v>
      </c>
      <c r="AM325">
        <v>54</v>
      </c>
    </row>
    <row r="326" spans="1:39" x14ac:dyDescent="0.35">
      <c r="A326" s="96">
        <v>55</v>
      </c>
      <c r="B326" s="96">
        <v>4</v>
      </c>
      <c r="C326" s="96" t="s">
        <v>529</v>
      </c>
      <c r="E326" s="79" t="s">
        <v>218</v>
      </c>
      <c r="F326" s="85"/>
      <c r="G326" t="s">
        <v>204</v>
      </c>
      <c r="H326">
        <v>0</v>
      </c>
      <c r="I326">
        <v>0</v>
      </c>
      <c r="J326">
        <v>0</v>
      </c>
      <c r="K326">
        <v>0</v>
      </c>
      <c r="L326">
        <v>1</v>
      </c>
      <c r="M326">
        <v>1</v>
      </c>
      <c r="N326">
        <v>1</v>
      </c>
      <c r="O326">
        <v>1</v>
      </c>
      <c r="P326">
        <v>1</v>
      </c>
      <c r="V326" s="121">
        <v>0</v>
      </c>
      <c r="AM326">
        <v>55</v>
      </c>
    </row>
    <row r="327" spans="1:39" x14ac:dyDescent="0.35">
      <c r="A327" s="96">
        <v>56</v>
      </c>
      <c r="B327" s="96">
        <v>4</v>
      </c>
      <c r="C327" s="96" t="s">
        <v>234</v>
      </c>
      <c r="E327" s="79" t="s">
        <v>218</v>
      </c>
      <c r="F327" s="85"/>
      <c r="G327" t="s">
        <v>204</v>
      </c>
      <c r="H327">
        <v>0</v>
      </c>
      <c r="I327">
        <v>0</v>
      </c>
      <c r="J327">
        <v>0</v>
      </c>
      <c r="K327">
        <v>0</v>
      </c>
      <c r="L327">
        <v>1</v>
      </c>
      <c r="M327">
        <v>1</v>
      </c>
      <c r="N327">
        <v>1</v>
      </c>
      <c r="O327">
        <v>1</v>
      </c>
      <c r="P327">
        <v>1</v>
      </c>
      <c r="V327" s="121">
        <v>0</v>
      </c>
      <c r="AM327">
        <v>56</v>
      </c>
    </row>
    <row r="328" spans="1:39" x14ac:dyDescent="0.35">
      <c r="A328" s="96">
        <v>57</v>
      </c>
      <c r="B328" s="96">
        <v>4</v>
      </c>
      <c r="C328" s="96" t="s">
        <v>234</v>
      </c>
      <c r="E328" s="79" t="s">
        <v>218</v>
      </c>
      <c r="F328" s="85"/>
      <c r="G328" t="s">
        <v>204</v>
      </c>
      <c r="H328">
        <v>0</v>
      </c>
      <c r="I328">
        <v>0</v>
      </c>
      <c r="J328">
        <v>0</v>
      </c>
      <c r="K328">
        <v>0</v>
      </c>
      <c r="L328">
        <v>1</v>
      </c>
      <c r="M328">
        <v>1</v>
      </c>
      <c r="N328">
        <v>1</v>
      </c>
      <c r="O328">
        <v>1</v>
      </c>
      <c r="P328">
        <v>1</v>
      </c>
      <c r="V328" s="121">
        <v>0</v>
      </c>
      <c r="AM328">
        <v>57</v>
      </c>
    </row>
    <row r="329" spans="1:39" x14ac:dyDescent="0.35">
      <c r="A329" s="96">
        <v>58</v>
      </c>
      <c r="B329" s="96">
        <v>4</v>
      </c>
      <c r="C329" s="96" t="s">
        <v>251</v>
      </c>
      <c r="E329" s="79" t="s">
        <v>218</v>
      </c>
      <c r="F329" s="85"/>
      <c r="G329" t="s">
        <v>204</v>
      </c>
      <c r="H329">
        <v>0</v>
      </c>
      <c r="I329">
        <v>0</v>
      </c>
      <c r="J329">
        <v>0</v>
      </c>
      <c r="K329">
        <v>0</v>
      </c>
      <c r="L329">
        <v>1</v>
      </c>
      <c r="M329">
        <v>1</v>
      </c>
      <c r="N329">
        <v>1</v>
      </c>
      <c r="O329">
        <v>1</v>
      </c>
      <c r="P329">
        <v>1</v>
      </c>
      <c r="V329" s="121">
        <v>0</v>
      </c>
      <c r="AM329">
        <v>58</v>
      </c>
    </row>
    <row r="330" spans="1:39" x14ac:dyDescent="0.35">
      <c r="A330" s="96">
        <v>59</v>
      </c>
      <c r="B330" s="96">
        <v>4</v>
      </c>
      <c r="C330" s="96" t="s">
        <v>251</v>
      </c>
      <c r="E330" s="79" t="s">
        <v>218</v>
      </c>
      <c r="F330" s="85"/>
      <c r="G330" t="s">
        <v>204</v>
      </c>
      <c r="H330">
        <v>0</v>
      </c>
      <c r="I330">
        <v>0</v>
      </c>
      <c r="J330">
        <v>0</v>
      </c>
      <c r="K330">
        <v>0</v>
      </c>
      <c r="L330">
        <v>1</v>
      </c>
      <c r="M330">
        <v>1</v>
      </c>
      <c r="N330">
        <v>1</v>
      </c>
      <c r="O330">
        <v>1</v>
      </c>
      <c r="P330">
        <v>1</v>
      </c>
      <c r="V330" s="121">
        <v>0</v>
      </c>
      <c r="AM330">
        <v>59</v>
      </c>
    </row>
    <row r="331" spans="1:39" x14ac:dyDescent="0.35">
      <c r="A331" s="96">
        <v>60</v>
      </c>
      <c r="B331" s="96">
        <v>4</v>
      </c>
      <c r="C331" s="96" t="s">
        <v>235</v>
      </c>
      <c r="E331" s="79" t="s">
        <v>218</v>
      </c>
      <c r="F331" s="85"/>
      <c r="G331" t="s">
        <v>204</v>
      </c>
      <c r="H331">
        <v>0</v>
      </c>
      <c r="I331">
        <v>0</v>
      </c>
      <c r="J331">
        <v>0</v>
      </c>
      <c r="K331">
        <v>0</v>
      </c>
      <c r="L331">
        <v>1</v>
      </c>
      <c r="M331">
        <v>1</v>
      </c>
      <c r="N331">
        <v>1</v>
      </c>
      <c r="O331">
        <v>1</v>
      </c>
      <c r="P331">
        <v>1</v>
      </c>
      <c r="V331" s="121">
        <v>0</v>
      </c>
      <c r="AM331">
        <v>60</v>
      </c>
    </row>
    <row r="332" spans="1:39" x14ac:dyDescent="0.35">
      <c r="A332" s="96">
        <v>61</v>
      </c>
      <c r="B332" s="96">
        <v>5</v>
      </c>
      <c r="C332" s="96" t="s">
        <v>585</v>
      </c>
      <c r="E332" s="79" t="s">
        <v>218</v>
      </c>
      <c r="F332" s="85"/>
      <c r="G332" t="s">
        <v>204</v>
      </c>
      <c r="H332">
        <v>0</v>
      </c>
      <c r="I332">
        <v>0</v>
      </c>
      <c r="J332">
        <v>0</v>
      </c>
      <c r="K332">
        <v>0</v>
      </c>
      <c r="L332">
        <v>0</v>
      </c>
      <c r="M332">
        <v>0</v>
      </c>
      <c r="N332">
        <v>1</v>
      </c>
      <c r="O332">
        <v>1</v>
      </c>
      <c r="P332">
        <v>1</v>
      </c>
      <c r="V332" s="121">
        <v>0</v>
      </c>
      <c r="AM332">
        <v>61</v>
      </c>
    </row>
    <row r="333" spans="1:39" x14ac:dyDescent="0.35">
      <c r="A333" s="96">
        <v>62</v>
      </c>
      <c r="B333" s="96">
        <v>5</v>
      </c>
      <c r="C333" s="96" t="s">
        <v>585</v>
      </c>
      <c r="E333" s="79" t="s">
        <v>218</v>
      </c>
      <c r="F333" s="85"/>
      <c r="G333" t="s">
        <v>204</v>
      </c>
      <c r="H333">
        <v>0</v>
      </c>
      <c r="I333">
        <v>0</v>
      </c>
      <c r="J333">
        <v>0</v>
      </c>
      <c r="K333">
        <v>0</v>
      </c>
      <c r="L333">
        <v>0</v>
      </c>
      <c r="M333">
        <v>0</v>
      </c>
      <c r="N333">
        <v>1</v>
      </c>
      <c r="O333">
        <v>1</v>
      </c>
      <c r="P333">
        <v>1</v>
      </c>
      <c r="V333" s="121">
        <v>0</v>
      </c>
      <c r="AM333">
        <v>62</v>
      </c>
    </row>
    <row r="334" spans="1:39" x14ac:dyDescent="0.35">
      <c r="A334" s="96">
        <v>63</v>
      </c>
      <c r="B334" s="96">
        <v>5</v>
      </c>
      <c r="C334" s="96" t="s">
        <v>584</v>
      </c>
      <c r="E334" s="79" t="s">
        <v>218</v>
      </c>
      <c r="F334" s="85"/>
      <c r="G334" t="s">
        <v>204</v>
      </c>
      <c r="H334">
        <v>0</v>
      </c>
      <c r="I334">
        <v>0</v>
      </c>
      <c r="J334">
        <v>0</v>
      </c>
      <c r="K334">
        <v>0</v>
      </c>
      <c r="L334">
        <v>0</v>
      </c>
      <c r="M334">
        <v>1</v>
      </c>
      <c r="N334">
        <v>1</v>
      </c>
      <c r="O334">
        <v>1</v>
      </c>
      <c r="P334">
        <v>1</v>
      </c>
      <c r="V334" s="121">
        <v>0</v>
      </c>
      <c r="AM334">
        <v>63</v>
      </c>
    </row>
    <row r="335" spans="1:39" x14ac:dyDescent="0.35">
      <c r="A335" s="96">
        <v>64</v>
      </c>
      <c r="B335" s="96">
        <v>5</v>
      </c>
      <c r="C335" s="96" t="s">
        <v>585</v>
      </c>
      <c r="E335" s="79" t="s">
        <v>218</v>
      </c>
      <c r="F335" s="85"/>
      <c r="G335" t="s">
        <v>204</v>
      </c>
      <c r="H335">
        <v>0</v>
      </c>
      <c r="I335">
        <v>0</v>
      </c>
      <c r="J335">
        <v>0</v>
      </c>
      <c r="K335">
        <v>0</v>
      </c>
      <c r="L335">
        <v>0</v>
      </c>
      <c r="M335">
        <v>0</v>
      </c>
      <c r="N335">
        <v>1</v>
      </c>
      <c r="O335">
        <v>1</v>
      </c>
      <c r="P335">
        <v>1</v>
      </c>
      <c r="V335" s="121">
        <v>0</v>
      </c>
      <c r="AM335">
        <v>64</v>
      </c>
    </row>
    <row r="336" spans="1:39" x14ac:dyDescent="0.35">
      <c r="A336" s="96">
        <v>65</v>
      </c>
      <c r="B336" s="96">
        <v>5</v>
      </c>
      <c r="C336" s="96" t="s">
        <v>585</v>
      </c>
      <c r="E336" s="79" t="s">
        <v>218</v>
      </c>
      <c r="F336" s="85"/>
      <c r="G336" t="s">
        <v>204</v>
      </c>
      <c r="H336">
        <v>0</v>
      </c>
      <c r="I336">
        <v>0</v>
      </c>
      <c r="J336">
        <v>0</v>
      </c>
      <c r="K336">
        <v>0</v>
      </c>
      <c r="L336">
        <v>0</v>
      </c>
      <c r="M336">
        <v>1</v>
      </c>
      <c r="N336">
        <v>1</v>
      </c>
      <c r="O336">
        <v>1</v>
      </c>
      <c r="P336">
        <v>1</v>
      </c>
      <c r="V336" s="121">
        <v>0</v>
      </c>
      <c r="AM336">
        <v>65</v>
      </c>
    </row>
    <row r="337" spans="1:68" x14ac:dyDescent="0.35">
      <c r="A337" s="96">
        <v>66</v>
      </c>
      <c r="B337" s="96">
        <v>5</v>
      </c>
      <c r="C337" s="96" t="s">
        <v>585</v>
      </c>
      <c r="E337" s="79" t="s">
        <v>218</v>
      </c>
      <c r="F337" s="85"/>
      <c r="G337" t="s">
        <v>204</v>
      </c>
      <c r="H337">
        <v>0</v>
      </c>
      <c r="I337">
        <v>0</v>
      </c>
      <c r="J337">
        <v>0</v>
      </c>
      <c r="K337">
        <v>0</v>
      </c>
      <c r="L337">
        <v>0</v>
      </c>
      <c r="M337">
        <v>1</v>
      </c>
      <c r="N337">
        <v>1</v>
      </c>
      <c r="O337">
        <v>1</v>
      </c>
      <c r="P337">
        <v>1</v>
      </c>
      <c r="V337" s="121">
        <v>0</v>
      </c>
      <c r="AM337">
        <v>66</v>
      </c>
    </row>
    <row r="338" spans="1:68" x14ac:dyDescent="0.35">
      <c r="A338" s="96">
        <v>67</v>
      </c>
      <c r="B338" s="96">
        <v>5</v>
      </c>
      <c r="C338" s="96" t="s">
        <v>234</v>
      </c>
      <c r="E338" s="79" t="s">
        <v>218</v>
      </c>
      <c r="F338" s="85"/>
      <c r="G338" t="s">
        <v>204</v>
      </c>
      <c r="H338">
        <v>0</v>
      </c>
      <c r="I338">
        <v>0</v>
      </c>
      <c r="J338">
        <v>0</v>
      </c>
      <c r="K338">
        <v>0</v>
      </c>
      <c r="L338">
        <v>0</v>
      </c>
      <c r="M338">
        <v>1</v>
      </c>
      <c r="N338">
        <v>1</v>
      </c>
      <c r="O338">
        <v>1</v>
      </c>
      <c r="P338">
        <v>1</v>
      </c>
      <c r="V338" s="121">
        <v>0</v>
      </c>
      <c r="AM338">
        <v>67</v>
      </c>
    </row>
    <row r="339" spans="1:68" x14ac:dyDescent="0.35">
      <c r="A339" s="96">
        <v>68</v>
      </c>
      <c r="B339" s="96">
        <v>5</v>
      </c>
      <c r="C339" s="96" t="s">
        <v>234</v>
      </c>
      <c r="E339" s="79" t="s">
        <v>218</v>
      </c>
      <c r="F339" s="85"/>
      <c r="G339" t="s">
        <v>204</v>
      </c>
      <c r="H339">
        <v>0</v>
      </c>
      <c r="I339">
        <v>0</v>
      </c>
      <c r="J339">
        <v>0</v>
      </c>
      <c r="K339">
        <v>0</v>
      </c>
      <c r="L339">
        <v>0</v>
      </c>
      <c r="M339">
        <v>1</v>
      </c>
      <c r="N339">
        <v>1</v>
      </c>
      <c r="O339">
        <v>1</v>
      </c>
      <c r="P339">
        <v>1</v>
      </c>
      <c r="V339" s="121">
        <v>0</v>
      </c>
      <c r="AM339">
        <v>68</v>
      </c>
    </row>
    <row r="340" spans="1:68" x14ac:dyDescent="0.35">
      <c r="A340" s="96">
        <v>69</v>
      </c>
      <c r="B340" s="96">
        <v>5</v>
      </c>
      <c r="C340" s="96" t="s">
        <v>235</v>
      </c>
      <c r="E340" s="79" t="s">
        <v>218</v>
      </c>
      <c r="F340" s="85"/>
      <c r="G340" t="s">
        <v>204</v>
      </c>
      <c r="H340">
        <v>0</v>
      </c>
      <c r="I340">
        <v>0</v>
      </c>
      <c r="J340">
        <v>0</v>
      </c>
      <c r="K340">
        <v>0</v>
      </c>
      <c r="L340">
        <v>0</v>
      </c>
      <c r="M340">
        <v>1</v>
      </c>
      <c r="N340">
        <v>1</v>
      </c>
      <c r="O340">
        <v>1</v>
      </c>
      <c r="P340">
        <v>1</v>
      </c>
      <c r="V340" s="121">
        <v>0</v>
      </c>
      <c r="AM340">
        <v>69</v>
      </c>
    </row>
    <row r="341" spans="1:68" x14ac:dyDescent="0.35">
      <c r="A341" s="96">
        <v>70</v>
      </c>
      <c r="B341" s="96">
        <v>5</v>
      </c>
      <c r="C341" s="96" t="s">
        <v>234</v>
      </c>
      <c r="E341" s="79" t="s">
        <v>218</v>
      </c>
      <c r="F341" s="85"/>
      <c r="G341" t="s">
        <v>204</v>
      </c>
      <c r="H341">
        <v>0</v>
      </c>
      <c r="I341">
        <v>0</v>
      </c>
      <c r="J341">
        <v>0</v>
      </c>
      <c r="K341">
        <v>0</v>
      </c>
      <c r="L341">
        <v>0</v>
      </c>
      <c r="M341">
        <v>1</v>
      </c>
      <c r="N341">
        <v>1</v>
      </c>
      <c r="O341">
        <v>1</v>
      </c>
      <c r="P341">
        <v>1</v>
      </c>
      <c r="V341" s="121">
        <v>0</v>
      </c>
      <c r="AM341">
        <v>70</v>
      </c>
    </row>
    <row r="342" spans="1:68" x14ac:dyDescent="0.35">
      <c r="A342" s="96">
        <v>71</v>
      </c>
      <c r="B342" s="96">
        <v>5</v>
      </c>
      <c r="C342" s="96" t="s">
        <v>529</v>
      </c>
      <c r="E342" s="79" t="s">
        <v>218</v>
      </c>
      <c r="F342" s="85"/>
      <c r="G342" t="s">
        <v>204</v>
      </c>
      <c r="H342">
        <v>0</v>
      </c>
      <c r="I342">
        <v>0</v>
      </c>
      <c r="J342">
        <v>0</v>
      </c>
      <c r="K342">
        <v>0</v>
      </c>
      <c r="L342">
        <v>0</v>
      </c>
      <c r="M342">
        <v>1</v>
      </c>
      <c r="N342">
        <v>1</v>
      </c>
      <c r="O342">
        <v>1</v>
      </c>
      <c r="P342">
        <v>1</v>
      </c>
      <c r="V342" s="121">
        <v>0</v>
      </c>
      <c r="AM342">
        <v>71</v>
      </c>
    </row>
    <row r="343" spans="1:68" x14ac:dyDescent="0.35">
      <c r="A343" s="96">
        <v>72</v>
      </c>
      <c r="B343" s="96">
        <v>5</v>
      </c>
      <c r="C343" s="96" t="s">
        <v>251</v>
      </c>
      <c r="E343" s="79" t="s">
        <v>218</v>
      </c>
      <c r="F343" s="85"/>
      <c r="G343" t="s">
        <v>204</v>
      </c>
      <c r="H343">
        <v>0</v>
      </c>
      <c r="I343">
        <v>0</v>
      </c>
      <c r="J343">
        <v>0</v>
      </c>
      <c r="K343">
        <v>0</v>
      </c>
      <c r="L343">
        <v>0</v>
      </c>
      <c r="M343">
        <v>1</v>
      </c>
      <c r="N343">
        <v>1</v>
      </c>
      <c r="O343">
        <v>1</v>
      </c>
      <c r="P343">
        <v>1</v>
      </c>
      <c r="V343" s="121">
        <v>0</v>
      </c>
      <c r="AM343">
        <v>72</v>
      </c>
    </row>
    <row r="344" spans="1:68" x14ac:dyDescent="0.35">
      <c r="A344" s="96">
        <v>73</v>
      </c>
      <c r="B344" s="96">
        <v>5</v>
      </c>
      <c r="C344" s="96" t="s">
        <v>251</v>
      </c>
      <c r="E344" s="79" t="s">
        <v>218</v>
      </c>
      <c r="F344" s="85"/>
      <c r="G344" t="s">
        <v>204</v>
      </c>
      <c r="H344">
        <v>0</v>
      </c>
      <c r="I344">
        <v>0</v>
      </c>
      <c r="J344">
        <v>0</v>
      </c>
      <c r="K344">
        <v>0</v>
      </c>
      <c r="L344">
        <v>0</v>
      </c>
      <c r="M344">
        <v>1</v>
      </c>
      <c r="N344">
        <v>1</v>
      </c>
      <c r="O344">
        <v>1</v>
      </c>
      <c r="P344">
        <v>1</v>
      </c>
      <c r="V344" s="121">
        <v>0</v>
      </c>
      <c r="AM344">
        <v>73</v>
      </c>
    </row>
    <row r="345" spans="1:68" x14ac:dyDescent="0.35">
      <c r="A345" s="96">
        <v>74</v>
      </c>
      <c r="B345" s="96">
        <v>5</v>
      </c>
      <c r="C345" s="96" t="s">
        <v>251</v>
      </c>
      <c r="E345" s="79" t="s">
        <v>218</v>
      </c>
      <c r="F345" s="85"/>
      <c r="G345" t="s">
        <v>204</v>
      </c>
      <c r="H345">
        <v>0</v>
      </c>
      <c r="I345">
        <v>0</v>
      </c>
      <c r="J345">
        <v>0</v>
      </c>
      <c r="K345">
        <v>0</v>
      </c>
      <c r="L345">
        <v>0</v>
      </c>
      <c r="M345">
        <v>1</v>
      </c>
      <c r="N345">
        <v>1</v>
      </c>
      <c r="O345">
        <v>1</v>
      </c>
      <c r="P345">
        <v>1</v>
      </c>
      <c r="V345" s="121">
        <v>0</v>
      </c>
      <c r="AM345">
        <v>74</v>
      </c>
    </row>
    <row r="346" spans="1:68" x14ac:dyDescent="0.35">
      <c r="A346" s="124">
        <v>75</v>
      </c>
      <c r="B346" s="124">
        <v>5</v>
      </c>
      <c r="C346" s="124" t="s">
        <v>251</v>
      </c>
      <c r="D346" s="15"/>
      <c r="E346" s="125" t="s">
        <v>218</v>
      </c>
      <c r="F346" s="126"/>
      <c r="G346" s="15" t="s">
        <v>204</v>
      </c>
      <c r="H346" s="15">
        <v>0</v>
      </c>
      <c r="I346" s="15">
        <v>0</v>
      </c>
      <c r="J346" s="15">
        <v>0</v>
      </c>
      <c r="K346" s="15">
        <v>0</v>
      </c>
      <c r="L346" s="15">
        <v>0</v>
      </c>
      <c r="M346" s="15">
        <v>1</v>
      </c>
      <c r="N346" s="15">
        <v>1</v>
      </c>
      <c r="O346" s="15">
        <v>1</v>
      </c>
      <c r="P346" s="15">
        <v>1</v>
      </c>
      <c r="V346" s="121">
        <v>0</v>
      </c>
      <c r="AM346">
        <v>75</v>
      </c>
    </row>
    <row r="347" spans="1:68" x14ac:dyDescent="0.35">
      <c r="A347" s="96">
        <v>1</v>
      </c>
      <c r="B347" s="96">
        <v>1</v>
      </c>
      <c r="C347" s="96" t="s">
        <v>585</v>
      </c>
      <c r="E347" s="79" t="s">
        <v>210</v>
      </c>
      <c r="F347" s="199">
        <v>-800</v>
      </c>
      <c r="G347" s="22">
        <v>-400</v>
      </c>
      <c r="H347" s="22">
        <v>-400</v>
      </c>
      <c r="I347" s="22">
        <v>0</v>
      </c>
      <c r="J347" s="22">
        <v>0</v>
      </c>
      <c r="K347" s="22">
        <v>0</v>
      </c>
      <c r="L347" s="22">
        <v>0</v>
      </c>
      <c r="M347" s="22">
        <v>0</v>
      </c>
      <c r="N347" s="22">
        <v>0</v>
      </c>
      <c r="O347" s="22">
        <v>0</v>
      </c>
      <c r="P347" s="22">
        <v>0</v>
      </c>
      <c r="V347" s="121">
        <v>0</v>
      </c>
      <c r="AM347">
        <v>1</v>
      </c>
      <c r="AN347" t="s">
        <v>210</v>
      </c>
      <c r="AO347" s="22">
        <v>-800</v>
      </c>
      <c r="AP347" s="22">
        <v>-400</v>
      </c>
      <c r="AQ347" s="22">
        <v>-400</v>
      </c>
      <c r="AR347" s="22">
        <v>0</v>
      </c>
      <c r="AS347" s="22">
        <v>0</v>
      </c>
      <c r="AT347" s="22">
        <v>0</v>
      </c>
      <c r="AU347" s="22">
        <v>0</v>
      </c>
      <c r="AV347" s="22">
        <v>0</v>
      </c>
      <c r="AW347" s="22">
        <v>0</v>
      </c>
      <c r="AX347" s="22">
        <v>0</v>
      </c>
      <c r="AY347" s="22">
        <v>0</v>
      </c>
      <c r="BE347" t="s">
        <v>210</v>
      </c>
      <c r="BF347" s="22">
        <v>-800</v>
      </c>
      <c r="BG347" s="22">
        <v>-400</v>
      </c>
      <c r="BH347" s="22">
        <v>-400</v>
      </c>
      <c r="BI347" s="22">
        <v>0</v>
      </c>
      <c r="BJ347" s="22">
        <v>0</v>
      </c>
      <c r="BK347" s="22">
        <v>0</v>
      </c>
      <c r="BL347" s="22">
        <v>0</v>
      </c>
      <c r="BM347" s="22">
        <v>0</v>
      </c>
      <c r="BN347" s="22">
        <v>0</v>
      </c>
      <c r="BO347" s="22">
        <v>0</v>
      </c>
      <c r="BP347" s="22">
        <v>0</v>
      </c>
    </row>
    <row r="348" spans="1:68" x14ac:dyDescent="0.35">
      <c r="A348" s="96">
        <v>2</v>
      </c>
      <c r="B348" s="96">
        <v>1</v>
      </c>
      <c r="C348" s="96" t="s">
        <v>585</v>
      </c>
      <c r="E348" s="79" t="s">
        <v>210</v>
      </c>
      <c r="F348" s="199">
        <v>-1000</v>
      </c>
      <c r="G348" s="22">
        <v>-333.33333333333331</v>
      </c>
      <c r="H348" s="22">
        <v>-333.33333333333331</v>
      </c>
      <c r="I348" s="22">
        <v>-333.33333333333331</v>
      </c>
      <c r="J348" s="22">
        <v>0</v>
      </c>
      <c r="K348" s="22">
        <v>0</v>
      </c>
      <c r="L348" s="22">
        <v>0</v>
      </c>
      <c r="M348" s="22">
        <v>0</v>
      </c>
      <c r="N348" s="22">
        <v>0</v>
      </c>
      <c r="O348" s="22">
        <v>0</v>
      </c>
      <c r="P348" s="22">
        <v>0</v>
      </c>
      <c r="V348" s="121">
        <v>0</v>
      </c>
      <c r="AM348">
        <v>2</v>
      </c>
      <c r="AN348" t="s">
        <v>210</v>
      </c>
      <c r="AO348" s="22">
        <v>-1000</v>
      </c>
      <c r="AP348" s="22">
        <v>-333.33333333333331</v>
      </c>
      <c r="AQ348" s="22">
        <v>-333.33333333333331</v>
      </c>
      <c r="AR348" s="22">
        <v>-333.33333333333331</v>
      </c>
      <c r="AS348" s="22">
        <v>0</v>
      </c>
      <c r="AT348" s="22">
        <v>0</v>
      </c>
      <c r="AU348" s="22">
        <v>0</v>
      </c>
      <c r="AV348" s="22">
        <v>0</v>
      </c>
      <c r="AW348" s="22">
        <v>0</v>
      </c>
      <c r="AX348" s="22">
        <v>0</v>
      </c>
      <c r="AY348" s="22">
        <v>0</v>
      </c>
      <c r="BE348" t="s">
        <v>210</v>
      </c>
      <c r="BF348" s="22">
        <v>-1000</v>
      </c>
      <c r="BG348" s="22">
        <v>-333.33333333333331</v>
      </c>
      <c r="BH348" s="22">
        <v>-333.33333333333331</v>
      </c>
      <c r="BI348" s="22">
        <v>-333.33333333333331</v>
      </c>
      <c r="BJ348" s="22">
        <v>0</v>
      </c>
      <c r="BK348" s="22">
        <v>0</v>
      </c>
      <c r="BL348" s="22">
        <v>0</v>
      </c>
      <c r="BM348" s="22">
        <v>0</v>
      </c>
      <c r="BN348" s="22">
        <v>0</v>
      </c>
      <c r="BO348" s="22">
        <v>0</v>
      </c>
      <c r="BP348" s="22">
        <v>0</v>
      </c>
    </row>
    <row r="349" spans="1:68" x14ac:dyDescent="0.35">
      <c r="A349" s="96">
        <v>3</v>
      </c>
      <c r="B349" s="96">
        <v>1</v>
      </c>
      <c r="C349" s="96" t="s">
        <v>585</v>
      </c>
      <c r="E349" s="79" t="s">
        <v>210</v>
      </c>
      <c r="F349" s="199">
        <v>-800</v>
      </c>
      <c r="G349" s="22">
        <v>-400</v>
      </c>
      <c r="H349" s="22">
        <v>-400</v>
      </c>
      <c r="I349" s="22">
        <v>0</v>
      </c>
      <c r="J349" s="22">
        <v>0</v>
      </c>
      <c r="K349" s="22">
        <v>0</v>
      </c>
      <c r="L349" s="22">
        <v>0</v>
      </c>
      <c r="M349" s="22">
        <v>0</v>
      </c>
      <c r="N349" s="22">
        <v>0</v>
      </c>
      <c r="O349" s="22">
        <v>0</v>
      </c>
      <c r="P349" s="22">
        <v>0</v>
      </c>
      <c r="V349" s="121">
        <v>0</v>
      </c>
      <c r="AM349">
        <v>3</v>
      </c>
      <c r="AN349" t="s">
        <v>210</v>
      </c>
      <c r="AO349" s="22">
        <v>-800</v>
      </c>
      <c r="AP349" s="22">
        <v>-400</v>
      </c>
      <c r="AQ349" s="22">
        <v>-400</v>
      </c>
      <c r="AR349" s="22">
        <v>0</v>
      </c>
      <c r="AS349" s="22">
        <v>0</v>
      </c>
      <c r="AT349" s="22">
        <v>0</v>
      </c>
      <c r="AU349" s="22">
        <v>0</v>
      </c>
      <c r="AV349" s="22">
        <v>0</v>
      </c>
      <c r="AW349" s="22">
        <v>0</v>
      </c>
      <c r="AX349" s="22">
        <v>0</v>
      </c>
      <c r="AY349" s="22">
        <v>0</v>
      </c>
      <c r="BE349" t="s">
        <v>210</v>
      </c>
      <c r="BF349" s="22">
        <v>-800</v>
      </c>
      <c r="BG349" s="22">
        <v>-400</v>
      </c>
      <c r="BH349" s="22">
        <v>-400</v>
      </c>
      <c r="BI349" s="22">
        <v>0</v>
      </c>
      <c r="BJ349" s="22">
        <v>0</v>
      </c>
      <c r="BK349" s="22">
        <v>0</v>
      </c>
      <c r="BL349" s="22">
        <v>0</v>
      </c>
      <c r="BM349" s="22">
        <v>0</v>
      </c>
      <c r="BN349" s="22">
        <v>0</v>
      </c>
      <c r="BO349" s="22">
        <v>0</v>
      </c>
      <c r="BP349" s="22">
        <v>0</v>
      </c>
    </row>
    <row r="350" spans="1:68" x14ac:dyDescent="0.35">
      <c r="A350" s="96">
        <v>4</v>
      </c>
      <c r="B350" s="96">
        <v>1</v>
      </c>
      <c r="C350" s="96" t="s">
        <v>585</v>
      </c>
      <c r="E350" s="79" t="s">
        <v>210</v>
      </c>
      <c r="F350" s="199">
        <v>-1000</v>
      </c>
      <c r="G350" s="22">
        <v>-500</v>
      </c>
      <c r="H350" s="22">
        <v>-500</v>
      </c>
      <c r="I350" s="22">
        <v>0</v>
      </c>
      <c r="J350" s="22">
        <v>0</v>
      </c>
      <c r="K350" s="22">
        <v>0</v>
      </c>
      <c r="L350" s="22">
        <v>0</v>
      </c>
      <c r="M350" s="22">
        <v>0</v>
      </c>
      <c r="N350" s="22">
        <v>0</v>
      </c>
      <c r="O350" s="22">
        <v>0</v>
      </c>
      <c r="P350" s="22">
        <v>0</v>
      </c>
      <c r="V350" s="121">
        <v>0</v>
      </c>
      <c r="AM350">
        <v>4</v>
      </c>
      <c r="AN350" t="s">
        <v>210</v>
      </c>
      <c r="AO350" s="22">
        <v>-1000</v>
      </c>
      <c r="AP350" s="22">
        <v>-500</v>
      </c>
      <c r="AQ350" s="22">
        <v>-500</v>
      </c>
      <c r="AR350" s="22">
        <v>0</v>
      </c>
      <c r="AS350" s="22">
        <v>0</v>
      </c>
      <c r="AT350" s="22">
        <v>0</v>
      </c>
      <c r="AU350" s="22">
        <v>0</v>
      </c>
      <c r="AV350" s="22">
        <v>0</v>
      </c>
      <c r="AW350" s="22">
        <v>0</v>
      </c>
      <c r="AX350" s="22">
        <v>0</v>
      </c>
      <c r="AY350" s="22">
        <v>0</v>
      </c>
      <c r="BE350" t="s">
        <v>210</v>
      </c>
      <c r="BF350" s="22">
        <v>-1000</v>
      </c>
      <c r="BG350" s="22">
        <v>-500</v>
      </c>
      <c r="BH350" s="22">
        <v>-500</v>
      </c>
      <c r="BI350" s="22">
        <v>0</v>
      </c>
      <c r="BJ350" s="22">
        <v>0</v>
      </c>
      <c r="BK350" s="22">
        <v>0</v>
      </c>
      <c r="BL350" s="22">
        <v>0</v>
      </c>
      <c r="BM350" s="22">
        <v>0</v>
      </c>
      <c r="BN350" s="22">
        <v>0</v>
      </c>
      <c r="BO350" s="22">
        <v>0</v>
      </c>
      <c r="BP350" s="22">
        <v>0</v>
      </c>
    </row>
    <row r="351" spans="1:68" x14ac:dyDescent="0.35">
      <c r="A351" s="96">
        <v>5</v>
      </c>
      <c r="B351" s="96">
        <v>1</v>
      </c>
      <c r="C351" s="96" t="s">
        <v>585</v>
      </c>
      <c r="E351" s="79" t="s">
        <v>210</v>
      </c>
      <c r="F351" s="199">
        <v>-1000</v>
      </c>
      <c r="G351" s="22">
        <v>-500</v>
      </c>
      <c r="H351" s="22">
        <v>-500</v>
      </c>
      <c r="I351" s="22">
        <v>0</v>
      </c>
      <c r="J351" s="22">
        <v>0</v>
      </c>
      <c r="K351" s="22">
        <v>0</v>
      </c>
      <c r="L351" s="22">
        <v>0</v>
      </c>
      <c r="M351" s="22">
        <v>0</v>
      </c>
      <c r="N351" s="22">
        <v>0</v>
      </c>
      <c r="O351" s="22">
        <v>0</v>
      </c>
      <c r="P351" s="22">
        <v>0</v>
      </c>
      <c r="V351" s="121">
        <v>0</v>
      </c>
      <c r="AM351">
        <v>5</v>
      </c>
      <c r="AN351" t="s">
        <v>210</v>
      </c>
      <c r="AO351" s="22">
        <v>-1000</v>
      </c>
      <c r="AP351" s="22">
        <v>-500</v>
      </c>
      <c r="AQ351" s="22">
        <v>-500</v>
      </c>
      <c r="AR351" s="22">
        <v>0</v>
      </c>
      <c r="AS351" s="22">
        <v>0</v>
      </c>
      <c r="AT351" s="22">
        <v>0</v>
      </c>
      <c r="AU351" s="22">
        <v>0</v>
      </c>
      <c r="AV351" s="22">
        <v>0</v>
      </c>
      <c r="AW351" s="22">
        <v>0</v>
      </c>
      <c r="AX351" s="22">
        <v>0</v>
      </c>
      <c r="AY351" s="22">
        <v>0</v>
      </c>
      <c r="BE351" t="s">
        <v>210</v>
      </c>
      <c r="BF351" s="22">
        <v>-1000</v>
      </c>
      <c r="BG351" s="22">
        <v>-500</v>
      </c>
      <c r="BH351" s="22">
        <v>-500</v>
      </c>
      <c r="BI351" s="22">
        <v>0</v>
      </c>
      <c r="BJ351" s="22">
        <v>0</v>
      </c>
      <c r="BK351" s="22">
        <v>0</v>
      </c>
      <c r="BL351" s="22">
        <v>0</v>
      </c>
      <c r="BM351" s="22">
        <v>0</v>
      </c>
      <c r="BN351" s="22">
        <v>0</v>
      </c>
      <c r="BO351" s="22">
        <v>0</v>
      </c>
      <c r="BP351" s="22">
        <v>0</v>
      </c>
    </row>
    <row r="352" spans="1:68" x14ac:dyDescent="0.35">
      <c r="A352" s="96">
        <v>6</v>
      </c>
      <c r="B352" s="96">
        <v>1</v>
      </c>
      <c r="C352" s="96" t="s">
        <v>529</v>
      </c>
      <c r="E352" s="79" t="s">
        <v>210</v>
      </c>
      <c r="F352" s="199">
        <v>0</v>
      </c>
      <c r="G352" s="22">
        <v>0</v>
      </c>
      <c r="H352" s="22">
        <v>0</v>
      </c>
      <c r="I352" s="22">
        <v>0</v>
      </c>
      <c r="J352" s="22">
        <v>0</v>
      </c>
      <c r="K352" s="22">
        <v>0</v>
      </c>
      <c r="L352" s="22">
        <v>0</v>
      </c>
      <c r="M352" s="22">
        <v>0</v>
      </c>
      <c r="N352" s="22">
        <v>0</v>
      </c>
      <c r="O352" s="22">
        <v>0</v>
      </c>
      <c r="P352" s="22">
        <v>0</v>
      </c>
      <c r="V352" s="121">
        <v>0</v>
      </c>
      <c r="AM352">
        <v>6</v>
      </c>
      <c r="AN352" t="s">
        <v>210</v>
      </c>
      <c r="AO352" s="22">
        <v>0</v>
      </c>
      <c r="AP352" s="22">
        <v>0</v>
      </c>
      <c r="AQ352" s="22">
        <v>0</v>
      </c>
      <c r="AR352" s="22">
        <v>0</v>
      </c>
      <c r="AS352" s="22">
        <v>0</v>
      </c>
      <c r="AT352" s="22">
        <v>0</v>
      </c>
      <c r="AU352" s="22">
        <v>0</v>
      </c>
      <c r="AV352" s="22">
        <v>0</v>
      </c>
      <c r="AW352" s="22">
        <v>0</v>
      </c>
      <c r="AX352" s="22">
        <v>0</v>
      </c>
      <c r="AY352" s="22">
        <v>0</v>
      </c>
      <c r="BE352" t="s">
        <v>210</v>
      </c>
      <c r="BF352" s="22">
        <v>0</v>
      </c>
      <c r="BG352" s="22">
        <v>0</v>
      </c>
      <c r="BH352" s="22">
        <v>0</v>
      </c>
      <c r="BI352" s="22">
        <v>0</v>
      </c>
      <c r="BJ352" s="22">
        <v>0</v>
      </c>
      <c r="BK352" s="22">
        <v>0</v>
      </c>
      <c r="BL352" s="22">
        <v>0</v>
      </c>
      <c r="BM352" s="22">
        <v>0</v>
      </c>
      <c r="BN352" s="22">
        <v>0</v>
      </c>
      <c r="BO352" s="22">
        <v>0</v>
      </c>
      <c r="BP352" s="22">
        <v>0</v>
      </c>
    </row>
    <row r="353" spans="1:68" x14ac:dyDescent="0.35">
      <c r="A353" s="96">
        <v>7</v>
      </c>
      <c r="B353" s="96">
        <v>1</v>
      </c>
      <c r="C353" s="96" t="s">
        <v>235</v>
      </c>
      <c r="E353" s="79" t="s">
        <v>210</v>
      </c>
      <c r="F353" s="199">
        <v>0</v>
      </c>
      <c r="G353" s="22">
        <v>0</v>
      </c>
      <c r="H353" s="22">
        <v>0</v>
      </c>
      <c r="I353" s="22">
        <v>0</v>
      </c>
      <c r="J353" s="22">
        <v>0</v>
      </c>
      <c r="K353" s="22">
        <v>0</v>
      </c>
      <c r="L353" s="22">
        <v>0</v>
      </c>
      <c r="M353" s="22">
        <v>0</v>
      </c>
      <c r="N353" s="22">
        <v>0</v>
      </c>
      <c r="O353" s="22">
        <v>0</v>
      </c>
      <c r="P353" s="22">
        <v>0</v>
      </c>
      <c r="V353" s="121">
        <v>0</v>
      </c>
      <c r="AM353">
        <v>7</v>
      </c>
      <c r="AN353" t="s">
        <v>210</v>
      </c>
      <c r="AO353" s="22">
        <v>0</v>
      </c>
      <c r="AP353" s="22">
        <v>0</v>
      </c>
      <c r="AQ353" s="22">
        <v>0</v>
      </c>
      <c r="AR353" s="22">
        <v>0</v>
      </c>
      <c r="AS353" s="22">
        <v>0</v>
      </c>
      <c r="AT353" s="22">
        <v>0</v>
      </c>
      <c r="AU353" s="22">
        <v>0</v>
      </c>
      <c r="AV353" s="22">
        <v>0</v>
      </c>
      <c r="AW353" s="22">
        <v>0</v>
      </c>
      <c r="AX353" s="22">
        <v>0</v>
      </c>
      <c r="AY353" s="22">
        <v>0</v>
      </c>
      <c r="BE353" t="s">
        <v>210</v>
      </c>
      <c r="BF353" s="22">
        <v>0</v>
      </c>
      <c r="BG353" s="22">
        <v>0</v>
      </c>
      <c r="BH353" s="22">
        <v>0</v>
      </c>
      <c r="BI353" s="22">
        <v>0</v>
      </c>
      <c r="BJ353" s="22">
        <v>0</v>
      </c>
      <c r="BK353" s="22">
        <v>0</v>
      </c>
      <c r="BL353" s="22">
        <v>0</v>
      </c>
      <c r="BM353" s="22">
        <v>0</v>
      </c>
      <c r="BN353" s="22">
        <v>0</v>
      </c>
      <c r="BO353" s="22">
        <v>0</v>
      </c>
      <c r="BP353" s="22">
        <v>0</v>
      </c>
    </row>
    <row r="354" spans="1:68" x14ac:dyDescent="0.35">
      <c r="A354" s="96">
        <v>8</v>
      </c>
      <c r="B354" s="96">
        <v>1</v>
      </c>
      <c r="C354" s="96" t="s">
        <v>234</v>
      </c>
      <c r="E354" s="79" t="s">
        <v>210</v>
      </c>
      <c r="F354" s="199">
        <v>0</v>
      </c>
      <c r="G354" s="22">
        <v>0</v>
      </c>
      <c r="H354" s="22">
        <v>0</v>
      </c>
      <c r="I354" s="22">
        <v>0</v>
      </c>
      <c r="J354" s="22">
        <v>0</v>
      </c>
      <c r="K354" s="22">
        <v>0</v>
      </c>
      <c r="L354" s="22">
        <v>0</v>
      </c>
      <c r="M354" s="22">
        <v>0</v>
      </c>
      <c r="N354" s="22">
        <v>0</v>
      </c>
      <c r="O354" s="22">
        <v>0</v>
      </c>
      <c r="P354" s="22">
        <v>0</v>
      </c>
      <c r="V354" s="121">
        <v>0</v>
      </c>
      <c r="AM354">
        <v>8</v>
      </c>
      <c r="AN354" t="s">
        <v>210</v>
      </c>
      <c r="AO354" s="22">
        <v>0</v>
      </c>
      <c r="AP354" s="22">
        <v>0</v>
      </c>
      <c r="AQ354" s="22">
        <v>0</v>
      </c>
      <c r="AR354" s="22">
        <v>0</v>
      </c>
      <c r="AS354" s="22">
        <v>0</v>
      </c>
      <c r="AT354" s="22">
        <v>0</v>
      </c>
      <c r="AU354" s="22">
        <v>0</v>
      </c>
      <c r="AV354" s="22">
        <v>0</v>
      </c>
      <c r="AW354" s="22">
        <v>0</v>
      </c>
      <c r="AX354" s="22">
        <v>0</v>
      </c>
      <c r="AY354" s="22">
        <v>0</v>
      </c>
      <c r="BE354" t="s">
        <v>210</v>
      </c>
      <c r="BF354" s="22">
        <v>0</v>
      </c>
      <c r="BG354" s="22">
        <v>0</v>
      </c>
      <c r="BH354" s="22">
        <v>0</v>
      </c>
      <c r="BI354" s="22">
        <v>0</v>
      </c>
      <c r="BJ354" s="22">
        <v>0</v>
      </c>
      <c r="BK354" s="22">
        <v>0</v>
      </c>
      <c r="BL354" s="22">
        <v>0</v>
      </c>
      <c r="BM354" s="22">
        <v>0</v>
      </c>
      <c r="BN354" s="22">
        <v>0</v>
      </c>
      <c r="BO354" s="22">
        <v>0</v>
      </c>
      <c r="BP354" s="22">
        <v>0</v>
      </c>
    </row>
    <row r="355" spans="1:68" x14ac:dyDescent="0.35">
      <c r="A355" s="96">
        <v>9</v>
      </c>
      <c r="B355" s="96">
        <v>1</v>
      </c>
      <c r="C355" s="96" t="s">
        <v>529</v>
      </c>
      <c r="E355" s="79" t="s">
        <v>210</v>
      </c>
      <c r="F355" s="199">
        <v>0</v>
      </c>
      <c r="G355" s="22">
        <v>0</v>
      </c>
      <c r="H355" s="22">
        <v>0</v>
      </c>
      <c r="I355" s="22">
        <v>0</v>
      </c>
      <c r="J355" s="22">
        <v>0</v>
      </c>
      <c r="K355" s="22">
        <v>0</v>
      </c>
      <c r="L355" s="22">
        <v>0</v>
      </c>
      <c r="M355" s="22">
        <v>0</v>
      </c>
      <c r="N355" s="22">
        <v>0</v>
      </c>
      <c r="O355" s="22">
        <v>0</v>
      </c>
      <c r="P355" s="22">
        <v>0</v>
      </c>
      <c r="V355" s="121">
        <v>0</v>
      </c>
      <c r="AM355">
        <v>9</v>
      </c>
      <c r="AN355" t="s">
        <v>210</v>
      </c>
      <c r="AO355" s="22">
        <v>0</v>
      </c>
      <c r="AP355" s="22">
        <v>0</v>
      </c>
      <c r="AQ355" s="22">
        <v>0</v>
      </c>
      <c r="AR355" s="22">
        <v>0</v>
      </c>
      <c r="AS355" s="22">
        <v>0</v>
      </c>
      <c r="AT355" s="22">
        <v>0</v>
      </c>
      <c r="AU355" s="22">
        <v>0</v>
      </c>
      <c r="AV355" s="22">
        <v>0</v>
      </c>
      <c r="AW355" s="22">
        <v>0</v>
      </c>
      <c r="AX355" s="22">
        <v>0</v>
      </c>
      <c r="AY355" s="22">
        <v>0</v>
      </c>
      <c r="BE355" t="s">
        <v>210</v>
      </c>
      <c r="BF355" s="22">
        <v>0</v>
      </c>
      <c r="BG355" s="22">
        <v>0</v>
      </c>
      <c r="BH355" s="22">
        <v>0</v>
      </c>
      <c r="BI355" s="22">
        <v>0</v>
      </c>
      <c r="BJ355" s="22">
        <v>0</v>
      </c>
      <c r="BK355" s="22">
        <v>0</v>
      </c>
      <c r="BL355" s="22">
        <v>0</v>
      </c>
      <c r="BM355" s="22">
        <v>0</v>
      </c>
      <c r="BN355" s="22">
        <v>0</v>
      </c>
      <c r="BO355" s="22">
        <v>0</v>
      </c>
      <c r="BP355" s="22">
        <v>0</v>
      </c>
    </row>
    <row r="356" spans="1:68" x14ac:dyDescent="0.35">
      <c r="A356" s="96">
        <v>10</v>
      </c>
      <c r="B356" s="96">
        <v>1</v>
      </c>
      <c r="C356" s="96" t="s">
        <v>235</v>
      </c>
      <c r="E356" s="79" t="s">
        <v>210</v>
      </c>
      <c r="F356" s="199">
        <v>0</v>
      </c>
      <c r="G356" s="22">
        <v>0</v>
      </c>
      <c r="H356" s="22">
        <v>0</v>
      </c>
      <c r="I356" s="22">
        <v>0</v>
      </c>
      <c r="J356" s="22">
        <v>0</v>
      </c>
      <c r="K356" s="22">
        <v>0</v>
      </c>
      <c r="L356" s="22">
        <v>0</v>
      </c>
      <c r="M356" s="22">
        <v>0</v>
      </c>
      <c r="N356" s="22">
        <v>0</v>
      </c>
      <c r="O356" s="22">
        <v>0</v>
      </c>
      <c r="P356" s="22">
        <v>0</v>
      </c>
      <c r="V356" s="121">
        <v>0</v>
      </c>
      <c r="AM356">
        <v>10</v>
      </c>
      <c r="AN356" t="s">
        <v>210</v>
      </c>
      <c r="AO356" s="22">
        <v>0</v>
      </c>
      <c r="AP356" s="22">
        <v>0</v>
      </c>
      <c r="AQ356" s="22">
        <v>0</v>
      </c>
      <c r="AR356" s="22">
        <v>0</v>
      </c>
      <c r="AS356" s="22">
        <v>0</v>
      </c>
      <c r="AT356" s="22">
        <v>0</v>
      </c>
      <c r="AU356" s="22">
        <v>0</v>
      </c>
      <c r="AV356" s="22">
        <v>0</v>
      </c>
      <c r="AW356" s="22">
        <v>0</v>
      </c>
      <c r="AX356" s="22">
        <v>0</v>
      </c>
      <c r="AY356" s="22">
        <v>0</v>
      </c>
      <c r="BE356" t="s">
        <v>210</v>
      </c>
      <c r="BF356" s="22">
        <v>0</v>
      </c>
      <c r="BG356" s="22">
        <v>0</v>
      </c>
      <c r="BH356" s="22">
        <v>0</v>
      </c>
      <c r="BI356" s="22">
        <v>0</v>
      </c>
      <c r="BJ356" s="22">
        <v>0</v>
      </c>
      <c r="BK356" s="22">
        <v>0</v>
      </c>
      <c r="BL356" s="22">
        <v>0</v>
      </c>
      <c r="BM356" s="22">
        <v>0</v>
      </c>
      <c r="BN356" s="22">
        <v>0</v>
      </c>
      <c r="BO356" s="22">
        <v>0</v>
      </c>
      <c r="BP356" s="22">
        <v>0</v>
      </c>
    </row>
    <row r="357" spans="1:68" x14ac:dyDescent="0.35">
      <c r="A357" s="96">
        <v>11</v>
      </c>
      <c r="B357" s="96">
        <v>1</v>
      </c>
      <c r="C357" s="96" t="s">
        <v>251</v>
      </c>
      <c r="E357" s="79" t="s">
        <v>210</v>
      </c>
      <c r="F357" s="199">
        <v>-40</v>
      </c>
      <c r="G357" s="22">
        <v>-40</v>
      </c>
      <c r="H357" s="22">
        <v>0</v>
      </c>
      <c r="I357" s="22">
        <v>0</v>
      </c>
      <c r="J357" s="22">
        <v>0</v>
      </c>
      <c r="K357" s="22">
        <v>0</v>
      </c>
      <c r="L357" s="22">
        <v>0</v>
      </c>
      <c r="M357" s="22">
        <v>0</v>
      </c>
      <c r="N357" s="22">
        <v>0</v>
      </c>
      <c r="O357" s="22">
        <v>0</v>
      </c>
      <c r="P357" s="22">
        <v>0</v>
      </c>
      <c r="V357" s="121">
        <v>0</v>
      </c>
      <c r="AM357">
        <v>11</v>
      </c>
      <c r="AN357" t="s">
        <v>210</v>
      </c>
      <c r="AO357" s="22">
        <v>-40</v>
      </c>
      <c r="AP357" s="22">
        <v>-40</v>
      </c>
      <c r="AQ357" s="22">
        <v>0</v>
      </c>
      <c r="AR357" s="22">
        <v>0</v>
      </c>
      <c r="AS357" s="22">
        <v>0</v>
      </c>
      <c r="AT357" s="22">
        <v>0</v>
      </c>
      <c r="AU357" s="22">
        <v>0</v>
      </c>
      <c r="AV357" s="22">
        <v>0</v>
      </c>
      <c r="AW357" s="22">
        <v>0</v>
      </c>
      <c r="AX357" s="22">
        <v>0</v>
      </c>
      <c r="AY357" s="22">
        <v>0</v>
      </c>
      <c r="BE357" t="s">
        <v>210</v>
      </c>
      <c r="BF357" s="22">
        <v>-40</v>
      </c>
      <c r="BG357" s="22">
        <v>-40</v>
      </c>
      <c r="BH357" s="22">
        <v>0</v>
      </c>
      <c r="BI357" s="22">
        <v>0</v>
      </c>
      <c r="BJ357" s="22">
        <v>0</v>
      </c>
      <c r="BK357" s="22">
        <v>0</v>
      </c>
      <c r="BL357" s="22">
        <v>0</v>
      </c>
      <c r="BM357" s="22">
        <v>0</v>
      </c>
      <c r="BN357" s="22">
        <v>0</v>
      </c>
      <c r="BO357" s="22">
        <v>0</v>
      </c>
      <c r="BP357" s="22">
        <v>0</v>
      </c>
    </row>
    <row r="358" spans="1:68" x14ac:dyDescent="0.35">
      <c r="A358" s="96">
        <v>12</v>
      </c>
      <c r="B358" s="96">
        <v>1</v>
      </c>
      <c r="C358" s="96" t="s">
        <v>234</v>
      </c>
      <c r="E358" s="79" t="s">
        <v>210</v>
      </c>
      <c r="F358" s="199">
        <v>0</v>
      </c>
      <c r="G358" s="22">
        <v>0</v>
      </c>
      <c r="H358" s="22">
        <v>0</v>
      </c>
      <c r="I358" s="22">
        <v>0</v>
      </c>
      <c r="J358" s="22">
        <v>0</v>
      </c>
      <c r="K358" s="22">
        <v>0</v>
      </c>
      <c r="L358" s="22">
        <v>0</v>
      </c>
      <c r="M358" s="22">
        <v>0</v>
      </c>
      <c r="N358" s="22">
        <v>0</v>
      </c>
      <c r="O358" s="22">
        <v>0</v>
      </c>
      <c r="P358" s="22">
        <v>0</v>
      </c>
      <c r="V358" s="121">
        <v>0</v>
      </c>
      <c r="AM358">
        <v>12</v>
      </c>
      <c r="AN358" t="s">
        <v>210</v>
      </c>
      <c r="AO358" s="22">
        <v>0</v>
      </c>
      <c r="AP358" s="22">
        <v>0</v>
      </c>
      <c r="AQ358" s="22">
        <v>0</v>
      </c>
      <c r="AR358" s="22">
        <v>0</v>
      </c>
      <c r="AS358" s="22">
        <v>0</v>
      </c>
      <c r="AT358" s="22">
        <v>0</v>
      </c>
      <c r="AU358" s="22">
        <v>0</v>
      </c>
      <c r="AV358" s="22">
        <v>0</v>
      </c>
      <c r="AW358" s="22">
        <v>0</v>
      </c>
      <c r="AX358" s="22">
        <v>0</v>
      </c>
      <c r="AY358" s="22">
        <v>0</v>
      </c>
      <c r="BE358" t="s">
        <v>210</v>
      </c>
      <c r="BF358" s="22">
        <v>0</v>
      </c>
      <c r="BG358" s="22">
        <v>0</v>
      </c>
      <c r="BH358" s="22">
        <v>0</v>
      </c>
      <c r="BI358" s="22">
        <v>0</v>
      </c>
      <c r="BJ358" s="22">
        <v>0</v>
      </c>
      <c r="BK358" s="22">
        <v>0</v>
      </c>
      <c r="BL358" s="22">
        <v>0</v>
      </c>
      <c r="BM358" s="22">
        <v>0</v>
      </c>
      <c r="BN358" s="22">
        <v>0</v>
      </c>
      <c r="BO358" s="22">
        <v>0</v>
      </c>
      <c r="BP358" s="22">
        <v>0</v>
      </c>
    </row>
    <row r="359" spans="1:68" x14ac:dyDescent="0.35">
      <c r="A359" s="96">
        <v>13</v>
      </c>
      <c r="B359" s="96">
        <v>1</v>
      </c>
      <c r="C359" s="96" t="s">
        <v>251</v>
      </c>
      <c r="E359" s="79" t="s">
        <v>210</v>
      </c>
      <c r="F359" s="199">
        <v>-80</v>
      </c>
      <c r="G359" s="22">
        <v>-80</v>
      </c>
      <c r="H359" s="22">
        <v>0</v>
      </c>
      <c r="I359" s="22">
        <v>0</v>
      </c>
      <c r="J359" s="22">
        <v>0</v>
      </c>
      <c r="K359" s="22">
        <v>0</v>
      </c>
      <c r="L359" s="22">
        <v>0</v>
      </c>
      <c r="M359" s="22">
        <v>0</v>
      </c>
      <c r="N359" s="22">
        <v>0</v>
      </c>
      <c r="O359" s="22">
        <v>0</v>
      </c>
      <c r="P359" s="22">
        <v>0</v>
      </c>
      <c r="V359" s="121">
        <v>0</v>
      </c>
      <c r="AM359">
        <v>13</v>
      </c>
      <c r="AN359" t="s">
        <v>210</v>
      </c>
      <c r="AO359" s="22">
        <v>-80</v>
      </c>
      <c r="AP359" s="22">
        <v>-80</v>
      </c>
      <c r="AQ359" s="22">
        <v>0</v>
      </c>
      <c r="AR359" s="22">
        <v>0</v>
      </c>
      <c r="AS359" s="22">
        <v>0</v>
      </c>
      <c r="AT359" s="22">
        <v>0</v>
      </c>
      <c r="AU359" s="22">
        <v>0</v>
      </c>
      <c r="AV359" s="22">
        <v>0</v>
      </c>
      <c r="AW359" s="22">
        <v>0</v>
      </c>
      <c r="AX359" s="22">
        <v>0</v>
      </c>
      <c r="AY359" s="22">
        <v>0</v>
      </c>
      <c r="BE359" t="s">
        <v>210</v>
      </c>
      <c r="BF359" s="22">
        <v>-80</v>
      </c>
      <c r="BG359" s="22">
        <v>-80</v>
      </c>
      <c r="BH359" s="22">
        <v>0</v>
      </c>
      <c r="BI359" s="22">
        <v>0</v>
      </c>
      <c r="BJ359" s="22">
        <v>0</v>
      </c>
      <c r="BK359" s="22">
        <v>0</v>
      </c>
      <c r="BL359" s="22">
        <v>0</v>
      </c>
      <c r="BM359" s="22">
        <v>0</v>
      </c>
      <c r="BN359" s="22">
        <v>0</v>
      </c>
      <c r="BO359" s="22">
        <v>0</v>
      </c>
      <c r="BP359" s="22">
        <v>0</v>
      </c>
    </row>
    <row r="360" spans="1:68" x14ac:dyDescent="0.35">
      <c r="A360" s="96">
        <v>14</v>
      </c>
      <c r="B360" s="96">
        <v>1</v>
      </c>
      <c r="C360" s="96" t="s">
        <v>251</v>
      </c>
      <c r="E360" s="79" t="s">
        <v>210</v>
      </c>
      <c r="F360" s="199">
        <v>-80</v>
      </c>
      <c r="G360" s="22">
        <v>-80</v>
      </c>
      <c r="H360" s="22">
        <v>0</v>
      </c>
      <c r="I360" s="22">
        <v>0</v>
      </c>
      <c r="J360" s="22">
        <v>0</v>
      </c>
      <c r="K360" s="22">
        <v>0</v>
      </c>
      <c r="L360" s="22">
        <v>0</v>
      </c>
      <c r="M360" s="22">
        <v>0</v>
      </c>
      <c r="N360" s="22">
        <v>0</v>
      </c>
      <c r="O360" s="22">
        <v>0</v>
      </c>
      <c r="P360" s="22">
        <v>0</v>
      </c>
      <c r="V360" s="121">
        <v>0</v>
      </c>
      <c r="AM360">
        <v>14</v>
      </c>
      <c r="AN360" t="s">
        <v>210</v>
      </c>
      <c r="AO360" s="22">
        <v>-80</v>
      </c>
      <c r="AP360" s="22">
        <v>-80</v>
      </c>
      <c r="AQ360" s="22">
        <v>0</v>
      </c>
      <c r="AR360" s="22">
        <v>0</v>
      </c>
      <c r="AS360" s="22">
        <v>0</v>
      </c>
      <c r="AT360" s="22">
        <v>0</v>
      </c>
      <c r="AU360" s="22">
        <v>0</v>
      </c>
      <c r="AV360" s="22">
        <v>0</v>
      </c>
      <c r="AW360" s="22">
        <v>0</v>
      </c>
      <c r="AX360" s="22">
        <v>0</v>
      </c>
      <c r="AY360" s="22">
        <v>0</v>
      </c>
      <c r="BE360" t="s">
        <v>210</v>
      </c>
      <c r="BF360" s="22">
        <v>-80</v>
      </c>
      <c r="BG360" s="22">
        <v>-80</v>
      </c>
      <c r="BH360" s="22">
        <v>0</v>
      </c>
      <c r="BI360" s="22">
        <v>0</v>
      </c>
      <c r="BJ360" s="22">
        <v>0</v>
      </c>
      <c r="BK360" s="22">
        <v>0</v>
      </c>
      <c r="BL360" s="22">
        <v>0</v>
      </c>
      <c r="BM360" s="22">
        <v>0</v>
      </c>
      <c r="BN360" s="22">
        <v>0</v>
      </c>
      <c r="BO360" s="22">
        <v>0</v>
      </c>
      <c r="BP360" s="22">
        <v>0</v>
      </c>
    </row>
    <row r="361" spans="1:68" x14ac:dyDescent="0.35">
      <c r="A361" s="96">
        <v>15</v>
      </c>
      <c r="B361" s="96">
        <v>1</v>
      </c>
      <c r="C361" s="96" t="s">
        <v>235</v>
      </c>
      <c r="E361" s="79" t="s">
        <v>210</v>
      </c>
      <c r="F361" s="199">
        <v>0</v>
      </c>
      <c r="G361" s="22">
        <v>0</v>
      </c>
      <c r="H361" s="22">
        <v>0</v>
      </c>
      <c r="I361" s="22">
        <v>0</v>
      </c>
      <c r="J361" s="22">
        <v>0</v>
      </c>
      <c r="K361" s="22">
        <v>0</v>
      </c>
      <c r="L361" s="22">
        <v>0</v>
      </c>
      <c r="M361" s="22">
        <v>0</v>
      </c>
      <c r="N361" s="22">
        <v>0</v>
      </c>
      <c r="O361" s="22">
        <v>0</v>
      </c>
      <c r="P361" s="22">
        <v>0</v>
      </c>
      <c r="V361" s="121">
        <v>0</v>
      </c>
      <c r="AM361">
        <v>15</v>
      </c>
      <c r="AN361" t="s">
        <v>210</v>
      </c>
      <c r="AO361" s="22">
        <v>0</v>
      </c>
      <c r="AP361" s="22">
        <v>0</v>
      </c>
      <c r="AQ361" s="22">
        <v>0</v>
      </c>
      <c r="AR361" s="22">
        <v>0</v>
      </c>
      <c r="AS361" s="22">
        <v>0</v>
      </c>
      <c r="AT361" s="22">
        <v>0</v>
      </c>
      <c r="AU361" s="22">
        <v>0</v>
      </c>
      <c r="AV361" s="22">
        <v>0</v>
      </c>
      <c r="AW361" s="22">
        <v>0</v>
      </c>
      <c r="AX361" s="22">
        <v>0</v>
      </c>
      <c r="AY361" s="22">
        <v>0</v>
      </c>
      <c r="BE361" t="s">
        <v>210</v>
      </c>
      <c r="BF361" s="22">
        <v>0</v>
      </c>
      <c r="BG361" s="22">
        <v>0</v>
      </c>
      <c r="BH361" s="22">
        <v>0</v>
      </c>
      <c r="BI361" s="22">
        <v>0</v>
      </c>
      <c r="BJ361" s="22">
        <v>0</v>
      </c>
      <c r="BK361" s="22">
        <v>0</v>
      </c>
      <c r="BL361" s="22">
        <v>0</v>
      </c>
      <c r="BM361" s="22">
        <v>0</v>
      </c>
      <c r="BN361" s="22">
        <v>0</v>
      </c>
      <c r="BO361" s="22">
        <v>0</v>
      </c>
      <c r="BP361" s="22">
        <v>0</v>
      </c>
    </row>
    <row r="362" spans="1:68" x14ac:dyDescent="0.35">
      <c r="A362" s="96">
        <v>16</v>
      </c>
      <c r="B362" s="96">
        <v>2</v>
      </c>
      <c r="C362" s="96" t="s">
        <v>585</v>
      </c>
      <c r="E362" s="79" t="s">
        <v>210</v>
      </c>
      <c r="F362" s="199">
        <v>-1000</v>
      </c>
      <c r="G362" s="22">
        <v>0</v>
      </c>
      <c r="H362" s="22">
        <v>-500</v>
      </c>
      <c r="I362" s="22">
        <v>-500</v>
      </c>
      <c r="J362" s="22">
        <v>0</v>
      </c>
      <c r="K362" s="22">
        <v>0</v>
      </c>
      <c r="L362" s="22">
        <v>0</v>
      </c>
      <c r="M362" s="22">
        <v>0</v>
      </c>
      <c r="N362" s="22">
        <v>0</v>
      </c>
      <c r="O362" s="22">
        <v>0</v>
      </c>
      <c r="P362" s="22">
        <v>0</v>
      </c>
      <c r="V362" s="121">
        <v>0</v>
      </c>
      <c r="AM362">
        <v>16</v>
      </c>
      <c r="AN362" t="s">
        <v>210</v>
      </c>
      <c r="AO362" s="22">
        <v>-1000</v>
      </c>
      <c r="AP362" s="22">
        <v>0</v>
      </c>
      <c r="AQ362" s="22">
        <v>-500</v>
      </c>
      <c r="AR362" s="22">
        <v>-500</v>
      </c>
      <c r="AS362" s="22">
        <v>0</v>
      </c>
      <c r="AT362" s="22">
        <v>0</v>
      </c>
      <c r="AU362" s="22">
        <v>0</v>
      </c>
      <c r="AV362" s="22">
        <v>0</v>
      </c>
      <c r="AW362" s="22">
        <v>0</v>
      </c>
      <c r="AX362" s="22">
        <v>0</v>
      </c>
      <c r="AY362" s="22">
        <v>0</v>
      </c>
      <c r="BE362" t="s">
        <v>210</v>
      </c>
      <c r="BF362" s="22">
        <v>-1000</v>
      </c>
      <c r="BG362" s="22">
        <v>0</v>
      </c>
      <c r="BH362" s="22">
        <v>-500</v>
      </c>
      <c r="BI362" s="22">
        <v>-500</v>
      </c>
      <c r="BJ362" s="22">
        <v>0</v>
      </c>
      <c r="BK362" s="22">
        <v>0</v>
      </c>
      <c r="BL362" s="22">
        <v>0</v>
      </c>
      <c r="BM362" s="22">
        <v>0</v>
      </c>
      <c r="BN362" s="22">
        <v>0</v>
      </c>
      <c r="BO362" s="22">
        <v>0</v>
      </c>
      <c r="BP362" s="22">
        <v>0</v>
      </c>
    </row>
    <row r="363" spans="1:68" x14ac:dyDescent="0.35">
      <c r="A363" s="96">
        <v>17</v>
      </c>
      <c r="B363" s="96">
        <v>2</v>
      </c>
      <c r="C363" s="96" t="s">
        <v>585</v>
      </c>
      <c r="E363" s="79" t="s">
        <v>210</v>
      </c>
      <c r="F363" s="199">
        <v>-800</v>
      </c>
      <c r="G363" s="22">
        <v>0</v>
      </c>
      <c r="H363" s="22">
        <v>-400</v>
      </c>
      <c r="I363" s="22">
        <v>-400</v>
      </c>
      <c r="J363" s="22">
        <v>0</v>
      </c>
      <c r="K363" s="22">
        <v>0</v>
      </c>
      <c r="L363" s="22">
        <v>0</v>
      </c>
      <c r="M363" s="22">
        <v>0</v>
      </c>
      <c r="N363" s="22">
        <v>0</v>
      </c>
      <c r="O363" s="22">
        <v>0</v>
      </c>
      <c r="P363" s="22">
        <v>0</v>
      </c>
      <c r="V363" s="121">
        <v>0</v>
      </c>
      <c r="AM363">
        <v>17</v>
      </c>
      <c r="AN363" t="s">
        <v>210</v>
      </c>
      <c r="AO363" s="22">
        <v>-800</v>
      </c>
      <c r="AP363" s="22">
        <v>0</v>
      </c>
      <c r="AQ363" s="22">
        <v>-400</v>
      </c>
      <c r="AR363" s="22">
        <v>-400</v>
      </c>
      <c r="AS363" s="22">
        <v>0</v>
      </c>
      <c r="AT363" s="22">
        <v>0</v>
      </c>
      <c r="AU363" s="22">
        <v>0</v>
      </c>
      <c r="AV363" s="22">
        <v>0</v>
      </c>
      <c r="AW363" s="22">
        <v>0</v>
      </c>
      <c r="AX363" s="22">
        <v>0</v>
      </c>
      <c r="AY363" s="22">
        <v>0</v>
      </c>
      <c r="BE363" t="s">
        <v>210</v>
      </c>
      <c r="BF363" s="22">
        <v>-800</v>
      </c>
      <c r="BG363" s="22">
        <v>0</v>
      </c>
      <c r="BH363" s="22">
        <v>-400</v>
      </c>
      <c r="BI363" s="22">
        <v>-400</v>
      </c>
      <c r="BJ363" s="22">
        <v>0</v>
      </c>
      <c r="BK363" s="22">
        <v>0</v>
      </c>
      <c r="BL363" s="22">
        <v>0</v>
      </c>
      <c r="BM363" s="22">
        <v>0</v>
      </c>
      <c r="BN363" s="22">
        <v>0</v>
      </c>
      <c r="BO363" s="22">
        <v>0</v>
      </c>
      <c r="BP363" s="22">
        <v>0</v>
      </c>
    </row>
    <row r="364" spans="1:68" x14ac:dyDescent="0.35">
      <c r="A364" s="96">
        <v>18</v>
      </c>
      <c r="B364" s="96">
        <v>2</v>
      </c>
      <c r="C364" s="96" t="s">
        <v>584</v>
      </c>
      <c r="E364" s="79" t="s">
        <v>210</v>
      </c>
      <c r="F364" s="199">
        <v>0</v>
      </c>
      <c r="G364" s="22">
        <v>0</v>
      </c>
      <c r="H364" s="22">
        <v>0</v>
      </c>
      <c r="I364" s="22">
        <v>0</v>
      </c>
      <c r="J364" s="22">
        <v>0</v>
      </c>
      <c r="K364" s="22">
        <v>0</v>
      </c>
      <c r="L364" s="22">
        <v>0</v>
      </c>
      <c r="M364" s="22">
        <v>0</v>
      </c>
      <c r="N364" s="22">
        <v>0</v>
      </c>
      <c r="O364" s="22">
        <v>0</v>
      </c>
      <c r="P364" s="22">
        <v>0</v>
      </c>
      <c r="V364" s="121">
        <v>0</v>
      </c>
      <c r="AM364">
        <v>18</v>
      </c>
      <c r="AN364" t="s">
        <v>210</v>
      </c>
      <c r="AO364" s="22">
        <v>0</v>
      </c>
      <c r="AP364" s="22">
        <v>0</v>
      </c>
      <c r="AQ364" s="22">
        <v>0</v>
      </c>
      <c r="AR364" s="22">
        <v>0</v>
      </c>
      <c r="AS364" s="22">
        <v>0</v>
      </c>
      <c r="AT364" s="22">
        <v>0</v>
      </c>
      <c r="AU364" s="22">
        <v>0</v>
      </c>
      <c r="AV364" s="22">
        <v>0</v>
      </c>
      <c r="AW364" s="22">
        <v>0</v>
      </c>
      <c r="AX364" s="22">
        <v>0</v>
      </c>
      <c r="AY364" s="22">
        <v>0</v>
      </c>
      <c r="BE364" t="s">
        <v>210</v>
      </c>
      <c r="BF364" s="22">
        <v>0</v>
      </c>
      <c r="BG364" s="22">
        <v>0</v>
      </c>
      <c r="BH364" s="22">
        <v>0</v>
      </c>
      <c r="BI364" s="22">
        <v>0</v>
      </c>
      <c r="BJ364" s="22">
        <v>0</v>
      </c>
      <c r="BK364" s="22">
        <v>0</v>
      </c>
      <c r="BL364" s="22">
        <v>0</v>
      </c>
      <c r="BM364" s="22">
        <v>0</v>
      </c>
      <c r="BN364" s="22">
        <v>0</v>
      </c>
      <c r="BO364" s="22">
        <v>0</v>
      </c>
      <c r="BP364" s="22">
        <v>0</v>
      </c>
    </row>
    <row r="365" spans="1:68" x14ac:dyDescent="0.35">
      <c r="A365" s="96">
        <v>19</v>
      </c>
      <c r="B365" s="96">
        <v>2</v>
      </c>
      <c r="C365" s="96" t="s">
        <v>585</v>
      </c>
      <c r="E365" s="79" t="s">
        <v>210</v>
      </c>
      <c r="F365" s="199">
        <v>-1000</v>
      </c>
      <c r="G365" s="22">
        <v>0</v>
      </c>
      <c r="H365" s="22">
        <v>-500</v>
      </c>
      <c r="I365" s="22">
        <v>-500</v>
      </c>
      <c r="J365" s="22">
        <v>0</v>
      </c>
      <c r="K365" s="22">
        <v>0</v>
      </c>
      <c r="L365" s="22">
        <v>0</v>
      </c>
      <c r="M365" s="22">
        <v>0</v>
      </c>
      <c r="N365" s="22">
        <v>0</v>
      </c>
      <c r="O365" s="22">
        <v>0</v>
      </c>
      <c r="P365" s="22">
        <v>0</v>
      </c>
      <c r="V365" s="121">
        <v>0</v>
      </c>
      <c r="AM365">
        <v>19</v>
      </c>
      <c r="AN365" t="s">
        <v>210</v>
      </c>
      <c r="AO365" s="22">
        <v>-1000</v>
      </c>
      <c r="AP365" s="22">
        <v>0</v>
      </c>
      <c r="AQ365" s="22">
        <v>-500</v>
      </c>
      <c r="AR365" s="22">
        <v>-500</v>
      </c>
      <c r="AS365" s="22">
        <v>0</v>
      </c>
      <c r="AT365" s="22">
        <v>0</v>
      </c>
      <c r="AU365" s="22">
        <v>0</v>
      </c>
      <c r="AV365" s="22">
        <v>0</v>
      </c>
      <c r="AW365" s="22">
        <v>0</v>
      </c>
      <c r="AX365" s="22">
        <v>0</v>
      </c>
      <c r="AY365" s="22">
        <v>0</v>
      </c>
      <c r="BE365" t="s">
        <v>210</v>
      </c>
      <c r="BF365" s="22">
        <v>-1000</v>
      </c>
      <c r="BG365" s="22">
        <v>0</v>
      </c>
      <c r="BH365" s="22">
        <v>-500</v>
      </c>
      <c r="BI365" s="22">
        <v>-500</v>
      </c>
      <c r="BJ365" s="22">
        <v>0</v>
      </c>
      <c r="BK365" s="22">
        <v>0</v>
      </c>
      <c r="BL365" s="22">
        <v>0</v>
      </c>
      <c r="BM365" s="22">
        <v>0</v>
      </c>
      <c r="BN365" s="22">
        <v>0</v>
      </c>
      <c r="BO365" s="22">
        <v>0</v>
      </c>
      <c r="BP365" s="22">
        <v>0</v>
      </c>
    </row>
    <row r="366" spans="1:68" x14ac:dyDescent="0.35">
      <c r="A366" s="96">
        <v>20</v>
      </c>
      <c r="B366" s="96">
        <v>2</v>
      </c>
      <c r="C366" s="96" t="s">
        <v>585</v>
      </c>
      <c r="E366" s="79" t="s">
        <v>210</v>
      </c>
      <c r="F366" s="199">
        <v>-1000</v>
      </c>
      <c r="G366" s="22">
        <v>0</v>
      </c>
      <c r="H366" s="22">
        <v>-333.33333333333331</v>
      </c>
      <c r="I366" s="22">
        <v>-333.33333333333331</v>
      </c>
      <c r="J366" s="22">
        <v>-333.33333333333331</v>
      </c>
      <c r="K366" s="22">
        <v>0</v>
      </c>
      <c r="L366" s="22">
        <v>0</v>
      </c>
      <c r="M366" s="22">
        <v>0</v>
      </c>
      <c r="N366" s="22">
        <v>0</v>
      </c>
      <c r="O366" s="22">
        <v>0</v>
      </c>
      <c r="P366" s="22">
        <v>0</v>
      </c>
      <c r="V366" s="121">
        <v>0</v>
      </c>
      <c r="AM366">
        <v>20</v>
      </c>
      <c r="AN366" t="s">
        <v>210</v>
      </c>
      <c r="AO366" s="22">
        <v>-1000</v>
      </c>
      <c r="AP366" s="22">
        <v>0</v>
      </c>
      <c r="AQ366" s="22">
        <v>-333.33333333333331</v>
      </c>
      <c r="AR366" s="22">
        <v>-333.33333333333331</v>
      </c>
      <c r="AS366" s="22">
        <v>-333.33333333333331</v>
      </c>
      <c r="AT366" s="22">
        <v>0</v>
      </c>
      <c r="AU366" s="22">
        <v>0</v>
      </c>
      <c r="AV366" s="22">
        <v>0</v>
      </c>
      <c r="AW366" s="22">
        <v>0</v>
      </c>
      <c r="AX366" s="22">
        <v>0</v>
      </c>
      <c r="AY366" s="22">
        <v>0</v>
      </c>
      <c r="BE366" t="s">
        <v>210</v>
      </c>
      <c r="BF366" s="22">
        <v>-1000</v>
      </c>
      <c r="BG366" s="22">
        <v>0</v>
      </c>
      <c r="BH366" s="22">
        <v>-333.33333333333331</v>
      </c>
      <c r="BI366" s="22">
        <v>-333.33333333333331</v>
      </c>
      <c r="BJ366" s="22">
        <v>-333.33333333333331</v>
      </c>
      <c r="BK366" s="22">
        <v>0</v>
      </c>
      <c r="BL366" s="22">
        <v>0</v>
      </c>
      <c r="BM366" s="22">
        <v>0</v>
      </c>
      <c r="BN366" s="22">
        <v>0</v>
      </c>
      <c r="BO366" s="22">
        <v>0</v>
      </c>
      <c r="BP366" s="22">
        <v>0</v>
      </c>
    </row>
    <row r="367" spans="1:68" x14ac:dyDescent="0.35">
      <c r="A367" s="96">
        <v>21</v>
      </c>
      <c r="B367" s="96">
        <v>2</v>
      </c>
      <c r="C367" s="96" t="s">
        <v>234</v>
      </c>
      <c r="E367" s="79" t="s">
        <v>210</v>
      </c>
      <c r="F367" s="199">
        <v>0</v>
      </c>
      <c r="G367" s="22">
        <v>0</v>
      </c>
      <c r="H367" s="22">
        <v>0</v>
      </c>
      <c r="I367" s="22">
        <v>0</v>
      </c>
      <c r="J367" s="22">
        <v>0</v>
      </c>
      <c r="K367" s="22">
        <v>0</v>
      </c>
      <c r="L367" s="22">
        <v>0</v>
      </c>
      <c r="M367" s="22">
        <v>0</v>
      </c>
      <c r="N367" s="22">
        <v>0</v>
      </c>
      <c r="O367" s="22">
        <v>0</v>
      </c>
      <c r="P367" s="22">
        <v>0</v>
      </c>
      <c r="V367" s="121">
        <v>0</v>
      </c>
      <c r="AM367">
        <v>21</v>
      </c>
      <c r="AN367" t="s">
        <v>210</v>
      </c>
      <c r="AO367" s="22">
        <v>0</v>
      </c>
      <c r="AP367" s="22">
        <v>0</v>
      </c>
      <c r="AQ367" s="22">
        <v>0</v>
      </c>
      <c r="AR367" s="22">
        <v>0</v>
      </c>
      <c r="AS367" s="22">
        <v>0</v>
      </c>
      <c r="AT367" s="22">
        <v>0</v>
      </c>
      <c r="AU367" s="22">
        <v>0</v>
      </c>
      <c r="AV367" s="22">
        <v>0</v>
      </c>
      <c r="AW367" s="22">
        <v>0</v>
      </c>
      <c r="AX367" s="22">
        <v>0</v>
      </c>
      <c r="AY367" s="22">
        <v>0</v>
      </c>
      <c r="BE367" t="s">
        <v>210</v>
      </c>
      <c r="BF367" s="22">
        <v>0</v>
      </c>
      <c r="BG367" s="22">
        <v>0</v>
      </c>
      <c r="BH367" s="22">
        <v>0</v>
      </c>
      <c r="BI367" s="22">
        <v>0</v>
      </c>
      <c r="BJ367" s="22">
        <v>0</v>
      </c>
      <c r="BK367" s="22">
        <v>0</v>
      </c>
      <c r="BL367" s="22">
        <v>0</v>
      </c>
      <c r="BM367" s="22">
        <v>0</v>
      </c>
      <c r="BN367" s="22">
        <v>0</v>
      </c>
      <c r="BO367" s="22">
        <v>0</v>
      </c>
      <c r="BP367" s="22">
        <v>0</v>
      </c>
    </row>
    <row r="368" spans="1:68" x14ac:dyDescent="0.35">
      <c r="A368" s="96">
        <v>22</v>
      </c>
      <c r="B368" s="96">
        <v>2</v>
      </c>
      <c r="C368" s="96" t="s">
        <v>529</v>
      </c>
      <c r="E368" s="79" t="s">
        <v>210</v>
      </c>
      <c r="F368" s="199">
        <v>0</v>
      </c>
      <c r="G368" s="22">
        <v>0</v>
      </c>
      <c r="H368" s="22">
        <v>0</v>
      </c>
      <c r="I368" s="22">
        <v>0</v>
      </c>
      <c r="J368" s="22">
        <v>0</v>
      </c>
      <c r="K368" s="22">
        <v>0</v>
      </c>
      <c r="L368" s="22">
        <v>0</v>
      </c>
      <c r="M368" s="22">
        <v>0</v>
      </c>
      <c r="N368" s="22">
        <v>0</v>
      </c>
      <c r="O368" s="22">
        <v>0</v>
      </c>
      <c r="P368" s="22">
        <v>0</v>
      </c>
      <c r="V368" s="121">
        <v>0</v>
      </c>
      <c r="AM368">
        <v>22</v>
      </c>
      <c r="AN368" t="s">
        <v>210</v>
      </c>
      <c r="AO368" s="22">
        <v>0</v>
      </c>
      <c r="AP368" s="22">
        <v>0</v>
      </c>
      <c r="AQ368" s="22">
        <v>0</v>
      </c>
      <c r="AR368" s="22">
        <v>0</v>
      </c>
      <c r="AS368" s="22">
        <v>0</v>
      </c>
      <c r="AT368" s="22">
        <v>0</v>
      </c>
      <c r="AU368" s="22">
        <v>0</v>
      </c>
      <c r="AV368" s="22">
        <v>0</v>
      </c>
      <c r="AW368" s="22">
        <v>0</v>
      </c>
      <c r="AX368" s="22">
        <v>0</v>
      </c>
      <c r="AY368" s="22">
        <v>0</v>
      </c>
      <c r="BE368" t="s">
        <v>210</v>
      </c>
      <c r="BF368" s="22">
        <v>0</v>
      </c>
      <c r="BG368" s="22">
        <v>0</v>
      </c>
      <c r="BH368" s="22">
        <v>0</v>
      </c>
      <c r="BI368" s="22">
        <v>0</v>
      </c>
      <c r="BJ368" s="22">
        <v>0</v>
      </c>
      <c r="BK368" s="22">
        <v>0</v>
      </c>
      <c r="BL368" s="22">
        <v>0</v>
      </c>
      <c r="BM368" s="22">
        <v>0</v>
      </c>
      <c r="BN368" s="22">
        <v>0</v>
      </c>
      <c r="BO368" s="22">
        <v>0</v>
      </c>
      <c r="BP368" s="22">
        <v>0</v>
      </c>
    </row>
    <row r="369" spans="1:68" x14ac:dyDescent="0.35">
      <c r="A369" s="96">
        <v>23</v>
      </c>
      <c r="B369" s="96">
        <v>2</v>
      </c>
      <c r="C369" s="96" t="s">
        <v>234</v>
      </c>
      <c r="E369" s="79" t="s">
        <v>210</v>
      </c>
      <c r="F369" s="199">
        <v>0</v>
      </c>
      <c r="G369" s="22">
        <v>0</v>
      </c>
      <c r="H369" s="22">
        <v>0</v>
      </c>
      <c r="I369" s="22">
        <v>0</v>
      </c>
      <c r="J369" s="22">
        <v>0</v>
      </c>
      <c r="K369" s="22">
        <v>0</v>
      </c>
      <c r="L369" s="22">
        <v>0</v>
      </c>
      <c r="M369" s="22">
        <v>0</v>
      </c>
      <c r="N369" s="22">
        <v>0</v>
      </c>
      <c r="O369" s="22">
        <v>0</v>
      </c>
      <c r="P369" s="22">
        <v>0</v>
      </c>
      <c r="V369" s="121">
        <v>0</v>
      </c>
      <c r="AM369">
        <v>23</v>
      </c>
      <c r="AN369" t="s">
        <v>210</v>
      </c>
      <c r="AO369" s="22">
        <v>0</v>
      </c>
      <c r="AP369" s="22">
        <v>0</v>
      </c>
      <c r="AQ369" s="22">
        <v>0</v>
      </c>
      <c r="AR369" s="22">
        <v>0</v>
      </c>
      <c r="AS369" s="22">
        <v>0</v>
      </c>
      <c r="AT369" s="22">
        <v>0</v>
      </c>
      <c r="AU369" s="22">
        <v>0</v>
      </c>
      <c r="AV369" s="22">
        <v>0</v>
      </c>
      <c r="AW369" s="22">
        <v>0</v>
      </c>
      <c r="AX369" s="22">
        <v>0</v>
      </c>
      <c r="AY369" s="22">
        <v>0</v>
      </c>
      <c r="BE369" t="s">
        <v>210</v>
      </c>
      <c r="BF369" s="22">
        <v>0</v>
      </c>
      <c r="BG369" s="22">
        <v>0</v>
      </c>
      <c r="BH369" s="22">
        <v>0</v>
      </c>
      <c r="BI369" s="22">
        <v>0</v>
      </c>
      <c r="BJ369" s="22">
        <v>0</v>
      </c>
      <c r="BK369" s="22">
        <v>0</v>
      </c>
      <c r="BL369" s="22">
        <v>0</v>
      </c>
      <c r="BM369" s="22">
        <v>0</v>
      </c>
      <c r="BN369" s="22">
        <v>0</v>
      </c>
      <c r="BO369" s="22">
        <v>0</v>
      </c>
      <c r="BP369" s="22">
        <v>0</v>
      </c>
    </row>
    <row r="370" spans="1:68" x14ac:dyDescent="0.35">
      <c r="A370" s="96">
        <v>24</v>
      </c>
      <c r="B370" s="96">
        <v>2</v>
      </c>
      <c r="C370" s="96" t="s">
        <v>234</v>
      </c>
      <c r="E370" s="79" t="s">
        <v>210</v>
      </c>
      <c r="F370" s="199">
        <v>0</v>
      </c>
      <c r="G370" s="22">
        <v>0</v>
      </c>
      <c r="H370" s="22">
        <v>0</v>
      </c>
      <c r="I370" s="22">
        <v>0</v>
      </c>
      <c r="J370" s="22">
        <v>0</v>
      </c>
      <c r="K370" s="22">
        <v>0</v>
      </c>
      <c r="L370" s="22">
        <v>0</v>
      </c>
      <c r="M370" s="22">
        <v>0</v>
      </c>
      <c r="N370" s="22">
        <v>0</v>
      </c>
      <c r="O370" s="22">
        <v>0</v>
      </c>
      <c r="P370" s="22">
        <v>0</v>
      </c>
      <c r="V370" s="121">
        <v>0</v>
      </c>
      <c r="AM370">
        <v>24</v>
      </c>
      <c r="AN370" t="s">
        <v>210</v>
      </c>
      <c r="AO370" s="22">
        <v>0</v>
      </c>
      <c r="AP370" s="22">
        <v>0</v>
      </c>
      <c r="AQ370" s="22">
        <v>0</v>
      </c>
      <c r="AR370" s="22">
        <v>0</v>
      </c>
      <c r="AS370" s="22">
        <v>0</v>
      </c>
      <c r="AT370" s="22">
        <v>0</v>
      </c>
      <c r="AU370" s="22">
        <v>0</v>
      </c>
      <c r="AV370" s="22">
        <v>0</v>
      </c>
      <c r="AW370" s="22">
        <v>0</v>
      </c>
      <c r="AX370" s="22">
        <v>0</v>
      </c>
      <c r="AY370" s="22">
        <v>0</v>
      </c>
      <c r="BE370" t="s">
        <v>210</v>
      </c>
      <c r="BF370" s="22">
        <v>0</v>
      </c>
      <c r="BG370" s="22">
        <v>0</v>
      </c>
      <c r="BH370" s="22">
        <v>0</v>
      </c>
      <c r="BI370" s="22">
        <v>0</v>
      </c>
      <c r="BJ370" s="22">
        <v>0</v>
      </c>
      <c r="BK370" s="22">
        <v>0</v>
      </c>
      <c r="BL370" s="22">
        <v>0</v>
      </c>
      <c r="BM370" s="22">
        <v>0</v>
      </c>
      <c r="BN370" s="22">
        <v>0</v>
      </c>
      <c r="BO370" s="22">
        <v>0</v>
      </c>
      <c r="BP370" s="22">
        <v>0</v>
      </c>
    </row>
    <row r="371" spans="1:68" x14ac:dyDescent="0.35">
      <c r="A371" s="96">
        <v>25</v>
      </c>
      <c r="B371" s="96">
        <v>2</v>
      </c>
      <c r="C371" s="96" t="s">
        <v>235</v>
      </c>
      <c r="E371" s="79" t="s">
        <v>210</v>
      </c>
      <c r="F371" s="199">
        <v>0</v>
      </c>
      <c r="G371" s="22">
        <v>0</v>
      </c>
      <c r="H371" s="22">
        <v>0</v>
      </c>
      <c r="I371" s="22">
        <v>0</v>
      </c>
      <c r="J371" s="22">
        <v>0</v>
      </c>
      <c r="K371" s="22">
        <v>0</v>
      </c>
      <c r="L371" s="22">
        <v>0</v>
      </c>
      <c r="M371" s="22">
        <v>0</v>
      </c>
      <c r="N371" s="22">
        <v>0</v>
      </c>
      <c r="O371" s="22">
        <v>0</v>
      </c>
      <c r="P371" s="22">
        <v>0</v>
      </c>
      <c r="V371" s="121">
        <v>0</v>
      </c>
      <c r="AM371">
        <v>25</v>
      </c>
      <c r="AN371" t="s">
        <v>210</v>
      </c>
      <c r="AO371" s="22">
        <v>0</v>
      </c>
      <c r="AP371" s="22">
        <v>0</v>
      </c>
      <c r="AQ371" s="22">
        <v>0</v>
      </c>
      <c r="AR371" s="22">
        <v>0</v>
      </c>
      <c r="AS371" s="22">
        <v>0</v>
      </c>
      <c r="AT371" s="22">
        <v>0</v>
      </c>
      <c r="AU371" s="22">
        <v>0</v>
      </c>
      <c r="AV371" s="22">
        <v>0</v>
      </c>
      <c r="AW371" s="22">
        <v>0</v>
      </c>
      <c r="AX371" s="22">
        <v>0</v>
      </c>
      <c r="AY371" s="22">
        <v>0</v>
      </c>
      <c r="BE371" t="s">
        <v>210</v>
      </c>
      <c r="BF371" s="22">
        <v>0</v>
      </c>
      <c r="BG371" s="22">
        <v>0</v>
      </c>
      <c r="BH371" s="22">
        <v>0</v>
      </c>
      <c r="BI371" s="22">
        <v>0</v>
      </c>
      <c r="BJ371" s="22">
        <v>0</v>
      </c>
      <c r="BK371" s="22">
        <v>0</v>
      </c>
      <c r="BL371" s="22">
        <v>0</v>
      </c>
      <c r="BM371" s="22">
        <v>0</v>
      </c>
      <c r="BN371" s="22">
        <v>0</v>
      </c>
      <c r="BO371" s="22">
        <v>0</v>
      </c>
      <c r="BP371" s="22">
        <v>0</v>
      </c>
    </row>
    <row r="372" spans="1:68" x14ac:dyDescent="0.35">
      <c r="A372" s="96">
        <v>26</v>
      </c>
      <c r="B372" s="96">
        <v>2</v>
      </c>
      <c r="C372" s="96" t="s">
        <v>235</v>
      </c>
      <c r="E372" s="79" t="s">
        <v>210</v>
      </c>
      <c r="F372" s="199">
        <v>0</v>
      </c>
      <c r="G372" s="22">
        <v>0</v>
      </c>
      <c r="H372" s="22">
        <v>0</v>
      </c>
      <c r="I372" s="22">
        <v>0</v>
      </c>
      <c r="J372" s="22">
        <v>0</v>
      </c>
      <c r="K372" s="22">
        <v>0</v>
      </c>
      <c r="L372" s="22">
        <v>0</v>
      </c>
      <c r="M372" s="22">
        <v>0</v>
      </c>
      <c r="N372" s="22">
        <v>0</v>
      </c>
      <c r="O372" s="22">
        <v>0</v>
      </c>
      <c r="P372" s="22">
        <v>0</v>
      </c>
      <c r="V372" s="121">
        <v>0</v>
      </c>
      <c r="AM372">
        <v>26</v>
      </c>
      <c r="AN372" t="s">
        <v>210</v>
      </c>
      <c r="AO372" s="22">
        <v>0</v>
      </c>
      <c r="AP372" s="22">
        <v>0</v>
      </c>
      <c r="AQ372" s="22">
        <v>0</v>
      </c>
      <c r="AR372" s="22">
        <v>0</v>
      </c>
      <c r="AS372" s="22">
        <v>0</v>
      </c>
      <c r="AT372" s="22">
        <v>0</v>
      </c>
      <c r="AU372" s="22">
        <v>0</v>
      </c>
      <c r="AV372" s="22">
        <v>0</v>
      </c>
      <c r="AW372" s="22">
        <v>0</v>
      </c>
      <c r="AX372" s="22">
        <v>0</v>
      </c>
      <c r="AY372" s="22">
        <v>0</v>
      </c>
      <c r="BE372" t="s">
        <v>210</v>
      </c>
      <c r="BF372" s="22">
        <v>0</v>
      </c>
      <c r="BG372" s="22">
        <v>0</v>
      </c>
      <c r="BH372" s="22">
        <v>0</v>
      </c>
      <c r="BI372" s="22">
        <v>0</v>
      </c>
      <c r="BJ372" s="22">
        <v>0</v>
      </c>
      <c r="BK372" s="22">
        <v>0</v>
      </c>
      <c r="BL372" s="22">
        <v>0</v>
      </c>
      <c r="BM372" s="22">
        <v>0</v>
      </c>
      <c r="BN372" s="22">
        <v>0</v>
      </c>
      <c r="BO372" s="22">
        <v>0</v>
      </c>
      <c r="BP372" s="22">
        <v>0</v>
      </c>
    </row>
    <row r="373" spans="1:68" x14ac:dyDescent="0.35">
      <c r="A373" s="96">
        <v>27</v>
      </c>
      <c r="B373" s="96">
        <v>2</v>
      </c>
      <c r="C373" s="96" t="s">
        <v>251</v>
      </c>
      <c r="E373" s="79" t="s">
        <v>210</v>
      </c>
      <c r="F373" s="199">
        <v>-80</v>
      </c>
      <c r="G373" s="22">
        <v>0</v>
      </c>
      <c r="H373" s="22">
        <v>-80</v>
      </c>
      <c r="I373" s="22">
        <v>0</v>
      </c>
      <c r="J373" s="22">
        <v>0</v>
      </c>
      <c r="K373" s="22">
        <v>0</v>
      </c>
      <c r="L373" s="22">
        <v>0</v>
      </c>
      <c r="M373" s="22">
        <v>0</v>
      </c>
      <c r="N373" s="22">
        <v>0</v>
      </c>
      <c r="O373" s="22">
        <v>0</v>
      </c>
      <c r="P373" s="22">
        <v>0</v>
      </c>
      <c r="V373" s="121">
        <v>0</v>
      </c>
      <c r="AM373">
        <v>27</v>
      </c>
      <c r="AN373" t="s">
        <v>210</v>
      </c>
      <c r="AO373" s="22">
        <v>-80</v>
      </c>
      <c r="AP373" s="22">
        <v>0</v>
      </c>
      <c r="AQ373" s="22">
        <v>-80</v>
      </c>
      <c r="AR373" s="22">
        <v>0</v>
      </c>
      <c r="AS373" s="22">
        <v>0</v>
      </c>
      <c r="AT373" s="22">
        <v>0</v>
      </c>
      <c r="AU373" s="22">
        <v>0</v>
      </c>
      <c r="AV373" s="22">
        <v>0</v>
      </c>
      <c r="AW373" s="22">
        <v>0</v>
      </c>
      <c r="AX373" s="22">
        <v>0</v>
      </c>
      <c r="AY373" s="22">
        <v>0</v>
      </c>
      <c r="BE373" t="s">
        <v>210</v>
      </c>
      <c r="BF373" s="22">
        <v>-80</v>
      </c>
      <c r="BG373" s="22">
        <v>0</v>
      </c>
      <c r="BH373" s="22">
        <v>-80</v>
      </c>
      <c r="BI373" s="22">
        <v>0</v>
      </c>
      <c r="BJ373" s="22">
        <v>0</v>
      </c>
      <c r="BK373" s="22">
        <v>0</v>
      </c>
      <c r="BL373" s="22">
        <v>0</v>
      </c>
      <c r="BM373" s="22">
        <v>0</v>
      </c>
      <c r="BN373" s="22">
        <v>0</v>
      </c>
      <c r="BO373" s="22">
        <v>0</v>
      </c>
      <c r="BP373" s="22">
        <v>0</v>
      </c>
    </row>
    <row r="374" spans="1:68" x14ac:dyDescent="0.35">
      <c r="A374" s="96">
        <v>28</v>
      </c>
      <c r="B374" s="96">
        <v>2</v>
      </c>
      <c r="C374" s="96" t="s">
        <v>234</v>
      </c>
      <c r="E374" s="79" t="s">
        <v>210</v>
      </c>
      <c r="F374" s="199">
        <v>0</v>
      </c>
      <c r="G374" s="22">
        <v>0</v>
      </c>
      <c r="H374" s="22">
        <v>0</v>
      </c>
      <c r="I374" s="22">
        <v>0</v>
      </c>
      <c r="J374" s="22">
        <v>0</v>
      </c>
      <c r="K374" s="22">
        <v>0</v>
      </c>
      <c r="L374" s="22">
        <v>0</v>
      </c>
      <c r="M374" s="22">
        <v>0</v>
      </c>
      <c r="N374" s="22">
        <v>0</v>
      </c>
      <c r="O374" s="22">
        <v>0</v>
      </c>
      <c r="P374" s="22">
        <v>0</v>
      </c>
      <c r="V374" s="121">
        <v>0</v>
      </c>
      <c r="AM374">
        <v>28</v>
      </c>
      <c r="AN374" t="s">
        <v>210</v>
      </c>
      <c r="AO374" s="22">
        <v>0</v>
      </c>
      <c r="AP374" s="22">
        <v>0</v>
      </c>
      <c r="AQ374" s="22">
        <v>0</v>
      </c>
      <c r="AR374" s="22">
        <v>0</v>
      </c>
      <c r="AS374" s="22">
        <v>0</v>
      </c>
      <c r="AT374" s="22">
        <v>0</v>
      </c>
      <c r="AU374" s="22">
        <v>0</v>
      </c>
      <c r="AV374" s="22">
        <v>0</v>
      </c>
      <c r="AW374" s="22">
        <v>0</v>
      </c>
      <c r="AX374" s="22">
        <v>0</v>
      </c>
      <c r="AY374" s="22">
        <v>0</v>
      </c>
      <c r="BE374" t="s">
        <v>210</v>
      </c>
      <c r="BF374" s="22">
        <v>0</v>
      </c>
      <c r="BG374" s="22">
        <v>0</v>
      </c>
      <c r="BH374" s="22">
        <v>0</v>
      </c>
      <c r="BI374" s="22">
        <v>0</v>
      </c>
      <c r="BJ374" s="22">
        <v>0</v>
      </c>
      <c r="BK374" s="22">
        <v>0</v>
      </c>
      <c r="BL374" s="22">
        <v>0</v>
      </c>
      <c r="BM374" s="22">
        <v>0</v>
      </c>
      <c r="BN374" s="22">
        <v>0</v>
      </c>
      <c r="BO374" s="22">
        <v>0</v>
      </c>
      <c r="BP374" s="22">
        <v>0</v>
      </c>
    </row>
    <row r="375" spans="1:68" x14ac:dyDescent="0.35">
      <c r="A375" s="96">
        <v>29</v>
      </c>
      <c r="B375" s="96">
        <v>2</v>
      </c>
      <c r="C375" s="96" t="s">
        <v>251</v>
      </c>
      <c r="E375" s="79" t="s">
        <v>210</v>
      </c>
      <c r="F375" s="199">
        <v>-40</v>
      </c>
      <c r="G375" s="22">
        <v>0</v>
      </c>
      <c r="H375" s="22">
        <v>-40</v>
      </c>
      <c r="I375" s="22">
        <v>0</v>
      </c>
      <c r="J375" s="22">
        <v>0</v>
      </c>
      <c r="K375" s="22">
        <v>0</v>
      </c>
      <c r="L375" s="22">
        <v>0</v>
      </c>
      <c r="M375" s="22">
        <v>0</v>
      </c>
      <c r="N375" s="22">
        <v>0</v>
      </c>
      <c r="O375" s="22">
        <v>0</v>
      </c>
      <c r="P375" s="22">
        <v>0</v>
      </c>
      <c r="V375" s="121">
        <v>0</v>
      </c>
      <c r="AM375">
        <v>29</v>
      </c>
      <c r="AN375" t="s">
        <v>210</v>
      </c>
      <c r="AO375" s="22">
        <v>-40</v>
      </c>
      <c r="AP375" s="22">
        <v>0</v>
      </c>
      <c r="AQ375" s="22">
        <v>-40</v>
      </c>
      <c r="AR375" s="22">
        <v>0</v>
      </c>
      <c r="AS375" s="22">
        <v>0</v>
      </c>
      <c r="AT375" s="22">
        <v>0</v>
      </c>
      <c r="AU375" s="22">
        <v>0</v>
      </c>
      <c r="AV375" s="22">
        <v>0</v>
      </c>
      <c r="AW375" s="22">
        <v>0</v>
      </c>
      <c r="AX375" s="22">
        <v>0</v>
      </c>
      <c r="AY375" s="22">
        <v>0</v>
      </c>
      <c r="BE375" t="s">
        <v>210</v>
      </c>
      <c r="BF375" s="22">
        <v>-40</v>
      </c>
      <c r="BG375" s="22">
        <v>0</v>
      </c>
      <c r="BH375" s="22">
        <v>-40</v>
      </c>
      <c r="BI375" s="22">
        <v>0</v>
      </c>
      <c r="BJ375" s="22">
        <v>0</v>
      </c>
      <c r="BK375" s="22">
        <v>0</v>
      </c>
      <c r="BL375" s="22">
        <v>0</v>
      </c>
      <c r="BM375" s="22">
        <v>0</v>
      </c>
      <c r="BN375" s="22">
        <v>0</v>
      </c>
      <c r="BO375" s="22">
        <v>0</v>
      </c>
      <c r="BP375" s="22">
        <v>0</v>
      </c>
    </row>
    <row r="376" spans="1:68" x14ac:dyDescent="0.35">
      <c r="A376" s="96">
        <v>30</v>
      </c>
      <c r="B376" s="96">
        <v>2</v>
      </c>
      <c r="C376" s="96" t="s">
        <v>234</v>
      </c>
      <c r="E376" s="79" t="s">
        <v>210</v>
      </c>
      <c r="F376" s="199">
        <v>0</v>
      </c>
      <c r="G376" s="22">
        <v>0</v>
      </c>
      <c r="H376" s="22">
        <v>0</v>
      </c>
      <c r="I376" s="22">
        <v>0</v>
      </c>
      <c r="J376" s="22">
        <v>0</v>
      </c>
      <c r="K376" s="22">
        <v>0</v>
      </c>
      <c r="L376" s="22">
        <v>0</v>
      </c>
      <c r="M376" s="22">
        <v>0</v>
      </c>
      <c r="N376" s="22">
        <v>0</v>
      </c>
      <c r="O376" s="22">
        <v>0</v>
      </c>
      <c r="P376" s="22">
        <v>0</v>
      </c>
      <c r="V376" s="121">
        <v>0</v>
      </c>
      <c r="AM376">
        <v>30</v>
      </c>
      <c r="AN376" t="s">
        <v>210</v>
      </c>
      <c r="AO376" s="22">
        <v>0</v>
      </c>
      <c r="AP376" s="22">
        <v>0</v>
      </c>
      <c r="AQ376" s="22">
        <v>0</v>
      </c>
      <c r="AR376" s="22">
        <v>0</v>
      </c>
      <c r="AS376" s="22">
        <v>0</v>
      </c>
      <c r="AT376" s="22">
        <v>0</v>
      </c>
      <c r="AU376" s="22">
        <v>0</v>
      </c>
      <c r="AV376" s="22">
        <v>0</v>
      </c>
      <c r="AW376" s="22">
        <v>0</v>
      </c>
      <c r="AX376" s="22">
        <v>0</v>
      </c>
      <c r="AY376" s="22">
        <v>0</v>
      </c>
      <c r="BE376" t="s">
        <v>210</v>
      </c>
      <c r="BF376" s="22">
        <v>0</v>
      </c>
      <c r="BG376" s="22">
        <v>0</v>
      </c>
      <c r="BH376" s="22">
        <v>0</v>
      </c>
      <c r="BI376" s="22">
        <v>0</v>
      </c>
      <c r="BJ376" s="22">
        <v>0</v>
      </c>
      <c r="BK376" s="22">
        <v>0</v>
      </c>
      <c r="BL376" s="22">
        <v>0</v>
      </c>
      <c r="BM376" s="22">
        <v>0</v>
      </c>
      <c r="BN376" s="22">
        <v>0</v>
      </c>
      <c r="BO376" s="22">
        <v>0</v>
      </c>
      <c r="BP376" s="22">
        <v>0</v>
      </c>
    </row>
    <row r="377" spans="1:68" x14ac:dyDescent="0.35">
      <c r="A377" s="96">
        <v>31</v>
      </c>
      <c r="B377" s="96">
        <v>3</v>
      </c>
      <c r="C377" s="96" t="s">
        <v>585</v>
      </c>
      <c r="E377" s="79" t="s">
        <v>210</v>
      </c>
      <c r="F377" s="199">
        <v>-1000</v>
      </c>
      <c r="G377" s="22">
        <v>0</v>
      </c>
      <c r="H377" s="22">
        <v>0</v>
      </c>
      <c r="I377" s="22">
        <v>-1000</v>
      </c>
      <c r="J377" s="22">
        <v>0</v>
      </c>
      <c r="K377" s="22">
        <v>0</v>
      </c>
      <c r="L377" s="22">
        <v>0</v>
      </c>
      <c r="M377" s="22">
        <v>0</v>
      </c>
      <c r="N377" s="22">
        <v>0</v>
      </c>
      <c r="O377" s="22">
        <v>0</v>
      </c>
      <c r="P377" s="22">
        <v>0</v>
      </c>
      <c r="V377" s="121">
        <v>0</v>
      </c>
      <c r="AM377">
        <v>31</v>
      </c>
      <c r="AN377" t="s">
        <v>210</v>
      </c>
      <c r="AO377" s="22">
        <v>-1000</v>
      </c>
      <c r="AP377" s="22">
        <v>0</v>
      </c>
      <c r="AQ377" s="22">
        <v>0</v>
      </c>
      <c r="AR377" s="22">
        <v>-1000</v>
      </c>
      <c r="AS377" s="22">
        <v>0</v>
      </c>
      <c r="AT377" s="22">
        <v>0</v>
      </c>
      <c r="AU377" s="22">
        <v>0</v>
      </c>
      <c r="AV377" s="22">
        <v>0</v>
      </c>
      <c r="AW377" s="22">
        <v>0</v>
      </c>
      <c r="AX377" s="22">
        <v>0</v>
      </c>
      <c r="AY377" s="22">
        <v>0</v>
      </c>
      <c r="BE377" t="s">
        <v>210</v>
      </c>
      <c r="BF377" s="22">
        <v>-1000</v>
      </c>
      <c r="BG377" s="22">
        <v>0</v>
      </c>
      <c r="BH377" s="22">
        <v>0</v>
      </c>
      <c r="BI377" s="22">
        <v>-1000</v>
      </c>
      <c r="BJ377" s="22">
        <v>0</v>
      </c>
      <c r="BK377" s="22">
        <v>0</v>
      </c>
      <c r="BL377" s="22">
        <v>0</v>
      </c>
      <c r="BM377" s="22">
        <v>0</v>
      </c>
      <c r="BN377" s="22">
        <v>0</v>
      </c>
      <c r="BO377" s="22">
        <v>0</v>
      </c>
      <c r="BP377" s="22">
        <v>0</v>
      </c>
    </row>
    <row r="378" spans="1:68" x14ac:dyDescent="0.35">
      <c r="A378" s="96">
        <v>32</v>
      </c>
      <c r="B378" s="96">
        <v>3</v>
      </c>
      <c r="C378" s="96" t="s">
        <v>585</v>
      </c>
      <c r="E378" s="79" t="s">
        <v>210</v>
      </c>
      <c r="F378" s="199">
        <v>-1000</v>
      </c>
      <c r="G378" s="22">
        <v>0</v>
      </c>
      <c r="H378" s="22">
        <v>0</v>
      </c>
      <c r="I378" s="22">
        <v>-1000</v>
      </c>
      <c r="J378" s="22">
        <v>0</v>
      </c>
      <c r="K378" s="22">
        <v>0</v>
      </c>
      <c r="L378" s="22">
        <v>0</v>
      </c>
      <c r="M378" s="22">
        <v>0</v>
      </c>
      <c r="N378" s="22">
        <v>0</v>
      </c>
      <c r="O378" s="22">
        <v>0</v>
      </c>
      <c r="P378" s="22">
        <v>0</v>
      </c>
      <c r="V378" s="121">
        <v>0</v>
      </c>
      <c r="AM378">
        <v>32</v>
      </c>
      <c r="AN378" t="s">
        <v>210</v>
      </c>
      <c r="AO378" s="22">
        <v>-1000</v>
      </c>
      <c r="AP378" s="22">
        <v>0</v>
      </c>
      <c r="AQ378" s="22">
        <v>0</v>
      </c>
      <c r="AR378" s="22">
        <v>-1000</v>
      </c>
      <c r="AS378" s="22">
        <v>0</v>
      </c>
      <c r="AT378" s="22">
        <v>0</v>
      </c>
      <c r="AU378" s="22">
        <v>0</v>
      </c>
      <c r="AV378" s="22">
        <v>0</v>
      </c>
      <c r="AW378" s="22">
        <v>0</v>
      </c>
      <c r="AX378" s="22">
        <v>0</v>
      </c>
      <c r="AY378" s="22">
        <v>0</v>
      </c>
      <c r="BE378" t="s">
        <v>210</v>
      </c>
      <c r="BF378" s="22">
        <v>-1000</v>
      </c>
      <c r="BG378" s="22">
        <v>0</v>
      </c>
      <c r="BH378" s="22">
        <v>0</v>
      </c>
      <c r="BI378" s="22">
        <v>-1000</v>
      </c>
      <c r="BJ378" s="22">
        <v>0</v>
      </c>
      <c r="BK378" s="22">
        <v>0</v>
      </c>
      <c r="BL378" s="22">
        <v>0</v>
      </c>
      <c r="BM378" s="22">
        <v>0</v>
      </c>
      <c r="BN378" s="22">
        <v>0</v>
      </c>
      <c r="BO378" s="22">
        <v>0</v>
      </c>
      <c r="BP378" s="22">
        <v>0</v>
      </c>
    </row>
    <row r="379" spans="1:68" x14ac:dyDescent="0.35">
      <c r="A379" s="96">
        <v>33</v>
      </c>
      <c r="B379" s="96">
        <v>3</v>
      </c>
      <c r="C379" s="96" t="s">
        <v>584</v>
      </c>
      <c r="E379" s="79" t="s">
        <v>210</v>
      </c>
      <c r="F379" s="199">
        <v>0</v>
      </c>
      <c r="G379" s="22">
        <v>0</v>
      </c>
      <c r="H379" s="22">
        <v>0</v>
      </c>
      <c r="I379" s="22">
        <v>0</v>
      </c>
      <c r="J379" s="22">
        <v>0</v>
      </c>
      <c r="K379" s="22">
        <v>0</v>
      </c>
      <c r="L379" s="22">
        <v>0</v>
      </c>
      <c r="M379" s="22">
        <v>0</v>
      </c>
      <c r="N379" s="22">
        <v>0</v>
      </c>
      <c r="O379" s="22">
        <v>0</v>
      </c>
      <c r="P379" s="22">
        <v>0</v>
      </c>
      <c r="V379" s="121">
        <v>0</v>
      </c>
      <c r="AM379">
        <v>33</v>
      </c>
      <c r="AN379" t="s">
        <v>210</v>
      </c>
      <c r="AO379" s="22">
        <v>0</v>
      </c>
      <c r="AP379" s="22">
        <v>0</v>
      </c>
      <c r="AQ379" s="22">
        <v>0</v>
      </c>
      <c r="AR379" s="22">
        <v>0</v>
      </c>
      <c r="AS379" s="22">
        <v>0</v>
      </c>
      <c r="AT379" s="22">
        <v>0</v>
      </c>
      <c r="AU379" s="22">
        <v>0</v>
      </c>
      <c r="AV379" s="22">
        <v>0</v>
      </c>
      <c r="AW379" s="22">
        <v>0</v>
      </c>
      <c r="AX379" s="22">
        <v>0</v>
      </c>
      <c r="AY379" s="22">
        <v>0</v>
      </c>
      <c r="BE379" t="s">
        <v>210</v>
      </c>
      <c r="BF379" s="22">
        <v>0</v>
      </c>
      <c r="BG379" s="22">
        <v>0</v>
      </c>
      <c r="BH379" s="22">
        <v>0</v>
      </c>
      <c r="BI379" s="22">
        <v>0</v>
      </c>
      <c r="BJ379" s="22">
        <v>0</v>
      </c>
      <c r="BK379" s="22">
        <v>0</v>
      </c>
      <c r="BL379" s="22">
        <v>0</v>
      </c>
      <c r="BM379" s="22">
        <v>0</v>
      </c>
      <c r="BN379" s="22">
        <v>0</v>
      </c>
      <c r="BO379" s="22">
        <v>0</v>
      </c>
      <c r="BP379" s="22">
        <v>0</v>
      </c>
    </row>
    <row r="380" spans="1:68" x14ac:dyDescent="0.35">
      <c r="A380" s="96">
        <v>34</v>
      </c>
      <c r="B380" s="96">
        <v>3</v>
      </c>
      <c r="C380" s="96" t="s">
        <v>585</v>
      </c>
      <c r="E380" s="79" t="s">
        <v>210</v>
      </c>
      <c r="F380" s="199">
        <v>-1000</v>
      </c>
      <c r="G380" s="22">
        <v>0</v>
      </c>
      <c r="H380" s="22">
        <v>0</v>
      </c>
      <c r="I380" s="22">
        <v>-1000</v>
      </c>
      <c r="J380" s="22">
        <v>0</v>
      </c>
      <c r="K380" s="22">
        <v>0</v>
      </c>
      <c r="L380" s="22">
        <v>0</v>
      </c>
      <c r="M380" s="22">
        <v>0</v>
      </c>
      <c r="N380" s="22">
        <v>0</v>
      </c>
      <c r="O380" s="22">
        <v>0</v>
      </c>
      <c r="P380" s="22">
        <v>0</v>
      </c>
      <c r="V380" s="121">
        <v>0</v>
      </c>
      <c r="AM380">
        <v>34</v>
      </c>
      <c r="AN380" t="s">
        <v>210</v>
      </c>
      <c r="AO380" s="22">
        <v>-1000</v>
      </c>
      <c r="AP380" s="22">
        <v>0</v>
      </c>
      <c r="AQ380" s="22">
        <v>0</v>
      </c>
      <c r="AR380" s="22">
        <v>-1000</v>
      </c>
      <c r="AS380" s="22">
        <v>0</v>
      </c>
      <c r="AT380" s="22">
        <v>0</v>
      </c>
      <c r="AU380" s="22">
        <v>0</v>
      </c>
      <c r="AV380" s="22">
        <v>0</v>
      </c>
      <c r="AW380" s="22">
        <v>0</v>
      </c>
      <c r="AX380" s="22">
        <v>0</v>
      </c>
      <c r="AY380" s="22">
        <v>0</v>
      </c>
      <c r="BE380" t="s">
        <v>210</v>
      </c>
      <c r="BF380" s="22">
        <v>-1000</v>
      </c>
      <c r="BG380" s="22">
        <v>0</v>
      </c>
      <c r="BH380" s="22">
        <v>0</v>
      </c>
      <c r="BI380" s="22">
        <v>-1000</v>
      </c>
      <c r="BJ380" s="22">
        <v>0</v>
      </c>
      <c r="BK380" s="22">
        <v>0</v>
      </c>
      <c r="BL380" s="22">
        <v>0</v>
      </c>
      <c r="BM380" s="22">
        <v>0</v>
      </c>
      <c r="BN380" s="22">
        <v>0</v>
      </c>
      <c r="BO380" s="22">
        <v>0</v>
      </c>
      <c r="BP380" s="22">
        <v>0</v>
      </c>
    </row>
    <row r="381" spans="1:68" x14ac:dyDescent="0.35">
      <c r="A381" s="96">
        <v>35</v>
      </c>
      <c r="B381" s="96">
        <v>3</v>
      </c>
      <c r="C381" s="96" t="s">
        <v>585</v>
      </c>
      <c r="E381" s="79" t="s">
        <v>210</v>
      </c>
      <c r="F381" s="199">
        <v>-600</v>
      </c>
      <c r="G381" s="22">
        <v>0</v>
      </c>
      <c r="H381" s="22">
        <v>0</v>
      </c>
      <c r="I381" s="22">
        <v>-600</v>
      </c>
      <c r="J381" s="22">
        <v>0</v>
      </c>
      <c r="K381" s="22">
        <v>0</v>
      </c>
      <c r="L381" s="22">
        <v>0</v>
      </c>
      <c r="M381" s="22">
        <v>0</v>
      </c>
      <c r="N381" s="22">
        <v>0</v>
      </c>
      <c r="O381" s="22">
        <v>0</v>
      </c>
      <c r="P381" s="22">
        <v>0</v>
      </c>
      <c r="V381" s="121">
        <v>0</v>
      </c>
      <c r="AM381">
        <v>35</v>
      </c>
      <c r="AN381" t="s">
        <v>210</v>
      </c>
      <c r="AO381" s="22">
        <v>-600</v>
      </c>
      <c r="AP381" s="22">
        <v>0</v>
      </c>
      <c r="AQ381" s="22">
        <v>0</v>
      </c>
      <c r="AR381" s="22">
        <v>-600</v>
      </c>
      <c r="AS381" s="22">
        <v>0</v>
      </c>
      <c r="AT381" s="22">
        <v>0</v>
      </c>
      <c r="AU381" s="22">
        <v>0</v>
      </c>
      <c r="AV381" s="22">
        <v>0</v>
      </c>
      <c r="AW381" s="22">
        <v>0</v>
      </c>
      <c r="AX381" s="22">
        <v>0</v>
      </c>
      <c r="AY381" s="22">
        <v>0</v>
      </c>
      <c r="BE381" t="s">
        <v>210</v>
      </c>
      <c r="BF381" s="22">
        <v>-600</v>
      </c>
      <c r="BG381" s="22">
        <v>0</v>
      </c>
      <c r="BH381" s="22">
        <v>0</v>
      </c>
      <c r="BI381" s="22">
        <v>-600</v>
      </c>
      <c r="BJ381" s="22">
        <v>0</v>
      </c>
      <c r="BK381" s="22">
        <v>0</v>
      </c>
      <c r="BL381" s="22">
        <v>0</v>
      </c>
      <c r="BM381" s="22">
        <v>0</v>
      </c>
      <c r="BN381" s="22">
        <v>0</v>
      </c>
      <c r="BO381" s="22">
        <v>0</v>
      </c>
      <c r="BP381" s="22">
        <v>0</v>
      </c>
    </row>
    <row r="382" spans="1:68" x14ac:dyDescent="0.35">
      <c r="A382" s="96">
        <v>36</v>
      </c>
      <c r="B382" s="96">
        <v>3</v>
      </c>
      <c r="C382" s="96" t="s">
        <v>584</v>
      </c>
      <c r="E382" s="79" t="s">
        <v>210</v>
      </c>
      <c r="F382" s="199">
        <v>0</v>
      </c>
      <c r="G382" s="22">
        <v>0</v>
      </c>
      <c r="H382" s="22">
        <v>0</v>
      </c>
      <c r="I382" s="22">
        <v>0</v>
      </c>
      <c r="J382" s="22">
        <v>0</v>
      </c>
      <c r="K382" s="22">
        <v>0</v>
      </c>
      <c r="L382" s="22">
        <v>0</v>
      </c>
      <c r="M382" s="22">
        <v>0</v>
      </c>
      <c r="N382" s="22">
        <v>0</v>
      </c>
      <c r="O382" s="22">
        <v>0</v>
      </c>
      <c r="P382" s="22">
        <v>0</v>
      </c>
      <c r="V382" s="121">
        <v>0</v>
      </c>
      <c r="AM382">
        <v>36</v>
      </c>
      <c r="AN382" t="s">
        <v>210</v>
      </c>
      <c r="AO382" s="22">
        <v>0</v>
      </c>
      <c r="AP382" s="22">
        <v>0</v>
      </c>
      <c r="AQ382" s="22">
        <v>0</v>
      </c>
      <c r="AR382" s="22">
        <v>0</v>
      </c>
      <c r="AS382" s="22">
        <v>0</v>
      </c>
      <c r="AT382" s="22">
        <v>0</v>
      </c>
      <c r="AU382" s="22">
        <v>0</v>
      </c>
      <c r="AV382" s="22">
        <v>0</v>
      </c>
      <c r="AW382" s="22">
        <v>0</v>
      </c>
      <c r="AX382" s="22">
        <v>0</v>
      </c>
      <c r="AY382" s="22">
        <v>0</v>
      </c>
      <c r="BE382" t="s">
        <v>210</v>
      </c>
      <c r="BF382" s="22">
        <v>0</v>
      </c>
      <c r="BG382" s="22">
        <v>0</v>
      </c>
      <c r="BH382" s="22">
        <v>0</v>
      </c>
      <c r="BI382" s="22">
        <v>0</v>
      </c>
      <c r="BJ382" s="22">
        <v>0</v>
      </c>
      <c r="BK382" s="22">
        <v>0</v>
      </c>
      <c r="BL382" s="22">
        <v>0</v>
      </c>
      <c r="BM382" s="22">
        <v>0</v>
      </c>
      <c r="BN382" s="22">
        <v>0</v>
      </c>
      <c r="BO382" s="22">
        <v>0</v>
      </c>
      <c r="BP382" s="22">
        <v>0</v>
      </c>
    </row>
    <row r="383" spans="1:68" x14ac:dyDescent="0.35">
      <c r="A383" s="96">
        <v>37</v>
      </c>
      <c r="B383" s="96">
        <v>3</v>
      </c>
      <c r="C383" s="96" t="s">
        <v>234</v>
      </c>
      <c r="E383" s="79" t="s">
        <v>210</v>
      </c>
      <c r="F383" s="199">
        <v>0</v>
      </c>
      <c r="G383" s="22">
        <v>0</v>
      </c>
      <c r="H383" s="22">
        <v>0</v>
      </c>
      <c r="I383" s="22">
        <v>0</v>
      </c>
      <c r="J383" s="22">
        <v>0</v>
      </c>
      <c r="K383" s="22">
        <v>0</v>
      </c>
      <c r="L383" s="22">
        <v>0</v>
      </c>
      <c r="M383" s="22">
        <v>0</v>
      </c>
      <c r="N383" s="22">
        <v>0</v>
      </c>
      <c r="O383" s="22">
        <v>0</v>
      </c>
      <c r="P383" s="22">
        <v>0</v>
      </c>
      <c r="V383" s="121">
        <v>0</v>
      </c>
      <c r="AM383">
        <v>37</v>
      </c>
      <c r="AN383" t="s">
        <v>210</v>
      </c>
      <c r="AO383" s="22">
        <v>0</v>
      </c>
      <c r="AP383" s="22">
        <v>0</v>
      </c>
      <c r="AQ383" s="22">
        <v>0</v>
      </c>
      <c r="AR383" s="22">
        <v>0</v>
      </c>
      <c r="AS383" s="22">
        <v>0</v>
      </c>
      <c r="AT383" s="22">
        <v>0</v>
      </c>
      <c r="AU383" s="22">
        <v>0</v>
      </c>
      <c r="AV383" s="22">
        <v>0</v>
      </c>
      <c r="AW383" s="22">
        <v>0</v>
      </c>
      <c r="AX383" s="22">
        <v>0</v>
      </c>
      <c r="AY383" s="22">
        <v>0</v>
      </c>
      <c r="BE383" t="s">
        <v>210</v>
      </c>
      <c r="BF383" s="22">
        <v>0</v>
      </c>
      <c r="BG383" s="22">
        <v>0</v>
      </c>
      <c r="BH383" s="22">
        <v>0</v>
      </c>
      <c r="BI383" s="22">
        <v>0</v>
      </c>
      <c r="BJ383" s="22">
        <v>0</v>
      </c>
      <c r="BK383" s="22">
        <v>0</v>
      </c>
      <c r="BL383" s="22">
        <v>0</v>
      </c>
      <c r="BM383" s="22">
        <v>0</v>
      </c>
      <c r="BN383" s="22">
        <v>0</v>
      </c>
      <c r="BO383" s="22">
        <v>0</v>
      </c>
      <c r="BP383" s="22">
        <v>0</v>
      </c>
    </row>
    <row r="384" spans="1:68" x14ac:dyDescent="0.35">
      <c r="A384" s="96">
        <v>38</v>
      </c>
      <c r="B384" s="96">
        <v>3</v>
      </c>
      <c r="C384" s="96" t="s">
        <v>529</v>
      </c>
      <c r="E384" s="79" t="s">
        <v>210</v>
      </c>
      <c r="F384" s="199">
        <v>0</v>
      </c>
      <c r="G384" s="22">
        <v>0</v>
      </c>
      <c r="H384" s="22">
        <v>0</v>
      </c>
      <c r="I384" s="22">
        <v>0</v>
      </c>
      <c r="J384" s="22">
        <v>0</v>
      </c>
      <c r="K384" s="22">
        <v>0</v>
      </c>
      <c r="L384" s="22">
        <v>0</v>
      </c>
      <c r="M384" s="22">
        <v>0</v>
      </c>
      <c r="N384" s="22">
        <v>0</v>
      </c>
      <c r="O384" s="22">
        <v>0</v>
      </c>
      <c r="P384" s="22">
        <v>0</v>
      </c>
      <c r="V384" s="121">
        <v>0</v>
      </c>
      <c r="AM384">
        <v>38</v>
      </c>
      <c r="AN384" t="s">
        <v>210</v>
      </c>
      <c r="AO384" s="22">
        <v>0</v>
      </c>
      <c r="AP384" s="22">
        <v>0</v>
      </c>
      <c r="AQ384" s="22">
        <v>0</v>
      </c>
      <c r="AR384" s="22">
        <v>0</v>
      </c>
      <c r="AS384" s="22">
        <v>0</v>
      </c>
      <c r="AT384" s="22">
        <v>0</v>
      </c>
      <c r="AU384" s="22">
        <v>0</v>
      </c>
      <c r="AV384" s="22">
        <v>0</v>
      </c>
      <c r="AW384" s="22">
        <v>0</v>
      </c>
      <c r="AX384" s="22">
        <v>0</v>
      </c>
      <c r="AY384" s="22">
        <v>0</v>
      </c>
      <c r="BE384" t="s">
        <v>210</v>
      </c>
      <c r="BF384" s="22">
        <v>0</v>
      </c>
      <c r="BG384" s="22">
        <v>0</v>
      </c>
      <c r="BH384" s="22">
        <v>0</v>
      </c>
      <c r="BI384" s="22">
        <v>0</v>
      </c>
      <c r="BJ384" s="22">
        <v>0</v>
      </c>
      <c r="BK384" s="22">
        <v>0</v>
      </c>
      <c r="BL384" s="22">
        <v>0</v>
      </c>
      <c r="BM384" s="22">
        <v>0</v>
      </c>
      <c r="BN384" s="22">
        <v>0</v>
      </c>
      <c r="BO384" s="22">
        <v>0</v>
      </c>
      <c r="BP384" s="22">
        <v>0</v>
      </c>
    </row>
    <row r="385" spans="1:68" x14ac:dyDescent="0.35">
      <c r="A385" s="96">
        <v>39</v>
      </c>
      <c r="B385" s="96">
        <v>3</v>
      </c>
      <c r="C385" s="96" t="s">
        <v>234</v>
      </c>
      <c r="E385" s="79" t="s">
        <v>210</v>
      </c>
      <c r="F385" s="199">
        <v>0</v>
      </c>
      <c r="G385" s="22">
        <v>0</v>
      </c>
      <c r="H385" s="22">
        <v>0</v>
      </c>
      <c r="I385" s="22">
        <v>0</v>
      </c>
      <c r="J385" s="22">
        <v>0</v>
      </c>
      <c r="K385" s="22">
        <v>0</v>
      </c>
      <c r="L385" s="22">
        <v>0</v>
      </c>
      <c r="M385" s="22">
        <v>0</v>
      </c>
      <c r="N385" s="22">
        <v>0</v>
      </c>
      <c r="O385" s="22">
        <v>0</v>
      </c>
      <c r="P385" s="22">
        <v>0</v>
      </c>
      <c r="V385" s="121">
        <v>0</v>
      </c>
      <c r="AM385">
        <v>39</v>
      </c>
      <c r="AN385" t="s">
        <v>210</v>
      </c>
      <c r="AO385" s="22">
        <v>0</v>
      </c>
      <c r="AP385" s="22">
        <v>0</v>
      </c>
      <c r="AQ385" s="22">
        <v>0</v>
      </c>
      <c r="AR385" s="22">
        <v>0</v>
      </c>
      <c r="AS385" s="22">
        <v>0</v>
      </c>
      <c r="AT385" s="22">
        <v>0</v>
      </c>
      <c r="AU385" s="22">
        <v>0</v>
      </c>
      <c r="AV385" s="22">
        <v>0</v>
      </c>
      <c r="AW385" s="22">
        <v>0</v>
      </c>
      <c r="AX385" s="22">
        <v>0</v>
      </c>
      <c r="AY385" s="22">
        <v>0</v>
      </c>
      <c r="BE385" t="s">
        <v>210</v>
      </c>
      <c r="BF385" s="22">
        <v>0</v>
      </c>
      <c r="BG385" s="22">
        <v>0</v>
      </c>
      <c r="BH385" s="22">
        <v>0</v>
      </c>
      <c r="BI385" s="22">
        <v>0</v>
      </c>
      <c r="BJ385" s="22">
        <v>0</v>
      </c>
      <c r="BK385" s="22">
        <v>0</v>
      </c>
      <c r="BL385" s="22">
        <v>0</v>
      </c>
      <c r="BM385" s="22">
        <v>0</v>
      </c>
      <c r="BN385" s="22">
        <v>0</v>
      </c>
      <c r="BO385" s="22">
        <v>0</v>
      </c>
      <c r="BP385" s="22">
        <v>0</v>
      </c>
    </row>
    <row r="386" spans="1:68" x14ac:dyDescent="0.35">
      <c r="A386" s="96">
        <v>40</v>
      </c>
      <c r="B386" s="96">
        <v>3</v>
      </c>
      <c r="C386" s="96" t="s">
        <v>234</v>
      </c>
      <c r="E386" s="79" t="s">
        <v>210</v>
      </c>
      <c r="F386" s="199">
        <v>0</v>
      </c>
      <c r="G386" s="22">
        <v>0</v>
      </c>
      <c r="H386" s="22">
        <v>0</v>
      </c>
      <c r="I386" s="22">
        <v>0</v>
      </c>
      <c r="J386" s="22">
        <v>0</v>
      </c>
      <c r="K386" s="22">
        <v>0</v>
      </c>
      <c r="L386" s="22">
        <v>0</v>
      </c>
      <c r="M386" s="22">
        <v>0</v>
      </c>
      <c r="N386" s="22">
        <v>0</v>
      </c>
      <c r="O386" s="22">
        <v>0</v>
      </c>
      <c r="P386" s="22">
        <v>0</v>
      </c>
      <c r="V386" s="121">
        <v>0</v>
      </c>
      <c r="AM386">
        <v>40</v>
      </c>
      <c r="AN386" t="s">
        <v>210</v>
      </c>
      <c r="AO386" s="22">
        <v>0</v>
      </c>
      <c r="AP386" s="22">
        <v>0</v>
      </c>
      <c r="AQ386" s="22">
        <v>0</v>
      </c>
      <c r="AR386" s="22">
        <v>0</v>
      </c>
      <c r="AS386" s="22">
        <v>0</v>
      </c>
      <c r="AT386" s="22">
        <v>0</v>
      </c>
      <c r="AU386" s="22">
        <v>0</v>
      </c>
      <c r="AV386" s="22">
        <v>0</v>
      </c>
      <c r="AW386" s="22">
        <v>0</v>
      </c>
      <c r="AX386" s="22">
        <v>0</v>
      </c>
      <c r="AY386" s="22">
        <v>0</v>
      </c>
      <c r="BE386" t="s">
        <v>210</v>
      </c>
      <c r="BF386" s="22">
        <v>0</v>
      </c>
      <c r="BG386" s="22">
        <v>0</v>
      </c>
      <c r="BH386" s="22">
        <v>0</v>
      </c>
      <c r="BI386" s="22">
        <v>0</v>
      </c>
      <c r="BJ386" s="22">
        <v>0</v>
      </c>
      <c r="BK386" s="22">
        <v>0</v>
      </c>
      <c r="BL386" s="22">
        <v>0</v>
      </c>
      <c r="BM386" s="22">
        <v>0</v>
      </c>
      <c r="BN386" s="22">
        <v>0</v>
      </c>
      <c r="BO386" s="22">
        <v>0</v>
      </c>
      <c r="BP386" s="22">
        <v>0</v>
      </c>
    </row>
    <row r="387" spans="1:68" x14ac:dyDescent="0.35">
      <c r="A387" s="96">
        <v>41</v>
      </c>
      <c r="B387" s="96">
        <v>3</v>
      </c>
      <c r="C387" s="96" t="s">
        <v>251</v>
      </c>
      <c r="E387" s="79" t="s">
        <v>210</v>
      </c>
      <c r="F387" s="199">
        <v>-80</v>
      </c>
      <c r="G387" s="22">
        <v>0</v>
      </c>
      <c r="H387" s="22">
        <v>0</v>
      </c>
      <c r="I387" s="22">
        <v>-80</v>
      </c>
      <c r="J387" s="22">
        <v>0</v>
      </c>
      <c r="K387" s="22">
        <v>0</v>
      </c>
      <c r="L387" s="22">
        <v>0</v>
      </c>
      <c r="M387" s="22">
        <v>0</v>
      </c>
      <c r="N387" s="22">
        <v>0</v>
      </c>
      <c r="O387" s="22">
        <v>0</v>
      </c>
      <c r="P387" s="22">
        <v>0</v>
      </c>
      <c r="V387" s="121">
        <v>0</v>
      </c>
      <c r="AM387">
        <v>41</v>
      </c>
      <c r="AN387" t="s">
        <v>210</v>
      </c>
      <c r="AO387" s="22">
        <v>-80</v>
      </c>
      <c r="AP387" s="22">
        <v>0</v>
      </c>
      <c r="AQ387" s="22">
        <v>0</v>
      </c>
      <c r="AR387" s="22">
        <v>-80</v>
      </c>
      <c r="AS387" s="22">
        <v>0</v>
      </c>
      <c r="AT387" s="22">
        <v>0</v>
      </c>
      <c r="AU387" s="22">
        <v>0</v>
      </c>
      <c r="AV387" s="22">
        <v>0</v>
      </c>
      <c r="AW387" s="22">
        <v>0</v>
      </c>
      <c r="AX387" s="22">
        <v>0</v>
      </c>
      <c r="AY387" s="22">
        <v>0</v>
      </c>
      <c r="BE387" t="s">
        <v>210</v>
      </c>
      <c r="BF387" s="22">
        <v>-80</v>
      </c>
      <c r="BG387" s="22">
        <v>0</v>
      </c>
      <c r="BH387" s="22">
        <v>0</v>
      </c>
      <c r="BI387" s="22">
        <v>-80</v>
      </c>
      <c r="BJ387" s="22">
        <v>0</v>
      </c>
      <c r="BK387" s="22">
        <v>0</v>
      </c>
      <c r="BL387" s="22">
        <v>0</v>
      </c>
      <c r="BM387" s="22">
        <v>0</v>
      </c>
      <c r="BN387" s="22">
        <v>0</v>
      </c>
      <c r="BO387" s="22">
        <v>0</v>
      </c>
      <c r="BP387" s="22">
        <v>0</v>
      </c>
    </row>
    <row r="388" spans="1:68" x14ac:dyDescent="0.35">
      <c r="A388" s="96">
        <v>42</v>
      </c>
      <c r="B388" s="96">
        <v>3</v>
      </c>
      <c r="C388" s="96" t="s">
        <v>234</v>
      </c>
      <c r="E388" s="79" t="s">
        <v>210</v>
      </c>
      <c r="F388" s="199">
        <v>0</v>
      </c>
      <c r="G388" s="22">
        <v>0</v>
      </c>
      <c r="H388" s="22">
        <v>0</v>
      </c>
      <c r="I388" s="22">
        <v>0</v>
      </c>
      <c r="J388" s="22">
        <v>0</v>
      </c>
      <c r="K388" s="22">
        <v>0</v>
      </c>
      <c r="L388" s="22">
        <v>0</v>
      </c>
      <c r="M388" s="22">
        <v>0</v>
      </c>
      <c r="N388" s="22">
        <v>0</v>
      </c>
      <c r="O388" s="22">
        <v>0</v>
      </c>
      <c r="P388" s="22">
        <v>0</v>
      </c>
      <c r="V388" s="121">
        <v>0</v>
      </c>
      <c r="AM388">
        <v>42</v>
      </c>
      <c r="AN388" t="s">
        <v>210</v>
      </c>
      <c r="AO388" s="22">
        <v>0</v>
      </c>
      <c r="AP388" s="22">
        <v>0</v>
      </c>
      <c r="AQ388" s="22">
        <v>0</v>
      </c>
      <c r="AR388" s="22">
        <v>0</v>
      </c>
      <c r="AS388" s="22">
        <v>0</v>
      </c>
      <c r="AT388" s="22">
        <v>0</v>
      </c>
      <c r="AU388" s="22">
        <v>0</v>
      </c>
      <c r="AV388" s="22">
        <v>0</v>
      </c>
      <c r="AW388" s="22">
        <v>0</v>
      </c>
      <c r="AX388" s="22">
        <v>0</v>
      </c>
      <c r="AY388" s="22">
        <v>0</v>
      </c>
      <c r="BE388" t="s">
        <v>210</v>
      </c>
      <c r="BF388" s="22">
        <v>0</v>
      </c>
      <c r="BG388" s="22">
        <v>0</v>
      </c>
      <c r="BH388" s="22">
        <v>0</v>
      </c>
      <c r="BI388" s="22">
        <v>0</v>
      </c>
      <c r="BJ388" s="22">
        <v>0</v>
      </c>
      <c r="BK388" s="22">
        <v>0</v>
      </c>
      <c r="BL388" s="22">
        <v>0</v>
      </c>
      <c r="BM388" s="22">
        <v>0</v>
      </c>
      <c r="BN388" s="22">
        <v>0</v>
      </c>
      <c r="BO388" s="22">
        <v>0</v>
      </c>
      <c r="BP388" s="22">
        <v>0</v>
      </c>
    </row>
    <row r="389" spans="1:68" x14ac:dyDescent="0.35">
      <c r="A389" s="96">
        <v>43</v>
      </c>
      <c r="B389" s="96">
        <v>3</v>
      </c>
      <c r="C389" s="96" t="s">
        <v>251</v>
      </c>
      <c r="E389" s="79" t="s">
        <v>210</v>
      </c>
      <c r="F389" s="199">
        <v>-120</v>
      </c>
      <c r="G389" s="22">
        <v>0</v>
      </c>
      <c r="H389" s="22">
        <v>0</v>
      </c>
      <c r="I389" s="22">
        <v>-120</v>
      </c>
      <c r="J389" s="22">
        <v>0</v>
      </c>
      <c r="K389" s="22">
        <v>0</v>
      </c>
      <c r="L389" s="22">
        <v>0</v>
      </c>
      <c r="M389" s="22">
        <v>0</v>
      </c>
      <c r="N389" s="22">
        <v>0</v>
      </c>
      <c r="O389" s="22">
        <v>0</v>
      </c>
      <c r="P389" s="22">
        <v>0</v>
      </c>
      <c r="V389" s="121">
        <v>0</v>
      </c>
      <c r="AM389">
        <v>43</v>
      </c>
      <c r="AN389" t="s">
        <v>210</v>
      </c>
      <c r="AO389" s="22">
        <v>-120</v>
      </c>
      <c r="AP389" s="22">
        <v>0</v>
      </c>
      <c r="AQ389" s="22">
        <v>0</v>
      </c>
      <c r="AR389" s="22">
        <v>-120</v>
      </c>
      <c r="AS389" s="22">
        <v>0</v>
      </c>
      <c r="AT389" s="22">
        <v>0</v>
      </c>
      <c r="AU389" s="22">
        <v>0</v>
      </c>
      <c r="AV389" s="22">
        <v>0</v>
      </c>
      <c r="AW389" s="22">
        <v>0</v>
      </c>
      <c r="AX389" s="22">
        <v>0</v>
      </c>
      <c r="AY389" s="22">
        <v>0</v>
      </c>
      <c r="BE389" t="s">
        <v>210</v>
      </c>
      <c r="BF389" s="22">
        <v>-120</v>
      </c>
      <c r="BG389" s="22">
        <v>0</v>
      </c>
      <c r="BH389" s="22">
        <v>0</v>
      </c>
      <c r="BI389" s="22">
        <v>-120</v>
      </c>
      <c r="BJ389" s="22">
        <v>0</v>
      </c>
      <c r="BK389" s="22">
        <v>0</v>
      </c>
      <c r="BL389" s="22">
        <v>0</v>
      </c>
      <c r="BM389" s="22">
        <v>0</v>
      </c>
      <c r="BN389" s="22">
        <v>0</v>
      </c>
      <c r="BO389" s="22">
        <v>0</v>
      </c>
      <c r="BP389" s="22">
        <v>0</v>
      </c>
    </row>
    <row r="390" spans="1:68" x14ac:dyDescent="0.35">
      <c r="A390" s="96">
        <v>44</v>
      </c>
      <c r="B390" s="96">
        <v>3</v>
      </c>
      <c r="C390" s="96" t="s">
        <v>251</v>
      </c>
      <c r="E390" s="79" t="s">
        <v>210</v>
      </c>
      <c r="F390" s="199">
        <v>-80</v>
      </c>
      <c r="G390" s="22">
        <v>0</v>
      </c>
      <c r="H390" s="22">
        <v>0</v>
      </c>
      <c r="I390" s="22">
        <v>-80</v>
      </c>
      <c r="J390" s="22">
        <v>0</v>
      </c>
      <c r="K390" s="22">
        <v>0</v>
      </c>
      <c r="L390" s="22">
        <v>0</v>
      </c>
      <c r="M390" s="22">
        <v>0</v>
      </c>
      <c r="N390" s="22">
        <v>0</v>
      </c>
      <c r="O390" s="22">
        <v>0</v>
      </c>
      <c r="P390" s="22">
        <v>0</v>
      </c>
      <c r="V390" s="121">
        <v>0</v>
      </c>
      <c r="AM390">
        <v>44</v>
      </c>
      <c r="AN390" t="s">
        <v>210</v>
      </c>
      <c r="AO390" s="22">
        <v>-80</v>
      </c>
      <c r="AP390" s="22">
        <v>0</v>
      </c>
      <c r="AQ390" s="22">
        <v>0</v>
      </c>
      <c r="AR390" s="22">
        <v>-80</v>
      </c>
      <c r="AS390" s="22">
        <v>0</v>
      </c>
      <c r="AT390" s="22">
        <v>0</v>
      </c>
      <c r="AU390" s="22">
        <v>0</v>
      </c>
      <c r="AV390" s="22">
        <v>0</v>
      </c>
      <c r="AW390" s="22">
        <v>0</v>
      </c>
      <c r="AX390" s="22">
        <v>0</v>
      </c>
      <c r="AY390" s="22">
        <v>0</v>
      </c>
      <c r="BE390" t="s">
        <v>210</v>
      </c>
      <c r="BF390" s="22">
        <v>-80</v>
      </c>
      <c r="BG390" s="22">
        <v>0</v>
      </c>
      <c r="BH390" s="22">
        <v>0</v>
      </c>
      <c r="BI390" s="22">
        <v>-80</v>
      </c>
      <c r="BJ390" s="22">
        <v>0</v>
      </c>
      <c r="BK390" s="22">
        <v>0</v>
      </c>
      <c r="BL390" s="22">
        <v>0</v>
      </c>
      <c r="BM390" s="22">
        <v>0</v>
      </c>
      <c r="BN390" s="22">
        <v>0</v>
      </c>
      <c r="BO390" s="22">
        <v>0</v>
      </c>
      <c r="BP390" s="22">
        <v>0</v>
      </c>
    </row>
    <row r="391" spans="1:68" x14ac:dyDescent="0.35">
      <c r="A391" s="96">
        <v>45</v>
      </c>
      <c r="B391" s="96">
        <v>3</v>
      </c>
      <c r="C391" s="96" t="s">
        <v>251</v>
      </c>
      <c r="E391" s="79" t="s">
        <v>210</v>
      </c>
      <c r="F391" s="199">
        <v>-40</v>
      </c>
      <c r="G391" s="22">
        <v>0</v>
      </c>
      <c r="H391" s="22">
        <v>0</v>
      </c>
      <c r="I391" s="22">
        <v>-40</v>
      </c>
      <c r="J391" s="22">
        <v>0</v>
      </c>
      <c r="K391" s="22">
        <v>0</v>
      </c>
      <c r="L391" s="22">
        <v>0</v>
      </c>
      <c r="M391" s="22">
        <v>0</v>
      </c>
      <c r="N391" s="22">
        <v>0</v>
      </c>
      <c r="O391" s="22">
        <v>0</v>
      </c>
      <c r="P391" s="22">
        <v>0</v>
      </c>
      <c r="V391" s="121">
        <v>0</v>
      </c>
      <c r="AM391">
        <v>45</v>
      </c>
      <c r="AN391" t="s">
        <v>210</v>
      </c>
      <c r="AO391" s="22">
        <v>-40</v>
      </c>
      <c r="AP391" s="22">
        <v>0</v>
      </c>
      <c r="AQ391" s="22">
        <v>0</v>
      </c>
      <c r="AR391" s="22">
        <v>-40</v>
      </c>
      <c r="AS391" s="22">
        <v>0</v>
      </c>
      <c r="AT391" s="22">
        <v>0</v>
      </c>
      <c r="AU391" s="22">
        <v>0</v>
      </c>
      <c r="AV391" s="22">
        <v>0</v>
      </c>
      <c r="AW391" s="22">
        <v>0</v>
      </c>
      <c r="AX391" s="22">
        <v>0</v>
      </c>
      <c r="AY391" s="22">
        <v>0</v>
      </c>
      <c r="BE391" t="s">
        <v>210</v>
      </c>
      <c r="BF391" s="22">
        <v>-40</v>
      </c>
      <c r="BG391" s="22">
        <v>0</v>
      </c>
      <c r="BH391" s="22">
        <v>0</v>
      </c>
      <c r="BI391" s="22">
        <v>-40</v>
      </c>
      <c r="BJ391" s="22">
        <v>0</v>
      </c>
      <c r="BK391" s="22">
        <v>0</v>
      </c>
      <c r="BL391" s="22">
        <v>0</v>
      </c>
      <c r="BM391" s="22">
        <v>0</v>
      </c>
      <c r="BN391" s="22">
        <v>0</v>
      </c>
      <c r="BO391" s="22">
        <v>0</v>
      </c>
      <c r="BP391" s="22">
        <v>0</v>
      </c>
    </row>
    <row r="392" spans="1:68" x14ac:dyDescent="0.35">
      <c r="A392" s="96">
        <v>46</v>
      </c>
      <c r="B392" s="96">
        <v>4</v>
      </c>
      <c r="C392" s="96" t="s">
        <v>584</v>
      </c>
      <c r="E392" s="79" t="s">
        <v>210</v>
      </c>
      <c r="F392" s="199">
        <v>0</v>
      </c>
      <c r="G392" s="22">
        <v>0</v>
      </c>
      <c r="H392" s="22">
        <v>0</v>
      </c>
      <c r="I392" s="22">
        <v>0</v>
      </c>
      <c r="J392" s="22">
        <v>0</v>
      </c>
      <c r="K392" s="22">
        <v>0</v>
      </c>
      <c r="L392" s="22">
        <v>0</v>
      </c>
      <c r="M392" s="22">
        <v>0</v>
      </c>
      <c r="N392" s="22">
        <v>0</v>
      </c>
      <c r="O392" s="22">
        <v>0</v>
      </c>
      <c r="P392" s="22">
        <v>0</v>
      </c>
      <c r="V392" s="121">
        <v>1</v>
      </c>
      <c r="AM392">
        <v>46</v>
      </c>
      <c r="AN392" t="s">
        <v>210</v>
      </c>
      <c r="AO392" s="22">
        <v>0</v>
      </c>
      <c r="AP392" s="22">
        <v>0</v>
      </c>
      <c r="AQ392" s="22">
        <v>0</v>
      </c>
      <c r="AR392" s="22">
        <v>0</v>
      </c>
      <c r="AS392" s="22">
        <v>0</v>
      </c>
      <c r="AT392" s="22">
        <v>0</v>
      </c>
      <c r="AU392" s="22">
        <v>0</v>
      </c>
      <c r="AV392" s="22">
        <v>0</v>
      </c>
      <c r="AW392" s="22">
        <v>0</v>
      </c>
      <c r="AX392" s="22">
        <v>0</v>
      </c>
      <c r="AY392" s="22">
        <v>0</v>
      </c>
      <c r="BE392" t="s">
        <v>210</v>
      </c>
      <c r="BF392" s="22">
        <v>0</v>
      </c>
      <c r="BG392" s="22">
        <v>0</v>
      </c>
      <c r="BH392" s="22">
        <v>0</v>
      </c>
      <c r="BI392" s="22">
        <v>0</v>
      </c>
      <c r="BJ392" s="22">
        <v>0</v>
      </c>
      <c r="BK392" s="22">
        <v>0</v>
      </c>
      <c r="BL392" s="22">
        <v>0</v>
      </c>
      <c r="BM392" s="22">
        <v>0</v>
      </c>
      <c r="BN392" s="22">
        <v>0</v>
      </c>
      <c r="BO392" s="22">
        <v>0</v>
      </c>
      <c r="BP392" s="22">
        <v>0</v>
      </c>
    </row>
    <row r="393" spans="1:68" x14ac:dyDescent="0.35">
      <c r="A393" s="96">
        <v>47</v>
      </c>
      <c r="B393" s="96">
        <v>4</v>
      </c>
      <c r="C393" s="96" t="s">
        <v>585</v>
      </c>
      <c r="E393" s="79" t="s">
        <v>210</v>
      </c>
      <c r="F393" s="199">
        <v>-800</v>
      </c>
      <c r="G393" s="22">
        <v>0</v>
      </c>
      <c r="H393" s="22">
        <v>0</v>
      </c>
      <c r="I393" s="22">
        <v>0</v>
      </c>
      <c r="J393" s="22">
        <v>-400</v>
      </c>
      <c r="K393" s="22">
        <v>-400</v>
      </c>
      <c r="L393" s="22">
        <v>0</v>
      </c>
      <c r="M393" s="22">
        <v>0</v>
      </c>
      <c r="N393" s="22">
        <v>0</v>
      </c>
      <c r="O393" s="22">
        <v>0</v>
      </c>
      <c r="P393" s="22">
        <v>0</v>
      </c>
      <c r="V393" s="121">
        <v>0</v>
      </c>
      <c r="AM393">
        <v>47</v>
      </c>
      <c r="AN393" t="s">
        <v>210</v>
      </c>
      <c r="AO393" s="22">
        <v>-800</v>
      </c>
      <c r="AP393" s="22">
        <v>0</v>
      </c>
      <c r="AQ393" s="22">
        <v>0</v>
      </c>
      <c r="AR393" s="22">
        <v>0</v>
      </c>
      <c r="AS393" s="22">
        <v>-400</v>
      </c>
      <c r="AT393" s="22">
        <v>-400</v>
      </c>
      <c r="AU393" s="22">
        <v>0</v>
      </c>
      <c r="AV393" s="22">
        <v>0</v>
      </c>
      <c r="AW393" s="22">
        <v>0</v>
      </c>
      <c r="AX393" s="22">
        <v>0</v>
      </c>
      <c r="AY393" s="22">
        <v>0</v>
      </c>
      <c r="BE393" t="s">
        <v>210</v>
      </c>
      <c r="BF393" s="22">
        <v>-800</v>
      </c>
      <c r="BG393" s="22">
        <v>0</v>
      </c>
      <c r="BH393" s="22">
        <v>0</v>
      </c>
      <c r="BI393" s="22">
        <v>0</v>
      </c>
      <c r="BJ393" s="22">
        <v>-400</v>
      </c>
      <c r="BK393" s="22">
        <v>-400</v>
      </c>
      <c r="BL393" s="22">
        <v>0</v>
      </c>
      <c r="BM393" s="22">
        <v>0</v>
      </c>
      <c r="BN393" s="22">
        <v>0</v>
      </c>
      <c r="BO393" s="22">
        <v>0</v>
      </c>
      <c r="BP393" s="22">
        <v>0</v>
      </c>
    </row>
    <row r="394" spans="1:68" x14ac:dyDescent="0.35">
      <c r="A394" s="96">
        <v>48</v>
      </c>
      <c r="B394" s="96">
        <v>4</v>
      </c>
      <c r="C394" s="96" t="s">
        <v>585</v>
      </c>
      <c r="E394" s="79" t="s">
        <v>210</v>
      </c>
      <c r="F394" s="199">
        <v>-800</v>
      </c>
      <c r="G394" s="22">
        <v>0</v>
      </c>
      <c r="H394" s="22">
        <v>0</v>
      </c>
      <c r="I394" s="22">
        <v>0</v>
      </c>
      <c r="J394" s="22">
        <v>-400</v>
      </c>
      <c r="K394" s="22">
        <v>-400</v>
      </c>
      <c r="L394" s="22">
        <v>0</v>
      </c>
      <c r="M394" s="22">
        <v>0</v>
      </c>
      <c r="N394" s="22">
        <v>0</v>
      </c>
      <c r="O394" s="22">
        <v>0</v>
      </c>
      <c r="P394" s="22">
        <v>0</v>
      </c>
      <c r="V394" s="121">
        <v>0</v>
      </c>
      <c r="AM394">
        <v>48</v>
      </c>
      <c r="AN394" t="s">
        <v>210</v>
      </c>
      <c r="AO394" s="22">
        <v>-800</v>
      </c>
      <c r="AP394" s="22">
        <v>0</v>
      </c>
      <c r="AQ394" s="22">
        <v>0</v>
      </c>
      <c r="AR394" s="22">
        <v>0</v>
      </c>
      <c r="AS394" s="22">
        <v>-400</v>
      </c>
      <c r="AT394" s="22">
        <v>-400</v>
      </c>
      <c r="AU394" s="22">
        <v>0</v>
      </c>
      <c r="AV394" s="22">
        <v>0</v>
      </c>
      <c r="AW394" s="22">
        <v>0</v>
      </c>
      <c r="AX394" s="22">
        <v>0</v>
      </c>
      <c r="AY394" s="22">
        <v>0</v>
      </c>
      <c r="BE394" t="s">
        <v>210</v>
      </c>
      <c r="BF394" s="22">
        <v>-800</v>
      </c>
      <c r="BG394" s="22">
        <v>0</v>
      </c>
      <c r="BH394" s="22">
        <v>0</v>
      </c>
      <c r="BI394" s="22">
        <v>0</v>
      </c>
      <c r="BJ394" s="22">
        <v>-400</v>
      </c>
      <c r="BK394" s="22">
        <v>-400</v>
      </c>
      <c r="BL394" s="22">
        <v>0</v>
      </c>
      <c r="BM394" s="22">
        <v>0</v>
      </c>
      <c r="BN394" s="22">
        <v>0</v>
      </c>
      <c r="BO394" s="22">
        <v>0</v>
      </c>
      <c r="BP394" s="22">
        <v>0</v>
      </c>
    </row>
    <row r="395" spans="1:68" x14ac:dyDescent="0.35">
      <c r="A395" s="96">
        <v>49</v>
      </c>
      <c r="B395" s="96">
        <v>4</v>
      </c>
      <c r="C395" s="96" t="s">
        <v>585</v>
      </c>
      <c r="E395" s="79" t="s">
        <v>210</v>
      </c>
      <c r="F395" s="199">
        <v>-600</v>
      </c>
      <c r="G395" s="22">
        <v>0</v>
      </c>
      <c r="H395" s="22">
        <v>0</v>
      </c>
      <c r="I395" s="22">
        <v>0</v>
      </c>
      <c r="J395" s="22">
        <v>-300</v>
      </c>
      <c r="K395" s="22">
        <v>-300</v>
      </c>
      <c r="L395" s="22">
        <v>0</v>
      </c>
      <c r="M395" s="22">
        <v>0</v>
      </c>
      <c r="N395" s="22">
        <v>0</v>
      </c>
      <c r="O395" s="22">
        <v>0</v>
      </c>
      <c r="P395" s="22">
        <v>0</v>
      </c>
      <c r="V395" s="121">
        <v>0</v>
      </c>
      <c r="AM395">
        <v>49</v>
      </c>
      <c r="AN395" t="s">
        <v>210</v>
      </c>
      <c r="AO395" s="22">
        <v>-600</v>
      </c>
      <c r="AP395" s="22">
        <v>0</v>
      </c>
      <c r="AQ395" s="22">
        <v>0</v>
      </c>
      <c r="AR395" s="22">
        <v>0</v>
      </c>
      <c r="AS395" s="22">
        <v>-300</v>
      </c>
      <c r="AT395" s="22">
        <v>-300</v>
      </c>
      <c r="AU395" s="22">
        <v>0</v>
      </c>
      <c r="AV395" s="22">
        <v>0</v>
      </c>
      <c r="AW395" s="22">
        <v>0</v>
      </c>
      <c r="AX395" s="22">
        <v>0</v>
      </c>
      <c r="AY395" s="22">
        <v>0</v>
      </c>
      <c r="BE395" t="s">
        <v>210</v>
      </c>
      <c r="BF395" s="22">
        <v>-600</v>
      </c>
      <c r="BG395" s="22">
        <v>0</v>
      </c>
      <c r="BH395" s="22">
        <v>0</v>
      </c>
      <c r="BI395" s="22">
        <v>0</v>
      </c>
      <c r="BJ395" s="22">
        <v>-300</v>
      </c>
      <c r="BK395" s="22">
        <v>-300</v>
      </c>
      <c r="BL395" s="22">
        <v>0</v>
      </c>
      <c r="BM395" s="22">
        <v>0</v>
      </c>
      <c r="BN395" s="22">
        <v>0</v>
      </c>
      <c r="BO395" s="22">
        <v>0</v>
      </c>
      <c r="BP395" s="22">
        <v>0</v>
      </c>
    </row>
    <row r="396" spans="1:68" x14ac:dyDescent="0.35">
      <c r="A396" s="96">
        <v>50</v>
      </c>
      <c r="B396" s="96">
        <v>4</v>
      </c>
      <c r="C396" s="96" t="s">
        <v>585</v>
      </c>
      <c r="E396" s="79" t="s">
        <v>210</v>
      </c>
      <c r="F396" s="199">
        <v>-800</v>
      </c>
      <c r="G396" s="22">
        <v>0</v>
      </c>
      <c r="H396" s="22">
        <v>0</v>
      </c>
      <c r="I396" s="22">
        <v>0</v>
      </c>
      <c r="J396" s="22">
        <v>-400</v>
      </c>
      <c r="K396" s="22">
        <v>-400</v>
      </c>
      <c r="L396" s="22">
        <v>0</v>
      </c>
      <c r="M396" s="22">
        <v>0</v>
      </c>
      <c r="N396" s="22">
        <v>0</v>
      </c>
      <c r="O396" s="22">
        <v>0</v>
      </c>
      <c r="P396" s="22">
        <v>0</v>
      </c>
      <c r="V396" s="121">
        <v>0</v>
      </c>
      <c r="AM396">
        <v>50</v>
      </c>
      <c r="AN396" t="s">
        <v>210</v>
      </c>
      <c r="AO396" s="22">
        <v>-800</v>
      </c>
      <c r="AP396" s="22">
        <v>0</v>
      </c>
      <c r="AQ396" s="22">
        <v>0</v>
      </c>
      <c r="AR396" s="22">
        <v>0</v>
      </c>
      <c r="AS396" s="22">
        <v>-400</v>
      </c>
      <c r="AT396" s="22">
        <v>-400</v>
      </c>
      <c r="AU396" s="22">
        <v>0</v>
      </c>
      <c r="AV396" s="22">
        <v>0</v>
      </c>
      <c r="AW396" s="22">
        <v>0</v>
      </c>
      <c r="AX396" s="22">
        <v>0</v>
      </c>
      <c r="AY396" s="22">
        <v>0</v>
      </c>
      <c r="BE396" t="s">
        <v>210</v>
      </c>
      <c r="BF396" s="22">
        <v>-800</v>
      </c>
      <c r="BG396" s="22">
        <v>0</v>
      </c>
      <c r="BH396" s="22">
        <v>0</v>
      </c>
      <c r="BI396" s="22">
        <v>0</v>
      </c>
      <c r="BJ396" s="22">
        <v>-400</v>
      </c>
      <c r="BK396" s="22">
        <v>-400</v>
      </c>
      <c r="BL396" s="22">
        <v>0</v>
      </c>
      <c r="BM396" s="22">
        <v>0</v>
      </c>
      <c r="BN396" s="22">
        <v>0</v>
      </c>
      <c r="BO396" s="22">
        <v>0</v>
      </c>
      <c r="BP396" s="22">
        <v>0</v>
      </c>
    </row>
    <row r="397" spans="1:68" x14ac:dyDescent="0.35">
      <c r="A397" s="96">
        <v>51</v>
      </c>
      <c r="B397" s="96">
        <v>4</v>
      </c>
      <c r="C397" s="96" t="s">
        <v>234</v>
      </c>
      <c r="E397" s="79" t="s">
        <v>210</v>
      </c>
      <c r="F397" s="199">
        <v>0</v>
      </c>
      <c r="G397" s="22">
        <v>0</v>
      </c>
      <c r="H397" s="22">
        <v>0</v>
      </c>
      <c r="I397" s="22">
        <v>0</v>
      </c>
      <c r="J397" s="22">
        <v>0</v>
      </c>
      <c r="K397" s="22">
        <v>0</v>
      </c>
      <c r="L397" s="22">
        <v>0</v>
      </c>
      <c r="M397" s="22">
        <v>0</v>
      </c>
      <c r="N397" s="22">
        <v>0</v>
      </c>
      <c r="O397" s="22">
        <v>0</v>
      </c>
      <c r="P397" s="22">
        <v>0</v>
      </c>
      <c r="V397" s="121">
        <v>0</v>
      </c>
      <c r="AM397">
        <v>51</v>
      </c>
      <c r="AN397" t="s">
        <v>210</v>
      </c>
      <c r="AO397" s="22">
        <v>0</v>
      </c>
      <c r="AP397" s="22">
        <v>0</v>
      </c>
      <c r="AQ397" s="22">
        <v>0</v>
      </c>
      <c r="AR397" s="22">
        <v>0</v>
      </c>
      <c r="AS397" s="22">
        <v>0</v>
      </c>
      <c r="AT397" s="22">
        <v>0</v>
      </c>
      <c r="AU397" s="22">
        <v>0</v>
      </c>
      <c r="AV397" s="22">
        <v>0</v>
      </c>
      <c r="AW397" s="22">
        <v>0</v>
      </c>
      <c r="AX397" s="22">
        <v>0</v>
      </c>
      <c r="AY397" s="22">
        <v>0</v>
      </c>
      <c r="BE397" t="s">
        <v>210</v>
      </c>
      <c r="BF397" s="22">
        <v>0</v>
      </c>
      <c r="BG397" s="22">
        <v>0</v>
      </c>
      <c r="BH397" s="22">
        <v>0</v>
      </c>
      <c r="BI397" s="22">
        <v>0</v>
      </c>
      <c r="BJ397" s="22">
        <v>0</v>
      </c>
      <c r="BK397" s="22">
        <v>0</v>
      </c>
      <c r="BL397" s="22">
        <v>0</v>
      </c>
      <c r="BM397" s="22">
        <v>0</v>
      </c>
      <c r="BN397" s="22">
        <v>0</v>
      </c>
      <c r="BO397" s="22">
        <v>0</v>
      </c>
      <c r="BP397" s="22">
        <v>0</v>
      </c>
    </row>
    <row r="398" spans="1:68" x14ac:dyDescent="0.35">
      <c r="A398" s="96">
        <v>52</v>
      </c>
      <c r="B398" s="96">
        <v>4</v>
      </c>
      <c r="C398" s="96" t="s">
        <v>584</v>
      </c>
      <c r="E398" s="79" t="s">
        <v>210</v>
      </c>
      <c r="F398" s="199">
        <v>0</v>
      </c>
      <c r="G398" s="22">
        <v>0</v>
      </c>
      <c r="H398" s="22">
        <v>0</v>
      </c>
      <c r="I398" s="22">
        <v>0</v>
      </c>
      <c r="J398" s="22">
        <v>0</v>
      </c>
      <c r="K398" s="22">
        <v>0</v>
      </c>
      <c r="L398" s="22">
        <v>0</v>
      </c>
      <c r="M398" s="22">
        <v>0</v>
      </c>
      <c r="N398" s="22">
        <v>0</v>
      </c>
      <c r="O398" s="22">
        <v>0</v>
      </c>
      <c r="P398" s="22">
        <v>0</v>
      </c>
      <c r="V398" s="121">
        <v>0</v>
      </c>
      <c r="AM398">
        <v>52</v>
      </c>
      <c r="AN398" t="s">
        <v>210</v>
      </c>
      <c r="AO398" s="22">
        <v>0</v>
      </c>
      <c r="AP398" s="22">
        <v>0</v>
      </c>
      <c r="AQ398" s="22">
        <v>0</v>
      </c>
      <c r="AR398" s="22">
        <v>0</v>
      </c>
      <c r="AS398" s="22">
        <v>0</v>
      </c>
      <c r="AT398" s="22">
        <v>0</v>
      </c>
      <c r="AU398" s="22">
        <v>0</v>
      </c>
      <c r="AV398" s="22">
        <v>0</v>
      </c>
      <c r="AW398" s="22">
        <v>0</v>
      </c>
      <c r="AX398" s="22">
        <v>0</v>
      </c>
      <c r="AY398" s="22">
        <v>0</v>
      </c>
      <c r="BE398" t="s">
        <v>210</v>
      </c>
      <c r="BF398" s="22">
        <v>0</v>
      </c>
      <c r="BG398" s="22">
        <v>0</v>
      </c>
      <c r="BH398" s="22">
        <v>0</v>
      </c>
      <c r="BI398" s="22">
        <v>0</v>
      </c>
      <c r="BJ398" s="22">
        <v>0</v>
      </c>
      <c r="BK398" s="22">
        <v>0</v>
      </c>
      <c r="BL398" s="22">
        <v>0</v>
      </c>
      <c r="BM398" s="22">
        <v>0</v>
      </c>
      <c r="BN398" s="22">
        <v>0</v>
      </c>
      <c r="BO398" s="22">
        <v>0</v>
      </c>
      <c r="BP398" s="22">
        <v>0</v>
      </c>
    </row>
    <row r="399" spans="1:68" x14ac:dyDescent="0.35">
      <c r="A399" s="96">
        <v>53</v>
      </c>
      <c r="B399" s="96">
        <v>4</v>
      </c>
      <c r="C399" s="96" t="s">
        <v>235</v>
      </c>
      <c r="E399" s="79" t="s">
        <v>210</v>
      </c>
      <c r="F399" s="199">
        <v>0</v>
      </c>
      <c r="G399" s="22">
        <v>0</v>
      </c>
      <c r="H399" s="22">
        <v>0</v>
      </c>
      <c r="I399" s="22">
        <v>0</v>
      </c>
      <c r="J399" s="22">
        <v>0</v>
      </c>
      <c r="K399" s="22">
        <v>0</v>
      </c>
      <c r="L399" s="22">
        <v>0</v>
      </c>
      <c r="M399" s="22">
        <v>0</v>
      </c>
      <c r="N399" s="22">
        <v>0</v>
      </c>
      <c r="O399" s="22">
        <v>0</v>
      </c>
      <c r="P399" s="22">
        <v>0</v>
      </c>
      <c r="V399" s="121">
        <v>0</v>
      </c>
      <c r="AM399">
        <v>53</v>
      </c>
      <c r="AN399" t="s">
        <v>210</v>
      </c>
      <c r="AO399" s="22">
        <v>0</v>
      </c>
      <c r="AP399" s="22">
        <v>0</v>
      </c>
      <c r="AQ399" s="22">
        <v>0</v>
      </c>
      <c r="AR399" s="22">
        <v>0</v>
      </c>
      <c r="AS399" s="22">
        <v>0</v>
      </c>
      <c r="AT399" s="22">
        <v>0</v>
      </c>
      <c r="AU399" s="22">
        <v>0</v>
      </c>
      <c r="AV399" s="22">
        <v>0</v>
      </c>
      <c r="AW399" s="22">
        <v>0</v>
      </c>
      <c r="AX399" s="22">
        <v>0</v>
      </c>
      <c r="AY399" s="22">
        <v>0</v>
      </c>
      <c r="BE399" t="s">
        <v>210</v>
      </c>
      <c r="BF399" s="22">
        <v>0</v>
      </c>
      <c r="BG399" s="22">
        <v>0</v>
      </c>
      <c r="BH399" s="22">
        <v>0</v>
      </c>
      <c r="BI399" s="22">
        <v>0</v>
      </c>
      <c r="BJ399" s="22">
        <v>0</v>
      </c>
      <c r="BK399" s="22">
        <v>0</v>
      </c>
      <c r="BL399" s="22">
        <v>0</v>
      </c>
      <c r="BM399" s="22">
        <v>0</v>
      </c>
      <c r="BN399" s="22">
        <v>0</v>
      </c>
      <c r="BO399" s="22">
        <v>0</v>
      </c>
      <c r="BP399" s="22">
        <v>0</v>
      </c>
    </row>
    <row r="400" spans="1:68" x14ac:dyDescent="0.35">
      <c r="A400" s="96">
        <v>54</v>
      </c>
      <c r="B400" s="96">
        <v>4</v>
      </c>
      <c r="C400" s="96" t="s">
        <v>234</v>
      </c>
      <c r="E400" s="79" t="s">
        <v>210</v>
      </c>
      <c r="F400" s="199">
        <v>0</v>
      </c>
      <c r="G400" s="22">
        <v>0</v>
      </c>
      <c r="H400" s="22">
        <v>0</v>
      </c>
      <c r="I400" s="22">
        <v>0</v>
      </c>
      <c r="J400" s="22">
        <v>0</v>
      </c>
      <c r="K400" s="22">
        <v>0</v>
      </c>
      <c r="L400" s="22">
        <v>0</v>
      </c>
      <c r="M400" s="22">
        <v>0</v>
      </c>
      <c r="N400" s="22">
        <v>0</v>
      </c>
      <c r="O400" s="22">
        <v>0</v>
      </c>
      <c r="P400" s="22">
        <v>0</v>
      </c>
      <c r="V400" s="121">
        <v>0</v>
      </c>
      <c r="AM400">
        <v>54</v>
      </c>
      <c r="AN400" t="s">
        <v>210</v>
      </c>
      <c r="AO400" s="22">
        <v>0</v>
      </c>
      <c r="AP400" s="22">
        <v>0</v>
      </c>
      <c r="AQ400" s="22">
        <v>0</v>
      </c>
      <c r="AR400" s="22">
        <v>0</v>
      </c>
      <c r="AS400" s="22">
        <v>0</v>
      </c>
      <c r="AT400" s="22">
        <v>0</v>
      </c>
      <c r="AU400" s="22">
        <v>0</v>
      </c>
      <c r="AV400" s="22">
        <v>0</v>
      </c>
      <c r="AW400" s="22">
        <v>0</v>
      </c>
      <c r="AX400" s="22">
        <v>0</v>
      </c>
      <c r="AY400" s="22">
        <v>0</v>
      </c>
      <c r="BE400" t="s">
        <v>210</v>
      </c>
      <c r="BF400" s="22">
        <v>0</v>
      </c>
      <c r="BG400" s="22">
        <v>0</v>
      </c>
      <c r="BH400" s="22">
        <v>0</v>
      </c>
      <c r="BI400" s="22">
        <v>0</v>
      </c>
      <c r="BJ400" s="22">
        <v>0</v>
      </c>
      <c r="BK400" s="22">
        <v>0</v>
      </c>
      <c r="BL400" s="22">
        <v>0</v>
      </c>
      <c r="BM400" s="22">
        <v>0</v>
      </c>
      <c r="BN400" s="22">
        <v>0</v>
      </c>
      <c r="BO400" s="22">
        <v>0</v>
      </c>
      <c r="BP400" s="22">
        <v>0</v>
      </c>
    </row>
    <row r="401" spans="1:68" x14ac:dyDescent="0.35">
      <c r="A401" s="96">
        <v>55</v>
      </c>
      <c r="B401" s="96">
        <v>4</v>
      </c>
      <c r="C401" s="96" t="s">
        <v>529</v>
      </c>
      <c r="E401" s="79" t="s">
        <v>210</v>
      </c>
      <c r="F401" s="199">
        <v>0</v>
      </c>
      <c r="G401" s="22">
        <v>0</v>
      </c>
      <c r="H401" s="22">
        <v>0</v>
      </c>
      <c r="I401" s="22">
        <v>0</v>
      </c>
      <c r="J401" s="22">
        <v>0</v>
      </c>
      <c r="K401" s="22">
        <v>0</v>
      </c>
      <c r="L401" s="22">
        <v>0</v>
      </c>
      <c r="M401" s="22">
        <v>0</v>
      </c>
      <c r="N401" s="22">
        <v>0</v>
      </c>
      <c r="O401" s="22">
        <v>0</v>
      </c>
      <c r="P401" s="22">
        <v>0</v>
      </c>
      <c r="V401" s="121">
        <v>0</v>
      </c>
      <c r="AM401">
        <v>55</v>
      </c>
      <c r="AN401" t="s">
        <v>210</v>
      </c>
      <c r="AO401" s="22">
        <v>0</v>
      </c>
      <c r="AP401" s="22">
        <v>0</v>
      </c>
      <c r="AQ401" s="22">
        <v>0</v>
      </c>
      <c r="AR401" s="22">
        <v>0</v>
      </c>
      <c r="AS401" s="22">
        <v>0</v>
      </c>
      <c r="AT401" s="22">
        <v>0</v>
      </c>
      <c r="AU401" s="22">
        <v>0</v>
      </c>
      <c r="AV401" s="22">
        <v>0</v>
      </c>
      <c r="AW401" s="22">
        <v>0</v>
      </c>
      <c r="AX401" s="22">
        <v>0</v>
      </c>
      <c r="AY401" s="22">
        <v>0</v>
      </c>
      <c r="BE401" t="s">
        <v>210</v>
      </c>
      <c r="BF401" s="22">
        <v>0</v>
      </c>
      <c r="BG401" s="22">
        <v>0</v>
      </c>
      <c r="BH401" s="22">
        <v>0</v>
      </c>
      <c r="BI401" s="22">
        <v>0</v>
      </c>
      <c r="BJ401" s="22">
        <v>0</v>
      </c>
      <c r="BK401" s="22">
        <v>0</v>
      </c>
      <c r="BL401" s="22">
        <v>0</v>
      </c>
      <c r="BM401" s="22">
        <v>0</v>
      </c>
      <c r="BN401" s="22">
        <v>0</v>
      </c>
      <c r="BO401" s="22">
        <v>0</v>
      </c>
      <c r="BP401" s="22">
        <v>0</v>
      </c>
    </row>
    <row r="402" spans="1:68" x14ac:dyDescent="0.35">
      <c r="A402" s="96">
        <v>56</v>
      </c>
      <c r="B402" s="96">
        <v>4</v>
      </c>
      <c r="C402" s="96" t="s">
        <v>234</v>
      </c>
      <c r="E402" s="79" t="s">
        <v>210</v>
      </c>
      <c r="F402" s="199">
        <v>0</v>
      </c>
      <c r="G402" s="22">
        <v>0</v>
      </c>
      <c r="H402" s="22">
        <v>0</v>
      </c>
      <c r="I402" s="22">
        <v>0</v>
      </c>
      <c r="J402" s="22">
        <v>0</v>
      </c>
      <c r="K402" s="22">
        <v>0</v>
      </c>
      <c r="L402" s="22">
        <v>0</v>
      </c>
      <c r="M402" s="22">
        <v>0</v>
      </c>
      <c r="N402" s="22">
        <v>0</v>
      </c>
      <c r="O402" s="22">
        <v>0</v>
      </c>
      <c r="P402" s="22">
        <v>0</v>
      </c>
      <c r="V402" s="121">
        <v>0</v>
      </c>
      <c r="AM402">
        <v>56</v>
      </c>
      <c r="AN402" t="s">
        <v>210</v>
      </c>
      <c r="AO402" s="22">
        <v>0</v>
      </c>
      <c r="AP402" s="22">
        <v>0</v>
      </c>
      <c r="AQ402" s="22">
        <v>0</v>
      </c>
      <c r="AR402" s="22">
        <v>0</v>
      </c>
      <c r="AS402" s="22">
        <v>0</v>
      </c>
      <c r="AT402" s="22">
        <v>0</v>
      </c>
      <c r="AU402" s="22">
        <v>0</v>
      </c>
      <c r="AV402" s="22">
        <v>0</v>
      </c>
      <c r="AW402" s="22">
        <v>0</v>
      </c>
      <c r="AX402" s="22">
        <v>0</v>
      </c>
      <c r="AY402" s="22">
        <v>0</v>
      </c>
      <c r="BE402" t="s">
        <v>210</v>
      </c>
      <c r="BF402" s="22">
        <v>0</v>
      </c>
      <c r="BG402" s="22">
        <v>0</v>
      </c>
      <c r="BH402" s="22">
        <v>0</v>
      </c>
      <c r="BI402" s="22">
        <v>0</v>
      </c>
      <c r="BJ402" s="22">
        <v>0</v>
      </c>
      <c r="BK402" s="22">
        <v>0</v>
      </c>
      <c r="BL402" s="22">
        <v>0</v>
      </c>
      <c r="BM402" s="22">
        <v>0</v>
      </c>
      <c r="BN402" s="22">
        <v>0</v>
      </c>
      <c r="BO402" s="22">
        <v>0</v>
      </c>
      <c r="BP402" s="22">
        <v>0</v>
      </c>
    </row>
    <row r="403" spans="1:68" x14ac:dyDescent="0.35">
      <c r="A403" s="96">
        <v>57</v>
      </c>
      <c r="B403" s="96">
        <v>4</v>
      </c>
      <c r="C403" s="96" t="s">
        <v>234</v>
      </c>
      <c r="E403" s="79" t="s">
        <v>210</v>
      </c>
      <c r="F403" s="199">
        <v>0</v>
      </c>
      <c r="G403" s="22">
        <v>0</v>
      </c>
      <c r="H403" s="22">
        <v>0</v>
      </c>
      <c r="I403" s="22">
        <v>0</v>
      </c>
      <c r="J403" s="22">
        <v>0</v>
      </c>
      <c r="K403" s="22">
        <v>0</v>
      </c>
      <c r="L403" s="22">
        <v>0</v>
      </c>
      <c r="M403" s="22">
        <v>0</v>
      </c>
      <c r="N403" s="22">
        <v>0</v>
      </c>
      <c r="O403" s="22">
        <v>0</v>
      </c>
      <c r="P403" s="22">
        <v>0</v>
      </c>
      <c r="V403" s="121">
        <v>0</v>
      </c>
      <c r="AM403">
        <v>57</v>
      </c>
      <c r="AN403" t="s">
        <v>210</v>
      </c>
      <c r="AO403" s="22">
        <v>0</v>
      </c>
      <c r="AP403" s="22">
        <v>0</v>
      </c>
      <c r="AQ403" s="22">
        <v>0</v>
      </c>
      <c r="AR403" s="22">
        <v>0</v>
      </c>
      <c r="AS403" s="22">
        <v>0</v>
      </c>
      <c r="AT403" s="22">
        <v>0</v>
      </c>
      <c r="AU403" s="22">
        <v>0</v>
      </c>
      <c r="AV403" s="22">
        <v>0</v>
      </c>
      <c r="AW403" s="22">
        <v>0</v>
      </c>
      <c r="AX403" s="22">
        <v>0</v>
      </c>
      <c r="AY403" s="22">
        <v>0</v>
      </c>
      <c r="BE403" t="s">
        <v>210</v>
      </c>
      <c r="BF403" s="22">
        <v>0</v>
      </c>
      <c r="BG403" s="22">
        <v>0</v>
      </c>
      <c r="BH403" s="22">
        <v>0</v>
      </c>
      <c r="BI403" s="22">
        <v>0</v>
      </c>
      <c r="BJ403" s="22">
        <v>0</v>
      </c>
      <c r="BK403" s="22">
        <v>0</v>
      </c>
      <c r="BL403" s="22">
        <v>0</v>
      </c>
      <c r="BM403" s="22">
        <v>0</v>
      </c>
      <c r="BN403" s="22">
        <v>0</v>
      </c>
      <c r="BO403" s="22">
        <v>0</v>
      </c>
      <c r="BP403" s="22">
        <v>0</v>
      </c>
    </row>
    <row r="404" spans="1:68" x14ac:dyDescent="0.35">
      <c r="A404" s="96">
        <v>58</v>
      </c>
      <c r="B404" s="96">
        <v>4</v>
      </c>
      <c r="C404" s="96" t="s">
        <v>251</v>
      </c>
      <c r="E404" s="79" t="s">
        <v>210</v>
      </c>
      <c r="F404" s="199">
        <v>-80</v>
      </c>
      <c r="G404" s="22">
        <v>0</v>
      </c>
      <c r="H404" s="22">
        <v>0</v>
      </c>
      <c r="I404" s="22">
        <v>0</v>
      </c>
      <c r="J404" s="22">
        <v>-80</v>
      </c>
      <c r="K404" s="22">
        <v>0</v>
      </c>
      <c r="L404" s="22">
        <v>0</v>
      </c>
      <c r="M404" s="22">
        <v>0</v>
      </c>
      <c r="N404" s="22">
        <v>0</v>
      </c>
      <c r="O404" s="22">
        <v>0</v>
      </c>
      <c r="P404" s="22">
        <v>0</v>
      </c>
      <c r="V404" s="121">
        <v>0</v>
      </c>
      <c r="AM404">
        <v>58</v>
      </c>
      <c r="AN404" t="s">
        <v>210</v>
      </c>
      <c r="AO404" s="22">
        <v>-80</v>
      </c>
      <c r="AP404" s="22">
        <v>0</v>
      </c>
      <c r="AQ404" s="22">
        <v>0</v>
      </c>
      <c r="AR404" s="22">
        <v>0</v>
      </c>
      <c r="AS404" s="22">
        <v>-80</v>
      </c>
      <c r="AT404" s="22">
        <v>0</v>
      </c>
      <c r="AU404" s="22">
        <v>0</v>
      </c>
      <c r="AV404" s="22">
        <v>0</v>
      </c>
      <c r="AW404" s="22">
        <v>0</v>
      </c>
      <c r="AX404" s="22">
        <v>0</v>
      </c>
      <c r="AY404" s="22">
        <v>0</v>
      </c>
      <c r="BE404" t="s">
        <v>210</v>
      </c>
      <c r="BF404" s="22">
        <v>-80</v>
      </c>
      <c r="BG404" s="22">
        <v>0</v>
      </c>
      <c r="BH404" s="22">
        <v>0</v>
      </c>
      <c r="BI404" s="22">
        <v>0</v>
      </c>
      <c r="BJ404" s="22">
        <v>-80</v>
      </c>
      <c r="BK404" s="22">
        <v>0</v>
      </c>
      <c r="BL404" s="22">
        <v>0</v>
      </c>
      <c r="BM404" s="22">
        <v>0</v>
      </c>
      <c r="BN404" s="22">
        <v>0</v>
      </c>
      <c r="BO404" s="22">
        <v>0</v>
      </c>
      <c r="BP404" s="22">
        <v>0</v>
      </c>
    </row>
    <row r="405" spans="1:68" x14ac:dyDescent="0.35">
      <c r="A405" s="96">
        <v>59</v>
      </c>
      <c r="B405" s="96">
        <v>4</v>
      </c>
      <c r="C405" s="96" t="s">
        <v>251</v>
      </c>
      <c r="E405" s="79" t="s">
        <v>210</v>
      </c>
      <c r="F405" s="199">
        <v>-120</v>
      </c>
      <c r="G405" s="22">
        <v>0</v>
      </c>
      <c r="H405" s="22">
        <v>0</v>
      </c>
      <c r="I405" s="22">
        <v>0</v>
      </c>
      <c r="J405" s="22">
        <v>-120</v>
      </c>
      <c r="K405" s="22">
        <v>0</v>
      </c>
      <c r="L405" s="22">
        <v>0</v>
      </c>
      <c r="M405" s="22">
        <v>0</v>
      </c>
      <c r="N405" s="22">
        <v>0</v>
      </c>
      <c r="O405" s="22">
        <v>0</v>
      </c>
      <c r="P405" s="22">
        <v>0</v>
      </c>
      <c r="V405" s="121">
        <v>0</v>
      </c>
      <c r="AM405">
        <v>59</v>
      </c>
      <c r="AN405" t="s">
        <v>210</v>
      </c>
      <c r="AO405" s="22">
        <v>-120</v>
      </c>
      <c r="AP405" s="22">
        <v>0</v>
      </c>
      <c r="AQ405" s="22">
        <v>0</v>
      </c>
      <c r="AR405" s="22">
        <v>0</v>
      </c>
      <c r="AS405" s="22">
        <v>-120</v>
      </c>
      <c r="AT405" s="22">
        <v>0</v>
      </c>
      <c r="AU405" s="22">
        <v>0</v>
      </c>
      <c r="AV405" s="22">
        <v>0</v>
      </c>
      <c r="AW405" s="22">
        <v>0</v>
      </c>
      <c r="AX405" s="22">
        <v>0</v>
      </c>
      <c r="AY405" s="22">
        <v>0</v>
      </c>
      <c r="BE405" t="s">
        <v>210</v>
      </c>
      <c r="BF405" s="22">
        <v>-120</v>
      </c>
      <c r="BG405" s="22">
        <v>0</v>
      </c>
      <c r="BH405" s="22">
        <v>0</v>
      </c>
      <c r="BI405" s="22">
        <v>0</v>
      </c>
      <c r="BJ405" s="22">
        <v>-120</v>
      </c>
      <c r="BK405" s="22">
        <v>0</v>
      </c>
      <c r="BL405" s="22">
        <v>0</v>
      </c>
      <c r="BM405" s="22">
        <v>0</v>
      </c>
      <c r="BN405" s="22">
        <v>0</v>
      </c>
      <c r="BO405" s="22">
        <v>0</v>
      </c>
      <c r="BP405" s="22">
        <v>0</v>
      </c>
    </row>
    <row r="406" spans="1:68" x14ac:dyDescent="0.35">
      <c r="A406" s="96">
        <v>60</v>
      </c>
      <c r="B406" s="96">
        <v>4</v>
      </c>
      <c r="C406" s="96" t="s">
        <v>235</v>
      </c>
      <c r="E406" s="79" t="s">
        <v>210</v>
      </c>
      <c r="F406" s="199">
        <v>0</v>
      </c>
      <c r="G406" s="22">
        <v>0</v>
      </c>
      <c r="H406" s="22">
        <v>0</v>
      </c>
      <c r="I406" s="22">
        <v>0</v>
      </c>
      <c r="J406" s="22">
        <v>0</v>
      </c>
      <c r="K406" s="22">
        <v>0</v>
      </c>
      <c r="L406" s="22">
        <v>0</v>
      </c>
      <c r="M406" s="22">
        <v>0</v>
      </c>
      <c r="N406" s="22">
        <v>0</v>
      </c>
      <c r="O406" s="22">
        <v>0</v>
      </c>
      <c r="P406" s="22">
        <v>0</v>
      </c>
      <c r="V406" s="121">
        <v>0</v>
      </c>
      <c r="AM406">
        <v>60</v>
      </c>
      <c r="AN406" t="s">
        <v>210</v>
      </c>
      <c r="AO406" s="22">
        <v>0</v>
      </c>
      <c r="AP406" s="22">
        <v>0</v>
      </c>
      <c r="AQ406" s="22">
        <v>0</v>
      </c>
      <c r="AR406" s="22">
        <v>0</v>
      </c>
      <c r="AS406" s="22">
        <v>0</v>
      </c>
      <c r="AT406" s="22">
        <v>0</v>
      </c>
      <c r="AU406" s="22">
        <v>0</v>
      </c>
      <c r="AV406" s="22">
        <v>0</v>
      </c>
      <c r="AW406" s="22">
        <v>0</v>
      </c>
      <c r="AX406" s="22">
        <v>0</v>
      </c>
      <c r="AY406" s="22">
        <v>0</v>
      </c>
      <c r="BE406" t="s">
        <v>210</v>
      </c>
      <c r="BF406" s="22">
        <v>0</v>
      </c>
      <c r="BG406" s="22">
        <v>0</v>
      </c>
      <c r="BH406" s="22">
        <v>0</v>
      </c>
      <c r="BI406" s="22">
        <v>0</v>
      </c>
      <c r="BJ406" s="22">
        <v>0</v>
      </c>
      <c r="BK406" s="22">
        <v>0</v>
      </c>
      <c r="BL406" s="22">
        <v>0</v>
      </c>
      <c r="BM406" s="22">
        <v>0</v>
      </c>
      <c r="BN406" s="22">
        <v>0</v>
      </c>
      <c r="BO406" s="22">
        <v>0</v>
      </c>
      <c r="BP406" s="22">
        <v>0</v>
      </c>
    </row>
    <row r="407" spans="1:68" x14ac:dyDescent="0.35">
      <c r="A407" s="96">
        <v>61</v>
      </c>
      <c r="B407" s="96">
        <v>5</v>
      </c>
      <c r="C407" s="96" t="s">
        <v>585</v>
      </c>
      <c r="E407" s="79" t="s">
        <v>210</v>
      </c>
      <c r="F407" s="199">
        <v>-800</v>
      </c>
      <c r="G407" s="22">
        <v>0</v>
      </c>
      <c r="H407" s="22">
        <v>0</v>
      </c>
      <c r="I407" s="22">
        <v>0</v>
      </c>
      <c r="J407" s="22">
        <v>0</v>
      </c>
      <c r="K407" s="22">
        <v>-400</v>
      </c>
      <c r="L407" s="22">
        <v>-400</v>
      </c>
      <c r="M407" s="22">
        <v>0</v>
      </c>
      <c r="N407" s="22">
        <v>0</v>
      </c>
      <c r="O407" s="22">
        <v>0</v>
      </c>
      <c r="P407" s="22">
        <v>0</v>
      </c>
      <c r="V407" s="121">
        <v>0</v>
      </c>
      <c r="AM407">
        <v>61</v>
      </c>
      <c r="AN407" t="s">
        <v>210</v>
      </c>
      <c r="AO407" s="22">
        <v>-800</v>
      </c>
      <c r="AP407" s="22">
        <v>0</v>
      </c>
      <c r="AQ407" s="22">
        <v>0</v>
      </c>
      <c r="AR407" s="22">
        <v>0</v>
      </c>
      <c r="AS407" s="22">
        <v>0</v>
      </c>
      <c r="AT407" s="22">
        <v>-400</v>
      </c>
      <c r="AU407" s="22">
        <v>-400</v>
      </c>
      <c r="AV407" s="22">
        <v>0</v>
      </c>
      <c r="AW407" s="22">
        <v>0</v>
      </c>
      <c r="AX407" s="22">
        <v>0</v>
      </c>
      <c r="AY407" s="22">
        <v>0</v>
      </c>
      <c r="BE407" t="s">
        <v>210</v>
      </c>
      <c r="BF407" s="22">
        <v>-800</v>
      </c>
      <c r="BG407" s="22">
        <v>0</v>
      </c>
      <c r="BH407" s="22">
        <v>0</v>
      </c>
      <c r="BI407" s="22">
        <v>0</v>
      </c>
      <c r="BJ407" s="22">
        <v>0</v>
      </c>
      <c r="BK407" s="22">
        <v>-400</v>
      </c>
      <c r="BL407" s="22">
        <v>-400</v>
      </c>
      <c r="BM407" s="22">
        <v>0</v>
      </c>
      <c r="BN407" s="22">
        <v>0</v>
      </c>
      <c r="BO407" s="22">
        <v>0</v>
      </c>
      <c r="BP407" s="22">
        <v>0</v>
      </c>
    </row>
    <row r="408" spans="1:68" x14ac:dyDescent="0.35">
      <c r="A408" s="96">
        <v>62</v>
      </c>
      <c r="B408" s="96">
        <v>5</v>
      </c>
      <c r="C408" s="96" t="s">
        <v>585</v>
      </c>
      <c r="E408" s="79" t="s">
        <v>210</v>
      </c>
      <c r="F408" s="199">
        <v>-1000</v>
      </c>
      <c r="G408" s="22">
        <v>0</v>
      </c>
      <c r="H408" s="22">
        <v>0</v>
      </c>
      <c r="I408" s="22">
        <v>0</v>
      </c>
      <c r="J408" s="22">
        <v>0</v>
      </c>
      <c r="K408" s="22">
        <v>-500</v>
      </c>
      <c r="L408" s="22">
        <v>-500</v>
      </c>
      <c r="M408" s="22">
        <v>0</v>
      </c>
      <c r="N408" s="22">
        <v>0</v>
      </c>
      <c r="O408" s="22">
        <v>0</v>
      </c>
      <c r="P408" s="22">
        <v>0</v>
      </c>
      <c r="V408" s="121">
        <v>0</v>
      </c>
      <c r="AM408">
        <v>62</v>
      </c>
      <c r="AN408" t="s">
        <v>210</v>
      </c>
      <c r="AO408" s="22">
        <v>-1000</v>
      </c>
      <c r="AP408" s="22">
        <v>0</v>
      </c>
      <c r="AQ408" s="22">
        <v>0</v>
      </c>
      <c r="AR408" s="22">
        <v>0</v>
      </c>
      <c r="AS408" s="22">
        <v>0</v>
      </c>
      <c r="AT408" s="22">
        <v>-500</v>
      </c>
      <c r="AU408" s="22">
        <v>-500</v>
      </c>
      <c r="AV408" s="22">
        <v>0</v>
      </c>
      <c r="AW408" s="22">
        <v>0</v>
      </c>
      <c r="AX408" s="22">
        <v>0</v>
      </c>
      <c r="AY408" s="22">
        <v>0</v>
      </c>
      <c r="BE408" t="s">
        <v>210</v>
      </c>
      <c r="BF408" s="22">
        <v>-1000</v>
      </c>
      <c r="BG408" s="22">
        <v>0</v>
      </c>
      <c r="BH408" s="22">
        <v>0</v>
      </c>
      <c r="BI408" s="22">
        <v>0</v>
      </c>
      <c r="BJ408" s="22">
        <v>0</v>
      </c>
      <c r="BK408" s="22">
        <v>-500</v>
      </c>
      <c r="BL408" s="22">
        <v>-500</v>
      </c>
      <c r="BM408" s="22">
        <v>0</v>
      </c>
      <c r="BN408" s="22">
        <v>0</v>
      </c>
      <c r="BO408" s="22">
        <v>0</v>
      </c>
      <c r="BP408" s="22">
        <v>0</v>
      </c>
    </row>
    <row r="409" spans="1:68" x14ac:dyDescent="0.35">
      <c r="A409" s="96">
        <v>63</v>
      </c>
      <c r="B409" s="96">
        <v>5</v>
      </c>
      <c r="C409" s="96" t="s">
        <v>584</v>
      </c>
      <c r="E409" s="79" t="s">
        <v>210</v>
      </c>
      <c r="F409" s="199">
        <v>0</v>
      </c>
      <c r="G409" s="22">
        <v>0</v>
      </c>
      <c r="H409" s="22">
        <v>0</v>
      </c>
      <c r="I409" s="22">
        <v>0</v>
      </c>
      <c r="J409" s="22">
        <v>0</v>
      </c>
      <c r="K409" s="22">
        <v>0</v>
      </c>
      <c r="L409" s="22">
        <v>0</v>
      </c>
      <c r="M409" s="22">
        <v>0</v>
      </c>
      <c r="N409" s="22">
        <v>0</v>
      </c>
      <c r="O409" s="22">
        <v>0</v>
      </c>
      <c r="P409" s="22">
        <v>0</v>
      </c>
      <c r="V409" s="121">
        <v>0</v>
      </c>
      <c r="AM409">
        <v>63</v>
      </c>
      <c r="AN409" t="s">
        <v>210</v>
      </c>
      <c r="AO409" s="22">
        <v>0</v>
      </c>
      <c r="AP409" s="22">
        <v>0</v>
      </c>
      <c r="AQ409" s="22">
        <v>0</v>
      </c>
      <c r="AR409" s="22">
        <v>0</v>
      </c>
      <c r="AS409" s="22">
        <v>0</v>
      </c>
      <c r="AT409" s="22">
        <v>0</v>
      </c>
      <c r="AU409" s="22">
        <v>0</v>
      </c>
      <c r="AV409" s="22">
        <v>0</v>
      </c>
      <c r="AW409" s="22">
        <v>0</v>
      </c>
      <c r="AX409" s="22">
        <v>0</v>
      </c>
      <c r="AY409" s="22">
        <v>0</v>
      </c>
      <c r="BE409" t="s">
        <v>210</v>
      </c>
      <c r="BF409" s="22">
        <v>0</v>
      </c>
      <c r="BG409" s="22">
        <v>0</v>
      </c>
      <c r="BH409" s="22">
        <v>0</v>
      </c>
      <c r="BI409" s="22">
        <v>0</v>
      </c>
      <c r="BJ409" s="22">
        <v>0</v>
      </c>
      <c r="BK409" s="22">
        <v>0</v>
      </c>
      <c r="BL409" s="22">
        <v>0</v>
      </c>
      <c r="BM409" s="22">
        <v>0</v>
      </c>
      <c r="BN409" s="22">
        <v>0</v>
      </c>
      <c r="BO409" s="22">
        <v>0</v>
      </c>
      <c r="BP409" s="22">
        <v>0</v>
      </c>
    </row>
    <row r="410" spans="1:68" x14ac:dyDescent="0.35">
      <c r="A410" s="96">
        <v>64</v>
      </c>
      <c r="B410" s="96">
        <v>5</v>
      </c>
      <c r="C410" s="96" t="s">
        <v>585</v>
      </c>
      <c r="E410" s="79" t="s">
        <v>210</v>
      </c>
      <c r="F410" s="199">
        <v>-1000</v>
      </c>
      <c r="G410" s="22">
        <v>0</v>
      </c>
      <c r="H410" s="22">
        <v>0</v>
      </c>
      <c r="I410" s="22">
        <v>0</v>
      </c>
      <c r="J410" s="22">
        <v>0</v>
      </c>
      <c r="K410" s="22">
        <v>-500</v>
      </c>
      <c r="L410" s="22">
        <v>-500</v>
      </c>
      <c r="M410" s="22">
        <v>0</v>
      </c>
      <c r="N410" s="22">
        <v>0</v>
      </c>
      <c r="O410" s="22">
        <v>0</v>
      </c>
      <c r="P410" s="22">
        <v>0</v>
      </c>
      <c r="V410" s="121">
        <v>0</v>
      </c>
      <c r="AM410">
        <v>64</v>
      </c>
      <c r="AN410" t="s">
        <v>210</v>
      </c>
      <c r="AO410" s="22">
        <v>-1000</v>
      </c>
      <c r="AP410" s="22">
        <v>0</v>
      </c>
      <c r="AQ410" s="22">
        <v>0</v>
      </c>
      <c r="AR410" s="22">
        <v>0</v>
      </c>
      <c r="AS410" s="22">
        <v>0</v>
      </c>
      <c r="AT410" s="22">
        <v>-500</v>
      </c>
      <c r="AU410" s="22">
        <v>-500</v>
      </c>
      <c r="AV410" s="22">
        <v>0</v>
      </c>
      <c r="AW410" s="22">
        <v>0</v>
      </c>
      <c r="AX410" s="22">
        <v>0</v>
      </c>
      <c r="AY410" s="22">
        <v>0</v>
      </c>
      <c r="BE410" t="s">
        <v>210</v>
      </c>
      <c r="BF410" s="22">
        <v>-1000</v>
      </c>
      <c r="BG410" s="22">
        <v>0</v>
      </c>
      <c r="BH410" s="22">
        <v>0</v>
      </c>
      <c r="BI410" s="22">
        <v>0</v>
      </c>
      <c r="BJ410" s="22">
        <v>0</v>
      </c>
      <c r="BK410" s="22">
        <v>-500</v>
      </c>
      <c r="BL410" s="22">
        <v>-500</v>
      </c>
      <c r="BM410" s="22">
        <v>0</v>
      </c>
      <c r="BN410" s="22">
        <v>0</v>
      </c>
      <c r="BO410" s="22">
        <v>0</v>
      </c>
      <c r="BP410" s="22">
        <v>0</v>
      </c>
    </row>
    <row r="411" spans="1:68" x14ac:dyDescent="0.35">
      <c r="A411" s="96">
        <v>65</v>
      </c>
      <c r="B411" s="96">
        <v>5</v>
      </c>
      <c r="C411" s="96" t="s">
        <v>585</v>
      </c>
      <c r="E411" s="79" t="s">
        <v>210</v>
      </c>
      <c r="F411" s="199">
        <v>-800</v>
      </c>
      <c r="G411" s="22">
        <v>0</v>
      </c>
      <c r="H411" s="22">
        <v>0</v>
      </c>
      <c r="I411" s="22">
        <v>0</v>
      </c>
      <c r="J411" s="22">
        <v>0</v>
      </c>
      <c r="K411" s="22">
        <v>-800</v>
      </c>
      <c r="L411" s="22">
        <v>0</v>
      </c>
      <c r="M411" s="22">
        <v>0</v>
      </c>
      <c r="N411" s="22">
        <v>0</v>
      </c>
      <c r="O411" s="22">
        <v>0</v>
      </c>
      <c r="P411" s="22">
        <v>0</v>
      </c>
      <c r="V411" s="121">
        <v>0</v>
      </c>
      <c r="AM411">
        <v>65</v>
      </c>
      <c r="AN411" t="s">
        <v>210</v>
      </c>
      <c r="AO411" s="22">
        <v>-800</v>
      </c>
      <c r="AP411" s="22">
        <v>0</v>
      </c>
      <c r="AQ411" s="22">
        <v>0</v>
      </c>
      <c r="AR411" s="22">
        <v>0</v>
      </c>
      <c r="AS411" s="22">
        <v>0</v>
      </c>
      <c r="AT411" s="22">
        <v>-800</v>
      </c>
      <c r="AU411" s="22">
        <v>0</v>
      </c>
      <c r="AV411" s="22">
        <v>0</v>
      </c>
      <c r="AW411" s="22">
        <v>0</v>
      </c>
      <c r="AX411" s="22">
        <v>0</v>
      </c>
      <c r="AY411" s="22">
        <v>0</v>
      </c>
      <c r="BE411" t="s">
        <v>210</v>
      </c>
      <c r="BF411" s="22">
        <v>-800</v>
      </c>
      <c r="BG411" s="22">
        <v>0</v>
      </c>
      <c r="BH411" s="22">
        <v>0</v>
      </c>
      <c r="BI411" s="22">
        <v>0</v>
      </c>
      <c r="BJ411" s="22">
        <v>0</v>
      </c>
      <c r="BK411" s="22">
        <v>-800</v>
      </c>
      <c r="BL411" s="22">
        <v>0</v>
      </c>
      <c r="BM411" s="22">
        <v>0</v>
      </c>
      <c r="BN411" s="22">
        <v>0</v>
      </c>
      <c r="BO411" s="22">
        <v>0</v>
      </c>
      <c r="BP411" s="22">
        <v>0</v>
      </c>
    </row>
    <row r="412" spans="1:68" x14ac:dyDescent="0.35">
      <c r="A412" s="96">
        <v>66</v>
      </c>
      <c r="B412" s="96">
        <v>5</v>
      </c>
      <c r="C412" s="96" t="s">
        <v>585</v>
      </c>
      <c r="E412" s="79" t="s">
        <v>210</v>
      </c>
      <c r="F412" s="199">
        <v>-1000</v>
      </c>
      <c r="G412" s="22">
        <v>0</v>
      </c>
      <c r="H412" s="22">
        <v>0</v>
      </c>
      <c r="I412" s="22">
        <v>0</v>
      </c>
      <c r="J412" s="22">
        <v>0</v>
      </c>
      <c r="K412" s="22">
        <v>-1000</v>
      </c>
      <c r="L412" s="22">
        <v>0</v>
      </c>
      <c r="M412" s="22">
        <v>0</v>
      </c>
      <c r="N412" s="22">
        <v>0</v>
      </c>
      <c r="O412" s="22">
        <v>0</v>
      </c>
      <c r="P412" s="22">
        <v>0</v>
      </c>
      <c r="V412" s="121">
        <v>0</v>
      </c>
      <c r="AM412">
        <v>66</v>
      </c>
      <c r="AN412" t="s">
        <v>210</v>
      </c>
      <c r="AO412" s="22">
        <v>-1000</v>
      </c>
      <c r="AP412" s="22">
        <v>0</v>
      </c>
      <c r="AQ412" s="22">
        <v>0</v>
      </c>
      <c r="AR412" s="22">
        <v>0</v>
      </c>
      <c r="AS412" s="22">
        <v>0</v>
      </c>
      <c r="AT412" s="22">
        <v>-1000</v>
      </c>
      <c r="AU412" s="22">
        <v>0</v>
      </c>
      <c r="AV412" s="22">
        <v>0</v>
      </c>
      <c r="AW412" s="22">
        <v>0</v>
      </c>
      <c r="AX412" s="22">
        <v>0</v>
      </c>
      <c r="AY412" s="22">
        <v>0</v>
      </c>
      <c r="BE412" t="s">
        <v>210</v>
      </c>
      <c r="BF412" s="22">
        <v>-1000</v>
      </c>
      <c r="BG412" s="22">
        <v>0</v>
      </c>
      <c r="BH412" s="22">
        <v>0</v>
      </c>
      <c r="BI412" s="22">
        <v>0</v>
      </c>
      <c r="BJ412" s="22">
        <v>0</v>
      </c>
      <c r="BK412" s="22">
        <v>-1000</v>
      </c>
      <c r="BL412" s="22">
        <v>0</v>
      </c>
      <c r="BM412" s="22">
        <v>0</v>
      </c>
      <c r="BN412" s="22">
        <v>0</v>
      </c>
      <c r="BO412" s="22">
        <v>0</v>
      </c>
      <c r="BP412" s="22">
        <v>0</v>
      </c>
    </row>
    <row r="413" spans="1:68" x14ac:dyDescent="0.35">
      <c r="A413" s="96">
        <v>67</v>
      </c>
      <c r="B413" s="96">
        <v>5</v>
      </c>
      <c r="C413" s="96" t="s">
        <v>234</v>
      </c>
      <c r="E413" s="79" t="s">
        <v>210</v>
      </c>
      <c r="F413" s="199">
        <v>0</v>
      </c>
      <c r="G413" s="22">
        <v>0</v>
      </c>
      <c r="H413" s="22">
        <v>0</v>
      </c>
      <c r="I413" s="22">
        <v>0</v>
      </c>
      <c r="J413" s="22">
        <v>0</v>
      </c>
      <c r="K413" s="22">
        <v>0</v>
      </c>
      <c r="L413" s="22">
        <v>0</v>
      </c>
      <c r="M413" s="22">
        <v>0</v>
      </c>
      <c r="N413" s="22">
        <v>0</v>
      </c>
      <c r="O413" s="22">
        <v>0</v>
      </c>
      <c r="P413" s="22">
        <v>0</v>
      </c>
      <c r="V413" s="121">
        <v>0</v>
      </c>
      <c r="AM413">
        <v>67</v>
      </c>
      <c r="AN413" t="s">
        <v>210</v>
      </c>
      <c r="AO413" s="22">
        <v>0</v>
      </c>
      <c r="AP413" s="22">
        <v>0</v>
      </c>
      <c r="AQ413" s="22">
        <v>0</v>
      </c>
      <c r="AR413" s="22">
        <v>0</v>
      </c>
      <c r="AS413" s="22">
        <v>0</v>
      </c>
      <c r="AT413" s="22">
        <v>0</v>
      </c>
      <c r="AU413" s="22">
        <v>0</v>
      </c>
      <c r="AV413" s="22">
        <v>0</v>
      </c>
      <c r="AW413" s="22">
        <v>0</v>
      </c>
      <c r="AX413" s="22">
        <v>0</v>
      </c>
      <c r="AY413" s="22">
        <v>0</v>
      </c>
      <c r="BE413" t="s">
        <v>210</v>
      </c>
      <c r="BF413" s="22">
        <v>0</v>
      </c>
      <c r="BG413" s="22">
        <v>0</v>
      </c>
      <c r="BH413" s="22">
        <v>0</v>
      </c>
      <c r="BI413" s="22">
        <v>0</v>
      </c>
      <c r="BJ413" s="22">
        <v>0</v>
      </c>
      <c r="BK413" s="22">
        <v>0</v>
      </c>
      <c r="BL413" s="22">
        <v>0</v>
      </c>
      <c r="BM413" s="22">
        <v>0</v>
      </c>
      <c r="BN413" s="22">
        <v>0</v>
      </c>
      <c r="BO413" s="22">
        <v>0</v>
      </c>
      <c r="BP413" s="22">
        <v>0</v>
      </c>
    </row>
    <row r="414" spans="1:68" x14ac:dyDescent="0.35">
      <c r="A414" s="96">
        <v>68</v>
      </c>
      <c r="B414" s="96">
        <v>5</v>
      </c>
      <c r="C414" s="96" t="s">
        <v>234</v>
      </c>
      <c r="E414" s="79" t="s">
        <v>210</v>
      </c>
      <c r="F414" s="199">
        <v>0</v>
      </c>
      <c r="G414" s="22">
        <v>0</v>
      </c>
      <c r="H414" s="22">
        <v>0</v>
      </c>
      <c r="I414" s="22">
        <v>0</v>
      </c>
      <c r="J414" s="22">
        <v>0</v>
      </c>
      <c r="K414" s="22">
        <v>0</v>
      </c>
      <c r="L414" s="22">
        <v>0</v>
      </c>
      <c r="M414" s="22">
        <v>0</v>
      </c>
      <c r="N414" s="22">
        <v>0</v>
      </c>
      <c r="O414" s="22">
        <v>0</v>
      </c>
      <c r="P414" s="22">
        <v>0</v>
      </c>
      <c r="V414" s="121">
        <v>0</v>
      </c>
      <c r="AM414">
        <v>68</v>
      </c>
      <c r="AN414" t="s">
        <v>210</v>
      </c>
      <c r="AO414" s="22">
        <v>0</v>
      </c>
      <c r="AP414" s="22">
        <v>0</v>
      </c>
      <c r="AQ414" s="22">
        <v>0</v>
      </c>
      <c r="AR414" s="22">
        <v>0</v>
      </c>
      <c r="AS414" s="22">
        <v>0</v>
      </c>
      <c r="AT414" s="22">
        <v>0</v>
      </c>
      <c r="AU414" s="22">
        <v>0</v>
      </c>
      <c r="AV414" s="22">
        <v>0</v>
      </c>
      <c r="AW414" s="22">
        <v>0</v>
      </c>
      <c r="AX414" s="22">
        <v>0</v>
      </c>
      <c r="AY414" s="22">
        <v>0</v>
      </c>
      <c r="BE414" t="s">
        <v>210</v>
      </c>
      <c r="BF414" s="22">
        <v>0</v>
      </c>
      <c r="BG414" s="22">
        <v>0</v>
      </c>
      <c r="BH414" s="22">
        <v>0</v>
      </c>
      <c r="BI414" s="22">
        <v>0</v>
      </c>
      <c r="BJ414" s="22">
        <v>0</v>
      </c>
      <c r="BK414" s="22">
        <v>0</v>
      </c>
      <c r="BL414" s="22">
        <v>0</v>
      </c>
      <c r="BM414" s="22">
        <v>0</v>
      </c>
      <c r="BN414" s="22">
        <v>0</v>
      </c>
      <c r="BO414" s="22">
        <v>0</v>
      </c>
      <c r="BP414" s="22">
        <v>0</v>
      </c>
    </row>
    <row r="415" spans="1:68" x14ac:dyDescent="0.35">
      <c r="A415" s="96">
        <v>69</v>
      </c>
      <c r="B415" s="96">
        <v>5</v>
      </c>
      <c r="C415" s="96" t="s">
        <v>235</v>
      </c>
      <c r="E415" s="79" t="s">
        <v>210</v>
      </c>
      <c r="F415" s="199">
        <v>0</v>
      </c>
      <c r="G415" s="22">
        <v>0</v>
      </c>
      <c r="H415" s="22">
        <v>0</v>
      </c>
      <c r="I415" s="22">
        <v>0</v>
      </c>
      <c r="J415" s="22">
        <v>0</v>
      </c>
      <c r="K415" s="22">
        <v>0</v>
      </c>
      <c r="L415" s="22">
        <v>0</v>
      </c>
      <c r="M415" s="22">
        <v>0</v>
      </c>
      <c r="N415" s="22">
        <v>0</v>
      </c>
      <c r="O415" s="22">
        <v>0</v>
      </c>
      <c r="P415" s="22">
        <v>0</v>
      </c>
      <c r="V415" s="121">
        <v>0</v>
      </c>
      <c r="AM415">
        <v>69</v>
      </c>
      <c r="AN415" t="s">
        <v>210</v>
      </c>
      <c r="AO415" s="22">
        <v>0</v>
      </c>
      <c r="AP415" s="22">
        <v>0</v>
      </c>
      <c r="AQ415" s="22">
        <v>0</v>
      </c>
      <c r="AR415" s="22">
        <v>0</v>
      </c>
      <c r="AS415" s="22">
        <v>0</v>
      </c>
      <c r="AT415" s="22">
        <v>0</v>
      </c>
      <c r="AU415" s="22">
        <v>0</v>
      </c>
      <c r="AV415" s="22">
        <v>0</v>
      </c>
      <c r="AW415" s="22">
        <v>0</v>
      </c>
      <c r="AX415" s="22">
        <v>0</v>
      </c>
      <c r="AY415" s="22">
        <v>0</v>
      </c>
      <c r="BE415" t="s">
        <v>210</v>
      </c>
      <c r="BF415" s="22">
        <v>0</v>
      </c>
      <c r="BG415" s="22">
        <v>0</v>
      </c>
      <c r="BH415" s="22">
        <v>0</v>
      </c>
      <c r="BI415" s="22">
        <v>0</v>
      </c>
      <c r="BJ415" s="22">
        <v>0</v>
      </c>
      <c r="BK415" s="22">
        <v>0</v>
      </c>
      <c r="BL415" s="22">
        <v>0</v>
      </c>
      <c r="BM415" s="22">
        <v>0</v>
      </c>
      <c r="BN415" s="22">
        <v>0</v>
      </c>
      <c r="BO415" s="22">
        <v>0</v>
      </c>
      <c r="BP415" s="22">
        <v>0</v>
      </c>
    </row>
    <row r="416" spans="1:68" x14ac:dyDescent="0.35">
      <c r="A416" s="96">
        <v>70</v>
      </c>
      <c r="B416" s="96">
        <v>5</v>
      </c>
      <c r="C416" s="96" t="s">
        <v>234</v>
      </c>
      <c r="E416" s="79" t="s">
        <v>210</v>
      </c>
      <c r="F416" s="199">
        <v>0</v>
      </c>
      <c r="G416" s="22">
        <v>0</v>
      </c>
      <c r="H416" s="22">
        <v>0</v>
      </c>
      <c r="I416" s="22">
        <v>0</v>
      </c>
      <c r="J416" s="22">
        <v>0</v>
      </c>
      <c r="K416" s="22">
        <v>0</v>
      </c>
      <c r="L416" s="22">
        <v>0</v>
      </c>
      <c r="M416" s="22">
        <v>0</v>
      </c>
      <c r="N416" s="22">
        <v>0</v>
      </c>
      <c r="O416" s="22">
        <v>0</v>
      </c>
      <c r="P416" s="22">
        <v>0</v>
      </c>
      <c r="V416" s="121">
        <v>0</v>
      </c>
      <c r="AM416">
        <v>70</v>
      </c>
      <c r="AN416" t="s">
        <v>210</v>
      </c>
      <c r="AO416" s="22">
        <v>0</v>
      </c>
      <c r="AP416" s="22">
        <v>0</v>
      </c>
      <c r="AQ416" s="22">
        <v>0</v>
      </c>
      <c r="AR416" s="22">
        <v>0</v>
      </c>
      <c r="AS416" s="22">
        <v>0</v>
      </c>
      <c r="AT416" s="22">
        <v>0</v>
      </c>
      <c r="AU416" s="22">
        <v>0</v>
      </c>
      <c r="AV416" s="22">
        <v>0</v>
      </c>
      <c r="AW416" s="22">
        <v>0</v>
      </c>
      <c r="AX416" s="22">
        <v>0</v>
      </c>
      <c r="AY416" s="22">
        <v>0</v>
      </c>
      <c r="BE416" t="s">
        <v>210</v>
      </c>
      <c r="BF416" s="22">
        <v>0</v>
      </c>
      <c r="BG416" s="22">
        <v>0</v>
      </c>
      <c r="BH416" s="22">
        <v>0</v>
      </c>
      <c r="BI416" s="22">
        <v>0</v>
      </c>
      <c r="BJ416" s="22">
        <v>0</v>
      </c>
      <c r="BK416" s="22">
        <v>0</v>
      </c>
      <c r="BL416" s="22">
        <v>0</v>
      </c>
      <c r="BM416" s="22">
        <v>0</v>
      </c>
      <c r="BN416" s="22">
        <v>0</v>
      </c>
      <c r="BO416" s="22">
        <v>0</v>
      </c>
      <c r="BP416" s="22">
        <v>0</v>
      </c>
    </row>
    <row r="417" spans="1:68" x14ac:dyDescent="0.35">
      <c r="A417" s="96">
        <v>71</v>
      </c>
      <c r="B417" s="96">
        <v>5</v>
      </c>
      <c r="C417" s="96" t="s">
        <v>529</v>
      </c>
      <c r="E417" s="79" t="s">
        <v>210</v>
      </c>
      <c r="F417" s="199">
        <v>0</v>
      </c>
      <c r="G417" s="22">
        <v>0</v>
      </c>
      <c r="H417" s="22">
        <v>0</v>
      </c>
      <c r="I417" s="22">
        <v>0</v>
      </c>
      <c r="J417" s="22">
        <v>0</v>
      </c>
      <c r="K417" s="22">
        <v>0</v>
      </c>
      <c r="L417" s="22">
        <v>0</v>
      </c>
      <c r="M417" s="22">
        <v>0</v>
      </c>
      <c r="N417" s="22">
        <v>0</v>
      </c>
      <c r="O417" s="22">
        <v>0</v>
      </c>
      <c r="P417" s="22">
        <v>0</v>
      </c>
      <c r="V417" s="121">
        <v>0</v>
      </c>
      <c r="AM417">
        <v>71</v>
      </c>
      <c r="AN417" t="s">
        <v>210</v>
      </c>
      <c r="AO417" s="22">
        <v>0</v>
      </c>
      <c r="AP417" s="22">
        <v>0</v>
      </c>
      <c r="AQ417" s="22">
        <v>0</v>
      </c>
      <c r="AR417" s="22">
        <v>0</v>
      </c>
      <c r="AS417" s="22">
        <v>0</v>
      </c>
      <c r="AT417" s="22">
        <v>0</v>
      </c>
      <c r="AU417" s="22">
        <v>0</v>
      </c>
      <c r="AV417" s="22">
        <v>0</v>
      </c>
      <c r="AW417" s="22">
        <v>0</v>
      </c>
      <c r="AX417" s="22">
        <v>0</v>
      </c>
      <c r="AY417" s="22">
        <v>0</v>
      </c>
      <c r="BE417" t="s">
        <v>210</v>
      </c>
      <c r="BF417" s="22">
        <v>0</v>
      </c>
      <c r="BG417" s="22">
        <v>0</v>
      </c>
      <c r="BH417" s="22">
        <v>0</v>
      </c>
      <c r="BI417" s="22">
        <v>0</v>
      </c>
      <c r="BJ417" s="22">
        <v>0</v>
      </c>
      <c r="BK417" s="22">
        <v>0</v>
      </c>
      <c r="BL417" s="22">
        <v>0</v>
      </c>
      <c r="BM417" s="22">
        <v>0</v>
      </c>
      <c r="BN417" s="22">
        <v>0</v>
      </c>
      <c r="BO417" s="22">
        <v>0</v>
      </c>
      <c r="BP417" s="22">
        <v>0</v>
      </c>
    </row>
    <row r="418" spans="1:68" x14ac:dyDescent="0.35">
      <c r="A418" s="96">
        <v>72</v>
      </c>
      <c r="B418" s="96">
        <v>5</v>
      </c>
      <c r="C418" s="96" t="s">
        <v>251</v>
      </c>
      <c r="E418" s="79" t="s">
        <v>210</v>
      </c>
      <c r="F418" s="199">
        <v>-120</v>
      </c>
      <c r="G418" s="22">
        <v>0</v>
      </c>
      <c r="H418" s="22">
        <v>0</v>
      </c>
      <c r="I418" s="22">
        <v>0</v>
      </c>
      <c r="J418" s="22">
        <v>0</v>
      </c>
      <c r="K418" s="22">
        <v>-120</v>
      </c>
      <c r="L418" s="22">
        <v>0</v>
      </c>
      <c r="M418" s="22">
        <v>0</v>
      </c>
      <c r="N418" s="22">
        <v>0</v>
      </c>
      <c r="O418" s="22">
        <v>0</v>
      </c>
      <c r="P418" s="22">
        <v>0</v>
      </c>
      <c r="V418" s="121">
        <v>0</v>
      </c>
      <c r="AM418">
        <v>72</v>
      </c>
      <c r="AN418" t="s">
        <v>210</v>
      </c>
      <c r="AO418" s="22">
        <v>-120</v>
      </c>
      <c r="AP418" s="22">
        <v>0</v>
      </c>
      <c r="AQ418" s="22">
        <v>0</v>
      </c>
      <c r="AR418" s="22">
        <v>0</v>
      </c>
      <c r="AS418" s="22">
        <v>0</v>
      </c>
      <c r="AT418" s="22">
        <v>-120</v>
      </c>
      <c r="AU418" s="22">
        <v>0</v>
      </c>
      <c r="AV418" s="22">
        <v>0</v>
      </c>
      <c r="AW418" s="22">
        <v>0</v>
      </c>
      <c r="AX418" s="22">
        <v>0</v>
      </c>
      <c r="AY418" s="22">
        <v>0</v>
      </c>
      <c r="BE418" t="s">
        <v>210</v>
      </c>
      <c r="BF418" s="22">
        <v>-120</v>
      </c>
      <c r="BG418" s="22">
        <v>0</v>
      </c>
      <c r="BH418" s="22">
        <v>0</v>
      </c>
      <c r="BI418" s="22">
        <v>0</v>
      </c>
      <c r="BJ418" s="22">
        <v>0</v>
      </c>
      <c r="BK418" s="22">
        <v>-120</v>
      </c>
      <c r="BL418" s="22">
        <v>0</v>
      </c>
      <c r="BM418" s="22">
        <v>0</v>
      </c>
      <c r="BN418" s="22">
        <v>0</v>
      </c>
      <c r="BO418" s="22">
        <v>0</v>
      </c>
      <c r="BP418" s="22">
        <v>0</v>
      </c>
    </row>
    <row r="419" spans="1:68" x14ac:dyDescent="0.35">
      <c r="A419" s="96">
        <v>73</v>
      </c>
      <c r="B419" s="96">
        <v>5</v>
      </c>
      <c r="C419" s="96" t="s">
        <v>251</v>
      </c>
      <c r="E419" s="79" t="s">
        <v>210</v>
      </c>
      <c r="F419" s="199">
        <v>-120</v>
      </c>
      <c r="G419" s="22">
        <v>0</v>
      </c>
      <c r="H419" s="22">
        <v>0</v>
      </c>
      <c r="I419" s="22">
        <v>0</v>
      </c>
      <c r="J419" s="22">
        <v>0</v>
      </c>
      <c r="K419" s="22">
        <v>-120</v>
      </c>
      <c r="L419" s="22">
        <v>0</v>
      </c>
      <c r="M419" s="22">
        <v>0</v>
      </c>
      <c r="N419" s="22">
        <v>0</v>
      </c>
      <c r="O419" s="22">
        <v>0</v>
      </c>
      <c r="P419" s="22">
        <v>0</v>
      </c>
      <c r="V419" s="121">
        <v>0</v>
      </c>
      <c r="AM419">
        <v>73</v>
      </c>
      <c r="AN419" t="s">
        <v>210</v>
      </c>
      <c r="AO419" s="22">
        <v>-120</v>
      </c>
      <c r="AP419" s="22">
        <v>0</v>
      </c>
      <c r="AQ419" s="22">
        <v>0</v>
      </c>
      <c r="AR419" s="22">
        <v>0</v>
      </c>
      <c r="AS419" s="22">
        <v>0</v>
      </c>
      <c r="AT419" s="22">
        <v>-120</v>
      </c>
      <c r="AU419" s="22">
        <v>0</v>
      </c>
      <c r="AV419" s="22">
        <v>0</v>
      </c>
      <c r="AW419" s="22">
        <v>0</v>
      </c>
      <c r="AX419" s="22">
        <v>0</v>
      </c>
      <c r="AY419" s="22">
        <v>0</v>
      </c>
      <c r="BE419" t="s">
        <v>210</v>
      </c>
      <c r="BF419" s="22">
        <v>-120</v>
      </c>
      <c r="BG419" s="22">
        <v>0</v>
      </c>
      <c r="BH419" s="22">
        <v>0</v>
      </c>
      <c r="BI419" s="22">
        <v>0</v>
      </c>
      <c r="BJ419" s="22">
        <v>0</v>
      </c>
      <c r="BK419" s="22">
        <v>-120</v>
      </c>
      <c r="BL419" s="22">
        <v>0</v>
      </c>
      <c r="BM419" s="22">
        <v>0</v>
      </c>
      <c r="BN419" s="22">
        <v>0</v>
      </c>
      <c r="BO419" s="22">
        <v>0</v>
      </c>
      <c r="BP419" s="22">
        <v>0</v>
      </c>
    </row>
    <row r="420" spans="1:68" x14ac:dyDescent="0.35">
      <c r="A420" s="96">
        <v>74</v>
      </c>
      <c r="B420" s="96">
        <v>5</v>
      </c>
      <c r="C420" s="96" t="s">
        <v>251</v>
      </c>
      <c r="E420" s="79" t="s">
        <v>210</v>
      </c>
      <c r="F420" s="199">
        <v>-40</v>
      </c>
      <c r="G420" s="22">
        <v>0</v>
      </c>
      <c r="H420" s="22">
        <v>0</v>
      </c>
      <c r="I420" s="22">
        <v>0</v>
      </c>
      <c r="J420" s="22">
        <v>0</v>
      </c>
      <c r="K420" s="22">
        <v>-40</v>
      </c>
      <c r="L420" s="22">
        <v>0</v>
      </c>
      <c r="M420" s="22">
        <v>0</v>
      </c>
      <c r="N420" s="22">
        <v>0</v>
      </c>
      <c r="O420" s="22">
        <v>0</v>
      </c>
      <c r="P420" s="22">
        <v>0</v>
      </c>
      <c r="V420" s="121">
        <v>0</v>
      </c>
      <c r="AM420">
        <v>74</v>
      </c>
      <c r="AN420" t="s">
        <v>210</v>
      </c>
      <c r="AO420" s="22">
        <v>-40</v>
      </c>
      <c r="AP420" s="22">
        <v>0</v>
      </c>
      <c r="AQ420" s="22">
        <v>0</v>
      </c>
      <c r="AR420" s="22">
        <v>0</v>
      </c>
      <c r="AS420" s="22">
        <v>0</v>
      </c>
      <c r="AT420" s="22">
        <v>-40</v>
      </c>
      <c r="AU420" s="22">
        <v>0</v>
      </c>
      <c r="AV420" s="22">
        <v>0</v>
      </c>
      <c r="AW420" s="22">
        <v>0</v>
      </c>
      <c r="AX420" s="22">
        <v>0</v>
      </c>
      <c r="AY420" s="22">
        <v>0</v>
      </c>
      <c r="BE420" t="s">
        <v>210</v>
      </c>
      <c r="BF420" s="22">
        <v>-40</v>
      </c>
      <c r="BG420" s="22">
        <v>0</v>
      </c>
      <c r="BH420" s="22">
        <v>0</v>
      </c>
      <c r="BI420" s="22">
        <v>0</v>
      </c>
      <c r="BJ420" s="22">
        <v>0</v>
      </c>
      <c r="BK420" s="22">
        <v>-40</v>
      </c>
      <c r="BL420" s="22">
        <v>0</v>
      </c>
      <c r="BM420" s="22">
        <v>0</v>
      </c>
      <c r="BN420" s="22">
        <v>0</v>
      </c>
      <c r="BO420" s="22">
        <v>0</v>
      </c>
      <c r="BP420" s="22">
        <v>0</v>
      </c>
    </row>
    <row r="421" spans="1:68" s="15" customFormat="1" x14ac:dyDescent="0.35">
      <c r="A421" s="124">
        <v>75</v>
      </c>
      <c r="B421" s="124">
        <v>5</v>
      </c>
      <c r="C421" s="124" t="s">
        <v>251</v>
      </c>
      <c r="E421" s="125" t="s">
        <v>210</v>
      </c>
      <c r="F421" s="199">
        <v>-40</v>
      </c>
      <c r="G421" s="104">
        <v>0</v>
      </c>
      <c r="H421" s="104">
        <v>0</v>
      </c>
      <c r="I421" s="104">
        <v>0</v>
      </c>
      <c r="J421" s="104">
        <v>0</v>
      </c>
      <c r="K421" s="104">
        <v>-40</v>
      </c>
      <c r="L421" s="104">
        <v>0</v>
      </c>
      <c r="M421" s="104">
        <v>0</v>
      </c>
      <c r="N421" s="104">
        <v>0</v>
      </c>
      <c r="O421" s="104">
        <v>0</v>
      </c>
      <c r="P421" s="104">
        <v>0</v>
      </c>
      <c r="V421" s="138">
        <v>0</v>
      </c>
      <c r="AA421" s="202"/>
      <c r="AM421" s="15">
        <v>75</v>
      </c>
      <c r="AN421" s="15" t="s">
        <v>210</v>
      </c>
      <c r="AO421" s="104">
        <v>-40</v>
      </c>
      <c r="AP421" s="104">
        <v>0</v>
      </c>
      <c r="AQ421" s="104">
        <v>0</v>
      </c>
      <c r="AR421" s="104">
        <v>0</v>
      </c>
      <c r="AS421" s="104">
        <v>0</v>
      </c>
      <c r="AT421" s="104">
        <v>-40</v>
      </c>
      <c r="AU421" s="104">
        <v>0</v>
      </c>
      <c r="AV421" s="104">
        <v>0</v>
      </c>
      <c r="AW421" s="104">
        <v>0</v>
      </c>
      <c r="AX421" s="104">
        <v>0</v>
      </c>
      <c r="AY421" s="104">
        <v>0</v>
      </c>
      <c r="BE421" s="15" t="s">
        <v>210</v>
      </c>
      <c r="BF421" s="104">
        <v>-40</v>
      </c>
      <c r="BG421" s="104">
        <v>0</v>
      </c>
      <c r="BH421" s="104">
        <v>0</v>
      </c>
      <c r="BI421" s="104">
        <v>0</v>
      </c>
      <c r="BJ421" s="104">
        <v>0</v>
      </c>
      <c r="BK421" s="104">
        <v>-40</v>
      </c>
      <c r="BL421" s="104">
        <v>0</v>
      </c>
      <c r="BM421" s="104">
        <v>0</v>
      </c>
      <c r="BN421" s="104">
        <v>0</v>
      </c>
      <c r="BO421" s="104">
        <v>0</v>
      </c>
      <c r="BP421" s="104">
        <v>0</v>
      </c>
    </row>
    <row r="422" spans="1:68" x14ac:dyDescent="0.35">
      <c r="A422" s="96">
        <v>1</v>
      </c>
      <c r="B422" s="96">
        <v>1</v>
      </c>
      <c r="C422" s="96" t="s">
        <v>585</v>
      </c>
      <c r="D422" t="s">
        <v>573</v>
      </c>
      <c r="E422" s="79" t="s">
        <v>210</v>
      </c>
      <c r="F422" s="85">
        <v>0</v>
      </c>
      <c r="G422" s="22">
        <v>0</v>
      </c>
      <c r="H422" s="22">
        <v>0</v>
      </c>
      <c r="I422" s="22">
        <v>0</v>
      </c>
      <c r="J422" s="22">
        <v>0</v>
      </c>
      <c r="K422" s="22">
        <v>0</v>
      </c>
      <c r="L422" s="22">
        <v>0</v>
      </c>
      <c r="M422" s="22">
        <v>0</v>
      </c>
      <c r="N422" s="22">
        <v>0</v>
      </c>
      <c r="O422" s="22">
        <v>0</v>
      </c>
      <c r="P422" s="22">
        <v>0</v>
      </c>
      <c r="V422" s="121">
        <v>0</v>
      </c>
      <c r="AM422">
        <v>1</v>
      </c>
      <c r="AN422" t="s">
        <v>210</v>
      </c>
      <c r="AO422" s="22">
        <v>0</v>
      </c>
      <c r="AP422" s="22">
        <v>0</v>
      </c>
      <c r="AQ422" s="22">
        <v>0</v>
      </c>
      <c r="AR422" s="22">
        <v>0</v>
      </c>
      <c r="AS422" s="22">
        <v>0</v>
      </c>
      <c r="AT422" s="22">
        <v>0</v>
      </c>
      <c r="AU422" s="22">
        <v>0</v>
      </c>
      <c r="AV422" s="22">
        <v>0</v>
      </c>
      <c r="AW422" s="22">
        <v>0</v>
      </c>
      <c r="AX422" s="22">
        <v>0</v>
      </c>
      <c r="AY422" s="22">
        <v>0</v>
      </c>
      <c r="BE422" t="s">
        <v>210</v>
      </c>
      <c r="BF422" s="22">
        <v>0</v>
      </c>
      <c r="BG422" s="22">
        <v>0</v>
      </c>
      <c r="BH422" s="22">
        <v>0</v>
      </c>
      <c r="BI422" s="22">
        <v>0</v>
      </c>
      <c r="BJ422" s="22">
        <v>0</v>
      </c>
      <c r="BK422" s="22">
        <v>0</v>
      </c>
      <c r="BL422" s="22">
        <v>0</v>
      </c>
      <c r="BM422" s="22">
        <v>0</v>
      </c>
      <c r="BN422" s="22">
        <v>0</v>
      </c>
      <c r="BO422" s="22">
        <v>0</v>
      </c>
      <c r="BP422" s="22">
        <v>0</v>
      </c>
    </row>
    <row r="423" spans="1:68" x14ac:dyDescent="0.35">
      <c r="A423" s="96">
        <v>2</v>
      </c>
      <c r="B423" s="96">
        <v>1</v>
      </c>
      <c r="C423" s="96" t="s">
        <v>585</v>
      </c>
      <c r="D423" t="s">
        <v>573</v>
      </c>
      <c r="E423" s="79" t="s">
        <v>210</v>
      </c>
      <c r="F423" s="85">
        <v>0</v>
      </c>
      <c r="G423" s="22">
        <v>0</v>
      </c>
      <c r="H423" s="22">
        <v>0</v>
      </c>
      <c r="I423" s="22">
        <v>0</v>
      </c>
      <c r="J423" s="22">
        <v>0</v>
      </c>
      <c r="K423" s="22">
        <v>0</v>
      </c>
      <c r="L423" s="22">
        <v>0</v>
      </c>
      <c r="M423" s="22">
        <v>0</v>
      </c>
      <c r="N423" s="22">
        <v>0</v>
      </c>
      <c r="O423" s="22">
        <v>0</v>
      </c>
      <c r="P423" s="22">
        <v>0</v>
      </c>
      <c r="V423" s="121">
        <v>0</v>
      </c>
      <c r="AM423">
        <v>2</v>
      </c>
      <c r="AN423" t="s">
        <v>210</v>
      </c>
      <c r="AO423" s="22">
        <v>0</v>
      </c>
      <c r="AP423" s="22">
        <v>0</v>
      </c>
      <c r="AQ423" s="22">
        <v>0</v>
      </c>
      <c r="AR423" s="22">
        <v>0</v>
      </c>
      <c r="AS423" s="22">
        <v>0</v>
      </c>
      <c r="AT423" s="22">
        <v>0</v>
      </c>
      <c r="AU423" s="22">
        <v>0</v>
      </c>
      <c r="AV423" s="22">
        <v>0</v>
      </c>
      <c r="AW423" s="22">
        <v>0</v>
      </c>
      <c r="AX423" s="22">
        <v>0</v>
      </c>
      <c r="AY423" s="22">
        <v>0</v>
      </c>
      <c r="BE423" t="s">
        <v>210</v>
      </c>
      <c r="BF423" s="22">
        <v>0</v>
      </c>
      <c r="BG423" s="22">
        <v>0</v>
      </c>
      <c r="BH423" s="22">
        <v>0</v>
      </c>
      <c r="BI423" s="22">
        <v>0</v>
      </c>
      <c r="BJ423" s="22">
        <v>0</v>
      </c>
      <c r="BK423" s="22">
        <v>0</v>
      </c>
      <c r="BL423" s="22">
        <v>0</v>
      </c>
      <c r="BM423" s="22">
        <v>0</v>
      </c>
      <c r="BN423" s="22">
        <v>0</v>
      </c>
      <c r="BO423" s="22">
        <v>0</v>
      </c>
      <c r="BP423" s="22">
        <v>0</v>
      </c>
    </row>
    <row r="424" spans="1:68" x14ac:dyDescent="0.35">
      <c r="A424" s="96">
        <v>3</v>
      </c>
      <c r="B424" s="96">
        <v>1</v>
      </c>
      <c r="C424" s="96" t="s">
        <v>585</v>
      </c>
      <c r="D424" t="s">
        <v>573</v>
      </c>
      <c r="E424" s="79" t="s">
        <v>210</v>
      </c>
      <c r="F424" s="85">
        <v>0</v>
      </c>
      <c r="G424" s="22">
        <v>0</v>
      </c>
      <c r="H424" s="22">
        <v>0</v>
      </c>
      <c r="I424" s="22">
        <v>0</v>
      </c>
      <c r="J424" s="22">
        <v>0</v>
      </c>
      <c r="K424" s="22">
        <v>0</v>
      </c>
      <c r="L424" s="22">
        <v>0</v>
      </c>
      <c r="M424" s="22">
        <v>0</v>
      </c>
      <c r="N424" s="22">
        <v>0</v>
      </c>
      <c r="O424" s="22">
        <v>0</v>
      </c>
      <c r="P424" s="22">
        <v>0</v>
      </c>
      <c r="V424" s="121">
        <v>0</v>
      </c>
      <c r="AM424">
        <v>3</v>
      </c>
      <c r="AN424" t="s">
        <v>210</v>
      </c>
      <c r="AO424" s="22">
        <v>0</v>
      </c>
      <c r="AP424" s="22">
        <v>0</v>
      </c>
      <c r="AQ424" s="22">
        <v>0</v>
      </c>
      <c r="AR424" s="22">
        <v>0</v>
      </c>
      <c r="AS424" s="22">
        <v>0</v>
      </c>
      <c r="AT424" s="22">
        <v>0</v>
      </c>
      <c r="AU424" s="22">
        <v>0</v>
      </c>
      <c r="AV424" s="22">
        <v>0</v>
      </c>
      <c r="AW424" s="22">
        <v>0</v>
      </c>
      <c r="AX424" s="22">
        <v>0</v>
      </c>
      <c r="AY424" s="22">
        <v>0</v>
      </c>
      <c r="BE424" t="s">
        <v>210</v>
      </c>
      <c r="BF424" s="22">
        <v>0</v>
      </c>
      <c r="BG424" s="22">
        <v>0</v>
      </c>
      <c r="BH424" s="22">
        <v>0</v>
      </c>
      <c r="BI424" s="22">
        <v>0</v>
      </c>
      <c r="BJ424" s="22">
        <v>0</v>
      </c>
      <c r="BK424" s="22">
        <v>0</v>
      </c>
      <c r="BL424" s="22">
        <v>0</v>
      </c>
      <c r="BM424" s="22">
        <v>0</v>
      </c>
      <c r="BN424" s="22">
        <v>0</v>
      </c>
      <c r="BO424" s="22">
        <v>0</v>
      </c>
      <c r="BP424" s="22">
        <v>0</v>
      </c>
    </row>
    <row r="425" spans="1:68" x14ac:dyDescent="0.35">
      <c r="A425" s="96">
        <v>4</v>
      </c>
      <c r="B425" s="96">
        <v>1</v>
      </c>
      <c r="C425" s="96" t="s">
        <v>585</v>
      </c>
      <c r="D425" t="s">
        <v>573</v>
      </c>
      <c r="E425" s="79" t="s">
        <v>210</v>
      </c>
      <c r="F425" s="85">
        <v>0</v>
      </c>
      <c r="G425" s="22">
        <v>0</v>
      </c>
      <c r="H425" s="22">
        <v>0</v>
      </c>
      <c r="I425" s="22">
        <v>0</v>
      </c>
      <c r="J425" s="22">
        <v>0</v>
      </c>
      <c r="K425" s="22">
        <v>0</v>
      </c>
      <c r="L425" s="22">
        <v>0</v>
      </c>
      <c r="M425" s="22">
        <v>0</v>
      </c>
      <c r="N425" s="22">
        <v>0</v>
      </c>
      <c r="O425" s="22">
        <v>0</v>
      </c>
      <c r="P425" s="22">
        <v>0</v>
      </c>
      <c r="V425" s="121">
        <v>0</v>
      </c>
      <c r="AM425">
        <v>4</v>
      </c>
      <c r="AN425" t="s">
        <v>210</v>
      </c>
      <c r="AO425" s="22">
        <v>0</v>
      </c>
      <c r="AP425" s="22">
        <v>0</v>
      </c>
      <c r="AQ425" s="22">
        <v>0</v>
      </c>
      <c r="AR425" s="22">
        <v>0</v>
      </c>
      <c r="AS425" s="22">
        <v>0</v>
      </c>
      <c r="AT425" s="22">
        <v>0</v>
      </c>
      <c r="AU425" s="22">
        <v>0</v>
      </c>
      <c r="AV425" s="22">
        <v>0</v>
      </c>
      <c r="AW425" s="22">
        <v>0</v>
      </c>
      <c r="AX425" s="22">
        <v>0</v>
      </c>
      <c r="AY425" s="22">
        <v>0</v>
      </c>
      <c r="BE425" t="s">
        <v>210</v>
      </c>
      <c r="BF425" s="22">
        <v>0</v>
      </c>
      <c r="BG425" s="22">
        <v>0</v>
      </c>
      <c r="BH425" s="22">
        <v>0</v>
      </c>
      <c r="BI425" s="22">
        <v>0</v>
      </c>
      <c r="BJ425" s="22">
        <v>0</v>
      </c>
      <c r="BK425" s="22">
        <v>0</v>
      </c>
      <c r="BL425" s="22">
        <v>0</v>
      </c>
      <c r="BM425" s="22">
        <v>0</v>
      </c>
      <c r="BN425" s="22">
        <v>0</v>
      </c>
      <c r="BO425" s="22">
        <v>0</v>
      </c>
      <c r="BP425" s="22">
        <v>0</v>
      </c>
    </row>
    <row r="426" spans="1:68" x14ac:dyDescent="0.35">
      <c r="A426" s="96">
        <v>5</v>
      </c>
      <c r="B426" s="96">
        <v>1</v>
      </c>
      <c r="C426" s="96" t="s">
        <v>585</v>
      </c>
      <c r="D426" t="s">
        <v>573</v>
      </c>
      <c r="E426" s="79" t="s">
        <v>210</v>
      </c>
      <c r="F426" s="85">
        <v>0</v>
      </c>
      <c r="G426" s="22">
        <v>0</v>
      </c>
      <c r="H426" s="22">
        <v>0</v>
      </c>
      <c r="I426" s="22">
        <v>0</v>
      </c>
      <c r="J426" s="22">
        <v>0</v>
      </c>
      <c r="K426" s="22">
        <v>0</v>
      </c>
      <c r="L426" s="22">
        <v>0</v>
      </c>
      <c r="M426" s="22">
        <v>0</v>
      </c>
      <c r="N426" s="22">
        <v>0</v>
      </c>
      <c r="O426" s="22">
        <v>0</v>
      </c>
      <c r="P426" s="22">
        <v>0</v>
      </c>
      <c r="V426" s="121">
        <v>0</v>
      </c>
      <c r="AM426">
        <v>5</v>
      </c>
      <c r="AN426" t="s">
        <v>210</v>
      </c>
      <c r="AO426" s="22">
        <v>0</v>
      </c>
      <c r="AP426" s="22">
        <v>0</v>
      </c>
      <c r="AQ426" s="22">
        <v>0</v>
      </c>
      <c r="AR426" s="22">
        <v>0</v>
      </c>
      <c r="AS426" s="22">
        <v>0</v>
      </c>
      <c r="AT426" s="22">
        <v>0</v>
      </c>
      <c r="AU426" s="22">
        <v>0</v>
      </c>
      <c r="AV426" s="22">
        <v>0</v>
      </c>
      <c r="AW426" s="22">
        <v>0</v>
      </c>
      <c r="AX426" s="22">
        <v>0</v>
      </c>
      <c r="AY426" s="22">
        <v>0</v>
      </c>
      <c r="BE426" t="s">
        <v>210</v>
      </c>
      <c r="BF426" s="22">
        <v>0</v>
      </c>
      <c r="BG426" s="22">
        <v>0</v>
      </c>
      <c r="BH426" s="22">
        <v>0</v>
      </c>
      <c r="BI426" s="22">
        <v>0</v>
      </c>
      <c r="BJ426" s="22">
        <v>0</v>
      </c>
      <c r="BK426" s="22">
        <v>0</v>
      </c>
      <c r="BL426" s="22">
        <v>0</v>
      </c>
      <c r="BM426" s="22">
        <v>0</v>
      </c>
      <c r="BN426" s="22">
        <v>0</v>
      </c>
      <c r="BO426" s="22">
        <v>0</v>
      </c>
      <c r="BP426" s="22">
        <v>0</v>
      </c>
    </row>
    <row r="427" spans="1:68" x14ac:dyDescent="0.35">
      <c r="A427" s="96">
        <v>6</v>
      </c>
      <c r="B427" s="96">
        <v>1</v>
      </c>
      <c r="C427" s="96" t="s">
        <v>529</v>
      </c>
      <c r="D427" t="s">
        <v>573</v>
      </c>
      <c r="E427" s="79" t="s">
        <v>210</v>
      </c>
      <c r="F427" s="85">
        <v>-120</v>
      </c>
      <c r="G427" s="22">
        <v>-60</v>
      </c>
      <c r="H427" s="22">
        <v>-60</v>
      </c>
      <c r="I427" s="22">
        <v>0</v>
      </c>
      <c r="J427" s="22">
        <v>0</v>
      </c>
      <c r="K427" s="22">
        <v>0</v>
      </c>
      <c r="L427" s="22">
        <v>0</v>
      </c>
      <c r="M427" s="22">
        <v>0</v>
      </c>
      <c r="N427" s="22">
        <v>0</v>
      </c>
      <c r="O427" s="22">
        <v>0</v>
      </c>
      <c r="P427" s="22">
        <v>0</v>
      </c>
      <c r="V427" s="121">
        <v>0</v>
      </c>
      <c r="AM427">
        <v>6</v>
      </c>
      <c r="AN427" t="s">
        <v>210</v>
      </c>
      <c r="AO427" s="22">
        <v>-120</v>
      </c>
      <c r="AP427" s="22">
        <v>-60</v>
      </c>
      <c r="AQ427" s="22">
        <v>-60</v>
      </c>
      <c r="AR427" s="22">
        <v>0</v>
      </c>
      <c r="AS427" s="22">
        <v>0</v>
      </c>
      <c r="AT427" s="22">
        <v>0</v>
      </c>
      <c r="AU427" s="22">
        <v>0</v>
      </c>
      <c r="AV427" s="22">
        <v>0</v>
      </c>
      <c r="AW427" s="22">
        <v>0</v>
      </c>
      <c r="AX427" s="22">
        <v>0</v>
      </c>
      <c r="AY427" s="22">
        <v>0</v>
      </c>
      <c r="BE427" t="s">
        <v>210</v>
      </c>
      <c r="BF427" s="22">
        <v>-120</v>
      </c>
      <c r="BG427" s="22">
        <v>-60</v>
      </c>
      <c r="BH427" s="22">
        <v>-60</v>
      </c>
      <c r="BI427" s="22">
        <v>0</v>
      </c>
      <c r="BJ427" s="22">
        <v>0</v>
      </c>
      <c r="BK427" s="22">
        <v>0</v>
      </c>
      <c r="BL427" s="22">
        <v>0</v>
      </c>
      <c r="BM427" s="22">
        <v>0</v>
      </c>
      <c r="BN427" s="22">
        <v>0</v>
      </c>
      <c r="BO427" s="22">
        <v>0</v>
      </c>
      <c r="BP427" s="22">
        <v>0</v>
      </c>
    </row>
    <row r="428" spans="1:68" x14ac:dyDescent="0.35">
      <c r="A428" s="96">
        <v>7</v>
      </c>
      <c r="B428" s="96">
        <v>1</v>
      </c>
      <c r="C428" s="96" t="s">
        <v>235</v>
      </c>
      <c r="D428" t="s">
        <v>573</v>
      </c>
      <c r="E428" s="79" t="s">
        <v>210</v>
      </c>
      <c r="F428" s="85">
        <v>0</v>
      </c>
      <c r="G428" s="22">
        <v>0</v>
      </c>
      <c r="H428" s="22">
        <v>0</v>
      </c>
      <c r="I428" s="22">
        <v>0</v>
      </c>
      <c r="J428" s="22">
        <v>0</v>
      </c>
      <c r="K428" s="22">
        <v>0</v>
      </c>
      <c r="L428" s="22">
        <v>0</v>
      </c>
      <c r="M428" s="22">
        <v>0</v>
      </c>
      <c r="N428" s="22">
        <v>0</v>
      </c>
      <c r="O428" s="22">
        <v>0</v>
      </c>
      <c r="P428" s="22">
        <v>0</v>
      </c>
      <c r="V428" s="121">
        <v>0</v>
      </c>
      <c r="AM428">
        <v>7</v>
      </c>
      <c r="AN428" t="s">
        <v>210</v>
      </c>
      <c r="AO428" s="22">
        <v>0</v>
      </c>
      <c r="AP428" s="22">
        <v>0</v>
      </c>
      <c r="AQ428" s="22">
        <v>0</v>
      </c>
      <c r="AR428" s="22">
        <v>0</v>
      </c>
      <c r="AS428" s="22">
        <v>0</v>
      </c>
      <c r="AT428" s="22">
        <v>0</v>
      </c>
      <c r="AU428" s="22">
        <v>0</v>
      </c>
      <c r="AV428" s="22">
        <v>0</v>
      </c>
      <c r="AW428" s="22">
        <v>0</v>
      </c>
      <c r="AX428" s="22">
        <v>0</v>
      </c>
      <c r="AY428" s="22">
        <v>0</v>
      </c>
      <c r="BE428" t="s">
        <v>210</v>
      </c>
      <c r="BF428" s="22">
        <v>0</v>
      </c>
      <c r="BG428" s="22">
        <v>0</v>
      </c>
      <c r="BH428" s="22">
        <v>0</v>
      </c>
      <c r="BI428" s="22">
        <v>0</v>
      </c>
      <c r="BJ428" s="22">
        <v>0</v>
      </c>
      <c r="BK428" s="22">
        <v>0</v>
      </c>
      <c r="BL428" s="22">
        <v>0</v>
      </c>
      <c r="BM428" s="22">
        <v>0</v>
      </c>
      <c r="BN428" s="22">
        <v>0</v>
      </c>
      <c r="BO428" s="22">
        <v>0</v>
      </c>
      <c r="BP428" s="22">
        <v>0</v>
      </c>
    </row>
    <row r="429" spans="1:68" x14ac:dyDescent="0.35">
      <c r="A429" s="96">
        <v>8</v>
      </c>
      <c r="B429" s="96">
        <v>1</v>
      </c>
      <c r="C429" s="96" t="s">
        <v>234</v>
      </c>
      <c r="D429" t="s">
        <v>573</v>
      </c>
      <c r="E429" s="79" t="s">
        <v>210</v>
      </c>
      <c r="F429" s="85">
        <v>0</v>
      </c>
      <c r="G429" s="22">
        <v>0</v>
      </c>
      <c r="H429" s="22">
        <v>0</v>
      </c>
      <c r="I429" s="22">
        <v>0</v>
      </c>
      <c r="J429" s="22">
        <v>0</v>
      </c>
      <c r="K429" s="22">
        <v>0</v>
      </c>
      <c r="L429" s="22">
        <v>0</v>
      </c>
      <c r="M429" s="22">
        <v>0</v>
      </c>
      <c r="N429" s="22">
        <v>0</v>
      </c>
      <c r="O429" s="22">
        <v>0</v>
      </c>
      <c r="P429" s="22">
        <v>0</v>
      </c>
      <c r="V429" s="121">
        <v>0</v>
      </c>
      <c r="AM429">
        <v>8</v>
      </c>
      <c r="AN429" t="s">
        <v>210</v>
      </c>
      <c r="AO429" s="22">
        <v>0</v>
      </c>
      <c r="AP429" s="22">
        <v>0</v>
      </c>
      <c r="AQ429" s="22">
        <v>0</v>
      </c>
      <c r="AR429" s="22">
        <v>0</v>
      </c>
      <c r="AS429" s="22">
        <v>0</v>
      </c>
      <c r="AT429" s="22">
        <v>0</v>
      </c>
      <c r="AU429" s="22">
        <v>0</v>
      </c>
      <c r="AV429" s="22">
        <v>0</v>
      </c>
      <c r="AW429" s="22">
        <v>0</v>
      </c>
      <c r="AX429" s="22">
        <v>0</v>
      </c>
      <c r="AY429" s="22">
        <v>0</v>
      </c>
      <c r="BE429" t="s">
        <v>210</v>
      </c>
      <c r="BF429" s="22">
        <v>0</v>
      </c>
      <c r="BG429" s="22">
        <v>0</v>
      </c>
      <c r="BH429" s="22">
        <v>0</v>
      </c>
      <c r="BI429" s="22">
        <v>0</v>
      </c>
      <c r="BJ429" s="22">
        <v>0</v>
      </c>
      <c r="BK429" s="22">
        <v>0</v>
      </c>
      <c r="BL429" s="22">
        <v>0</v>
      </c>
      <c r="BM429" s="22">
        <v>0</v>
      </c>
      <c r="BN429" s="22">
        <v>0</v>
      </c>
      <c r="BO429" s="22">
        <v>0</v>
      </c>
      <c r="BP429" s="22">
        <v>0</v>
      </c>
    </row>
    <row r="430" spans="1:68" x14ac:dyDescent="0.35">
      <c r="A430" s="96">
        <v>9</v>
      </c>
      <c r="B430" s="96">
        <v>1</v>
      </c>
      <c r="C430" s="96" t="s">
        <v>529</v>
      </c>
      <c r="D430" t="s">
        <v>573</v>
      </c>
      <c r="E430" s="79" t="s">
        <v>210</v>
      </c>
      <c r="F430" s="85">
        <v>-120</v>
      </c>
      <c r="G430" s="22">
        <v>-60</v>
      </c>
      <c r="H430" s="22">
        <v>-60</v>
      </c>
      <c r="I430" s="22">
        <v>0</v>
      </c>
      <c r="J430" s="22">
        <v>0</v>
      </c>
      <c r="K430" s="22">
        <v>0</v>
      </c>
      <c r="L430" s="22">
        <v>0</v>
      </c>
      <c r="M430" s="22">
        <v>0</v>
      </c>
      <c r="N430" s="22">
        <v>0</v>
      </c>
      <c r="O430" s="22">
        <v>0</v>
      </c>
      <c r="P430" s="22">
        <v>0</v>
      </c>
      <c r="V430" s="121">
        <v>0</v>
      </c>
      <c r="AM430">
        <v>9</v>
      </c>
      <c r="AN430" t="s">
        <v>210</v>
      </c>
      <c r="AO430" s="22">
        <v>-120</v>
      </c>
      <c r="AP430" s="22">
        <v>-60</v>
      </c>
      <c r="AQ430" s="22">
        <v>-60</v>
      </c>
      <c r="AR430" s="22">
        <v>0</v>
      </c>
      <c r="AS430" s="22">
        <v>0</v>
      </c>
      <c r="AT430" s="22">
        <v>0</v>
      </c>
      <c r="AU430" s="22">
        <v>0</v>
      </c>
      <c r="AV430" s="22">
        <v>0</v>
      </c>
      <c r="AW430" s="22">
        <v>0</v>
      </c>
      <c r="AX430" s="22">
        <v>0</v>
      </c>
      <c r="AY430" s="22">
        <v>0</v>
      </c>
      <c r="BE430" t="s">
        <v>210</v>
      </c>
      <c r="BF430" s="22">
        <v>-120</v>
      </c>
      <c r="BG430" s="22">
        <v>-60</v>
      </c>
      <c r="BH430" s="22">
        <v>-60</v>
      </c>
      <c r="BI430" s="22">
        <v>0</v>
      </c>
      <c r="BJ430" s="22">
        <v>0</v>
      </c>
      <c r="BK430" s="22">
        <v>0</v>
      </c>
      <c r="BL430" s="22">
        <v>0</v>
      </c>
      <c r="BM430" s="22">
        <v>0</v>
      </c>
      <c r="BN430" s="22">
        <v>0</v>
      </c>
      <c r="BO430" s="22">
        <v>0</v>
      </c>
      <c r="BP430" s="22">
        <v>0</v>
      </c>
    </row>
    <row r="431" spans="1:68" x14ac:dyDescent="0.35">
      <c r="A431" s="96">
        <v>10</v>
      </c>
      <c r="B431" s="96">
        <v>1</v>
      </c>
      <c r="C431" s="96" t="s">
        <v>235</v>
      </c>
      <c r="D431" t="s">
        <v>573</v>
      </c>
      <c r="E431" s="79" t="s">
        <v>210</v>
      </c>
      <c r="F431" s="85">
        <v>0</v>
      </c>
      <c r="G431" s="22">
        <v>0</v>
      </c>
      <c r="H431" s="22">
        <v>0</v>
      </c>
      <c r="I431" s="22">
        <v>0</v>
      </c>
      <c r="J431" s="22">
        <v>0</v>
      </c>
      <c r="K431" s="22">
        <v>0</v>
      </c>
      <c r="L431" s="22">
        <v>0</v>
      </c>
      <c r="M431" s="22">
        <v>0</v>
      </c>
      <c r="N431" s="22">
        <v>0</v>
      </c>
      <c r="O431" s="22">
        <v>0</v>
      </c>
      <c r="P431" s="22">
        <v>0</v>
      </c>
      <c r="V431" s="121">
        <v>0</v>
      </c>
      <c r="AM431">
        <v>10</v>
      </c>
      <c r="AN431" t="s">
        <v>210</v>
      </c>
      <c r="AO431" s="22">
        <v>0</v>
      </c>
      <c r="AP431" s="22">
        <v>0</v>
      </c>
      <c r="AQ431" s="22">
        <v>0</v>
      </c>
      <c r="AR431" s="22">
        <v>0</v>
      </c>
      <c r="AS431" s="22">
        <v>0</v>
      </c>
      <c r="AT431" s="22">
        <v>0</v>
      </c>
      <c r="AU431" s="22">
        <v>0</v>
      </c>
      <c r="AV431" s="22">
        <v>0</v>
      </c>
      <c r="AW431" s="22">
        <v>0</v>
      </c>
      <c r="AX431" s="22">
        <v>0</v>
      </c>
      <c r="AY431" s="22">
        <v>0</v>
      </c>
      <c r="BE431" t="s">
        <v>210</v>
      </c>
      <c r="BF431" s="22">
        <v>0</v>
      </c>
      <c r="BG431" s="22">
        <v>0</v>
      </c>
      <c r="BH431" s="22">
        <v>0</v>
      </c>
      <c r="BI431" s="22">
        <v>0</v>
      </c>
      <c r="BJ431" s="22">
        <v>0</v>
      </c>
      <c r="BK431" s="22">
        <v>0</v>
      </c>
      <c r="BL431" s="22">
        <v>0</v>
      </c>
      <c r="BM431" s="22">
        <v>0</v>
      </c>
      <c r="BN431" s="22">
        <v>0</v>
      </c>
      <c r="BO431" s="22">
        <v>0</v>
      </c>
      <c r="BP431" s="22">
        <v>0</v>
      </c>
    </row>
    <row r="432" spans="1:68" x14ac:dyDescent="0.35">
      <c r="A432" s="96">
        <v>11</v>
      </c>
      <c r="B432" s="96">
        <v>1</v>
      </c>
      <c r="C432" s="96" t="s">
        <v>251</v>
      </c>
      <c r="D432" t="s">
        <v>573</v>
      </c>
      <c r="E432" s="79" t="s">
        <v>210</v>
      </c>
      <c r="F432" s="85">
        <v>0</v>
      </c>
      <c r="G432" s="22">
        <v>0</v>
      </c>
      <c r="H432" s="22">
        <v>0</v>
      </c>
      <c r="I432" s="22">
        <v>0</v>
      </c>
      <c r="J432" s="22">
        <v>0</v>
      </c>
      <c r="K432" s="22">
        <v>0</v>
      </c>
      <c r="L432" s="22">
        <v>0</v>
      </c>
      <c r="M432" s="22">
        <v>0</v>
      </c>
      <c r="N432" s="22">
        <v>0</v>
      </c>
      <c r="O432" s="22">
        <v>0</v>
      </c>
      <c r="P432" s="22">
        <v>0</v>
      </c>
      <c r="V432" s="121">
        <v>0</v>
      </c>
      <c r="AM432">
        <v>11</v>
      </c>
      <c r="AN432" t="s">
        <v>210</v>
      </c>
      <c r="AO432" s="22">
        <v>0</v>
      </c>
      <c r="AP432" s="22">
        <v>0</v>
      </c>
      <c r="AQ432" s="22">
        <v>0</v>
      </c>
      <c r="AR432" s="22">
        <v>0</v>
      </c>
      <c r="AS432" s="22">
        <v>0</v>
      </c>
      <c r="AT432" s="22">
        <v>0</v>
      </c>
      <c r="AU432" s="22">
        <v>0</v>
      </c>
      <c r="AV432" s="22">
        <v>0</v>
      </c>
      <c r="AW432" s="22">
        <v>0</v>
      </c>
      <c r="AX432" s="22">
        <v>0</v>
      </c>
      <c r="AY432" s="22">
        <v>0</v>
      </c>
      <c r="BE432" t="s">
        <v>210</v>
      </c>
      <c r="BF432" s="22">
        <v>0</v>
      </c>
      <c r="BG432" s="22">
        <v>0</v>
      </c>
      <c r="BH432" s="22">
        <v>0</v>
      </c>
      <c r="BI432" s="22">
        <v>0</v>
      </c>
      <c r="BJ432" s="22">
        <v>0</v>
      </c>
      <c r="BK432" s="22">
        <v>0</v>
      </c>
      <c r="BL432" s="22">
        <v>0</v>
      </c>
      <c r="BM432" s="22">
        <v>0</v>
      </c>
      <c r="BN432" s="22">
        <v>0</v>
      </c>
      <c r="BO432" s="22">
        <v>0</v>
      </c>
      <c r="BP432" s="22">
        <v>0</v>
      </c>
    </row>
    <row r="433" spans="1:68" x14ac:dyDescent="0.35">
      <c r="A433" s="96">
        <v>12</v>
      </c>
      <c r="B433" s="96">
        <v>1</v>
      </c>
      <c r="C433" s="96" t="s">
        <v>234</v>
      </c>
      <c r="D433" t="s">
        <v>573</v>
      </c>
      <c r="E433" s="79" t="s">
        <v>210</v>
      </c>
      <c r="F433" s="85">
        <v>0</v>
      </c>
      <c r="G433" s="22">
        <v>0</v>
      </c>
      <c r="H433" s="22">
        <v>0</v>
      </c>
      <c r="I433" s="22">
        <v>0</v>
      </c>
      <c r="J433" s="22">
        <v>0</v>
      </c>
      <c r="K433" s="22">
        <v>0</v>
      </c>
      <c r="L433" s="22">
        <v>0</v>
      </c>
      <c r="M433" s="22">
        <v>0</v>
      </c>
      <c r="N433" s="22">
        <v>0</v>
      </c>
      <c r="O433" s="22">
        <v>0</v>
      </c>
      <c r="P433" s="22">
        <v>0</v>
      </c>
      <c r="V433" s="121">
        <v>0</v>
      </c>
      <c r="AM433">
        <v>12</v>
      </c>
      <c r="AN433" t="s">
        <v>210</v>
      </c>
      <c r="AO433" s="22">
        <v>0</v>
      </c>
      <c r="AP433" s="22">
        <v>0</v>
      </c>
      <c r="AQ433" s="22">
        <v>0</v>
      </c>
      <c r="AR433" s="22">
        <v>0</v>
      </c>
      <c r="AS433" s="22">
        <v>0</v>
      </c>
      <c r="AT433" s="22">
        <v>0</v>
      </c>
      <c r="AU433" s="22">
        <v>0</v>
      </c>
      <c r="AV433" s="22">
        <v>0</v>
      </c>
      <c r="AW433" s="22">
        <v>0</v>
      </c>
      <c r="AX433" s="22">
        <v>0</v>
      </c>
      <c r="AY433" s="22">
        <v>0</v>
      </c>
      <c r="BE433" t="s">
        <v>210</v>
      </c>
      <c r="BF433" s="22">
        <v>0</v>
      </c>
      <c r="BG433" s="22">
        <v>0</v>
      </c>
      <c r="BH433" s="22">
        <v>0</v>
      </c>
      <c r="BI433" s="22">
        <v>0</v>
      </c>
      <c r="BJ433" s="22">
        <v>0</v>
      </c>
      <c r="BK433" s="22">
        <v>0</v>
      </c>
      <c r="BL433" s="22">
        <v>0</v>
      </c>
      <c r="BM433" s="22">
        <v>0</v>
      </c>
      <c r="BN433" s="22">
        <v>0</v>
      </c>
      <c r="BO433" s="22">
        <v>0</v>
      </c>
      <c r="BP433" s="22">
        <v>0</v>
      </c>
    </row>
    <row r="434" spans="1:68" x14ac:dyDescent="0.35">
      <c r="A434" s="96">
        <v>13</v>
      </c>
      <c r="B434" s="96">
        <v>1</v>
      </c>
      <c r="C434" s="96" t="s">
        <v>251</v>
      </c>
      <c r="D434" t="s">
        <v>573</v>
      </c>
      <c r="E434" s="79" t="s">
        <v>210</v>
      </c>
      <c r="F434" s="85">
        <v>0</v>
      </c>
      <c r="G434" s="22">
        <v>0</v>
      </c>
      <c r="H434" s="22">
        <v>0</v>
      </c>
      <c r="I434" s="22">
        <v>0</v>
      </c>
      <c r="J434" s="22">
        <v>0</v>
      </c>
      <c r="K434" s="22">
        <v>0</v>
      </c>
      <c r="L434" s="22">
        <v>0</v>
      </c>
      <c r="M434" s="22">
        <v>0</v>
      </c>
      <c r="N434" s="22">
        <v>0</v>
      </c>
      <c r="O434" s="22">
        <v>0</v>
      </c>
      <c r="P434" s="22">
        <v>0</v>
      </c>
      <c r="V434" s="121">
        <v>0</v>
      </c>
      <c r="AM434">
        <v>13</v>
      </c>
      <c r="AN434" t="s">
        <v>210</v>
      </c>
      <c r="AO434" s="22">
        <v>0</v>
      </c>
      <c r="AP434" s="22">
        <v>0</v>
      </c>
      <c r="AQ434" s="22">
        <v>0</v>
      </c>
      <c r="AR434" s="22">
        <v>0</v>
      </c>
      <c r="AS434" s="22">
        <v>0</v>
      </c>
      <c r="AT434" s="22">
        <v>0</v>
      </c>
      <c r="AU434" s="22">
        <v>0</v>
      </c>
      <c r="AV434" s="22">
        <v>0</v>
      </c>
      <c r="AW434" s="22">
        <v>0</v>
      </c>
      <c r="AX434" s="22">
        <v>0</v>
      </c>
      <c r="AY434" s="22">
        <v>0</v>
      </c>
      <c r="BE434" t="s">
        <v>210</v>
      </c>
      <c r="BF434" s="22">
        <v>0</v>
      </c>
      <c r="BG434" s="22">
        <v>0</v>
      </c>
      <c r="BH434" s="22">
        <v>0</v>
      </c>
      <c r="BI434" s="22">
        <v>0</v>
      </c>
      <c r="BJ434" s="22">
        <v>0</v>
      </c>
      <c r="BK434" s="22">
        <v>0</v>
      </c>
      <c r="BL434" s="22">
        <v>0</v>
      </c>
      <c r="BM434" s="22">
        <v>0</v>
      </c>
      <c r="BN434" s="22">
        <v>0</v>
      </c>
      <c r="BO434" s="22">
        <v>0</v>
      </c>
      <c r="BP434" s="22">
        <v>0</v>
      </c>
    </row>
    <row r="435" spans="1:68" x14ac:dyDescent="0.35">
      <c r="A435" s="96">
        <v>14</v>
      </c>
      <c r="B435" s="96">
        <v>1</v>
      </c>
      <c r="C435" s="96" t="s">
        <v>251</v>
      </c>
      <c r="D435" t="s">
        <v>573</v>
      </c>
      <c r="E435" s="79" t="s">
        <v>210</v>
      </c>
      <c r="F435" s="85">
        <v>0</v>
      </c>
      <c r="G435" s="22">
        <v>0</v>
      </c>
      <c r="H435" s="22">
        <v>0</v>
      </c>
      <c r="I435" s="22">
        <v>0</v>
      </c>
      <c r="J435" s="22">
        <v>0</v>
      </c>
      <c r="K435" s="22">
        <v>0</v>
      </c>
      <c r="L435" s="22">
        <v>0</v>
      </c>
      <c r="M435" s="22">
        <v>0</v>
      </c>
      <c r="N435" s="22">
        <v>0</v>
      </c>
      <c r="O435" s="22">
        <v>0</v>
      </c>
      <c r="P435" s="22">
        <v>0</v>
      </c>
      <c r="V435" s="121">
        <v>0</v>
      </c>
      <c r="AM435">
        <v>14</v>
      </c>
      <c r="AN435" t="s">
        <v>210</v>
      </c>
      <c r="AO435" s="22">
        <v>0</v>
      </c>
      <c r="AP435" s="22">
        <v>0</v>
      </c>
      <c r="AQ435" s="22">
        <v>0</v>
      </c>
      <c r="AR435" s="22">
        <v>0</v>
      </c>
      <c r="AS435" s="22">
        <v>0</v>
      </c>
      <c r="AT435" s="22">
        <v>0</v>
      </c>
      <c r="AU435" s="22">
        <v>0</v>
      </c>
      <c r="AV435" s="22">
        <v>0</v>
      </c>
      <c r="AW435" s="22">
        <v>0</v>
      </c>
      <c r="AX435" s="22">
        <v>0</v>
      </c>
      <c r="AY435" s="22">
        <v>0</v>
      </c>
      <c r="BE435" t="s">
        <v>210</v>
      </c>
      <c r="BF435" s="22">
        <v>0</v>
      </c>
      <c r="BG435" s="22">
        <v>0</v>
      </c>
      <c r="BH435" s="22">
        <v>0</v>
      </c>
      <c r="BI435" s="22">
        <v>0</v>
      </c>
      <c r="BJ435" s="22">
        <v>0</v>
      </c>
      <c r="BK435" s="22">
        <v>0</v>
      </c>
      <c r="BL435" s="22">
        <v>0</v>
      </c>
      <c r="BM435" s="22">
        <v>0</v>
      </c>
      <c r="BN435" s="22">
        <v>0</v>
      </c>
      <c r="BO435" s="22">
        <v>0</v>
      </c>
      <c r="BP435" s="22">
        <v>0</v>
      </c>
    </row>
    <row r="436" spans="1:68" x14ac:dyDescent="0.35">
      <c r="A436" s="96">
        <v>15</v>
      </c>
      <c r="B436" s="96">
        <v>1</v>
      </c>
      <c r="C436" s="96" t="s">
        <v>235</v>
      </c>
      <c r="D436" t="s">
        <v>573</v>
      </c>
      <c r="E436" s="79" t="s">
        <v>210</v>
      </c>
      <c r="F436" s="85">
        <v>0</v>
      </c>
      <c r="G436" s="22">
        <v>0</v>
      </c>
      <c r="H436" s="22">
        <v>0</v>
      </c>
      <c r="I436" s="22">
        <v>0</v>
      </c>
      <c r="J436" s="22">
        <v>0</v>
      </c>
      <c r="K436" s="22">
        <v>0</v>
      </c>
      <c r="L436" s="22">
        <v>0</v>
      </c>
      <c r="M436" s="22">
        <v>0</v>
      </c>
      <c r="N436" s="22">
        <v>0</v>
      </c>
      <c r="O436" s="22">
        <v>0</v>
      </c>
      <c r="P436" s="22">
        <v>0</v>
      </c>
      <c r="V436" s="121">
        <v>0</v>
      </c>
      <c r="AM436">
        <v>15</v>
      </c>
      <c r="AN436" t="s">
        <v>210</v>
      </c>
      <c r="AO436" s="22">
        <v>0</v>
      </c>
      <c r="AP436" s="22">
        <v>0</v>
      </c>
      <c r="AQ436" s="22">
        <v>0</v>
      </c>
      <c r="AR436" s="22">
        <v>0</v>
      </c>
      <c r="AS436" s="22">
        <v>0</v>
      </c>
      <c r="AT436" s="22">
        <v>0</v>
      </c>
      <c r="AU436" s="22">
        <v>0</v>
      </c>
      <c r="AV436" s="22">
        <v>0</v>
      </c>
      <c r="AW436" s="22">
        <v>0</v>
      </c>
      <c r="AX436" s="22">
        <v>0</v>
      </c>
      <c r="AY436" s="22">
        <v>0</v>
      </c>
      <c r="BE436" t="s">
        <v>210</v>
      </c>
      <c r="BF436" s="22">
        <v>0</v>
      </c>
      <c r="BG436" s="22">
        <v>0</v>
      </c>
      <c r="BH436" s="22">
        <v>0</v>
      </c>
      <c r="BI436" s="22">
        <v>0</v>
      </c>
      <c r="BJ436" s="22">
        <v>0</v>
      </c>
      <c r="BK436" s="22">
        <v>0</v>
      </c>
      <c r="BL436" s="22">
        <v>0</v>
      </c>
      <c r="BM436" s="22">
        <v>0</v>
      </c>
      <c r="BN436" s="22">
        <v>0</v>
      </c>
      <c r="BO436" s="22">
        <v>0</v>
      </c>
      <c r="BP436" s="22">
        <v>0</v>
      </c>
    </row>
    <row r="437" spans="1:68" x14ac:dyDescent="0.35">
      <c r="A437" s="96">
        <v>16</v>
      </c>
      <c r="B437" s="96">
        <v>2</v>
      </c>
      <c r="C437" s="96" t="s">
        <v>585</v>
      </c>
      <c r="D437" t="s">
        <v>573</v>
      </c>
      <c r="E437" s="79" t="s">
        <v>210</v>
      </c>
      <c r="F437" s="85">
        <v>0</v>
      </c>
      <c r="G437" s="22">
        <v>0</v>
      </c>
      <c r="H437" s="22">
        <v>0</v>
      </c>
      <c r="I437" s="22">
        <v>0</v>
      </c>
      <c r="J437" s="22">
        <v>0</v>
      </c>
      <c r="K437" s="22">
        <v>0</v>
      </c>
      <c r="L437" s="22">
        <v>0</v>
      </c>
      <c r="M437" s="22">
        <v>0</v>
      </c>
      <c r="N437" s="22">
        <v>0</v>
      </c>
      <c r="O437" s="22">
        <v>0</v>
      </c>
      <c r="P437" s="22">
        <v>0</v>
      </c>
      <c r="V437" s="121">
        <v>0</v>
      </c>
      <c r="AM437">
        <v>16</v>
      </c>
      <c r="AN437" t="s">
        <v>210</v>
      </c>
      <c r="AO437" s="22">
        <v>0</v>
      </c>
      <c r="AP437" s="22">
        <v>0</v>
      </c>
      <c r="AQ437" s="22">
        <v>0</v>
      </c>
      <c r="AR437" s="22">
        <v>0</v>
      </c>
      <c r="AS437" s="22">
        <v>0</v>
      </c>
      <c r="AT437" s="22">
        <v>0</v>
      </c>
      <c r="AU437" s="22">
        <v>0</v>
      </c>
      <c r="AV437" s="22">
        <v>0</v>
      </c>
      <c r="AW437" s="22">
        <v>0</v>
      </c>
      <c r="AX437" s="22">
        <v>0</v>
      </c>
      <c r="AY437" s="22">
        <v>0</v>
      </c>
      <c r="BE437" t="s">
        <v>210</v>
      </c>
      <c r="BF437" s="22">
        <v>0</v>
      </c>
      <c r="BG437" s="22">
        <v>0</v>
      </c>
      <c r="BH437" s="22">
        <v>0</v>
      </c>
      <c r="BI437" s="22">
        <v>0</v>
      </c>
      <c r="BJ437" s="22">
        <v>0</v>
      </c>
      <c r="BK437" s="22">
        <v>0</v>
      </c>
      <c r="BL437" s="22">
        <v>0</v>
      </c>
      <c r="BM437" s="22">
        <v>0</v>
      </c>
      <c r="BN437" s="22">
        <v>0</v>
      </c>
      <c r="BO437" s="22">
        <v>0</v>
      </c>
      <c r="BP437" s="22">
        <v>0</v>
      </c>
    </row>
    <row r="438" spans="1:68" x14ac:dyDescent="0.35">
      <c r="A438" s="96">
        <v>17</v>
      </c>
      <c r="B438" s="96">
        <v>2</v>
      </c>
      <c r="C438" s="96" t="s">
        <v>585</v>
      </c>
      <c r="D438" t="s">
        <v>573</v>
      </c>
      <c r="E438" s="79" t="s">
        <v>210</v>
      </c>
      <c r="F438" s="85">
        <v>0</v>
      </c>
      <c r="G438" s="22">
        <v>0</v>
      </c>
      <c r="H438" s="22">
        <v>0</v>
      </c>
      <c r="I438" s="22">
        <v>0</v>
      </c>
      <c r="J438" s="22">
        <v>0</v>
      </c>
      <c r="K438" s="22">
        <v>0</v>
      </c>
      <c r="L438" s="22">
        <v>0</v>
      </c>
      <c r="M438" s="22">
        <v>0</v>
      </c>
      <c r="N438" s="22">
        <v>0</v>
      </c>
      <c r="O438" s="22">
        <v>0</v>
      </c>
      <c r="P438" s="22">
        <v>0</v>
      </c>
      <c r="V438" s="121">
        <v>0</v>
      </c>
      <c r="AM438">
        <v>17</v>
      </c>
      <c r="AN438" t="s">
        <v>210</v>
      </c>
      <c r="AO438" s="22">
        <v>0</v>
      </c>
      <c r="AP438" s="22">
        <v>0</v>
      </c>
      <c r="AQ438" s="22">
        <v>0</v>
      </c>
      <c r="AR438" s="22">
        <v>0</v>
      </c>
      <c r="AS438" s="22">
        <v>0</v>
      </c>
      <c r="AT438" s="22">
        <v>0</v>
      </c>
      <c r="AU438" s="22">
        <v>0</v>
      </c>
      <c r="AV438" s="22">
        <v>0</v>
      </c>
      <c r="AW438" s="22">
        <v>0</v>
      </c>
      <c r="AX438" s="22">
        <v>0</v>
      </c>
      <c r="AY438" s="22">
        <v>0</v>
      </c>
      <c r="BE438" t="s">
        <v>210</v>
      </c>
      <c r="BF438" s="22">
        <v>0</v>
      </c>
      <c r="BG438" s="22">
        <v>0</v>
      </c>
      <c r="BH438" s="22">
        <v>0</v>
      </c>
      <c r="BI438" s="22">
        <v>0</v>
      </c>
      <c r="BJ438" s="22">
        <v>0</v>
      </c>
      <c r="BK438" s="22">
        <v>0</v>
      </c>
      <c r="BL438" s="22">
        <v>0</v>
      </c>
      <c r="BM438" s="22">
        <v>0</v>
      </c>
      <c r="BN438" s="22">
        <v>0</v>
      </c>
      <c r="BO438" s="22">
        <v>0</v>
      </c>
      <c r="BP438" s="22">
        <v>0</v>
      </c>
    </row>
    <row r="439" spans="1:68" x14ac:dyDescent="0.35">
      <c r="A439" s="96">
        <v>18</v>
      </c>
      <c r="B439" s="96">
        <v>2</v>
      </c>
      <c r="C439" s="96" t="s">
        <v>584</v>
      </c>
      <c r="D439" t="s">
        <v>573</v>
      </c>
      <c r="E439" s="79" t="s">
        <v>210</v>
      </c>
      <c r="F439" s="85">
        <v>0</v>
      </c>
      <c r="G439" s="22">
        <v>0</v>
      </c>
      <c r="H439" s="22">
        <v>0</v>
      </c>
      <c r="I439" s="22">
        <v>0</v>
      </c>
      <c r="J439" s="22">
        <v>0</v>
      </c>
      <c r="K439" s="22">
        <v>0</v>
      </c>
      <c r="L439" s="22">
        <v>0</v>
      </c>
      <c r="M439" s="22">
        <v>0</v>
      </c>
      <c r="N439" s="22">
        <v>0</v>
      </c>
      <c r="O439" s="22">
        <v>0</v>
      </c>
      <c r="P439" s="22">
        <v>0</v>
      </c>
      <c r="V439" s="121">
        <v>0</v>
      </c>
      <c r="AM439">
        <v>18</v>
      </c>
      <c r="AN439" t="s">
        <v>210</v>
      </c>
      <c r="AO439" s="22">
        <v>0</v>
      </c>
      <c r="AP439" s="22">
        <v>0</v>
      </c>
      <c r="AQ439" s="22">
        <v>0</v>
      </c>
      <c r="AR439" s="22">
        <v>0</v>
      </c>
      <c r="AS439" s="22">
        <v>0</v>
      </c>
      <c r="AT439" s="22">
        <v>0</v>
      </c>
      <c r="AU439" s="22">
        <v>0</v>
      </c>
      <c r="AV439" s="22">
        <v>0</v>
      </c>
      <c r="AW439" s="22">
        <v>0</v>
      </c>
      <c r="AX439" s="22">
        <v>0</v>
      </c>
      <c r="AY439" s="22">
        <v>0</v>
      </c>
      <c r="BE439" t="s">
        <v>210</v>
      </c>
      <c r="BF439" s="22">
        <v>0</v>
      </c>
      <c r="BG439" s="22">
        <v>0</v>
      </c>
      <c r="BH439" s="22">
        <v>0</v>
      </c>
      <c r="BI439" s="22">
        <v>0</v>
      </c>
      <c r="BJ439" s="22">
        <v>0</v>
      </c>
      <c r="BK439" s="22">
        <v>0</v>
      </c>
      <c r="BL439" s="22">
        <v>0</v>
      </c>
      <c r="BM439" s="22">
        <v>0</v>
      </c>
      <c r="BN439" s="22">
        <v>0</v>
      </c>
      <c r="BO439" s="22">
        <v>0</v>
      </c>
      <c r="BP439" s="22">
        <v>0</v>
      </c>
    </row>
    <row r="440" spans="1:68" x14ac:dyDescent="0.35">
      <c r="A440" s="96">
        <v>19</v>
      </c>
      <c r="B440" s="96">
        <v>2</v>
      </c>
      <c r="C440" s="96" t="s">
        <v>585</v>
      </c>
      <c r="D440" t="s">
        <v>573</v>
      </c>
      <c r="E440" s="79" t="s">
        <v>210</v>
      </c>
      <c r="F440" s="85">
        <v>0</v>
      </c>
      <c r="G440" s="22">
        <v>0</v>
      </c>
      <c r="H440" s="22">
        <v>0</v>
      </c>
      <c r="I440" s="22">
        <v>0</v>
      </c>
      <c r="J440" s="22">
        <v>0</v>
      </c>
      <c r="K440" s="22">
        <v>0</v>
      </c>
      <c r="L440" s="22">
        <v>0</v>
      </c>
      <c r="M440" s="22">
        <v>0</v>
      </c>
      <c r="N440" s="22">
        <v>0</v>
      </c>
      <c r="O440" s="22">
        <v>0</v>
      </c>
      <c r="P440" s="22">
        <v>0</v>
      </c>
      <c r="V440" s="121">
        <v>0</v>
      </c>
      <c r="AM440">
        <v>19</v>
      </c>
      <c r="AN440" t="s">
        <v>210</v>
      </c>
      <c r="AO440" s="22">
        <v>0</v>
      </c>
      <c r="AP440" s="22">
        <v>0</v>
      </c>
      <c r="AQ440" s="22">
        <v>0</v>
      </c>
      <c r="AR440" s="22">
        <v>0</v>
      </c>
      <c r="AS440" s="22">
        <v>0</v>
      </c>
      <c r="AT440" s="22">
        <v>0</v>
      </c>
      <c r="AU440" s="22">
        <v>0</v>
      </c>
      <c r="AV440" s="22">
        <v>0</v>
      </c>
      <c r="AW440" s="22">
        <v>0</v>
      </c>
      <c r="AX440" s="22">
        <v>0</v>
      </c>
      <c r="AY440" s="22">
        <v>0</v>
      </c>
      <c r="BE440" t="s">
        <v>210</v>
      </c>
      <c r="BF440" s="22">
        <v>0</v>
      </c>
      <c r="BG440" s="22">
        <v>0</v>
      </c>
      <c r="BH440" s="22">
        <v>0</v>
      </c>
      <c r="BI440" s="22">
        <v>0</v>
      </c>
      <c r="BJ440" s="22">
        <v>0</v>
      </c>
      <c r="BK440" s="22">
        <v>0</v>
      </c>
      <c r="BL440" s="22">
        <v>0</v>
      </c>
      <c r="BM440" s="22">
        <v>0</v>
      </c>
      <c r="BN440" s="22">
        <v>0</v>
      </c>
      <c r="BO440" s="22">
        <v>0</v>
      </c>
      <c r="BP440" s="22">
        <v>0</v>
      </c>
    </row>
    <row r="441" spans="1:68" x14ac:dyDescent="0.35">
      <c r="A441" s="96">
        <v>20</v>
      </c>
      <c r="B441" s="96">
        <v>2</v>
      </c>
      <c r="C441" s="96" t="s">
        <v>585</v>
      </c>
      <c r="D441" t="s">
        <v>573</v>
      </c>
      <c r="E441" s="79" t="s">
        <v>210</v>
      </c>
      <c r="F441" s="85">
        <v>0</v>
      </c>
      <c r="G441" s="22">
        <v>0</v>
      </c>
      <c r="H441" s="22">
        <v>0</v>
      </c>
      <c r="I441" s="22">
        <v>0</v>
      </c>
      <c r="J441" s="22">
        <v>0</v>
      </c>
      <c r="K441" s="22">
        <v>0</v>
      </c>
      <c r="L441" s="22">
        <v>0</v>
      </c>
      <c r="M441" s="22">
        <v>0</v>
      </c>
      <c r="N441" s="22">
        <v>0</v>
      </c>
      <c r="O441" s="22">
        <v>0</v>
      </c>
      <c r="P441" s="22">
        <v>0</v>
      </c>
      <c r="V441" s="121">
        <v>0</v>
      </c>
      <c r="AM441">
        <v>20</v>
      </c>
      <c r="AN441" t="s">
        <v>210</v>
      </c>
      <c r="AO441" s="22">
        <v>0</v>
      </c>
      <c r="AP441" s="22">
        <v>0</v>
      </c>
      <c r="AQ441" s="22">
        <v>0</v>
      </c>
      <c r="AR441" s="22">
        <v>0</v>
      </c>
      <c r="AS441" s="22">
        <v>0</v>
      </c>
      <c r="AT441" s="22">
        <v>0</v>
      </c>
      <c r="AU441" s="22">
        <v>0</v>
      </c>
      <c r="AV441" s="22">
        <v>0</v>
      </c>
      <c r="AW441" s="22">
        <v>0</v>
      </c>
      <c r="AX441" s="22">
        <v>0</v>
      </c>
      <c r="AY441" s="22">
        <v>0</v>
      </c>
      <c r="BE441" t="s">
        <v>210</v>
      </c>
      <c r="BF441" s="22">
        <v>0</v>
      </c>
      <c r="BG441" s="22">
        <v>0</v>
      </c>
      <c r="BH441" s="22">
        <v>0</v>
      </c>
      <c r="BI441" s="22">
        <v>0</v>
      </c>
      <c r="BJ441" s="22">
        <v>0</v>
      </c>
      <c r="BK441" s="22">
        <v>0</v>
      </c>
      <c r="BL441" s="22">
        <v>0</v>
      </c>
      <c r="BM441" s="22">
        <v>0</v>
      </c>
      <c r="BN441" s="22">
        <v>0</v>
      </c>
      <c r="BO441" s="22">
        <v>0</v>
      </c>
      <c r="BP441" s="22">
        <v>0</v>
      </c>
    </row>
    <row r="442" spans="1:68" x14ac:dyDescent="0.35">
      <c r="A442" s="96">
        <v>21</v>
      </c>
      <c r="B442" s="96">
        <v>2</v>
      </c>
      <c r="C442" s="96" t="s">
        <v>234</v>
      </c>
      <c r="D442" t="s">
        <v>573</v>
      </c>
      <c r="E442" s="79" t="s">
        <v>210</v>
      </c>
      <c r="F442" s="85">
        <v>0</v>
      </c>
      <c r="G442" s="22">
        <v>0</v>
      </c>
      <c r="H442" s="22">
        <v>0</v>
      </c>
      <c r="I442" s="22">
        <v>0</v>
      </c>
      <c r="J442" s="22">
        <v>0</v>
      </c>
      <c r="K442" s="22">
        <v>0</v>
      </c>
      <c r="L442" s="22">
        <v>0</v>
      </c>
      <c r="M442" s="22">
        <v>0</v>
      </c>
      <c r="N442" s="22">
        <v>0</v>
      </c>
      <c r="O442" s="22">
        <v>0</v>
      </c>
      <c r="P442" s="22">
        <v>0</v>
      </c>
      <c r="V442" s="121">
        <v>0</v>
      </c>
      <c r="AM442">
        <v>21</v>
      </c>
      <c r="AN442" t="s">
        <v>210</v>
      </c>
      <c r="AO442" s="22">
        <v>0</v>
      </c>
      <c r="AP442" s="22">
        <v>0</v>
      </c>
      <c r="AQ442" s="22">
        <v>0</v>
      </c>
      <c r="AR442" s="22">
        <v>0</v>
      </c>
      <c r="AS442" s="22">
        <v>0</v>
      </c>
      <c r="AT442" s="22">
        <v>0</v>
      </c>
      <c r="AU442" s="22">
        <v>0</v>
      </c>
      <c r="AV442" s="22">
        <v>0</v>
      </c>
      <c r="AW442" s="22">
        <v>0</v>
      </c>
      <c r="AX442" s="22">
        <v>0</v>
      </c>
      <c r="AY442" s="22">
        <v>0</v>
      </c>
      <c r="BE442" t="s">
        <v>210</v>
      </c>
      <c r="BF442" s="22">
        <v>0</v>
      </c>
      <c r="BG442" s="22">
        <v>0</v>
      </c>
      <c r="BH442" s="22">
        <v>0</v>
      </c>
      <c r="BI442" s="22">
        <v>0</v>
      </c>
      <c r="BJ442" s="22">
        <v>0</v>
      </c>
      <c r="BK442" s="22">
        <v>0</v>
      </c>
      <c r="BL442" s="22">
        <v>0</v>
      </c>
      <c r="BM442" s="22">
        <v>0</v>
      </c>
      <c r="BN442" s="22">
        <v>0</v>
      </c>
      <c r="BO442" s="22">
        <v>0</v>
      </c>
      <c r="BP442" s="22">
        <v>0</v>
      </c>
    </row>
    <row r="443" spans="1:68" x14ac:dyDescent="0.35">
      <c r="A443" s="96">
        <v>22</v>
      </c>
      <c r="B443" s="96">
        <v>2</v>
      </c>
      <c r="C443" s="96" t="s">
        <v>529</v>
      </c>
      <c r="D443" t="s">
        <v>573</v>
      </c>
      <c r="E443" s="79" t="s">
        <v>210</v>
      </c>
      <c r="F443" s="85">
        <v>-360</v>
      </c>
      <c r="G443" s="22">
        <v>0</v>
      </c>
      <c r="H443" s="22">
        <v>-360</v>
      </c>
      <c r="I443" s="22">
        <v>0</v>
      </c>
      <c r="J443" s="22">
        <v>0</v>
      </c>
      <c r="K443" s="22">
        <v>0</v>
      </c>
      <c r="L443" s="22">
        <v>0</v>
      </c>
      <c r="M443" s="22">
        <v>0</v>
      </c>
      <c r="N443" s="22">
        <v>0</v>
      </c>
      <c r="O443" s="22">
        <v>0</v>
      </c>
      <c r="P443" s="22">
        <v>0</v>
      </c>
      <c r="V443" s="121">
        <v>0</v>
      </c>
      <c r="AM443">
        <v>22</v>
      </c>
      <c r="AN443" t="s">
        <v>210</v>
      </c>
      <c r="AO443" s="22">
        <v>-360</v>
      </c>
      <c r="AP443" s="22">
        <v>0</v>
      </c>
      <c r="AQ443" s="22">
        <v>-360</v>
      </c>
      <c r="AR443" s="22">
        <v>0</v>
      </c>
      <c r="AS443" s="22">
        <v>0</v>
      </c>
      <c r="AT443" s="22">
        <v>0</v>
      </c>
      <c r="AU443" s="22">
        <v>0</v>
      </c>
      <c r="AV443" s="22">
        <v>0</v>
      </c>
      <c r="AW443" s="22">
        <v>0</v>
      </c>
      <c r="AX443" s="22">
        <v>0</v>
      </c>
      <c r="AY443" s="22">
        <v>0</v>
      </c>
      <c r="BE443" t="s">
        <v>210</v>
      </c>
      <c r="BF443" s="22">
        <v>-360</v>
      </c>
      <c r="BG443" s="22">
        <v>0</v>
      </c>
      <c r="BH443" s="22">
        <v>-360</v>
      </c>
      <c r="BI443" s="22">
        <v>0</v>
      </c>
      <c r="BJ443" s="22">
        <v>0</v>
      </c>
      <c r="BK443" s="22">
        <v>0</v>
      </c>
      <c r="BL443" s="22">
        <v>0</v>
      </c>
      <c r="BM443" s="22">
        <v>0</v>
      </c>
      <c r="BN443" s="22">
        <v>0</v>
      </c>
      <c r="BO443" s="22">
        <v>0</v>
      </c>
      <c r="BP443" s="22">
        <v>0</v>
      </c>
    </row>
    <row r="444" spans="1:68" x14ac:dyDescent="0.35">
      <c r="A444" s="96">
        <v>23</v>
      </c>
      <c r="B444" s="96">
        <v>2</v>
      </c>
      <c r="C444" s="96" t="s">
        <v>234</v>
      </c>
      <c r="D444" t="s">
        <v>573</v>
      </c>
      <c r="E444" s="79" t="s">
        <v>210</v>
      </c>
      <c r="F444" s="85">
        <v>0</v>
      </c>
      <c r="G444" s="22">
        <v>0</v>
      </c>
      <c r="H444" s="22">
        <v>0</v>
      </c>
      <c r="I444" s="22">
        <v>0</v>
      </c>
      <c r="J444" s="22">
        <v>0</v>
      </c>
      <c r="K444" s="22">
        <v>0</v>
      </c>
      <c r="L444" s="22">
        <v>0</v>
      </c>
      <c r="M444" s="22">
        <v>0</v>
      </c>
      <c r="N444" s="22">
        <v>0</v>
      </c>
      <c r="O444" s="22">
        <v>0</v>
      </c>
      <c r="P444" s="22">
        <v>0</v>
      </c>
      <c r="V444" s="121">
        <v>0</v>
      </c>
      <c r="AM444">
        <v>23</v>
      </c>
      <c r="AN444" t="s">
        <v>210</v>
      </c>
      <c r="AO444" s="22">
        <v>0</v>
      </c>
      <c r="AP444" s="22">
        <v>0</v>
      </c>
      <c r="AQ444" s="22">
        <v>0</v>
      </c>
      <c r="AR444" s="22">
        <v>0</v>
      </c>
      <c r="AS444" s="22">
        <v>0</v>
      </c>
      <c r="AT444" s="22">
        <v>0</v>
      </c>
      <c r="AU444" s="22">
        <v>0</v>
      </c>
      <c r="AV444" s="22">
        <v>0</v>
      </c>
      <c r="AW444" s="22">
        <v>0</v>
      </c>
      <c r="AX444" s="22">
        <v>0</v>
      </c>
      <c r="AY444" s="22">
        <v>0</v>
      </c>
      <c r="BE444" t="s">
        <v>210</v>
      </c>
      <c r="BF444" s="22">
        <v>0</v>
      </c>
      <c r="BG444" s="22">
        <v>0</v>
      </c>
      <c r="BH444" s="22">
        <v>0</v>
      </c>
      <c r="BI444" s="22">
        <v>0</v>
      </c>
      <c r="BJ444" s="22">
        <v>0</v>
      </c>
      <c r="BK444" s="22">
        <v>0</v>
      </c>
      <c r="BL444" s="22">
        <v>0</v>
      </c>
      <c r="BM444" s="22">
        <v>0</v>
      </c>
      <c r="BN444" s="22">
        <v>0</v>
      </c>
      <c r="BO444" s="22">
        <v>0</v>
      </c>
      <c r="BP444" s="22">
        <v>0</v>
      </c>
    </row>
    <row r="445" spans="1:68" x14ac:dyDescent="0.35">
      <c r="A445" s="96">
        <v>24</v>
      </c>
      <c r="B445" s="96">
        <v>2</v>
      </c>
      <c r="C445" s="96" t="s">
        <v>234</v>
      </c>
      <c r="D445" t="s">
        <v>573</v>
      </c>
      <c r="E445" s="79" t="s">
        <v>210</v>
      </c>
      <c r="F445" s="85">
        <v>0</v>
      </c>
      <c r="G445" s="22">
        <v>0</v>
      </c>
      <c r="H445" s="22">
        <v>0</v>
      </c>
      <c r="I445" s="22">
        <v>0</v>
      </c>
      <c r="J445" s="22">
        <v>0</v>
      </c>
      <c r="K445" s="22">
        <v>0</v>
      </c>
      <c r="L445" s="22">
        <v>0</v>
      </c>
      <c r="M445" s="22">
        <v>0</v>
      </c>
      <c r="N445" s="22">
        <v>0</v>
      </c>
      <c r="O445" s="22">
        <v>0</v>
      </c>
      <c r="P445" s="22">
        <v>0</v>
      </c>
      <c r="V445" s="121">
        <v>0</v>
      </c>
      <c r="AM445">
        <v>24</v>
      </c>
      <c r="AN445" t="s">
        <v>210</v>
      </c>
      <c r="AO445" s="22">
        <v>0</v>
      </c>
      <c r="AP445" s="22">
        <v>0</v>
      </c>
      <c r="AQ445" s="22">
        <v>0</v>
      </c>
      <c r="AR445" s="22">
        <v>0</v>
      </c>
      <c r="AS445" s="22">
        <v>0</v>
      </c>
      <c r="AT445" s="22">
        <v>0</v>
      </c>
      <c r="AU445" s="22">
        <v>0</v>
      </c>
      <c r="AV445" s="22">
        <v>0</v>
      </c>
      <c r="AW445" s="22">
        <v>0</v>
      </c>
      <c r="AX445" s="22">
        <v>0</v>
      </c>
      <c r="AY445" s="22">
        <v>0</v>
      </c>
      <c r="BE445" t="s">
        <v>210</v>
      </c>
      <c r="BF445" s="22">
        <v>0</v>
      </c>
      <c r="BG445" s="22">
        <v>0</v>
      </c>
      <c r="BH445" s="22">
        <v>0</v>
      </c>
      <c r="BI445" s="22">
        <v>0</v>
      </c>
      <c r="BJ445" s="22">
        <v>0</v>
      </c>
      <c r="BK445" s="22">
        <v>0</v>
      </c>
      <c r="BL445" s="22">
        <v>0</v>
      </c>
      <c r="BM445" s="22">
        <v>0</v>
      </c>
      <c r="BN445" s="22">
        <v>0</v>
      </c>
      <c r="BO445" s="22">
        <v>0</v>
      </c>
      <c r="BP445" s="22">
        <v>0</v>
      </c>
    </row>
    <row r="446" spans="1:68" x14ac:dyDescent="0.35">
      <c r="A446" s="96">
        <v>25</v>
      </c>
      <c r="B446" s="96">
        <v>2</v>
      </c>
      <c r="C446" s="96" t="s">
        <v>235</v>
      </c>
      <c r="D446" t="s">
        <v>573</v>
      </c>
      <c r="E446" s="79" t="s">
        <v>210</v>
      </c>
      <c r="F446" s="85">
        <v>0</v>
      </c>
      <c r="G446" s="22">
        <v>0</v>
      </c>
      <c r="H446" s="22">
        <v>0</v>
      </c>
      <c r="I446" s="22">
        <v>0</v>
      </c>
      <c r="J446" s="22">
        <v>0</v>
      </c>
      <c r="K446" s="22">
        <v>0</v>
      </c>
      <c r="L446" s="22">
        <v>0</v>
      </c>
      <c r="M446" s="22">
        <v>0</v>
      </c>
      <c r="N446" s="22">
        <v>0</v>
      </c>
      <c r="O446" s="22">
        <v>0</v>
      </c>
      <c r="P446" s="22">
        <v>0</v>
      </c>
      <c r="V446" s="121">
        <v>0</v>
      </c>
      <c r="AM446">
        <v>25</v>
      </c>
      <c r="AN446" t="s">
        <v>210</v>
      </c>
      <c r="AO446" s="22">
        <v>0</v>
      </c>
      <c r="AP446" s="22">
        <v>0</v>
      </c>
      <c r="AQ446" s="22">
        <v>0</v>
      </c>
      <c r="AR446" s="22">
        <v>0</v>
      </c>
      <c r="AS446" s="22">
        <v>0</v>
      </c>
      <c r="AT446" s="22">
        <v>0</v>
      </c>
      <c r="AU446" s="22">
        <v>0</v>
      </c>
      <c r="AV446" s="22">
        <v>0</v>
      </c>
      <c r="AW446" s="22">
        <v>0</v>
      </c>
      <c r="AX446" s="22">
        <v>0</v>
      </c>
      <c r="AY446" s="22">
        <v>0</v>
      </c>
      <c r="BE446" t="s">
        <v>210</v>
      </c>
      <c r="BF446" s="22">
        <v>0</v>
      </c>
      <c r="BG446" s="22">
        <v>0</v>
      </c>
      <c r="BH446" s="22">
        <v>0</v>
      </c>
      <c r="BI446" s="22">
        <v>0</v>
      </c>
      <c r="BJ446" s="22">
        <v>0</v>
      </c>
      <c r="BK446" s="22">
        <v>0</v>
      </c>
      <c r="BL446" s="22">
        <v>0</v>
      </c>
      <c r="BM446" s="22">
        <v>0</v>
      </c>
      <c r="BN446" s="22">
        <v>0</v>
      </c>
      <c r="BO446" s="22">
        <v>0</v>
      </c>
      <c r="BP446" s="22">
        <v>0</v>
      </c>
    </row>
    <row r="447" spans="1:68" x14ac:dyDescent="0.35">
      <c r="A447" s="96">
        <v>26</v>
      </c>
      <c r="B447" s="96">
        <v>2</v>
      </c>
      <c r="C447" s="96" t="s">
        <v>235</v>
      </c>
      <c r="D447" t="s">
        <v>573</v>
      </c>
      <c r="E447" s="79" t="s">
        <v>210</v>
      </c>
      <c r="F447" s="85">
        <v>0</v>
      </c>
      <c r="G447" s="22">
        <v>0</v>
      </c>
      <c r="H447" s="22">
        <v>0</v>
      </c>
      <c r="I447" s="22">
        <v>0</v>
      </c>
      <c r="J447" s="22">
        <v>0</v>
      </c>
      <c r="K447" s="22">
        <v>0</v>
      </c>
      <c r="L447" s="22">
        <v>0</v>
      </c>
      <c r="M447" s="22">
        <v>0</v>
      </c>
      <c r="N447" s="22">
        <v>0</v>
      </c>
      <c r="O447" s="22">
        <v>0</v>
      </c>
      <c r="P447" s="22">
        <v>0</v>
      </c>
      <c r="V447" s="121">
        <v>0</v>
      </c>
      <c r="AM447">
        <v>26</v>
      </c>
      <c r="AN447" t="s">
        <v>210</v>
      </c>
      <c r="AO447" s="22">
        <v>0</v>
      </c>
      <c r="AP447" s="22">
        <v>0</v>
      </c>
      <c r="AQ447" s="22">
        <v>0</v>
      </c>
      <c r="AR447" s="22">
        <v>0</v>
      </c>
      <c r="AS447" s="22">
        <v>0</v>
      </c>
      <c r="AT447" s="22">
        <v>0</v>
      </c>
      <c r="AU447" s="22">
        <v>0</v>
      </c>
      <c r="AV447" s="22">
        <v>0</v>
      </c>
      <c r="AW447" s="22">
        <v>0</v>
      </c>
      <c r="AX447" s="22">
        <v>0</v>
      </c>
      <c r="AY447" s="22">
        <v>0</v>
      </c>
      <c r="BE447" t="s">
        <v>210</v>
      </c>
      <c r="BF447" s="22">
        <v>0</v>
      </c>
      <c r="BG447" s="22">
        <v>0</v>
      </c>
      <c r="BH447" s="22">
        <v>0</v>
      </c>
      <c r="BI447" s="22">
        <v>0</v>
      </c>
      <c r="BJ447" s="22">
        <v>0</v>
      </c>
      <c r="BK447" s="22">
        <v>0</v>
      </c>
      <c r="BL447" s="22">
        <v>0</v>
      </c>
      <c r="BM447" s="22">
        <v>0</v>
      </c>
      <c r="BN447" s="22">
        <v>0</v>
      </c>
      <c r="BO447" s="22">
        <v>0</v>
      </c>
      <c r="BP447" s="22">
        <v>0</v>
      </c>
    </row>
    <row r="448" spans="1:68" x14ac:dyDescent="0.35">
      <c r="A448" s="96">
        <v>27</v>
      </c>
      <c r="B448" s="96">
        <v>2</v>
      </c>
      <c r="C448" s="96" t="s">
        <v>251</v>
      </c>
      <c r="D448" t="s">
        <v>573</v>
      </c>
      <c r="E448" s="79" t="s">
        <v>210</v>
      </c>
      <c r="F448" s="85">
        <v>0</v>
      </c>
      <c r="G448" s="22">
        <v>0</v>
      </c>
      <c r="H448" s="22">
        <v>0</v>
      </c>
      <c r="I448" s="22">
        <v>0</v>
      </c>
      <c r="J448" s="22">
        <v>0</v>
      </c>
      <c r="K448" s="22">
        <v>0</v>
      </c>
      <c r="L448" s="22">
        <v>0</v>
      </c>
      <c r="M448" s="22">
        <v>0</v>
      </c>
      <c r="N448" s="22">
        <v>0</v>
      </c>
      <c r="O448" s="22">
        <v>0</v>
      </c>
      <c r="P448" s="22">
        <v>0</v>
      </c>
      <c r="V448" s="121">
        <v>0</v>
      </c>
      <c r="AM448">
        <v>27</v>
      </c>
      <c r="AN448" t="s">
        <v>210</v>
      </c>
      <c r="AO448" s="22">
        <v>0</v>
      </c>
      <c r="AP448" s="22">
        <v>0</v>
      </c>
      <c r="AQ448" s="22">
        <v>0</v>
      </c>
      <c r="AR448" s="22">
        <v>0</v>
      </c>
      <c r="AS448" s="22">
        <v>0</v>
      </c>
      <c r="AT448" s="22">
        <v>0</v>
      </c>
      <c r="AU448" s="22">
        <v>0</v>
      </c>
      <c r="AV448" s="22">
        <v>0</v>
      </c>
      <c r="AW448" s="22">
        <v>0</v>
      </c>
      <c r="AX448" s="22">
        <v>0</v>
      </c>
      <c r="AY448" s="22">
        <v>0</v>
      </c>
      <c r="BE448" t="s">
        <v>210</v>
      </c>
      <c r="BF448" s="22">
        <v>0</v>
      </c>
      <c r="BG448" s="22">
        <v>0</v>
      </c>
      <c r="BH448" s="22">
        <v>0</v>
      </c>
      <c r="BI448" s="22">
        <v>0</v>
      </c>
      <c r="BJ448" s="22">
        <v>0</v>
      </c>
      <c r="BK448" s="22">
        <v>0</v>
      </c>
      <c r="BL448" s="22">
        <v>0</v>
      </c>
      <c r="BM448" s="22">
        <v>0</v>
      </c>
      <c r="BN448" s="22">
        <v>0</v>
      </c>
      <c r="BO448" s="22">
        <v>0</v>
      </c>
      <c r="BP448" s="22">
        <v>0</v>
      </c>
    </row>
    <row r="449" spans="1:68" x14ac:dyDescent="0.35">
      <c r="A449" s="96">
        <v>28</v>
      </c>
      <c r="B449" s="96">
        <v>2</v>
      </c>
      <c r="C449" s="96" t="s">
        <v>234</v>
      </c>
      <c r="D449" t="s">
        <v>573</v>
      </c>
      <c r="E449" s="79" t="s">
        <v>210</v>
      </c>
      <c r="F449" s="85">
        <v>0</v>
      </c>
      <c r="G449" s="22">
        <v>0</v>
      </c>
      <c r="H449" s="22">
        <v>0</v>
      </c>
      <c r="I449" s="22">
        <v>0</v>
      </c>
      <c r="J449" s="22">
        <v>0</v>
      </c>
      <c r="K449" s="22">
        <v>0</v>
      </c>
      <c r="L449" s="22">
        <v>0</v>
      </c>
      <c r="M449" s="22">
        <v>0</v>
      </c>
      <c r="N449" s="22">
        <v>0</v>
      </c>
      <c r="O449" s="22">
        <v>0</v>
      </c>
      <c r="P449" s="22">
        <v>0</v>
      </c>
      <c r="V449" s="121">
        <v>0</v>
      </c>
      <c r="AM449">
        <v>28</v>
      </c>
      <c r="AN449" t="s">
        <v>210</v>
      </c>
      <c r="AO449" s="22">
        <v>0</v>
      </c>
      <c r="AP449" s="22">
        <v>0</v>
      </c>
      <c r="AQ449" s="22">
        <v>0</v>
      </c>
      <c r="AR449" s="22">
        <v>0</v>
      </c>
      <c r="AS449" s="22">
        <v>0</v>
      </c>
      <c r="AT449" s="22">
        <v>0</v>
      </c>
      <c r="AU449" s="22">
        <v>0</v>
      </c>
      <c r="AV449" s="22">
        <v>0</v>
      </c>
      <c r="AW449" s="22">
        <v>0</v>
      </c>
      <c r="AX449" s="22">
        <v>0</v>
      </c>
      <c r="AY449" s="22">
        <v>0</v>
      </c>
      <c r="BE449" t="s">
        <v>210</v>
      </c>
      <c r="BF449" s="22">
        <v>0</v>
      </c>
      <c r="BG449" s="22">
        <v>0</v>
      </c>
      <c r="BH449" s="22">
        <v>0</v>
      </c>
      <c r="BI449" s="22">
        <v>0</v>
      </c>
      <c r="BJ449" s="22">
        <v>0</v>
      </c>
      <c r="BK449" s="22">
        <v>0</v>
      </c>
      <c r="BL449" s="22">
        <v>0</v>
      </c>
      <c r="BM449" s="22">
        <v>0</v>
      </c>
      <c r="BN449" s="22">
        <v>0</v>
      </c>
      <c r="BO449" s="22">
        <v>0</v>
      </c>
      <c r="BP449" s="22">
        <v>0</v>
      </c>
    </row>
    <row r="450" spans="1:68" x14ac:dyDescent="0.35">
      <c r="A450" s="96">
        <v>29</v>
      </c>
      <c r="B450" s="96">
        <v>2</v>
      </c>
      <c r="C450" s="96" t="s">
        <v>251</v>
      </c>
      <c r="D450" t="s">
        <v>573</v>
      </c>
      <c r="E450" s="79" t="s">
        <v>210</v>
      </c>
      <c r="F450" s="85">
        <v>0</v>
      </c>
      <c r="G450" s="22">
        <v>0</v>
      </c>
      <c r="H450" s="22">
        <v>0</v>
      </c>
      <c r="I450" s="22">
        <v>0</v>
      </c>
      <c r="J450" s="22">
        <v>0</v>
      </c>
      <c r="K450" s="22">
        <v>0</v>
      </c>
      <c r="L450" s="22">
        <v>0</v>
      </c>
      <c r="M450" s="22">
        <v>0</v>
      </c>
      <c r="N450" s="22">
        <v>0</v>
      </c>
      <c r="O450" s="22">
        <v>0</v>
      </c>
      <c r="P450" s="22">
        <v>0</v>
      </c>
      <c r="V450" s="121">
        <v>0</v>
      </c>
      <c r="AM450">
        <v>29</v>
      </c>
      <c r="AN450" t="s">
        <v>210</v>
      </c>
      <c r="AO450" s="22">
        <v>0</v>
      </c>
      <c r="AP450" s="22">
        <v>0</v>
      </c>
      <c r="AQ450" s="22">
        <v>0</v>
      </c>
      <c r="AR450" s="22">
        <v>0</v>
      </c>
      <c r="AS450" s="22">
        <v>0</v>
      </c>
      <c r="AT450" s="22">
        <v>0</v>
      </c>
      <c r="AU450" s="22">
        <v>0</v>
      </c>
      <c r="AV450" s="22">
        <v>0</v>
      </c>
      <c r="AW450" s="22">
        <v>0</v>
      </c>
      <c r="AX450" s="22">
        <v>0</v>
      </c>
      <c r="AY450" s="22">
        <v>0</v>
      </c>
      <c r="BE450" t="s">
        <v>210</v>
      </c>
      <c r="BF450" s="22">
        <v>0</v>
      </c>
      <c r="BG450" s="22">
        <v>0</v>
      </c>
      <c r="BH450" s="22">
        <v>0</v>
      </c>
      <c r="BI450" s="22">
        <v>0</v>
      </c>
      <c r="BJ450" s="22">
        <v>0</v>
      </c>
      <c r="BK450" s="22">
        <v>0</v>
      </c>
      <c r="BL450" s="22">
        <v>0</v>
      </c>
      <c r="BM450" s="22">
        <v>0</v>
      </c>
      <c r="BN450" s="22">
        <v>0</v>
      </c>
      <c r="BO450" s="22">
        <v>0</v>
      </c>
      <c r="BP450" s="22">
        <v>0</v>
      </c>
    </row>
    <row r="451" spans="1:68" x14ac:dyDescent="0.35">
      <c r="A451" s="96">
        <v>30</v>
      </c>
      <c r="B451" s="96">
        <v>2</v>
      </c>
      <c r="C451" s="96" t="s">
        <v>234</v>
      </c>
      <c r="D451" t="s">
        <v>573</v>
      </c>
      <c r="E451" s="79" t="s">
        <v>210</v>
      </c>
      <c r="F451" s="85">
        <v>0</v>
      </c>
      <c r="G451" s="22">
        <v>0</v>
      </c>
      <c r="H451" s="22">
        <v>0</v>
      </c>
      <c r="I451" s="22">
        <v>0</v>
      </c>
      <c r="J451" s="22">
        <v>0</v>
      </c>
      <c r="K451" s="22">
        <v>0</v>
      </c>
      <c r="L451" s="22">
        <v>0</v>
      </c>
      <c r="M451" s="22">
        <v>0</v>
      </c>
      <c r="N451" s="22">
        <v>0</v>
      </c>
      <c r="O451" s="22">
        <v>0</v>
      </c>
      <c r="P451" s="22">
        <v>0</v>
      </c>
      <c r="V451" s="121">
        <v>0</v>
      </c>
      <c r="AM451">
        <v>30</v>
      </c>
      <c r="AN451" t="s">
        <v>210</v>
      </c>
      <c r="AO451" s="22">
        <v>0</v>
      </c>
      <c r="AP451" s="22">
        <v>0</v>
      </c>
      <c r="AQ451" s="22">
        <v>0</v>
      </c>
      <c r="AR451" s="22">
        <v>0</v>
      </c>
      <c r="AS451" s="22">
        <v>0</v>
      </c>
      <c r="AT451" s="22">
        <v>0</v>
      </c>
      <c r="AU451" s="22">
        <v>0</v>
      </c>
      <c r="AV451" s="22">
        <v>0</v>
      </c>
      <c r="AW451" s="22">
        <v>0</v>
      </c>
      <c r="AX451" s="22">
        <v>0</v>
      </c>
      <c r="AY451" s="22">
        <v>0</v>
      </c>
      <c r="BE451" t="s">
        <v>210</v>
      </c>
      <c r="BF451" s="22">
        <v>0</v>
      </c>
      <c r="BG451" s="22">
        <v>0</v>
      </c>
      <c r="BH451" s="22">
        <v>0</v>
      </c>
      <c r="BI451" s="22">
        <v>0</v>
      </c>
      <c r="BJ451" s="22">
        <v>0</v>
      </c>
      <c r="BK451" s="22">
        <v>0</v>
      </c>
      <c r="BL451" s="22">
        <v>0</v>
      </c>
      <c r="BM451" s="22">
        <v>0</v>
      </c>
      <c r="BN451" s="22">
        <v>0</v>
      </c>
      <c r="BO451" s="22">
        <v>0</v>
      </c>
      <c r="BP451" s="22">
        <v>0</v>
      </c>
    </row>
    <row r="452" spans="1:68" x14ac:dyDescent="0.35">
      <c r="A452" s="96">
        <v>31</v>
      </c>
      <c r="B452" s="96">
        <v>3</v>
      </c>
      <c r="C452" s="96" t="s">
        <v>585</v>
      </c>
      <c r="D452" t="s">
        <v>573</v>
      </c>
      <c r="E452" s="79" t="s">
        <v>210</v>
      </c>
      <c r="F452" s="85">
        <v>0</v>
      </c>
      <c r="G452" s="22">
        <v>0</v>
      </c>
      <c r="H452" s="22">
        <v>0</v>
      </c>
      <c r="I452" s="22">
        <v>0</v>
      </c>
      <c r="J452" s="22">
        <v>0</v>
      </c>
      <c r="K452" s="22">
        <v>0</v>
      </c>
      <c r="L452" s="22">
        <v>0</v>
      </c>
      <c r="M452" s="22">
        <v>0</v>
      </c>
      <c r="N452" s="22">
        <v>0</v>
      </c>
      <c r="O452" s="22">
        <v>0</v>
      </c>
      <c r="P452" s="22">
        <v>0</v>
      </c>
      <c r="V452" s="121">
        <v>0</v>
      </c>
      <c r="AM452">
        <v>31</v>
      </c>
      <c r="AN452" t="s">
        <v>210</v>
      </c>
      <c r="AO452" s="22">
        <v>0</v>
      </c>
      <c r="AP452" s="22">
        <v>0</v>
      </c>
      <c r="AQ452" s="22">
        <v>0</v>
      </c>
      <c r="AR452" s="22">
        <v>0</v>
      </c>
      <c r="AS452" s="22">
        <v>0</v>
      </c>
      <c r="AT452" s="22">
        <v>0</v>
      </c>
      <c r="AU452" s="22">
        <v>0</v>
      </c>
      <c r="AV452" s="22">
        <v>0</v>
      </c>
      <c r="AW452" s="22">
        <v>0</v>
      </c>
      <c r="AX452" s="22">
        <v>0</v>
      </c>
      <c r="AY452" s="22">
        <v>0</v>
      </c>
      <c r="BE452" t="s">
        <v>210</v>
      </c>
      <c r="BF452" s="22">
        <v>0</v>
      </c>
      <c r="BG452" s="22">
        <v>0</v>
      </c>
      <c r="BH452" s="22">
        <v>0</v>
      </c>
      <c r="BI452" s="22">
        <v>0</v>
      </c>
      <c r="BJ452" s="22">
        <v>0</v>
      </c>
      <c r="BK452" s="22">
        <v>0</v>
      </c>
      <c r="BL452" s="22">
        <v>0</v>
      </c>
      <c r="BM452" s="22">
        <v>0</v>
      </c>
      <c r="BN452" s="22">
        <v>0</v>
      </c>
      <c r="BO452" s="22">
        <v>0</v>
      </c>
      <c r="BP452" s="22">
        <v>0</v>
      </c>
    </row>
    <row r="453" spans="1:68" x14ac:dyDescent="0.35">
      <c r="A453" s="96">
        <v>32</v>
      </c>
      <c r="B453" s="96">
        <v>3</v>
      </c>
      <c r="C453" s="96" t="s">
        <v>585</v>
      </c>
      <c r="D453" t="s">
        <v>573</v>
      </c>
      <c r="E453" s="79" t="s">
        <v>210</v>
      </c>
      <c r="F453" s="85">
        <v>0</v>
      </c>
      <c r="G453" s="22">
        <v>0</v>
      </c>
      <c r="H453" s="22">
        <v>0</v>
      </c>
      <c r="I453" s="22">
        <v>0</v>
      </c>
      <c r="J453" s="22">
        <v>0</v>
      </c>
      <c r="K453" s="22">
        <v>0</v>
      </c>
      <c r="L453" s="22">
        <v>0</v>
      </c>
      <c r="M453" s="22">
        <v>0</v>
      </c>
      <c r="N453" s="22">
        <v>0</v>
      </c>
      <c r="O453" s="22">
        <v>0</v>
      </c>
      <c r="P453" s="22">
        <v>0</v>
      </c>
      <c r="V453" s="121">
        <v>0</v>
      </c>
      <c r="AM453">
        <v>32</v>
      </c>
      <c r="AN453" t="s">
        <v>210</v>
      </c>
      <c r="AO453" s="22">
        <v>0</v>
      </c>
      <c r="AP453" s="22">
        <v>0</v>
      </c>
      <c r="AQ453" s="22">
        <v>0</v>
      </c>
      <c r="AR453" s="22">
        <v>0</v>
      </c>
      <c r="AS453" s="22">
        <v>0</v>
      </c>
      <c r="AT453" s="22">
        <v>0</v>
      </c>
      <c r="AU453" s="22">
        <v>0</v>
      </c>
      <c r="AV453" s="22">
        <v>0</v>
      </c>
      <c r="AW453" s="22">
        <v>0</v>
      </c>
      <c r="AX453" s="22">
        <v>0</v>
      </c>
      <c r="AY453" s="22">
        <v>0</v>
      </c>
      <c r="BE453" t="s">
        <v>210</v>
      </c>
      <c r="BF453" s="22">
        <v>0</v>
      </c>
      <c r="BG453" s="22">
        <v>0</v>
      </c>
      <c r="BH453" s="22">
        <v>0</v>
      </c>
      <c r="BI453" s="22">
        <v>0</v>
      </c>
      <c r="BJ453" s="22">
        <v>0</v>
      </c>
      <c r="BK453" s="22">
        <v>0</v>
      </c>
      <c r="BL453" s="22">
        <v>0</v>
      </c>
      <c r="BM453" s="22">
        <v>0</v>
      </c>
      <c r="BN453" s="22">
        <v>0</v>
      </c>
      <c r="BO453" s="22">
        <v>0</v>
      </c>
      <c r="BP453" s="22">
        <v>0</v>
      </c>
    </row>
    <row r="454" spans="1:68" x14ac:dyDescent="0.35">
      <c r="A454" s="96">
        <v>33</v>
      </c>
      <c r="B454" s="96">
        <v>3</v>
      </c>
      <c r="C454" s="96" t="s">
        <v>584</v>
      </c>
      <c r="D454" t="s">
        <v>573</v>
      </c>
      <c r="E454" s="79" t="s">
        <v>210</v>
      </c>
      <c r="F454" s="85">
        <v>0</v>
      </c>
      <c r="G454" s="22">
        <v>0</v>
      </c>
      <c r="H454" s="22">
        <v>0</v>
      </c>
      <c r="I454" s="22">
        <v>0</v>
      </c>
      <c r="J454" s="22">
        <v>0</v>
      </c>
      <c r="K454" s="22">
        <v>0</v>
      </c>
      <c r="L454" s="22">
        <v>0</v>
      </c>
      <c r="M454" s="22">
        <v>0</v>
      </c>
      <c r="N454" s="22">
        <v>0</v>
      </c>
      <c r="O454" s="22">
        <v>0</v>
      </c>
      <c r="P454" s="22">
        <v>0</v>
      </c>
      <c r="V454" s="121">
        <v>0</v>
      </c>
      <c r="AM454">
        <v>33</v>
      </c>
      <c r="AN454" t="s">
        <v>210</v>
      </c>
      <c r="AO454" s="22">
        <v>0</v>
      </c>
      <c r="AP454" s="22">
        <v>0</v>
      </c>
      <c r="AQ454" s="22">
        <v>0</v>
      </c>
      <c r="AR454" s="22">
        <v>0</v>
      </c>
      <c r="AS454" s="22">
        <v>0</v>
      </c>
      <c r="AT454" s="22">
        <v>0</v>
      </c>
      <c r="AU454" s="22">
        <v>0</v>
      </c>
      <c r="AV454" s="22">
        <v>0</v>
      </c>
      <c r="AW454" s="22">
        <v>0</v>
      </c>
      <c r="AX454" s="22">
        <v>0</v>
      </c>
      <c r="AY454" s="22">
        <v>0</v>
      </c>
      <c r="BE454" t="s">
        <v>210</v>
      </c>
      <c r="BF454" s="22">
        <v>0</v>
      </c>
      <c r="BG454" s="22">
        <v>0</v>
      </c>
      <c r="BH454" s="22">
        <v>0</v>
      </c>
      <c r="BI454" s="22">
        <v>0</v>
      </c>
      <c r="BJ454" s="22">
        <v>0</v>
      </c>
      <c r="BK454" s="22">
        <v>0</v>
      </c>
      <c r="BL454" s="22">
        <v>0</v>
      </c>
      <c r="BM454" s="22">
        <v>0</v>
      </c>
      <c r="BN454" s="22">
        <v>0</v>
      </c>
      <c r="BO454" s="22">
        <v>0</v>
      </c>
      <c r="BP454" s="22">
        <v>0</v>
      </c>
    </row>
    <row r="455" spans="1:68" x14ac:dyDescent="0.35">
      <c r="A455" s="96">
        <v>34</v>
      </c>
      <c r="B455" s="96">
        <v>3</v>
      </c>
      <c r="C455" s="96" t="s">
        <v>585</v>
      </c>
      <c r="D455" t="s">
        <v>573</v>
      </c>
      <c r="E455" s="79" t="s">
        <v>210</v>
      </c>
      <c r="F455" s="85">
        <v>0</v>
      </c>
      <c r="G455" s="22">
        <v>0</v>
      </c>
      <c r="H455" s="22">
        <v>0</v>
      </c>
      <c r="I455" s="22">
        <v>0</v>
      </c>
      <c r="J455" s="22">
        <v>0</v>
      </c>
      <c r="K455" s="22">
        <v>0</v>
      </c>
      <c r="L455" s="22">
        <v>0</v>
      </c>
      <c r="M455" s="22">
        <v>0</v>
      </c>
      <c r="N455" s="22">
        <v>0</v>
      </c>
      <c r="O455" s="22">
        <v>0</v>
      </c>
      <c r="P455" s="22">
        <v>0</v>
      </c>
      <c r="V455" s="121">
        <v>0</v>
      </c>
      <c r="AM455">
        <v>34</v>
      </c>
      <c r="AN455" t="s">
        <v>210</v>
      </c>
      <c r="AO455" s="22">
        <v>0</v>
      </c>
      <c r="AP455" s="22">
        <v>0</v>
      </c>
      <c r="AQ455" s="22">
        <v>0</v>
      </c>
      <c r="AR455" s="22">
        <v>0</v>
      </c>
      <c r="AS455" s="22">
        <v>0</v>
      </c>
      <c r="AT455" s="22">
        <v>0</v>
      </c>
      <c r="AU455" s="22">
        <v>0</v>
      </c>
      <c r="AV455" s="22">
        <v>0</v>
      </c>
      <c r="AW455" s="22">
        <v>0</v>
      </c>
      <c r="AX455" s="22">
        <v>0</v>
      </c>
      <c r="AY455" s="22">
        <v>0</v>
      </c>
      <c r="BE455" t="s">
        <v>210</v>
      </c>
      <c r="BF455" s="22">
        <v>0</v>
      </c>
      <c r="BG455" s="22">
        <v>0</v>
      </c>
      <c r="BH455" s="22">
        <v>0</v>
      </c>
      <c r="BI455" s="22">
        <v>0</v>
      </c>
      <c r="BJ455" s="22">
        <v>0</v>
      </c>
      <c r="BK455" s="22">
        <v>0</v>
      </c>
      <c r="BL455" s="22">
        <v>0</v>
      </c>
      <c r="BM455" s="22">
        <v>0</v>
      </c>
      <c r="BN455" s="22">
        <v>0</v>
      </c>
      <c r="BO455" s="22">
        <v>0</v>
      </c>
      <c r="BP455" s="22">
        <v>0</v>
      </c>
    </row>
    <row r="456" spans="1:68" x14ac:dyDescent="0.35">
      <c r="A456" s="96">
        <v>35</v>
      </c>
      <c r="B456" s="96">
        <v>3</v>
      </c>
      <c r="C456" s="96" t="s">
        <v>585</v>
      </c>
      <c r="D456" t="s">
        <v>573</v>
      </c>
      <c r="E456" s="79" t="s">
        <v>210</v>
      </c>
      <c r="F456" s="85">
        <v>0</v>
      </c>
      <c r="G456" s="22">
        <v>0</v>
      </c>
      <c r="H456" s="22">
        <v>0</v>
      </c>
      <c r="I456" s="22">
        <v>0</v>
      </c>
      <c r="J456" s="22">
        <v>0</v>
      </c>
      <c r="K456" s="22">
        <v>0</v>
      </c>
      <c r="L456" s="22">
        <v>0</v>
      </c>
      <c r="M456" s="22">
        <v>0</v>
      </c>
      <c r="N456" s="22">
        <v>0</v>
      </c>
      <c r="O456" s="22">
        <v>0</v>
      </c>
      <c r="P456" s="22">
        <v>0</v>
      </c>
      <c r="V456" s="121">
        <v>0</v>
      </c>
      <c r="AM456">
        <v>35</v>
      </c>
      <c r="AN456" t="s">
        <v>210</v>
      </c>
      <c r="AO456" s="22">
        <v>0</v>
      </c>
      <c r="AP456" s="22">
        <v>0</v>
      </c>
      <c r="AQ456" s="22">
        <v>0</v>
      </c>
      <c r="AR456" s="22">
        <v>0</v>
      </c>
      <c r="AS456" s="22">
        <v>0</v>
      </c>
      <c r="AT456" s="22">
        <v>0</v>
      </c>
      <c r="AU456" s="22">
        <v>0</v>
      </c>
      <c r="AV456" s="22">
        <v>0</v>
      </c>
      <c r="AW456" s="22">
        <v>0</v>
      </c>
      <c r="AX456" s="22">
        <v>0</v>
      </c>
      <c r="AY456" s="22">
        <v>0</v>
      </c>
      <c r="BE456" t="s">
        <v>210</v>
      </c>
      <c r="BF456" s="22">
        <v>0</v>
      </c>
      <c r="BG456" s="22">
        <v>0</v>
      </c>
      <c r="BH456" s="22">
        <v>0</v>
      </c>
      <c r="BI456" s="22">
        <v>0</v>
      </c>
      <c r="BJ456" s="22">
        <v>0</v>
      </c>
      <c r="BK456" s="22">
        <v>0</v>
      </c>
      <c r="BL456" s="22">
        <v>0</v>
      </c>
      <c r="BM456" s="22">
        <v>0</v>
      </c>
      <c r="BN456" s="22">
        <v>0</v>
      </c>
      <c r="BO456" s="22">
        <v>0</v>
      </c>
      <c r="BP456" s="22">
        <v>0</v>
      </c>
    </row>
    <row r="457" spans="1:68" x14ac:dyDescent="0.35">
      <c r="A457" s="96">
        <v>36</v>
      </c>
      <c r="B457" s="96">
        <v>3</v>
      </c>
      <c r="C457" s="96" t="s">
        <v>584</v>
      </c>
      <c r="D457" t="s">
        <v>573</v>
      </c>
      <c r="E457" s="79" t="s">
        <v>210</v>
      </c>
      <c r="F457" s="85">
        <v>0</v>
      </c>
      <c r="G457" s="22">
        <v>0</v>
      </c>
      <c r="H457" s="22">
        <v>0</v>
      </c>
      <c r="I457" s="22">
        <v>0</v>
      </c>
      <c r="J457" s="22">
        <v>0</v>
      </c>
      <c r="K457" s="22">
        <v>0</v>
      </c>
      <c r="L457" s="22">
        <v>0</v>
      </c>
      <c r="M457" s="22">
        <v>0</v>
      </c>
      <c r="N457" s="22">
        <v>0</v>
      </c>
      <c r="O457" s="22">
        <v>0</v>
      </c>
      <c r="P457" s="22">
        <v>0</v>
      </c>
      <c r="V457" s="121">
        <v>0</v>
      </c>
      <c r="AM457">
        <v>36</v>
      </c>
      <c r="AN457" t="s">
        <v>210</v>
      </c>
      <c r="AO457" s="22">
        <v>0</v>
      </c>
      <c r="AP457" s="22">
        <v>0</v>
      </c>
      <c r="AQ457" s="22">
        <v>0</v>
      </c>
      <c r="AR457" s="22">
        <v>0</v>
      </c>
      <c r="AS457" s="22">
        <v>0</v>
      </c>
      <c r="AT457" s="22">
        <v>0</v>
      </c>
      <c r="AU457" s="22">
        <v>0</v>
      </c>
      <c r="AV457" s="22">
        <v>0</v>
      </c>
      <c r="AW457" s="22">
        <v>0</v>
      </c>
      <c r="AX457" s="22">
        <v>0</v>
      </c>
      <c r="AY457" s="22">
        <v>0</v>
      </c>
      <c r="BE457" t="s">
        <v>210</v>
      </c>
      <c r="BF457" s="22">
        <v>0</v>
      </c>
      <c r="BG457" s="22">
        <v>0</v>
      </c>
      <c r="BH457" s="22">
        <v>0</v>
      </c>
      <c r="BI457" s="22">
        <v>0</v>
      </c>
      <c r="BJ457" s="22">
        <v>0</v>
      </c>
      <c r="BK457" s="22">
        <v>0</v>
      </c>
      <c r="BL457" s="22">
        <v>0</v>
      </c>
      <c r="BM457" s="22">
        <v>0</v>
      </c>
      <c r="BN457" s="22">
        <v>0</v>
      </c>
      <c r="BO457" s="22">
        <v>0</v>
      </c>
      <c r="BP457" s="22">
        <v>0</v>
      </c>
    </row>
    <row r="458" spans="1:68" x14ac:dyDescent="0.35">
      <c r="A458" s="96">
        <v>37</v>
      </c>
      <c r="B458" s="96">
        <v>3</v>
      </c>
      <c r="C458" s="96" t="s">
        <v>234</v>
      </c>
      <c r="D458" t="s">
        <v>573</v>
      </c>
      <c r="E458" s="79" t="s">
        <v>210</v>
      </c>
      <c r="F458" s="85">
        <v>0</v>
      </c>
      <c r="G458" s="22">
        <v>0</v>
      </c>
      <c r="H458" s="22">
        <v>0</v>
      </c>
      <c r="I458" s="22">
        <v>0</v>
      </c>
      <c r="J458" s="22">
        <v>0</v>
      </c>
      <c r="K458" s="22">
        <v>0</v>
      </c>
      <c r="L458" s="22">
        <v>0</v>
      </c>
      <c r="M458" s="22">
        <v>0</v>
      </c>
      <c r="N458" s="22">
        <v>0</v>
      </c>
      <c r="O458" s="22">
        <v>0</v>
      </c>
      <c r="P458" s="22">
        <v>0</v>
      </c>
      <c r="V458" s="121">
        <v>0</v>
      </c>
      <c r="AM458">
        <v>37</v>
      </c>
      <c r="AN458" t="s">
        <v>210</v>
      </c>
      <c r="AO458" s="22">
        <v>0</v>
      </c>
      <c r="AP458" s="22">
        <v>0</v>
      </c>
      <c r="AQ458" s="22">
        <v>0</v>
      </c>
      <c r="AR458" s="22">
        <v>0</v>
      </c>
      <c r="AS458" s="22">
        <v>0</v>
      </c>
      <c r="AT458" s="22">
        <v>0</v>
      </c>
      <c r="AU458" s="22">
        <v>0</v>
      </c>
      <c r="AV458" s="22">
        <v>0</v>
      </c>
      <c r="AW458" s="22">
        <v>0</v>
      </c>
      <c r="AX458" s="22">
        <v>0</v>
      </c>
      <c r="AY458" s="22">
        <v>0</v>
      </c>
      <c r="BE458" t="s">
        <v>210</v>
      </c>
      <c r="BF458" s="22">
        <v>0</v>
      </c>
      <c r="BG458" s="22">
        <v>0</v>
      </c>
      <c r="BH458" s="22">
        <v>0</v>
      </c>
      <c r="BI458" s="22">
        <v>0</v>
      </c>
      <c r="BJ458" s="22">
        <v>0</v>
      </c>
      <c r="BK458" s="22">
        <v>0</v>
      </c>
      <c r="BL458" s="22">
        <v>0</v>
      </c>
      <c r="BM458" s="22">
        <v>0</v>
      </c>
      <c r="BN458" s="22">
        <v>0</v>
      </c>
      <c r="BO458" s="22">
        <v>0</v>
      </c>
      <c r="BP458" s="22">
        <v>0</v>
      </c>
    </row>
    <row r="459" spans="1:68" x14ac:dyDescent="0.35">
      <c r="A459" s="96">
        <v>38</v>
      </c>
      <c r="B459" s="96">
        <v>3</v>
      </c>
      <c r="C459" s="96" t="s">
        <v>529</v>
      </c>
      <c r="D459" t="s">
        <v>573</v>
      </c>
      <c r="E459" s="79" t="s">
        <v>210</v>
      </c>
      <c r="F459" s="85">
        <v>-120</v>
      </c>
      <c r="G459" s="22">
        <v>0</v>
      </c>
      <c r="H459" s="22">
        <v>0</v>
      </c>
      <c r="I459" s="22">
        <v>-60</v>
      </c>
      <c r="J459" s="22">
        <v>-60</v>
      </c>
      <c r="K459" s="22">
        <v>0</v>
      </c>
      <c r="L459" s="22">
        <v>0</v>
      </c>
      <c r="M459" s="22">
        <v>0</v>
      </c>
      <c r="N459" s="22">
        <v>0</v>
      </c>
      <c r="O459" s="22">
        <v>0</v>
      </c>
      <c r="P459" s="22">
        <v>0</v>
      </c>
      <c r="V459" s="121">
        <v>0</v>
      </c>
      <c r="AM459">
        <v>38</v>
      </c>
      <c r="AN459" t="s">
        <v>210</v>
      </c>
      <c r="AO459" s="22">
        <v>-120</v>
      </c>
      <c r="AP459" s="22">
        <v>0</v>
      </c>
      <c r="AQ459" s="22">
        <v>0</v>
      </c>
      <c r="AR459" s="22">
        <v>-60</v>
      </c>
      <c r="AS459" s="22">
        <v>-60</v>
      </c>
      <c r="AT459" s="22">
        <v>0</v>
      </c>
      <c r="AU459" s="22">
        <v>0</v>
      </c>
      <c r="AV459" s="22">
        <v>0</v>
      </c>
      <c r="AW459" s="22">
        <v>0</v>
      </c>
      <c r="AX459" s="22">
        <v>0</v>
      </c>
      <c r="AY459" s="22">
        <v>0</v>
      </c>
      <c r="BE459" t="s">
        <v>210</v>
      </c>
      <c r="BF459" s="22">
        <v>-120</v>
      </c>
      <c r="BG459" s="22">
        <v>0</v>
      </c>
      <c r="BH459" s="22">
        <v>0</v>
      </c>
      <c r="BI459" s="22">
        <v>-60</v>
      </c>
      <c r="BJ459" s="22">
        <v>-60</v>
      </c>
      <c r="BK459" s="22">
        <v>0</v>
      </c>
      <c r="BL459" s="22">
        <v>0</v>
      </c>
      <c r="BM459" s="22">
        <v>0</v>
      </c>
      <c r="BN459" s="22">
        <v>0</v>
      </c>
      <c r="BO459" s="22">
        <v>0</v>
      </c>
      <c r="BP459" s="22">
        <v>0</v>
      </c>
    </row>
    <row r="460" spans="1:68" x14ac:dyDescent="0.35">
      <c r="A460" s="96">
        <v>39</v>
      </c>
      <c r="B460" s="96">
        <v>3</v>
      </c>
      <c r="C460" s="96" t="s">
        <v>234</v>
      </c>
      <c r="D460" t="s">
        <v>573</v>
      </c>
      <c r="E460" s="79" t="s">
        <v>210</v>
      </c>
      <c r="F460" s="85">
        <v>0</v>
      </c>
      <c r="G460" s="22">
        <v>0</v>
      </c>
      <c r="H460" s="22">
        <v>0</v>
      </c>
      <c r="I460" s="22">
        <v>0</v>
      </c>
      <c r="J460" s="22">
        <v>0</v>
      </c>
      <c r="K460" s="22">
        <v>0</v>
      </c>
      <c r="L460" s="22">
        <v>0</v>
      </c>
      <c r="M460" s="22">
        <v>0</v>
      </c>
      <c r="N460" s="22">
        <v>0</v>
      </c>
      <c r="O460" s="22">
        <v>0</v>
      </c>
      <c r="P460" s="22">
        <v>0</v>
      </c>
      <c r="V460" s="121">
        <v>0</v>
      </c>
      <c r="AM460">
        <v>39</v>
      </c>
      <c r="AN460" t="s">
        <v>210</v>
      </c>
      <c r="AO460" s="22">
        <v>0</v>
      </c>
      <c r="AP460" s="22">
        <v>0</v>
      </c>
      <c r="AQ460" s="22">
        <v>0</v>
      </c>
      <c r="AR460" s="22">
        <v>0</v>
      </c>
      <c r="AS460" s="22">
        <v>0</v>
      </c>
      <c r="AT460" s="22">
        <v>0</v>
      </c>
      <c r="AU460" s="22">
        <v>0</v>
      </c>
      <c r="AV460" s="22">
        <v>0</v>
      </c>
      <c r="AW460" s="22">
        <v>0</v>
      </c>
      <c r="AX460" s="22">
        <v>0</v>
      </c>
      <c r="AY460" s="22">
        <v>0</v>
      </c>
      <c r="BE460" t="s">
        <v>210</v>
      </c>
      <c r="BF460" s="22">
        <v>0</v>
      </c>
      <c r="BG460" s="22">
        <v>0</v>
      </c>
      <c r="BH460" s="22">
        <v>0</v>
      </c>
      <c r="BI460" s="22">
        <v>0</v>
      </c>
      <c r="BJ460" s="22">
        <v>0</v>
      </c>
      <c r="BK460" s="22">
        <v>0</v>
      </c>
      <c r="BL460" s="22">
        <v>0</v>
      </c>
      <c r="BM460" s="22">
        <v>0</v>
      </c>
      <c r="BN460" s="22">
        <v>0</v>
      </c>
      <c r="BO460" s="22">
        <v>0</v>
      </c>
      <c r="BP460" s="22">
        <v>0</v>
      </c>
    </row>
    <row r="461" spans="1:68" x14ac:dyDescent="0.35">
      <c r="A461" s="96">
        <v>40</v>
      </c>
      <c r="B461" s="96">
        <v>3</v>
      </c>
      <c r="C461" s="96" t="s">
        <v>234</v>
      </c>
      <c r="D461" t="s">
        <v>573</v>
      </c>
      <c r="E461" s="79" t="s">
        <v>210</v>
      </c>
      <c r="F461" s="85">
        <v>0</v>
      </c>
      <c r="G461" s="22">
        <v>0</v>
      </c>
      <c r="H461" s="22">
        <v>0</v>
      </c>
      <c r="I461" s="22">
        <v>0</v>
      </c>
      <c r="J461" s="22">
        <v>0</v>
      </c>
      <c r="K461" s="22">
        <v>0</v>
      </c>
      <c r="L461" s="22">
        <v>0</v>
      </c>
      <c r="M461" s="22">
        <v>0</v>
      </c>
      <c r="N461" s="22">
        <v>0</v>
      </c>
      <c r="O461" s="22">
        <v>0</v>
      </c>
      <c r="P461" s="22">
        <v>0</v>
      </c>
      <c r="V461" s="121">
        <v>0</v>
      </c>
      <c r="AM461">
        <v>40</v>
      </c>
      <c r="AN461" t="s">
        <v>210</v>
      </c>
      <c r="AO461" s="22">
        <v>0</v>
      </c>
      <c r="AP461" s="22">
        <v>0</v>
      </c>
      <c r="AQ461" s="22">
        <v>0</v>
      </c>
      <c r="AR461" s="22">
        <v>0</v>
      </c>
      <c r="AS461" s="22">
        <v>0</v>
      </c>
      <c r="AT461" s="22">
        <v>0</v>
      </c>
      <c r="AU461" s="22">
        <v>0</v>
      </c>
      <c r="AV461" s="22">
        <v>0</v>
      </c>
      <c r="AW461" s="22">
        <v>0</v>
      </c>
      <c r="AX461" s="22">
        <v>0</v>
      </c>
      <c r="AY461" s="22">
        <v>0</v>
      </c>
      <c r="BE461" t="s">
        <v>210</v>
      </c>
      <c r="BF461" s="22">
        <v>0</v>
      </c>
      <c r="BG461" s="22">
        <v>0</v>
      </c>
      <c r="BH461" s="22">
        <v>0</v>
      </c>
      <c r="BI461" s="22">
        <v>0</v>
      </c>
      <c r="BJ461" s="22">
        <v>0</v>
      </c>
      <c r="BK461" s="22">
        <v>0</v>
      </c>
      <c r="BL461" s="22">
        <v>0</v>
      </c>
      <c r="BM461" s="22">
        <v>0</v>
      </c>
      <c r="BN461" s="22">
        <v>0</v>
      </c>
      <c r="BO461" s="22">
        <v>0</v>
      </c>
      <c r="BP461" s="22">
        <v>0</v>
      </c>
    </row>
    <row r="462" spans="1:68" x14ac:dyDescent="0.35">
      <c r="A462" s="96">
        <v>41</v>
      </c>
      <c r="B462" s="96">
        <v>3</v>
      </c>
      <c r="C462" s="96" t="s">
        <v>251</v>
      </c>
      <c r="D462" t="s">
        <v>573</v>
      </c>
      <c r="E462" s="79" t="s">
        <v>210</v>
      </c>
      <c r="F462" s="85">
        <v>0</v>
      </c>
      <c r="G462" s="22">
        <v>0</v>
      </c>
      <c r="H462" s="22">
        <v>0</v>
      </c>
      <c r="I462" s="22">
        <v>0</v>
      </c>
      <c r="J462" s="22">
        <v>0</v>
      </c>
      <c r="K462" s="22">
        <v>0</v>
      </c>
      <c r="L462" s="22">
        <v>0</v>
      </c>
      <c r="M462" s="22">
        <v>0</v>
      </c>
      <c r="N462" s="22">
        <v>0</v>
      </c>
      <c r="O462" s="22">
        <v>0</v>
      </c>
      <c r="P462" s="22">
        <v>0</v>
      </c>
      <c r="V462" s="121">
        <v>0</v>
      </c>
      <c r="AM462">
        <v>41</v>
      </c>
      <c r="AN462" t="s">
        <v>210</v>
      </c>
      <c r="AO462" s="22">
        <v>0</v>
      </c>
      <c r="AP462" s="22">
        <v>0</v>
      </c>
      <c r="AQ462" s="22">
        <v>0</v>
      </c>
      <c r="AR462" s="22">
        <v>0</v>
      </c>
      <c r="AS462" s="22">
        <v>0</v>
      </c>
      <c r="AT462" s="22">
        <v>0</v>
      </c>
      <c r="AU462" s="22">
        <v>0</v>
      </c>
      <c r="AV462" s="22">
        <v>0</v>
      </c>
      <c r="AW462" s="22">
        <v>0</v>
      </c>
      <c r="AX462" s="22">
        <v>0</v>
      </c>
      <c r="AY462" s="22">
        <v>0</v>
      </c>
      <c r="BE462" t="s">
        <v>210</v>
      </c>
      <c r="BF462" s="22">
        <v>0</v>
      </c>
      <c r="BG462" s="22">
        <v>0</v>
      </c>
      <c r="BH462" s="22">
        <v>0</v>
      </c>
      <c r="BI462" s="22">
        <v>0</v>
      </c>
      <c r="BJ462" s="22">
        <v>0</v>
      </c>
      <c r="BK462" s="22">
        <v>0</v>
      </c>
      <c r="BL462" s="22">
        <v>0</v>
      </c>
      <c r="BM462" s="22">
        <v>0</v>
      </c>
      <c r="BN462" s="22">
        <v>0</v>
      </c>
      <c r="BO462" s="22">
        <v>0</v>
      </c>
      <c r="BP462" s="22">
        <v>0</v>
      </c>
    </row>
    <row r="463" spans="1:68" x14ac:dyDescent="0.35">
      <c r="A463" s="96">
        <v>42</v>
      </c>
      <c r="B463" s="96">
        <v>3</v>
      </c>
      <c r="C463" s="96" t="s">
        <v>234</v>
      </c>
      <c r="D463" t="s">
        <v>573</v>
      </c>
      <c r="E463" s="79" t="s">
        <v>210</v>
      </c>
      <c r="F463" s="85">
        <v>0</v>
      </c>
      <c r="G463" s="22">
        <v>0</v>
      </c>
      <c r="H463" s="22">
        <v>0</v>
      </c>
      <c r="I463" s="22">
        <v>0</v>
      </c>
      <c r="J463" s="22">
        <v>0</v>
      </c>
      <c r="K463" s="22">
        <v>0</v>
      </c>
      <c r="L463" s="22">
        <v>0</v>
      </c>
      <c r="M463" s="22">
        <v>0</v>
      </c>
      <c r="N463" s="22">
        <v>0</v>
      </c>
      <c r="O463" s="22">
        <v>0</v>
      </c>
      <c r="P463" s="22">
        <v>0</v>
      </c>
      <c r="V463" s="121">
        <v>0</v>
      </c>
      <c r="AM463">
        <v>42</v>
      </c>
      <c r="AN463" t="s">
        <v>210</v>
      </c>
      <c r="AO463" s="22">
        <v>0</v>
      </c>
      <c r="AP463" s="22">
        <v>0</v>
      </c>
      <c r="AQ463" s="22">
        <v>0</v>
      </c>
      <c r="AR463" s="22">
        <v>0</v>
      </c>
      <c r="AS463" s="22">
        <v>0</v>
      </c>
      <c r="AT463" s="22">
        <v>0</v>
      </c>
      <c r="AU463" s="22">
        <v>0</v>
      </c>
      <c r="AV463" s="22">
        <v>0</v>
      </c>
      <c r="AW463" s="22">
        <v>0</v>
      </c>
      <c r="AX463" s="22">
        <v>0</v>
      </c>
      <c r="AY463" s="22">
        <v>0</v>
      </c>
      <c r="BE463" t="s">
        <v>210</v>
      </c>
      <c r="BF463" s="22">
        <v>0</v>
      </c>
      <c r="BG463" s="22">
        <v>0</v>
      </c>
      <c r="BH463" s="22">
        <v>0</v>
      </c>
      <c r="BI463" s="22">
        <v>0</v>
      </c>
      <c r="BJ463" s="22">
        <v>0</v>
      </c>
      <c r="BK463" s="22">
        <v>0</v>
      </c>
      <c r="BL463" s="22">
        <v>0</v>
      </c>
      <c r="BM463" s="22">
        <v>0</v>
      </c>
      <c r="BN463" s="22">
        <v>0</v>
      </c>
      <c r="BO463" s="22">
        <v>0</v>
      </c>
      <c r="BP463" s="22">
        <v>0</v>
      </c>
    </row>
    <row r="464" spans="1:68" x14ac:dyDescent="0.35">
      <c r="A464" s="96">
        <v>43</v>
      </c>
      <c r="B464" s="96">
        <v>3</v>
      </c>
      <c r="C464" s="96" t="s">
        <v>251</v>
      </c>
      <c r="D464" t="s">
        <v>573</v>
      </c>
      <c r="E464" s="79" t="s">
        <v>210</v>
      </c>
      <c r="F464" s="85">
        <v>0</v>
      </c>
      <c r="G464" s="22">
        <v>0</v>
      </c>
      <c r="H464" s="22">
        <v>0</v>
      </c>
      <c r="I464" s="22">
        <v>0</v>
      </c>
      <c r="J464" s="22">
        <v>0</v>
      </c>
      <c r="K464" s="22">
        <v>0</v>
      </c>
      <c r="L464" s="22">
        <v>0</v>
      </c>
      <c r="M464" s="22">
        <v>0</v>
      </c>
      <c r="N464" s="22">
        <v>0</v>
      </c>
      <c r="O464" s="22">
        <v>0</v>
      </c>
      <c r="P464" s="22">
        <v>0</v>
      </c>
      <c r="V464" s="121">
        <v>0</v>
      </c>
      <c r="AM464">
        <v>43</v>
      </c>
      <c r="AN464" t="s">
        <v>210</v>
      </c>
      <c r="AO464" s="22">
        <v>0</v>
      </c>
      <c r="AP464" s="22">
        <v>0</v>
      </c>
      <c r="AQ464" s="22">
        <v>0</v>
      </c>
      <c r="AR464" s="22">
        <v>0</v>
      </c>
      <c r="AS464" s="22">
        <v>0</v>
      </c>
      <c r="AT464" s="22">
        <v>0</v>
      </c>
      <c r="AU464" s="22">
        <v>0</v>
      </c>
      <c r="AV464" s="22">
        <v>0</v>
      </c>
      <c r="AW464" s="22">
        <v>0</v>
      </c>
      <c r="AX464" s="22">
        <v>0</v>
      </c>
      <c r="AY464" s="22">
        <v>0</v>
      </c>
      <c r="BE464" t="s">
        <v>210</v>
      </c>
      <c r="BF464" s="22">
        <v>0</v>
      </c>
      <c r="BG464" s="22">
        <v>0</v>
      </c>
      <c r="BH464" s="22">
        <v>0</v>
      </c>
      <c r="BI464" s="22">
        <v>0</v>
      </c>
      <c r="BJ464" s="22">
        <v>0</v>
      </c>
      <c r="BK464" s="22">
        <v>0</v>
      </c>
      <c r="BL464" s="22">
        <v>0</v>
      </c>
      <c r="BM464" s="22">
        <v>0</v>
      </c>
      <c r="BN464" s="22">
        <v>0</v>
      </c>
      <c r="BO464" s="22">
        <v>0</v>
      </c>
      <c r="BP464" s="22">
        <v>0</v>
      </c>
    </row>
    <row r="465" spans="1:68" x14ac:dyDescent="0.35">
      <c r="A465" s="96">
        <v>44</v>
      </c>
      <c r="B465" s="96">
        <v>3</v>
      </c>
      <c r="C465" s="96" t="s">
        <v>251</v>
      </c>
      <c r="D465" t="s">
        <v>573</v>
      </c>
      <c r="E465" s="79" t="s">
        <v>210</v>
      </c>
      <c r="F465" s="85">
        <v>0</v>
      </c>
      <c r="G465" s="22">
        <v>0</v>
      </c>
      <c r="H465" s="22">
        <v>0</v>
      </c>
      <c r="I465" s="22">
        <v>0</v>
      </c>
      <c r="J465" s="22">
        <v>0</v>
      </c>
      <c r="K465" s="22">
        <v>0</v>
      </c>
      <c r="L465" s="22">
        <v>0</v>
      </c>
      <c r="M465" s="22">
        <v>0</v>
      </c>
      <c r="N465" s="22">
        <v>0</v>
      </c>
      <c r="O465" s="22">
        <v>0</v>
      </c>
      <c r="P465" s="22">
        <v>0</v>
      </c>
      <c r="V465" s="121">
        <v>0</v>
      </c>
      <c r="AM465">
        <v>44</v>
      </c>
      <c r="AN465" t="s">
        <v>210</v>
      </c>
      <c r="AO465" s="22">
        <v>0</v>
      </c>
      <c r="AP465" s="22">
        <v>0</v>
      </c>
      <c r="AQ465" s="22">
        <v>0</v>
      </c>
      <c r="AR465" s="22">
        <v>0</v>
      </c>
      <c r="AS465" s="22">
        <v>0</v>
      </c>
      <c r="AT465" s="22">
        <v>0</v>
      </c>
      <c r="AU465" s="22">
        <v>0</v>
      </c>
      <c r="AV465" s="22">
        <v>0</v>
      </c>
      <c r="AW465" s="22">
        <v>0</v>
      </c>
      <c r="AX465" s="22">
        <v>0</v>
      </c>
      <c r="AY465" s="22">
        <v>0</v>
      </c>
      <c r="BE465" t="s">
        <v>210</v>
      </c>
      <c r="BF465" s="22">
        <v>0</v>
      </c>
      <c r="BG465" s="22">
        <v>0</v>
      </c>
      <c r="BH465" s="22">
        <v>0</v>
      </c>
      <c r="BI465" s="22">
        <v>0</v>
      </c>
      <c r="BJ465" s="22">
        <v>0</v>
      </c>
      <c r="BK465" s="22">
        <v>0</v>
      </c>
      <c r="BL465" s="22">
        <v>0</v>
      </c>
      <c r="BM465" s="22">
        <v>0</v>
      </c>
      <c r="BN465" s="22">
        <v>0</v>
      </c>
      <c r="BO465" s="22">
        <v>0</v>
      </c>
      <c r="BP465" s="22">
        <v>0</v>
      </c>
    </row>
    <row r="466" spans="1:68" x14ac:dyDescent="0.35">
      <c r="A466" s="96">
        <v>45</v>
      </c>
      <c r="B466" s="96">
        <v>3</v>
      </c>
      <c r="C466" s="96" t="s">
        <v>251</v>
      </c>
      <c r="D466" t="s">
        <v>573</v>
      </c>
      <c r="E466" s="79" t="s">
        <v>210</v>
      </c>
      <c r="F466" s="85">
        <v>0</v>
      </c>
      <c r="G466" s="22">
        <v>0</v>
      </c>
      <c r="H466" s="22">
        <v>0</v>
      </c>
      <c r="I466" s="22">
        <v>0</v>
      </c>
      <c r="J466" s="22">
        <v>0</v>
      </c>
      <c r="K466" s="22">
        <v>0</v>
      </c>
      <c r="L466" s="22">
        <v>0</v>
      </c>
      <c r="M466" s="22">
        <v>0</v>
      </c>
      <c r="N466" s="22">
        <v>0</v>
      </c>
      <c r="O466" s="22">
        <v>0</v>
      </c>
      <c r="P466" s="22">
        <v>0</v>
      </c>
      <c r="V466" s="121">
        <v>0</v>
      </c>
      <c r="AM466">
        <v>45</v>
      </c>
      <c r="AN466" t="s">
        <v>210</v>
      </c>
      <c r="AO466" s="22">
        <v>0</v>
      </c>
      <c r="AP466" s="22">
        <v>0</v>
      </c>
      <c r="AQ466" s="22">
        <v>0</v>
      </c>
      <c r="AR466" s="22">
        <v>0</v>
      </c>
      <c r="AS466" s="22">
        <v>0</v>
      </c>
      <c r="AT466" s="22">
        <v>0</v>
      </c>
      <c r="AU466" s="22">
        <v>0</v>
      </c>
      <c r="AV466" s="22">
        <v>0</v>
      </c>
      <c r="AW466" s="22">
        <v>0</v>
      </c>
      <c r="AX466" s="22">
        <v>0</v>
      </c>
      <c r="AY466" s="22">
        <v>0</v>
      </c>
      <c r="BE466" t="s">
        <v>210</v>
      </c>
      <c r="BF466" s="22">
        <v>0</v>
      </c>
      <c r="BG466" s="22">
        <v>0</v>
      </c>
      <c r="BH466" s="22">
        <v>0</v>
      </c>
      <c r="BI466" s="22">
        <v>0</v>
      </c>
      <c r="BJ466" s="22">
        <v>0</v>
      </c>
      <c r="BK466" s="22">
        <v>0</v>
      </c>
      <c r="BL466" s="22">
        <v>0</v>
      </c>
      <c r="BM466" s="22">
        <v>0</v>
      </c>
      <c r="BN466" s="22">
        <v>0</v>
      </c>
      <c r="BO466" s="22">
        <v>0</v>
      </c>
      <c r="BP466" s="22">
        <v>0</v>
      </c>
    </row>
    <row r="467" spans="1:68" x14ac:dyDescent="0.35">
      <c r="A467" s="96">
        <v>46</v>
      </c>
      <c r="B467" s="96">
        <v>4</v>
      </c>
      <c r="C467" s="96" t="s">
        <v>584</v>
      </c>
      <c r="D467" t="s">
        <v>573</v>
      </c>
      <c r="E467" s="79" t="s">
        <v>210</v>
      </c>
      <c r="F467" s="85">
        <v>0</v>
      </c>
      <c r="G467" s="22">
        <v>0</v>
      </c>
      <c r="H467" s="22">
        <v>0</v>
      </c>
      <c r="I467" s="22">
        <v>0</v>
      </c>
      <c r="J467" s="22">
        <v>0</v>
      </c>
      <c r="K467" s="22">
        <v>0</v>
      </c>
      <c r="L467" s="22">
        <v>0</v>
      </c>
      <c r="M467" s="22">
        <v>0</v>
      </c>
      <c r="N467" s="22">
        <v>0</v>
      </c>
      <c r="O467" s="22">
        <v>0</v>
      </c>
      <c r="P467" s="22">
        <v>0</v>
      </c>
      <c r="V467" s="121">
        <v>1</v>
      </c>
      <c r="AM467">
        <v>46</v>
      </c>
      <c r="AN467" t="s">
        <v>210</v>
      </c>
      <c r="AO467" s="22">
        <v>0</v>
      </c>
      <c r="AP467" s="22">
        <v>0</v>
      </c>
      <c r="AQ467" s="22">
        <v>0</v>
      </c>
      <c r="AR467" s="22">
        <v>0</v>
      </c>
      <c r="AS467" s="22">
        <v>0</v>
      </c>
      <c r="AT467" s="22">
        <v>0</v>
      </c>
      <c r="AU467" s="22">
        <v>0</v>
      </c>
      <c r="AV467" s="22">
        <v>0</v>
      </c>
      <c r="AW467" s="22">
        <v>0</v>
      </c>
      <c r="AX467" s="22">
        <v>0</v>
      </c>
      <c r="AY467" s="22">
        <v>0</v>
      </c>
      <c r="BE467" t="s">
        <v>210</v>
      </c>
      <c r="BF467" s="22">
        <v>0</v>
      </c>
      <c r="BG467" s="22">
        <v>0</v>
      </c>
      <c r="BH467" s="22">
        <v>0</v>
      </c>
      <c r="BI467" s="22">
        <v>0</v>
      </c>
      <c r="BJ467" s="22">
        <v>0</v>
      </c>
      <c r="BK467" s="22">
        <v>0</v>
      </c>
      <c r="BL467" s="22">
        <v>0</v>
      </c>
      <c r="BM467" s="22">
        <v>0</v>
      </c>
      <c r="BN467" s="22">
        <v>0</v>
      </c>
      <c r="BO467" s="22">
        <v>0</v>
      </c>
      <c r="BP467" s="22">
        <v>0</v>
      </c>
    </row>
    <row r="468" spans="1:68" x14ac:dyDescent="0.35">
      <c r="A468" s="96">
        <v>47</v>
      </c>
      <c r="B468" s="96">
        <v>4</v>
      </c>
      <c r="C468" s="96" t="s">
        <v>585</v>
      </c>
      <c r="D468" t="s">
        <v>573</v>
      </c>
      <c r="E468" s="79" t="s">
        <v>210</v>
      </c>
      <c r="F468" s="85">
        <v>0</v>
      </c>
      <c r="G468" s="22">
        <v>0</v>
      </c>
      <c r="H468" s="22">
        <v>0</v>
      </c>
      <c r="I468" s="22">
        <v>0</v>
      </c>
      <c r="J468" s="22">
        <v>0</v>
      </c>
      <c r="K468" s="22">
        <v>0</v>
      </c>
      <c r="L468" s="22">
        <v>0</v>
      </c>
      <c r="M468" s="22">
        <v>0</v>
      </c>
      <c r="N468" s="22">
        <v>0</v>
      </c>
      <c r="O468" s="22">
        <v>0</v>
      </c>
      <c r="P468" s="22">
        <v>0</v>
      </c>
      <c r="V468" s="121">
        <v>0</v>
      </c>
      <c r="AM468">
        <v>47</v>
      </c>
      <c r="AN468" t="s">
        <v>210</v>
      </c>
      <c r="AO468" s="22">
        <v>0</v>
      </c>
      <c r="AP468" s="22">
        <v>0</v>
      </c>
      <c r="AQ468" s="22">
        <v>0</v>
      </c>
      <c r="AR468" s="22">
        <v>0</v>
      </c>
      <c r="AS468" s="22">
        <v>0</v>
      </c>
      <c r="AT468" s="22">
        <v>0</v>
      </c>
      <c r="AU468" s="22">
        <v>0</v>
      </c>
      <c r="AV468" s="22">
        <v>0</v>
      </c>
      <c r="AW468" s="22">
        <v>0</v>
      </c>
      <c r="AX468" s="22">
        <v>0</v>
      </c>
      <c r="AY468" s="22">
        <v>0</v>
      </c>
      <c r="BE468" t="s">
        <v>210</v>
      </c>
      <c r="BF468" s="22">
        <v>0</v>
      </c>
      <c r="BG468" s="22">
        <v>0</v>
      </c>
      <c r="BH468" s="22">
        <v>0</v>
      </c>
      <c r="BI468" s="22">
        <v>0</v>
      </c>
      <c r="BJ468" s="22">
        <v>0</v>
      </c>
      <c r="BK468" s="22">
        <v>0</v>
      </c>
      <c r="BL468" s="22">
        <v>0</v>
      </c>
      <c r="BM468" s="22">
        <v>0</v>
      </c>
      <c r="BN468" s="22">
        <v>0</v>
      </c>
      <c r="BO468" s="22">
        <v>0</v>
      </c>
      <c r="BP468" s="22">
        <v>0</v>
      </c>
    </row>
    <row r="469" spans="1:68" x14ac:dyDescent="0.35">
      <c r="A469" s="96">
        <v>48</v>
      </c>
      <c r="B469" s="96">
        <v>4</v>
      </c>
      <c r="C469" s="96" t="s">
        <v>585</v>
      </c>
      <c r="D469" t="s">
        <v>573</v>
      </c>
      <c r="E469" s="79" t="s">
        <v>210</v>
      </c>
      <c r="F469" s="85">
        <v>0</v>
      </c>
      <c r="G469" s="22">
        <v>0</v>
      </c>
      <c r="H469" s="22">
        <v>0</v>
      </c>
      <c r="I469" s="22">
        <v>0</v>
      </c>
      <c r="J469" s="22">
        <v>0</v>
      </c>
      <c r="K469" s="22">
        <v>0</v>
      </c>
      <c r="L469" s="22">
        <v>0</v>
      </c>
      <c r="M469" s="22">
        <v>0</v>
      </c>
      <c r="N469" s="22">
        <v>0</v>
      </c>
      <c r="O469" s="22">
        <v>0</v>
      </c>
      <c r="P469" s="22">
        <v>0</v>
      </c>
      <c r="V469" s="121">
        <v>0</v>
      </c>
      <c r="AM469">
        <v>48</v>
      </c>
      <c r="AN469" t="s">
        <v>210</v>
      </c>
      <c r="AO469" s="22">
        <v>0</v>
      </c>
      <c r="AP469" s="22">
        <v>0</v>
      </c>
      <c r="AQ469" s="22">
        <v>0</v>
      </c>
      <c r="AR469" s="22">
        <v>0</v>
      </c>
      <c r="AS469" s="22">
        <v>0</v>
      </c>
      <c r="AT469" s="22">
        <v>0</v>
      </c>
      <c r="AU469" s="22">
        <v>0</v>
      </c>
      <c r="AV469" s="22">
        <v>0</v>
      </c>
      <c r="AW469" s="22">
        <v>0</v>
      </c>
      <c r="AX469" s="22">
        <v>0</v>
      </c>
      <c r="AY469" s="22">
        <v>0</v>
      </c>
      <c r="BE469" t="s">
        <v>210</v>
      </c>
      <c r="BF469" s="22">
        <v>0</v>
      </c>
      <c r="BG469" s="22">
        <v>0</v>
      </c>
      <c r="BH469" s="22">
        <v>0</v>
      </c>
      <c r="BI469" s="22">
        <v>0</v>
      </c>
      <c r="BJ469" s="22">
        <v>0</v>
      </c>
      <c r="BK469" s="22">
        <v>0</v>
      </c>
      <c r="BL469" s="22">
        <v>0</v>
      </c>
      <c r="BM469" s="22">
        <v>0</v>
      </c>
      <c r="BN469" s="22">
        <v>0</v>
      </c>
      <c r="BO469" s="22">
        <v>0</v>
      </c>
      <c r="BP469" s="22">
        <v>0</v>
      </c>
    </row>
    <row r="470" spans="1:68" x14ac:dyDescent="0.35">
      <c r="A470" s="96">
        <v>49</v>
      </c>
      <c r="B470" s="96">
        <v>4</v>
      </c>
      <c r="C470" s="96" t="s">
        <v>585</v>
      </c>
      <c r="D470" t="s">
        <v>573</v>
      </c>
      <c r="E470" s="79" t="s">
        <v>210</v>
      </c>
      <c r="F470" s="85">
        <v>0</v>
      </c>
      <c r="G470" s="22">
        <v>0</v>
      </c>
      <c r="H470" s="22">
        <v>0</v>
      </c>
      <c r="I470" s="22">
        <v>0</v>
      </c>
      <c r="J470" s="22">
        <v>0</v>
      </c>
      <c r="K470" s="22">
        <v>0</v>
      </c>
      <c r="L470" s="22">
        <v>0</v>
      </c>
      <c r="M470" s="22">
        <v>0</v>
      </c>
      <c r="N470" s="22">
        <v>0</v>
      </c>
      <c r="O470" s="22">
        <v>0</v>
      </c>
      <c r="P470" s="22">
        <v>0</v>
      </c>
      <c r="V470" s="121">
        <v>0</v>
      </c>
      <c r="AM470">
        <v>49</v>
      </c>
      <c r="AN470" t="s">
        <v>210</v>
      </c>
      <c r="AO470" s="22">
        <v>0</v>
      </c>
      <c r="AP470" s="22">
        <v>0</v>
      </c>
      <c r="AQ470" s="22">
        <v>0</v>
      </c>
      <c r="AR470" s="22">
        <v>0</v>
      </c>
      <c r="AS470" s="22">
        <v>0</v>
      </c>
      <c r="AT470" s="22">
        <v>0</v>
      </c>
      <c r="AU470" s="22">
        <v>0</v>
      </c>
      <c r="AV470" s="22">
        <v>0</v>
      </c>
      <c r="AW470" s="22">
        <v>0</v>
      </c>
      <c r="AX470" s="22">
        <v>0</v>
      </c>
      <c r="AY470" s="22">
        <v>0</v>
      </c>
      <c r="BE470" t="s">
        <v>210</v>
      </c>
      <c r="BF470" s="22">
        <v>0</v>
      </c>
      <c r="BG470" s="22">
        <v>0</v>
      </c>
      <c r="BH470" s="22">
        <v>0</v>
      </c>
      <c r="BI470" s="22">
        <v>0</v>
      </c>
      <c r="BJ470" s="22">
        <v>0</v>
      </c>
      <c r="BK470" s="22">
        <v>0</v>
      </c>
      <c r="BL470" s="22">
        <v>0</v>
      </c>
      <c r="BM470" s="22">
        <v>0</v>
      </c>
      <c r="BN470" s="22">
        <v>0</v>
      </c>
      <c r="BO470" s="22">
        <v>0</v>
      </c>
      <c r="BP470" s="22">
        <v>0</v>
      </c>
    </row>
    <row r="471" spans="1:68" x14ac:dyDescent="0.35">
      <c r="A471" s="96">
        <v>50</v>
      </c>
      <c r="B471" s="96">
        <v>4</v>
      </c>
      <c r="C471" s="96" t="s">
        <v>585</v>
      </c>
      <c r="D471" t="s">
        <v>573</v>
      </c>
      <c r="E471" s="79" t="s">
        <v>210</v>
      </c>
      <c r="F471" s="85">
        <v>0</v>
      </c>
      <c r="G471" s="22">
        <v>0</v>
      </c>
      <c r="H471" s="22">
        <v>0</v>
      </c>
      <c r="I471" s="22">
        <v>0</v>
      </c>
      <c r="J471" s="22">
        <v>0</v>
      </c>
      <c r="K471" s="22">
        <v>0</v>
      </c>
      <c r="L471" s="22">
        <v>0</v>
      </c>
      <c r="M471" s="22">
        <v>0</v>
      </c>
      <c r="N471" s="22">
        <v>0</v>
      </c>
      <c r="O471" s="22">
        <v>0</v>
      </c>
      <c r="P471" s="22">
        <v>0</v>
      </c>
      <c r="V471" s="121">
        <v>0</v>
      </c>
      <c r="AM471">
        <v>50</v>
      </c>
      <c r="AN471" t="s">
        <v>210</v>
      </c>
      <c r="AO471" s="22">
        <v>0</v>
      </c>
      <c r="AP471" s="22">
        <v>0</v>
      </c>
      <c r="AQ471" s="22">
        <v>0</v>
      </c>
      <c r="AR471" s="22">
        <v>0</v>
      </c>
      <c r="AS471" s="22">
        <v>0</v>
      </c>
      <c r="AT471" s="22">
        <v>0</v>
      </c>
      <c r="AU471" s="22">
        <v>0</v>
      </c>
      <c r="AV471" s="22">
        <v>0</v>
      </c>
      <c r="AW471" s="22">
        <v>0</v>
      </c>
      <c r="AX471" s="22">
        <v>0</v>
      </c>
      <c r="AY471" s="22">
        <v>0</v>
      </c>
      <c r="BE471" t="s">
        <v>210</v>
      </c>
      <c r="BF471" s="22">
        <v>0</v>
      </c>
      <c r="BG471" s="22">
        <v>0</v>
      </c>
      <c r="BH471" s="22">
        <v>0</v>
      </c>
      <c r="BI471" s="22">
        <v>0</v>
      </c>
      <c r="BJ471" s="22">
        <v>0</v>
      </c>
      <c r="BK471" s="22">
        <v>0</v>
      </c>
      <c r="BL471" s="22">
        <v>0</v>
      </c>
      <c r="BM471" s="22">
        <v>0</v>
      </c>
      <c r="BN471" s="22">
        <v>0</v>
      </c>
      <c r="BO471" s="22">
        <v>0</v>
      </c>
      <c r="BP471" s="22">
        <v>0</v>
      </c>
    </row>
    <row r="472" spans="1:68" x14ac:dyDescent="0.35">
      <c r="A472" s="96">
        <v>51</v>
      </c>
      <c r="B472" s="96">
        <v>4</v>
      </c>
      <c r="C472" s="96" t="s">
        <v>234</v>
      </c>
      <c r="D472" t="s">
        <v>573</v>
      </c>
      <c r="E472" s="79" t="s">
        <v>210</v>
      </c>
      <c r="F472" s="85">
        <v>0</v>
      </c>
      <c r="G472" s="22">
        <v>0</v>
      </c>
      <c r="H472" s="22">
        <v>0</v>
      </c>
      <c r="I472" s="22">
        <v>0</v>
      </c>
      <c r="J472" s="22">
        <v>0</v>
      </c>
      <c r="K472" s="22">
        <v>0</v>
      </c>
      <c r="L472" s="22">
        <v>0</v>
      </c>
      <c r="M472" s="22">
        <v>0</v>
      </c>
      <c r="N472" s="22">
        <v>0</v>
      </c>
      <c r="O472" s="22">
        <v>0</v>
      </c>
      <c r="P472" s="22">
        <v>0</v>
      </c>
      <c r="V472" s="121">
        <v>0</v>
      </c>
      <c r="AM472">
        <v>51</v>
      </c>
      <c r="AN472" t="s">
        <v>210</v>
      </c>
      <c r="AO472" s="22">
        <v>0</v>
      </c>
      <c r="AP472" s="22">
        <v>0</v>
      </c>
      <c r="AQ472" s="22">
        <v>0</v>
      </c>
      <c r="AR472" s="22">
        <v>0</v>
      </c>
      <c r="AS472" s="22">
        <v>0</v>
      </c>
      <c r="AT472" s="22">
        <v>0</v>
      </c>
      <c r="AU472" s="22">
        <v>0</v>
      </c>
      <c r="AV472" s="22">
        <v>0</v>
      </c>
      <c r="AW472" s="22">
        <v>0</v>
      </c>
      <c r="AX472" s="22">
        <v>0</v>
      </c>
      <c r="AY472" s="22">
        <v>0</v>
      </c>
      <c r="BE472" t="s">
        <v>210</v>
      </c>
      <c r="BF472" s="22">
        <v>0</v>
      </c>
      <c r="BG472" s="22">
        <v>0</v>
      </c>
      <c r="BH472" s="22">
        <v>0</v>
      </c>
      <c r="BI472" s="22">
        <v>0</v>
      </c>
      <c r="BJ472" s="22">
        <v>0</v>
      </c>
      <c r="BK472" s="22">
        <v>0</v>
      </c>
      <c r="BL472" s="22">
        <v>0</v>
      </c>
      <c r="BM472" s="22">
        <v>0</v>
      </c>
      <c r="BN472" s="22">
        <v>0</v>
      </c>
      <c r="BO472" s="22">
        <v>0</v>
      </c>
      <c r="BP472" s="22">
        <v>0</v>
      </c>
    </row>
    <row r="473" spans="1:68" x14ac:dyDescent="0.35">
      <c r="A473" s="96">
        <v>52</v>
      </c>
      <c r="B473" s="96">
        <v>4</v>
      </c>
      <c r="C473" s="96" t="s">
        <v>584</v>
      </c>
      <c r="D473" t="s">
        <v>573</v>
      </c>
      <c r="E473" s="79" t="s">
        <v>210</v>
      </c>
      <c r="F473" s="85">
        <v>0</v>
      </c>
      <c r="G473" s="22">
        <v>0</v>
      </c>
      <c r="H473" s="22">
        <v>0</v>
      </c>
      <c r="I473" s="22">
        <v>0</v>
      </c>
      <c r="J473" s="22">
        <v>0</v>
      </c>
      <c r="K473" s="22">
        <v>0</v>
      </c>
      <c r="L473" s="22">
        <v>0</v>
      </c>
      <c r="M473" s="22">
        <v>0</v>
      </c>
      <c r="N473" s="22">
        <v>0</v>
      </c>
      <c r="O473" s="22">
        <v>0</v>
      </c>
      <c r="P473" s="22">
        <v>0</v>
      </c>
      <c r="V473" s="121">
        <v>0</v>
      </c>
      <c r="AM473">
        <v>52</v>
      </c>
      <c r="AN473" t="s">
        <v>210</v>
      </c>
      <c r="AO473" s="22">
        <v>0</v>
      </c>
      <c r="AP473" s="22">
        <v>0</v>
      </c>
      <c r="AQ473" s="22">
        <v>0</v>
      </c>
      <c r="AR473" s="22">
        <v>0</v>
      </c>
      <c r="AS473" s="22">
        <v>0</v>
      </c>
      <c r="AT473" s="22">
        <v>0</v>
      </c>
      <c r="AU473" s="22">
        <v>0</v>
      </c>
      <c r="AV473" s="22">
        <v>0</v>
      </c>
      <c r="AW473" s="22">
        <v>0</v>
      </c>
      <c r="AX473" s="22">
        <v>0</v>
      </c>
      <c r="AY473" s="22">
        <v>0</v>
      </c>
      <c r="BE473" t="s">
        <v>210</v>
      </c>
      <c r="BF473" s="22">
        <v>0</v>
      </c>
      <c r="BG473" s="22">
        <v>0</v>
      </c>
      <c r="BH473" s="22">
        <v>0</v>
      </c>
      <c r="BI473" s="22">
        <v>0</v>
      </c>
      <c r="BJ473" s="22">
        <v>0</v>
      </c>
      <c r="BK473" s="22">
        <v>0</v>
      </c>
      <c r="BL473" s="22">
        <v>0</v>
      </c>
      <c r="BM473" s="22">
        <v>0</v>
      </c>
      <c r="BN473" s="22">
        <v>0</v>
      </c>
      <c r="BO473" s="22">
        <v>0</v>
      </c>
      <c r="BP473" s="22">
        <v>0</v>
      </c>
    </row>
    <row r="474" spans="1:68" x14ac:dyDescent="0.35">
      <c r="A474" s="96">
        <v>53</v>
      </c>
      <c r="B474" s="96">
        <v>4</v>
      </c>
      <c r="C474" s="96" t="s">
        <v>235</v>
      </c>
      <c r="D474" t="s">
        <v>573</v>
      </c>
      <c r="E474" s="79" t="s">
        <v>210</v>
      </c>
      <c r="F474" s="85">
        <v>0</v>
      </c>
      <c r="G474" s="22">
        <v>0</v>
      </c>
      <c r="H474" s="22">
        <v>0</v>
      </c>
      <c r="I474" s="22">
        <v>0</v>
      </c>
      <c r="J474" s="22">
        <v>0</v>
      </c>
      <c r="K474" s="22">
        <v>0</v>
      </c>
      <c r="L474" s="22">
        <v>0</v>
      </c>
      <c r="M474" s="22">
        <v>0</v>
      </c>
      <c r="N474" s="22">
        <v>0</v>
      </c>
      <c r="O474" s="22">
        <v>0</v>
      </c>
      <c r="P474" s="22">
        <v>0</v>
      </c>
      <c r="V474" s="121">
        <v>0</v>
      </c>
      <c r="AM474">
        <v>53</v>
      </c>
      <c r="AN474" t="s">
        <v>210</v>
      </c>
      <c r="AO474" s="22">
        <v>0</v>
      </c>
      <c r="AP474" s="22">
        <v>0</v>
      </c>
      <c r="AQ474" s="22">
        <v>0</v>
      </c>
      <c r="AR474" s="22">
        <v>0</v>
      </c>
      <c r="AS474" s="22">
        <v>0</v>
      </c>
      <c r="AT474" s="22">
        <v>0</v>
      </c>
      <c r="AU474" s="22">
        <v>0</v>
      </c>
      <c r="AV474" s="22">
        <v>0</v>
      </c>
      <c r="AW474" s="22">
        <v>0</v>
      </c>
      <c r="AX474" s="22">
        <v>0</v>
      </c>
      <c r="AY474" s="22">
        <v>0</v>
      </c>
      <c r="BE474" t="s">
        <v>210</v>
      </c>
      <c r="BF474" s="22">
        <v>0</v>
      </c>
      <c r="BG474" s="22">
        <v>0</v>
      </c>
      <c r="BH474" s="22">
        <v>0</v>
      </c>
      <c r="BI474" s="22">
        <v>0</v>
      </c>
      <c r="BJ474" s="22">
        <v>0</v>
      </c>
      <c r="BK474" s="22">
        <v>0</v>
      </c>
      <c r="BL474" s="22">
        <v>0</v>
      </c>
      <c r="BM474" s="22">
        <v>0</v>
      </c>
      <c r="BN474" s="22">
        <v>0</v>
      </c>
      <c r="BO474" s="22">
        <v>0</v>
      </c>
      <c r="BP474" s="22">
        <v>0</v>
      </c>
    </row>
    <row r="475" spans="1:68" x14ac:dyDescent="0.35">
      <c r="A475" s="96">
        <v>54</v>
      </c>
      <c r="B475" s="96">
        <v>4</v>
      </c>
      <c r="C475" s="96" t="s">
        <v>234</v>
      </c>
      <c r="D475" t="s">
        <v>573</v>
      </c>
      <c r="E475" s="79" t="s">
        <v>210</v>
      </c>
      <c r="F475" s="85">
        <v>0</v>
      </c>
      <c r="G475" s="22">
        <v>0</v>
      </c>
      <c r="H475" s="22">
        <v>0</v>
      </c>
      <c r="I475" s="22">
        <v>0</v>
      </c>
      <c r="J475" s="22">
        <v>0</v>
      </c>
      <c r="K475" s="22">
        <v>0</v>
      </c>
      <c r="L475" s="22">
        <v>0</v>
      </c>
      <c r="M475" s="22">
        <v>0</v>
      </c>
      <c r="N475" s="22">
        <v>0</v>
      </c>
      <c r="O475" s="22">
        <v>0</v>
      </c>
      <c r="P475" s="22">
        <v>0</v>
      </c>
      <c r="V475" s="121">
        <v>0</v>
      </c>
      <c r="AM475">
        <v>54</v>
      </c>
      <c r="AN475" t="s">
        <v>210</v>
      </c>
      <c r="AO475" s="22">
        <v>0</v>
      </c>
      <c r="AP475" s="22">
        <v>0</v>
      </c>
      <c r="AQ475" s="22">
        <v>0</v>
      </c>
      <c r="AR475" s="22">
        <v>0</v>
      </c>
      <c r="AS475" s="22">
        <v>0</v>
      </c>
      <c r="AT475" s="22">
        <v>0</v>
      </c>
      <c r="AU475" s="22">
        <v>0</v>
      </c>
      <c r="AV475" s="22">
        <v>0</v>
      </c>
      <c r="AW475" s="22">
        <v>0</v>
      </c>
      <c r="AX475" s="22">
        <v>0</v>
      </c>
      <c r="AY475" s="22">
        <v>0</v>
      </c>
      <c r="BE475" t="s">
        <v>210</v>
      </c>
      <c r="BF475" s="22">
        <v>0</v>
      </c>
      <c r="BG475" s="22">
        <v>0</v>
      </c>
      <c r="BH475" s="22">
        <v>0</v>
      </c>
      <c r="BI475" s="22">
        <v>0</v>
      </c>
      <c r="BJ475" s="22">
        <v>0</v>
      </c>
      <c r="BK475" s="22">
        <v>0</v>
      </c>
      <c r="BL475" s="22">
        <v>0</v>
      </c>
      <c r="BM475" s="22">
        <v>0</v>
      </c>
      <c r="BN475" s="22">
        <v>0</v>
      </c>
      <c r="BO475" s="22">
        <v>0</v>
      </c>
      <c r="BP475" s="22">
        <v>0</v>
      </c>
    </row>
    <row r="476" spans="1:68" x14ac:dyDescent="0.35">
      <c r="A476" s="96">
        <v>55</v>
      </c>
      <c r="B476" s="96">
        <v>4</v>
      </c>
      <c r="C476" s="96" t="s">
        <v>529</v>
      </c>
      <c r="D476" t="s">
        <v>573</v>
      </c>
      <c r="E476" s="79" t="s">
        <v>210</v>
      </c>
      <c r="F476" s="85">
        <v>-120</v>
      </c>
      <c r="G476" s="22">
        <v>0</v>
      </c>
      <c r="H476" s="22">
        <v>0</v>
      </c>
      <c r="I476" s="22">
        <v>0</v>
      </c>
      <c r="J476" s="22">
        <v>-120</v>
      </c>
      <c r="K476" s="22">
        <v>0</v>
      </c>
      <c r="L476" s="22">
        <v>0</v>
      </c>
      <c r="M476" s="22">
        <v>0</v>
      </c>
      <c r="N476" s="22">
        <v>0</v>
      </c>
      <c r="O476" s="22">
        <v>0</v>
      </c>
      <c r="P476" s="22">
        <v>0</v>
      </c>
      <c r="V476" s="121">
        <v>0</v>
      </c>
      <c r="AM476">
        <v>55</v>
      </c>
      <c r="AN476" t="s">
        <v>210</v>
      </c>
      <c r="AO476" s="22">
        <v>-120</v>
      </c>
      <c r="AP476" s="22">
        <v>0</v>
      </c>
      <c r="AQ476" s="22">
        <v>0</v>
      </c>
      <c r="AR476" s="22">
        <v>0</v>
      </c>
      <c r="AS476" s="22">
        <v>-120</v>
      </c>
      <c r="AT476" s="22">
        <v>0</v>
      </c>
      <c r="AU476" s="22">
        <v>0</v>
      </c>
      <c r="AV476" s="22">
        <v>0</v>
      </c>
      <c r="AW476" s="22">
        <v>0</v>
      </c>
      <c r="AX476" s="22">
        <v>0</v>
      </c>
      <c r="AY476" s="22">
        <v>0</v>
      </c>
      <c r="BE476" t="s">
        <v>210</v>
      </c>
      <c r="BF476" s="22">
        <v>-120</v>
      </c>
      <c r="BG476" s="22">
        <v>0</v>
      </c>
      <c r="BH476" s="22">
        <v>0</v>
      </c>
      <c r="BI476" s="22">
        <v>0</v>
      </c>
      <c r="BJ476" s="22">
        <v>-120</v>
      </c>
      <c r="BK476" s="22">
        <v>0</v>
      </c>
      <c r="BL476" s="22">
        <v>0</v>
      </c>
      <c r="BM476" s="22">
        <v>0</v>
      </c>
      <c r="BN476" s="22">
        <v>0</v>
      </c>
      <c r="BO476" s="22">
        <v>0</v>
      </c>
      <c r="BP476" s="22">
        <v>0</v>
      </c>
    </row>
    <row r="477" spans="1:68" x14ac:dyDescent="0.35">
      <c r="A477" s="96">
        <v>56</v>
      </c>
      <c r="B477" s="96">
        <v>4</v>
      </c>
      <c r="C477" s="96" t="s">
        <v>234</v>
      </c>
      <c r="D477" t="s">
        <v>573</v>
      </c>
      <c r="E477" s="79" t="s">
        <v>210</v>
      </c>
      <c r="F477" s="85">
        <v>0</v>
      </c>
      <c r="G477" s="22">
        <v>0</v>
      </c>
      <c r="H477" s="22">
        <v>0</v>
      </c>
      <c r="I477" s="22">
        <v>0</v>
      </c>
      <c r="J477" s="22">
        <v>0</v>
      </c>
      <c r="K477" s="22">
        <v>0</v>
      </c>
      <c r="L477" s="22">
        <v>0</v>
      </c>
      <c r="M477" s="22">
        <v>0</v>
      </c>
      <c r="N477" s="22">
        <v>0</v>
      </c>
      <c r="O477" s="22">
        <v>0</v>
      </c>
      <c r="P477" s="22">
        <v>0</v>
      </c>
      <c r="V477" s="121">
        <v>0</v>
      </c>
      <c r="AM477">
        <v>56</v>
      </c>
      <c r="AN477" t="s">
        <v>210</v>
      </c>
      <c r="AO477" s="22">
        <v>0</v>
      </c>
      <c r="AP477" s="22">
        <v>0</v>
      </c>
      <c r="AQ477" s="22">
        <v>0</v>
      </c>
      <c r="AR477" s="22">
        <v>0</v>
      </c>
      <c r="AS477" s="22">
        <v>0</v>
      </c>
      <c r="AT477" s="22">
        <v>0</v>
      </c>
      <c r="AU477" s="22">
        <v>0</v>
      </c>
      <c r="AV477" s="22">
        <v>0</v>
      </c>
      <c r="AW477" s="22">
        <v>0</v>
      </c>
      <c r="AX477" s="22">
        <v>0</v>
      </c>
      <c r="AY477" s="22">
        <v>0</v>
      </c>
      <c r="BE477" t="s">
        <v>210</v>
      </c>
      <c r="BF477" s="22">
        <v>0</v>
      </c>
      <c r="BG477" s="22">
        <v>0</v>
      </c>
      <c r="BH477" s="22">
        <v>0</v>
      </c>
      <c r="BI477" s="22">
        <v>0</v>
      </c>
      <c r="BJ477" s="22">
        <v>0</v>
      </c>
      <c r="BK477" s="22">
        <v>0</v>
      </c>
      <c r="BL477" s="22">
        <v>0</v>
      </c>
      <c r="BM477" s="22">
        <v>0</v>
      </c>
      <c r="BN477" s="22">
        <v>0</v>
      </c>
      <c r="BO477" s="22">
        <v>0</v>
      </c>
      <c r="BP477" s="22">
        <v>0</v>
      </c>
    </row>
    <row r="478" spans="1:68" x14ac:dyDescent="0.35">
      <c r="A478" s="96">
        <v>57</v>
      </c>
      <c r="B478" s="96">
        <v>4</v>
      </c>
      <c r="C478" s="96" t="s">
        <v>234</v>
      </c>
      <c r="D478" t="s">
        <v>573</v>
      </c>
      <c r="E478" s="79" t="s">
        <v>210</v>
      </c>
      <c r="F478" s="85">
        <v>0</v>
      </c>
      <c r="G478" s="22">
        <v>0</v>
      </c>
      <c r="H478" s="22">
        <v>0</v>
      </c>
      <c r="I478" s="22">
        <v>0</v>
      </c>
      <c r="J478" s="22">
        <v>0</v>
      </c>
      <c r="K478" s="22">
        <v>0</v>
      </c>
      <c r="L478" s="22">
        <v>0</v>
      </c>
      <c r="M478" s="22">
        <v>0</v>
      </c>
      <c r="N478" s="22">
        <v>0</v>
      </c>
      <c r="O478" s="22">
        <v>0</v>
      </c>
      <c r="P478" s="22">
        <v>0</v>
      </c>
      <c r="V478" s="121">
        <v>0</v>
      </c>
      <c r="AM478">
        <v>57</v>
      </c>
      <c r="AN478" t="s">
        <v>210</v>
      </c>
      <c r="AO478" s="22">
        <v>0</v>
      </c>
      <c r="AP478" s="22">
        <v>0</v>
      </c>
      <c r="AQ478" s="22">
        <v>0</v>
      </c>
      <c r="AR478" s="22">
        <v>0</v>
      </c>
      <c r="AS478" s="22">
        <v>0</v>
      </c>
      <c r="AT478" s="22">
        <v>0</v>
      </c>
      <c r="AU478" s="22">
        <v>0</v>
      </c>
      <c r="AV478" s="22">
        <v>0</v>
      </c>
      <c r="AW478" s="22">
        <v>0</v>
      </c>
      <c r="AX478" s="22">
        <v>0</v>
      </c>
      <c r="AY478" s="22">
        <v>0</v>
      </c>
      <c r="BE478" t="s">
        <v>210</v>
      </c>
      <c r="BF478" s="22">
        <v>0</v>
      </c>
      <c r="BG478" s="22">
        <v>0</v>
      </c>
      <c r="BH478" s="22">
        <v>0</v>
      </c>
      <c r="BI478" s="22">
        <v>0</v>
      </c>
      <c r="BJ478" s="22">
        <v>0</v>
      </c>
      <c r="BK478" s="22">
        <v>0</v>
      </c>
      <c r="BL478" s="22">
        <v>0</v>
      </c>
      <c r="BM478" s="22">
        <v>0</v>
      </c>
      <c r="BN478" s="22">
        <v>0</v>
      </c>
      <c r="BO478" s="22">
        <v>0</v>
      </c>
      <c r="BP478" s="22">
        <v>0</v>
      </c>
    </row>
    <row r="479" spans="1:68" x14ac:dyDescent="0.35">
      <c r="A479" s="96">
        <v>58</v>
      </c>
      <c r="B479" s="96">
        <v>4</v>
      </c>
      <c r="C479" s="96" t="s">
        <v>251</v>
      </c>
      <c r="D479" t="s">
        <v>573</v>
      </c>
      <c r="E479" s="79" t="s">
        <v>210</v>
      </c>
      <c r="F479" s="85">
        <v>0</v>
      </c>
      <c r="G479" s="22">
        <v>0</v>
      </c>
      <c r="H479" s="22">
        <v>0</v>
      </c>
      <c r="I479" s="22">
        <v>0</v>
      </c>
      <c r="J479" s="22">
        <v>0</v>
      </c>
      <c r="K479" s="22">
        <v>0</v>
      </c>
      <c r="L479" s="22">
        <v>0</v>
      </c>
      <c r="M479" s="22">
        <v>0</v>
      </c>
      <c r="N479" s="22">
        <v>0</v>
      </c>
      <c r="O479" s="22">
        <v>0</v>
      </c>
      <c r="P479" s="22">
        <v>0</v>
      </c>
      <c r="V479" s="121">
        <v>0</v>
      </c>
      <c r="AM479">
        <v>58</v>
      </c>
      <c r="AN479" t="s">
        <v>210</v>
      </c>
      <c r="AO479" s="22">
        <v>0</v>
      </c>
      <c r="AP479" s="22">
        <v>0</v>
      </c>
      <c r="AQ479" s="22">
        <v>0</v>
      </c>
      <c r="AR479" s="22">
        <v>0</v>
      </c>
      <c r="AS479" s="22">
        <v>0</v>
      </c>
      <c r="AT479" s="22">
        <v>0</v>
      </c>
      <c r="AU479" s="22">
        <v>0</v>
      </c>
      <c r="AV479" s="22">
        <v>0</v>
      </c>
      <c r="AW479" s="22">
        <v>0</v>
      </c>
      <c r="AX479" s="22">
        <v>0</v>
      </c>
      <c r="AY479" s="22">
        <v>0</v>
      </c>
      <c r="BE479" t="s">
        <v>210</v>
      </c>
      <c r="BF479" s="22">
        <v>0</v>
      </c>
      <c r="BG479" s="22">
        <v>0</v>
      </c>
      <c r="BH479" s="22">
        <v>0</v>
      </c>
      <c r="BI479" s="22">
        <v>0</v>
      </c>
      <c r="BJ479" s="22">
        <v>0</v>
      </c>
      <c r="BK479" s="22">
        <v>0</v>
      </c>
      <c r="BL479" s="22">
        <v>0</v>
      </c>
      <c r="BM479" s="22">
        <v>0</v>
      </c>
      <c r="BN479" s="22">
        <v>0</v>
      </c>
      <c r="BO479" s="22">
        <v>0</v>
      </c>
      <c r="BP479" s="22">
        <v>0</v>
      </c>
    </row>
    <row r="480" spans="1:68" x14ac:dyDescent="0.35">
      <c r="A480" s="96">
        <v>59</v>
      </c>
      <c r="B480" s="96">
        <v>4</v>
      </c>
      <c r="C480" s="96" t="s">
        <v>251</v>
      </c>
      <c r="D480" t="s">
        <v>573</v>
      </c>
      <c r="E480" s="79" t="s">
        <v>210</v>
      </c>
      <c r="F480" s="85">
        <v>0</v>
      </c>
      <c r="G480" s="22">
        <v>0</v>
      </c>
      <c r="H480" s="22">
        <v>0</v>
      </c>
      <c r="I480" s="22">
        <v>0</v>
      </c>
      <c r="J480" s="22">
        <v>0</v>
      </c>
      <c r="K480" s="22">
        <v>0</v>
      </c>
      <c r="L480" s="22">
        <v>0</v>
      </c>
      <c r="M480" s="22">
        <v>0</v>
      </c>
      <c r="N480" s="22">
        <v>0</v>
      </c>
      <c r="O480" s="22">
        <v>0</v>
      </c>
      <c r="P480" s="22">
        <v>0</v>
      </c>
      <c r="V480" s="121">
        <v>0</v>
      </c>
      <c r="AM480">
        <v>59</v>
      </c>
      <c r="AN480" t="s">
        <v>210</v>
      </c>
      <c r="AO480" s="22">
        <v>0</v>
      </c>
      <c r="AP480" s="22">
        <v>0</v>
      </c>
      <c r="AQ480" s="22">
        <v>0</v>
      </c>
      <c r="AR480" s="22">
        <v>0</v>
      </c>
      <c r="AS480" s="22">
        <v>0</v>
      </c>
      <c r="AT480" s="22">
        <v>0</v>
      </c>
      <c r="AU480" s="22">
        <v>0</v>
      </c>
      <c r="AV480" s="22">
        <v>0</v>
      </c>
      <c r="AW480" s="22">
        <v>0</v>
      </c>
      <c r="AX480" s="22">
        <v>0</v>
      </c>
      <c r="AY480" s="22">
        <v>0</v>
      </c>
      <c r="BE480" t="s">
        <v>210</v>
      </c>
      <c r="BF480" s="22">
        <v>0</v>
      </c>
      <c r="BG480" s="22">
        <v>0</v>
      </c>
      <c r="BH480" s="22">
        <v>0</v>
      </c>
      <c r="BI480" s="22">
        <v>0</v>
      </c>
      <c r="BJ480" s="22">
        <v>0</v>
      </c>
      <c r="BK480" s="22">
        <v>0</v>
      </c>
      <c r="BL480" s="22">
        <v>0</v>
      </c>
      <c r="BM480" s="22">
        <v>0</v>
      </c>
      <c r="BN480" s="22">
        <v>0</v>
      </c>
      <c r="BO480" s="22">
        <v>0</v>
      </c>
      <c r="BP480" s="22">
        <v>0</v>
      </c>
    </row>
    <row r="481" spans="1:68" x14ac:dyDescent="0.35">
      <c r="A481" s="96">
        <v>60</v>
      </c>
      <c r="B481" s="96">
        <v>4</v>
      </c>
      <c r="C481" s="96" t="s">
        <v>235</v>
      </c>
      <c r="D481" t="s">
        <v>573</v>
      </c>
      <c r="E481" s="79" t="s">
        <v>210</v>
      </c>
      <c r="F481" s="85">
        <v>0</v>
      </c>
      <c r="G481" s="22">
        <v>0</v>
      </c>
      <c r="H481" s="22">
        <v>0</v>
      </c>
      <c r="I481" s="22">
        <v>0</v>
      </c>
      <c r="J481" s="22">
        <v>0</v>
      </c>
      <c r="K481" s="22">
        <v>0</v>
      </c>
      <c r="L481" s="22">
        <v>0</v>
      </c>
      <c r="M481" s="22">
        <v>0</v>
      </c>
      <c r="N481" s="22">
        <v>0</v>
      </c>
      <c r="O481" s="22">
        <v>0</v>
      </c>
      <c r="P481" s="22">
        <v>0</v>
      </c>
      <c r="V481" s="121">
        <v>0</v>
      </c>
      <c r="AM481">
        <v>60</v>
      </c>
      <c r="AN481" t="s">
        <v>210</v>
      </c>
      <c r="AO481" s="22">
        <v>0</v>
      </c>
      <c r="AP481" s="22">
        <v>0</v>
      </c>
      <c r="AQ481" s="22">
        <v>0</v>
      </c>
      <c r="AR481" s="22">
        <v>0</v>
      </c>
      <c r="AS481" s="22">
        <v>0</v>
      </c>
      <c r="AT481" s="22">
        <v>0</v>
      </c>
      <c r="AU481" s="22">
        <v>0</v>
      </c>
      <c r="AV481" s="22">
        <v>0</v>
      </c>
      <c r="AW481" s="22">
        <v>0</v>
      </c>
      <c r="AX481" s="22">
        <v>0</v>
      </c>
      <c r="AY481" s="22">
        <v>0</v>
      </c>
      <c r="BE481" t="s">
        <v>210</v>
      </c>
      <c r="BF481" s="22">
        <v>0</v>
      </c>
      <c r="BG481" s="22">
        <v>0</v>
      </c>
      <c r="BH481" s="22">
        <v>0</v>
      </c>
      <c r="BI481" s="22">
        <v>0</v>
      </c>
      <c r="BJ481" s="22">
        <v>0</v>
      </c>
      <c r="BK481" s="22">
        <v>0</v>
      </c>
      <c r="BL481" s="22">
        <v>0</v>
      </c>
      <c r="BM481" s="22">
        <v>0</v>
      </c>
      <c r="BN481" s="22">
        <v>0</v>
      </c>
      <c r="BO481" s="22">
        <v>0</v>
      </c>
      <c r="BP481" s="22">
        <v>0</v>
      </c>
    </row>
    <row r="482" spans="1:68" x14ac:dyDescent="0.35">
      <c r="A482" s="96">
        <v>61</v>
      </c>
      <c r="B482" s="96">
        <v>5</v>
      </c>
      <c r="C482" s="96" t="s">
        <v>585</v>
      </c>
      <c r="D482" t="s">
        <v>573</v>
      </c>
      <c r="E482" s="79" t="s">
        <v>210</v>
      </c>
      <c r="F482" s="85">
        <v>0</v>
      </c>
      <c r="G482" s="22">
        <v>0</v>
      </c>
      <c r="H482" s="22">
        <v>0</v>
      </c>
      <c r="I482" s="22">
        <v>0</v>
      </c>
      <c r="J482" s="22">
        <v>0</v>
      </c>
      <c r="K482" s="22">
        <v>0</v>
      </c>
      <c r="L482" s="22">
        <v>0</v>
      </c>
      <c r="M482" s="22">
        <v>0</v>
      </c>
      <c r="N482" s="22">
        <v>0</v>
      </c>
      <c r="O482" s="22">
        <v>0</v>
      </c>
      <c r="P482" s="22">
        <v>0</v>
      </c>
      <c r="V482" s="121">
        <v>0</v>
      </c>
      <c r="AM482">
        <v>61</v>
      </c>
      <c r="AN482" t="s">
        <v>210</v>
      </c>
      <c r="AO482" s="22">
        <v>0</v>
      </c>
      <c r="AP482" s="22">
        <v>0</v>
      </c>
      <c r="AQ482" s="22">
        <v>0</v>
      </c>
      <c r="AR482" s="22">
        <v>0</v>
      </c>
      <c r="AS482" s="22">
        <v>0</v>
      </c>
      <c r="AT482" s="22">
        <v>0</v>
      </c>
      <c r="AU482" s="22">
        <v>0</v>
      </c>
      <c r="AV482" s="22">
        <v>0</v>
      </c>
      <c r="AW482" s="22">
        <v>0</v>
      </c>
      <c r="AX482" s="22">
        <v>0</v>
      </c>
      <c r="AY482" s="22">
        <v>0</v>
      </c>
      <c r="BE482" t="s">
        <v>210</v>
      </c>
      <c r="BF482" s="22">
        <v>0</v>
      </c>
      <c r="BG482" s="22">
        <v>0</v>
      </c>
      <c r="BH482" s="22">
        <v>0</v>
      </c>
      <c r="BI482" s="22">
        <v>0</v>
      </c>
      <c r="BJ482" s="22">
        <v>0</v>
      </c>
      <c r="BK482" s="22">
        <v>0</v>
      </c>
      <c r="BL482" s="22">
        <v>0</v>
      </c>
      <c r="BM482" s="22">
        <v>0</v>
      </c>
      <c r="BN482" s="22">
        <v>0</v>
      </c>
      <c r="BO482" s="22">
        <v>0</v>
      </c>
      <c r="BP482" s="22">
        <v>0</v>
      </c>
    </row>
    <row r="483" spans="1:68" x14ac:dyDescent="0.35">
      <c r="A483" s="96">
        <v>62</v>
      </c>
      <c r="B483" s="96">
        <v>5</v>
      </c>
      <c r="C483" s="96" t="s">
        <v>585</v>
      </c>
      <c r="D483" t="s">
        <v>573</v>
      </c>
      <c r="E483" s="79" t="s">
        <v>210</v>
      </c>
      <c r="F483" s="85">
        <v>0</v>
      </c>
      <c r="G483" s="22">
        <v>0</v>
      </c>
      <c r="H483" s="22">
        <v>0</v>
      </c>
      <c r="I483" s="22">
        <v>0</v>
      </c>
      <c r="J483" s="22">
        <v>0</v>
      </c>
      <c r="K483" s="22">
        <v>0</v>
      </c>
      <c r="L483" s="22">
        <v>0</v>
      </c>
      <c r="M483" s="22">
        <v>0</v>
      </c>
      <c r="N483" s="22">
        <v>0</v>
      </c>
      <c r="O483" s="22">
        <v>0</v>
      </c>
      <c r="P483" s="22">
        <v>0</v>
      </c>
      <c r="V483" s="121">
        <v>0</v>
      </c>
      <c r="AM483">
        <v>62</v>
      </c>
      <c r="AN483" t="s">
        <v>210</v>
      </c>
      <c r="AO483" s="22">
        <v>0</v>
      </c>
      <c r="AP483" s="22">
        <v>0</v>
      </c>
      <c r="AQ483" s="22">
        <v>0</v>
      </c>
      <c r="AR483" s="22">
        <v>0</v>
      </c>
      <c r="AS483" s="22">
        <v>0</v>
      </c>
      <c r="AT483" s="22">
        <v>0</v>
      </c>
      <c r="AU483" s="22">
        <v>0</v>
      </c>
      <c r="AV483" s="22">
        <v>0</v>
      </c>
      <c r="AW483" s="22">
        <v>0</v>
      </c>
      <c r="AX483" s="22">
        <v>0</v>
      </c>
      <c r="AY483" s="22">
        <v>0</v>
      </c>
      <c r="BE483" t="s">
        <v>210</v>
      </c>
      <c r="BF483" s="22">
        <v>0</v>
      </c>
      <c r="BG483" s="22">
        <v>0</v>
      </c>
      <c r="BH483" s="22">
        <v>0</v>
      </c>
      <c r="BI483" s="22">
        <v>0</v>
      </c>
      <c r="BJ483" s="22">
        <v>0</v>
      </c>
      <c r="BK483" s="22">
        <v>0</v>
      </c>
      <c r="BL483" s="22">
        <v>0</v>
      </c>
      <c r="BM483" s="22">
        <v>0</v>
      </c>
      <c r="BN483" s="22">
        <v>0</v>
      </c>
      <c r="BO483" s="22">
        <v>0</v>
      </c>
      <c r="BP483" s="22">
        <v>0</v>
      </c>
    </row>
    <row r="484" spans="1:68" x14ac:dyDescent="0.35">
      <c r="A484" s="96">
        <v>63</v>
      </c>
      <c r="B484" s="96">
        <v>5</v>
      </c>
      <c r="C484" s="96" t="s">
        <v>584</v>
      </c>
      <c r="D484" t="s">
        <v>573</v>
      </c>
      <c r="E484" s="79" t="s">
        <v>210</v>
      </c>
      <c r="F484" s="85">
        <v>0</v>
      </c>
      <c r="G484" s="22">
        <v>0</v>
      </c>
      <c r="H484" s="22">
        <v>0</v>
      </c>
      <c r="I484" s="22">
        <v>0</v>
      </c>
      <c r="J484" s="22">
        <v>0</v>
      </c>
      <c r="K484" s="22">
        <v>0</v>
      </c>
      <c r="L484" s="22">
        <v>0</v>
      </c>
      <c r="M484" s="22">
        <v>0</v>
      </c>
      <c r="N484" s="22">
        <v>0</v>
      </c>
      <c r="O484" s="22">
        <v>0</v>
      </c>
      <c r="P484" s="22">
        <v>0</v>
      </c>
      <c r="V484" s="121">
        <v>0</v>
      </c>
      <c r="AM484">
        <v>63</v>
      </c>
      <c r="AN484" t="s">
        <v>210</v>
      </c>
      <c r="AO484" s="22">
        <v>0</v>
      </c>
      <c r="AP484" s="22">
        <v>0</v>
      </c>
      <c r="AQ484" s="22">
        <v>0</v>
      </c>
      <c r="AR484" s="22">
        <v>0</v>
      </c>
      <c r="AS484" s="22">
        <v>0</v>
      </c>
      <c r="AT484" s="22">
        <v>0</v>
      </c>
      <c r="AU484" s="22">
        <v>0</v>
      </c>
      <c r="AV484" s="22">
        <v>0</v>
      </c>
      <c r="AW484" s="22">
        <v>0</v>
      </c>
      <c r="AX484" s="22">
        <v>0</v>
      </c>
      <c r="AY484" s="22">
        <v>0</v>
      </c>
      <c r="BE484" t="s">
        <v>210</v>
      </c>
      <c r="BF484" s="22">
        <v>0</v>
      </c>
      <c r="BG484" s="22">
        <v>0</v>
      </c>
      <c r="BH484" s="22">
        <v>0</v>
      </c>
      <c r="BI484" s="22">
        <v>0</v>
      </c>
      <c r="BJ484" s="22">
        <v>0</v>
      </c>
      <c r="BK484" s="22">
        <v>0</v>
      </c>
      <c r="BL484" s="22">
        <v>0</v>
      </c>
      <c r="BM484" s="22">
        <v>0</v>
      </c>
      <c r="BN484" s="22">
        <v>0</v>
      </c>
      <c r="BO484" s="22">
        <v>0</v>
      </c>
      <c r="BP484" s="22">
        <v>0</v>
      </c>
    </row>
    <row r="485" spans="1:68" x14ac:dyDescent="0.35">
      <c r="A485" s="96">
        <v>64</v>
      </c>
      <c r="B485" s="96">
        <v>5</v>
      </c>
      <c r="C485" s="96" t="s">
        <v>585</v>
      </c>
      <c r="D485" t="s">
        <v>573</v>
      </c>
      <c r="E485" s="79" t="s">
        <v>210</v>
      </c>
      <c r="F485" s="85">
        <v>0</v>
      </c>
      <c r="G485" s="22">
        <v>0</v>
      </c>
      <c r="H485" s="22">
        <v>0</v>
      </c>
      <c r="I485" s="22">
        <v>0</v>
      </c>
      <c r="J485" s="22">
        <v>0</v>
      </c>
      <c r="K485" s="22">
        <v>0</v>
      </c>
      <c r="L485" s="22">
        <v>0</v>
      </c>
      <c r="M485" s="22">
        <v>0</v>
      </c>
      <c r="N485" s="22">
        <v>0</v>
      </c>
      <c r="O485" s="22">
        <v>0</v>
      </c>
      <c r="P485" s="22">
        <v>0</v>
      </c>
      <c r="V485" s="121">
        <v>0</v>
      </c>
      <c r="AM485">
        <v>64</v>
      </c>
      <c r="AN485" t="s">
        <v>210</v>
      </c>
      <c r="AO485" s="22">
        <v>0</v>
      </c>
      <c r="AP485" s="22">
        <v>0</v>
      </c>
      <c r="AQ485" s="22">
        <v>0</v>
      </c>
      <c r="AR485" s="22">
        <v>0</v>
      </c>
      <c r="AS485" s="22">
        <v>0</v>
      </c>
      <c r="AT485" s="22">
        <v>0</v>
      </c>
      <c r="AU485" s="22">
        <v>0</v>
      </c>
      <c r="AV485" s="22">
        <v>0</v>
      </c>
      <c r="AW485" s="22">
        <v>0</v>
      </c>
      <c r="AX485" s="22">
        <v>0</v>
      </c>
      <c r="AY485" s="22">
        <v>0</v>
      </c>
      <c r="BE485" t="s">
        <v>210</v>
      </c>
      <c r="BF485" s="22">
        <v>0</v>
      </c>
      <c r="BG485" s="22">
        <v>0</v>
      </c>
      <c r="BH485" s="22">
        <v>0</v>
      </c>
      <c r="BI485" s="22">
        <v>0</v>
      </c>
      <c r="BJ485" s="22">
        <v>0</v>
      </c>
      <c r="BK485" s="22">
        <v>0</v>
      </c>
      <c r="BL485" s="22">
        <v>0</v>
      </c>
      <c r="BM485" s="22">
        <v>0</v>
      </c>
      <c r="BN485" s="22">
        <v>0</v>
      </c>
      <c r="BO485" s="22">
        <v>0</v>
      </c>
      <c r="BP485" s="22">
        <v>0</v>
      </c>
    </row>
    <row r="486" spans="1:68" x14ac:dyDescent="0.35">
      <c r="A486" s="96">
        <v>65</v>
      </c>
      <c r="B486" s="96">
        <v>5</v>
      </c>
      <c r="C486" s="96" t="s">
        <v>585</v>
      </c>
      <c r="D486" t="s">
        <v>573</v>
      </c>
      <c r="E486" s="79" t="s">
        <v>210</v>
      </c>
      <c r="F486" s="85">
        <v>0</v>
      </c>
      <c r="G486" s="22">
        <v>0</v>
      </c>
      <c r="H486" s="22">
        <v>0</v>
      </c>
      <c r="I486" s="22">
        <v>0</v>
      </c>
      <c r="J486" s="22">
        <v>0</v>
      </c>
      <c r="K486" s="22">
        <v>0</v>
      </c>
      <c r="L486" s="22">
        <v>0</v>
      </c>
      <c r="M486" s="22">
        <v>0</v>
      </c>
      <c r="N486" s="22">
        <v>0</v>
      </c>
      <c r="O486" s="22">
        <v>0</v>
      </c>
      <c r="P486" s="22">
        <v>0</v>
      </c>
      <c r="V486" s="121">
        <v>0</v>
      </c>
      <c r="AM486">
        <v>65</v>
      </c>
      <c r="AN486" t="s">
        <v>210</v>
      </c>
      <c r="AO486" s="22">
        <v>0</v>
      </c>
      <c r="AP486" s="22">
        <v>0</v>
      </c>
      <c r="AQ486" s="22">
        <v>0</v>
      </c>
      <c r="AR486" s="22">
        <v>0</v>
      </c>
      <c r="AS486" s="22">
        <v>0</v>
      </c>
      <c r="AT486" s="22">
        <v>0</v>
      </c>
      <c r="AU486" s="22">
        <v>0</v>
      </c>
      <c r="AV486" s="22">
        <v>0</v>
      </c>
      <c r="AW486" s="22">
        <v>0</v>
      </c>
      <c r="AX486" s="22">
        <v>0</v>
      </c>
      <c r="AY486" s="22">
        <v>0</v>
      </c>
      <c r="BE486" t="s">
        <v>210</v>
      </c>
      <c r="BF486" s="22">
        <v>0</v>
      </c>
      <c r="BG486" s="22">
        <v>0</v>
      </c>
      <c r="BH486" s="22">
        <v>0</v>
      </c>
      <c r="BI486" s="22">
        <v>0</v>
      </c>
      <c r="BJ486" s="22">
        <v>0</v>
      </c>
      <c r="BK486" s="22">
        <v>0</v>
      </c>
      <c r="BL486" s="22">
        <v>0</v>
      </c>
      <c r="BM486" s="22">
        <v>0</v>
      </c>
      <c r="BN486" s="22">
        <v>0</v>
      </c>
      <c r="BO486" s="22">
        <v>0</v>
      </c>
      <c r="BP486" s="22">
        <v>0</v>
      </c>
    </row>
    <row r="487" spans="1:68" x14ac:dyDescent="0.35">
      <c r="A487" s="96">
        <v>66</v>
      </c>
      <c r="B487" s="96">
        <v>5</v>
      </c>
      <c r="C487" s="96" t="s">
        <v>585</v>
      </c>
      <c r="D487" t="s">
        <v>573</v>
      </c>
      <c r="E487" s="79" t="s">
        <v>210</v>
      </c>
      <c r="F487" s="85">
        <v>0</v>
      </c>
      <c r="G487" s="22">
        <v>0</v>
      </c>
      <c r="H487" s="22">
        <v>0</v>
      </c>
      <c r="I487" s="22">
        <v>0</v>
      </c>
      <c r="J487" s="22">
        <v>0</v>
      </c>
      <c r="K487" s="22">
        <v>0</v>
      </c>
      <c r="L487" s="22">
        <v>0</v>
      </c>
      <c r="M487" s="22">
        <v>0</v>
      </c>
      <c r="N487" s="22">
        <v>0</v>
      </c>
      <c r="O487" s="22">
        <v>0</v>
      </c>
      <c r="P487" s="22">
        <v>0</v>
      </c>
      <c r="V487" s="121">
        <v>0</v>
      </c>
      <c r="AM487">
        <v>66</v>
      </c>
      <c r="AN487" t="s">
        <v>210</v>
      </c>
      <c r="AO487" s="22">
        <v>0</v>
      </c>
      <c r="AP487" s="22">
        <v>0</v>
      </c>
      <c r="AQ487" s="22">
        <v>0</v>
      </c>
      <c r="AR487" s="22">
        <v>0</v>
      </c>
      <c r="AS487" s="22">
        <v>0</v>
      </c>
      <c r="AT487" s="22">
        <v>0</v>
      </c>
      <c r="AU487" s="22">
        <v>0</v>
      </c>
      <c r="AV487" s="22">
        <v>0</v>
      </c>
      <c r="AW487" s="22">
        <v>0</v>
      </c>
      <c r="AX487" s="22">
        <v>0</v>
      </c>
      <c r="AY487" s="22">
        <v>0</v>
      </c>
      <c r="BE487" t="s">
        <v>210</v>
      </c>
      <c r="BF487" s="22">
        <v>0</v>
      </c>
      <c r="BG487" s="22">
        <v>0</v>
      </c>
      <c r="BH487" s="22">
        <v>0</v>
      </c>
      <c r="BI487" s="22">
        <v>0</v>
      </c>
      <c r="BJ487" s="22">
        <v>0</v>
      </c>
      <c r="BK487" s="22">
        <v>0</v>
      </c>
      <c r="BL487" s="22">
        <v>0</v>
      </c>
      <c r="BM487" s="22">
        <v>0</v>
      </c>
      <c r="BN487" s="22">
        <v>0</v>
      </c>
      <c r="BO487" s="22">
        <v>0</v>
      </c>
      <c r="BP487" s="22">
        <v>0</v>
      </c>
    </row>
    <row r="488" spans="1:68" x14ac:dyDescent="0.35">
      <c r="A488" s="96">
        <v>67</v>
      </c>
      <c r="B488" s="96">
        <v>5</v>
      </c>
      <c r="C488" s="96" t="s">
        <v>234</v>
      </c>
      <c r="D488" t="s">
        <v>573</v>
      </c>
      <c r="E488" s="79" t="s">
        <v>210</v>
      </c>
      <c r="F488" s="85">
        <v>0</v>
      </c>
      <c r="G488" s="22">
        <v>0</v>
      </c>
      <c r="H488" s="22">
        <v>0</v>
      </c>
      <c r="I488" s="22">
        <v>0</v>
      </c>
      <c r="J488" s="22">
        <v>0</v>
      </c>
      <c r="K488" s="22">
        <v>0</v>
      </c>
      <c r="L488" s="22">
        <v>0</v>
      </c>
      <c r="M488" s="22">
        <v>0</v>
      </c>
      <c r="N488" s="22">
        <v>0</v>
      </c>
      <c r="O488" s="22">
        <v>0</v>
      </c>
      <c r="P488" s="22">
        <v>0</v>
      </c>
      <c r="V488" s="121">
        <v>0</v>
      </c>
      <c r="AM488">
        <v>67</v>
      </c>
      <c r="AN488" t="s">
        <v>210</v>
      </c>
      <c r="AO488" s="22">
        <v>0</v>
      </c>
      <c r="AP488" s="22">
        <v>0</v>
      </c>
      <c r="AQ488" s="22">
        <v>0</v>
      </c>
      <c r="AR488" s="22">
        <v>0</v>
      </c>
      <c r="AS488" s="22">
        <v>0</v>
      </c>
      <c r="AT488" s="22">
        <v>0</v>
      </c>
      <c r="AU488" s="22">
        <v>0</v>
      </c>
      <c r="AV488" s="22">
        <v>0</v>
      </c>
      <c r="AW488" s="22">
        <v>0</v>
      </c>
      <c r="AX488" s="22">
        <v>0</v>
      </c>
      <c r="AY488" s="22">
        <v>0</v>
      </c>
      <c r="BE488" t="s">
        <v>210</v>
      </c>
      <c r="BF488" s="22">
        <v>0</v>
      </c>
      <c r="BG488" s="22">
        <v>0</v>
      </c>
      <c r="BH488" s="22">
        <v>0</v>
      </c>
      <c r="BI488" s="22">
        <v>0</v>
      </c>
      <c r="BJ488" s="22">
        <v>0</v>
      </c>
      <c r="BK488" s="22">
        <v>0</v>
      </c>
      <c r="BL488" s="22">
        <v>0</v>
      </c>
      <c r="BM488" s="22">
        <v>0</v>
      </c>
      <c r="BN488" s="22">
        <v>0</v>
      </c>
      <c r="BO488" s="22">
        <v>0</v>
      </c>
      <c r="BP488" s="22">
        <v>0</v>
      </c>
    </row>
    <row r="489" spans="1:68" x14ac:dyDescent="0.35">
      <c r="A489" s="96">
        <v>68</v>
      </c>
      <c r="B489" s="96">
        <v>5</v>
      </c>
      <c r="C489" s="96" t="s">
        <v>234</v>
      </c>
      <c r="D489" t="s">
        <v>573</v>
      </c>
      <c r="E489" s="79" t="s">
        <v>210</v>
      </c>
      <c r="F489" s="85">
        <v>0</v>
      </c>
      <c r="G489" s="22">
        <v>0</v>
      </c>
      <c r="H489" s="22">
        <v>0</v>
      </c>
      <c r="I489" s="22">
        <v>0</v>
      </c>
      <c r="J489" s="22">
        <v>0</v>
      </c>
      <c r="K489" s="22">
        <v>0</v>
      </c>
      <c r="L489" s="22">
        <v>0</v>
      </c>
      <c r="M489" s="22">
        <v>0</v>
      </c>
      <c r="N489" s="22">
        <v>0</v>
      </c>
      <c r="O489" s="22">
        <v>0</v>
      </c>
      <c r="P489" s="22">
        <v>0</v>
      </c>
      <c r="V489" s="121">
        <v>0</v>
      </c>
      <c r="AM489">
        <v>68</v>
      </c>
      <c r="AN489" t="s">
        <v>210</v>
      </c>
      <c r="AO489" s="22">
        <v>0</v>
      </c>
      <c r="AP489" s="22">
        <v>0</v>
      </c>
      <c r="AQ489" s="22">
        <v>0</v>
      </c>
      <c r="AR489" s="22">
        <v>0</v>
      </c>
      <c r="AS489" s="22">
        <v>0</v>
      </c>
      <c r="AT489" s="22">
        <v>0</v>
      </c>
      <c r="AU489" s="22">
        <v>0</v>
      </c>
      <c r="AV489" s="22">
        <v>0</v>
      </c>
      <c r="AW489" s="22">
        <v>0</v>
      </c>
      <c r="AX489" s="22">
        <v>0</v>
      </c>
      <c r="AY489" s="22">
        <v>0</v>
      </c>
      <c r="BE489" t="s">
        <v>210</v>
      </c>
      <c r="BF489" s="22">
        <v>0</v>
      </c>
      <c r="BG489" s="22">
        <v>0</v>
      </c>
      <c r="BH489" s="22">
        <v>0</v>
      </c>
      <c r="BI489" s="22">
        <v>0</v>
      </c>
      <c r="BJ489" s="22">
        <v>0</v>
      </c>
      <c r="BK489" s="22">
        <v>0</v>
      </c>
      <c r="BL489" s="22">
        <v>0</v>
      </c>
      <c r="BM489" s="22">
        <v>0</v>
      </c>
      <c r="BN489" s="22">
        <v>0</v>
      </c>
      <c r="BO489" s="22">
        <v>0</v>
      </c>
      <c r="BP489" s="22">
        <v>0</v>
      </c>
    </row>
    <row r="490" spans="1:68" x14ac:dyDescent="0.35">
      <c r="A490" s="96">
        <v>69</v>
      </c>
      <c r="B490" s="96">
        <v>5</v>
      </c>
      <c r="C490" s="96" t="s">
        <v>235</v>
      </c>
      <c r="D490" t="s">
        <v>573</v>
      </c>
      <c r="E490" s="79" t="s">
        <v>210</v>
      </c>
      <c r="F490" s="85">
        <v>0</v>
      </c>
      <c r="G490" s="22">
        <v>0</v>
      </c>
      <c r="H490" s="22">
        <v>0</v>
      </c>
      <c r="I490" s="22">
        <v>0</v>
      </c>
      <c r="J490" s="22">
        <v>0</v>
      </c>
      <c r="K490" s="22">
        <v>0</v>
      </c>
      <c r="L490" s="22">
        <v>0</v>
      </c>
      <c r="M490" s="22">
        <v>0</v>
      </c>
      <c r="N490" s="22">
        <v>0</v>
      </c>
      <c r="O490" s="22">
        <v>0</v>
      </c>
      <c r="P490" s="22">
        <v>0</v>
      </c>
      <c r="V490" s="121">
        <v>0</v>
      </c>
      <c r="AM490">
        <v>69</v>
      </c>
      <c r="AN490" t="s">
        <v>210</v>
      </c>
      <c r="AO490" s="22">
        <v>0</v>
      </c>
      <c r="AP490" s="22">
        <v>0</v>
      </c>
      <c r="AQ490" s="22">
        <v>0</v>
      </c>
      <c r="AR490" s="22">
        <v>0</v>
      </c>
      <c r="AS490" s="22">
        <v>0</v>
      </c>
      <c r="AT490" s="22">
        <v>0</v>
      </c>
      <c r="AU490" s="22">
        <v>0</v>
      </c>
      <c r="AV490" s="22">
        <v>0</v>
      </c>
      <c r="AW490" s="22">
        <v>0</v>
      </c>
      <c r="AX490" s="22">
        <v>0</v>
      </c>
      <c r="AY490" s="22">
        <v>0</v>
      </c>
      <c r="BE490" t="s">
        <v>210</v>
      </c>
      <c r="BF490" s="22">
        <v>0</v>
      </c>
      <c r="BG490" s="22">
        <v>0</v>
      </c>
      <c r="BH490" s="22">
        <v>0</v>
      </c>
      <c r="BI490" s="22">
        <v>0</v>
      </c>
      <c r="BJ490" s="22">
        <v>0</v>
      </c>
      <c r="BK490" s="22">
        <v>0</v>
      </c>
      <c r="BL490" s="22">
        <v>0</v>
      </c>
      <c r="BM490" s="22">
        <v>0</v>
      </c>
      <c r="BN490" s="22">
        <v>0</v>
      </c>
      <c r="BO490" s="22">
        <v>0</v>
      </c>
      <c r="BP490" s="22">
        <v>0</v>
      </c>
    </row>
    <row r="491" spans="1:68" x14ac:dyDescent="0.35">
      <c r="A491" s="96">
        <v>70</v>
      </c>
      <c r="B491" s="96">
        <v>5</v>
      </c>
      <c r="C491" s="96" t="s">
        <v>234</v>
      </c>
      <c r="D491" t="s">
        <v>573</v>
      </c>
      <c r="E491" s="79" t="s">
        <v>210</v>
      </c>
      <c r="F491" s="85">
        <v>0</v>
      </c>
      <c r="G491" s="22">
        <v>0</v>
      </c>
      <c r="H491" s="22">
        <v>0</v>
      </c>
      <c r="I491" s="22">
        <v>0</v>
      </c>
      <c r="J491" s="22">
        <v>0</v>
      </c>
      <c r="K491" s="22">
        <v>0</v>
      </c>
      <c r="L491" s="22">
        <v>0</v>
      </c>
      <c r="M491" s="22">
        <v>0</v>
      </c>
      <c r="N491" s="22">
        <v>0</v>
      </c>
      <c r="O491" s="22">
        <v>0</v>
      </c>
      <c r="P491" s="22">
        <v>0</v>
      </c>
      <c r="V491" s="121">
        <v>0</v>
      </c>
      <c r="AM491">
        <v>70</v>
      </c>
      <c r="AN491" t="s">
        <v>210</v>
      </c>
      <c r="AO491" s="22">
        <v>0</v>
      </c>
      <c r="AP491" s="22">
        <v>0</v>
      </c>
      <c r="AQ491" s="22">
        <v>0</v>
      </c>
      <c r="AR491" s="22">
        <v>0</v>
      </c>
      <c r="AS491" s="22">
        <v>0</v>
      </c>
      <c r="AT491" s="22">
        <v>0</v>
      </c>
      <c r="AU491" s="22">
        <v>0</v>
      </c>
      <c r="AV491" s="22">
        <v>0</v>
      </c>
      <c r="AW491" s="22">
        <v>0</v>
      </c>
      <c r="AX491" s="22">
        <v>0</v>
      </c>
      <c r="AY491" s="22">
        <v>0</v>
      </c>
      <c r="BE491" t="s">
        <v>210</v>
      </c>
      <c r="BF491" s="22">
        <v>0</v>
      </c>
      <c r="BG491" s="22">
        <v>0</v>
      </c>
      <c r="BH491" s="22">
        <v>0</v>
      </c>
      <c r="BI491" s="22">
        <v>0</v>
      </c>
      <c r="BJ491" s="22">
        <v>0</v>
      </c>
      <c r="BK491" s="22">
        <v>0</v>
      </c>
      <c r="BL491" s="22">
        <v>0</v>
      </c>
      <c r="BM491" s="22">
        <v>0</v>
      </c>
      <c r="BN491" s="22">
        <v>0</v>
      </c>
      <c r="BO491" s="22">
        <v>0</v>
      </c>
      <c r="BP491" s="22">
        <v>0</v>
      </c>
    </row>
    <row r="492" spans="1:68" x14ac:dyDescent="0.35">
      <c r="A492" s="96">
        <v>71</v>
      </c>
      <c r="B492" s="96">
        <v>5</v>
      </c>
      <c r="C492" s="96" t="s">
        <v>529</v>
      </c>
      <c r="D492" t="s">
        <v>573</v>
      </c>
      <c r="E492" s="79" t="s">
        <v>210</v>
      </c>
      <c r="F492" s="85">
        <v>-360</v>
      </c>
      <c r="G492" s="22">
        <v>0</v>
      </c>
      <c r="H492" s="22">
        <v>0</v>
      </c>
      <c r="I492" s="22">
        <v>0</v>
      </c>
      <c r="J492" s="22">
        <v>0</v>
      </c>
      <c r="K492" s="22">
        <v>-360</v>
      </c>
      <c r="L492" s="22">
        <v>0</v>
      </c>
      <c r="M492" s="22">
        <v>0</v>
      </c>
      <c r="N492" s="22">
        <v>0</v>
      </c>
      <c r="O492" s="22">
        <v>0</v>
      </c>
      <c r="P492" s="22">
        <v>0</v>
      </c>
      <c r="V492" s="121">
        <v>0</v>
      </c>
      <c r="AM492">
        <v>71</v>
      </c>
      <c r="AN492" t="s">
        <v>210</v>
      </c>
      <c r="AO492" s="22">
        <v>-360</v>
      </c>
      <c r="AP492" s="22">
        <v>0</v>
      </c>
      <c r="AQ492" s="22">
        <v>0</v>
      </c>
      <c r="AR492" s="22">
        <v>0</v>
      </c>
      <c r="AS492" s="22">
        <v>0</v>
      </c>
      <c r="AT492" s="22">
        <v>-360</v>
      </c>
      <c r="AU492" s="22">
        <v>0</v>
      </c>
      <c r="AV492" s="22">
        <v>0</v>
      </c>
      <c r="AW492" s="22">
        <v>0</v>
      </c>
      <c r="AX492" s="22">
        <v>0</v>
      </c>
      <c r="AY492" s="22">
        <v>0</v>
      </c>
      <c r="BE492" t="s">
        <v>210</v>
      </c>
      <c r="BF492" s="22">
        <v>-360</v>
      </c>
      <c r="BG492" s="22">
        <v>0</v>
      </c>
      <c r="BH492" s="22">
        <v>0</v>
      </c>
      <c r="BI492" s="22">
        <v>0</v>
      </c>
      <c r="BJ492" s="22">
        <v>0</v>
      </c>
      <c r="BK492" s="22">
        <v>-360</v>
      </c>
      <c r="BL492" s="22">
        <v>0</v>
      </c>
      <c r="BM492" s="22">
        <v>0</v>
      </c>
      <c r="BN492" s="22">
        <v>0</v>
      </c>
      <c r="BO492" s="22">
        <v>0</v>
      </c>
      <c r="BP492" s="22">
        <v>0</v>
      </c>
    </row>
    <row r="493" spans="1:68" x14ac:dyDescent="0.35">
      <c r="A493" s="96">
        <v>72</v>
      </c>
      <c r="B493" s="96">
        <v>5</v>
      </c>
      <c r="C493" s="96" t="s">
        <v>251</v>
      </c>
      <c r="D493" t="s">
        <v>573</v>
      </c>
      <c r="E493" s="79" t="s">
        <v>210</v>
      </c>
      <c r="F493" s="85">
        <v>0</v>
      </c>
      <c r="G493" s="22">
        <v>0</v>
      </c>
      <c r="H493" s="22">
        <v>0</v>
      </c>
      <c r="I493" s="22">
        <v>0</v>
      </c>
      <c r="J493" s="22">
        <v>0</v>
      </c>
      <c r="K493" s="22">
        <v>0</v>
      </c>
      <c r="L493" s="22">
        <v>0</v>
      </c>
      <c r="M493" s="22">
        <v>0</v>
      </c>
      <c r="N493" s="22">
        <v>0</v>
      </c>
      <c r="O493" s="22">
        <v>0</v>
      </c>
      <c r="P493" s="22">
        <v>0</v>
      </c>
      <c r="V493" s="121">
        <v>0</v>
      </c>
      <c r="AM493">
        <v>72</v>
      </c>
      <c r="AN493" t="s">
        <v>210</v>
      </c>
      <c r="AO493" s="22">
        <v>0</v>
      </c>
      <c r="AP493" s="22">
        <v>0</v>
      </c>
      <c r="AQ493" s="22">
        <v>0</v>
      </c>
      <c r="AR493" s="22">
        <v>0</v>
      </c>
      <c r="AS493" s="22">
        <v>0</v>
      </c>
      <c r="AT493" s="22">
        <v>0</v>
      </c>
      <c r="AU493" s="22">
        <v>0</v>
      </c>
      <c r="AV493" s="22">
        <v>0</v>
      </c>
      <c r="AW493" s="22">
        <v>0</v>
      </c>
      <c r="AX493" s="22">
        <v>0</v>
      </c>
      <c r="AY493" s="22">
        <v>0</v>
      </c>
      <c r="BE493" t="s">
        <v>210</v>
      </c>
      <c r="BF493" s="22">
        <v>0</v>
      </c>
      <c r="BG493" s="22">
        <v>0</v>
      </c>
      <c r="BH493" s="22">
        <v>0</v>
      </c>
      <c r="BI493" s="22">
        <v>0</v>
      </c>
      <c r="BJ493" s="22">
        <v>0</v>
      </c>
      <c r="BK493" s="22">
        <v>0</v>
      </c>
      <c r="BL493" s="22">
        <v>0</v>
      </c>
      <c r="BM493" s="22">
        <v>0</v>
      </c>
      <c r="BN493" s="22">
        <v>0</v>
      </c>
      <c r="BO493" s="22">
        <v>0</v>
      </c>
      <c r="BP493" s="22">
        <v>0</v>
      </c>
    </row>
    <row r="494" spans="1:68" x14ac:dyDescent="0.35">
      <c r="A494" s="96">
        <v>73</v>
      </c>
      <c r="B494" s="96">
        <v>5</v>
      </c>
      <c r="C494" s="96" t="s">
        <v>251</v>
      </c>
      <c r="D494" t="s">
        <v>573</v>
      </c>
      <c r="E494" s="79" t="s">
        <v>210</v>
      </c>
      <c r="F494" s="85">
        <v>0</v>
      </c>
      <c r="G494" s="22">
        <v>0</v>
      </c>
      <c r="H494" s="22">
        <v>0</v>
      </c>
      <c r="I494" s="22">
        <v>0</v>
      </c>
      <c r="J494" s="22">
        <v>0</v>
      </c>
      <c r="K494" s="22">
        <v>0</v>
      </c>
      <c r="L494" s="22">
        <v>0</v>
      </c>
      <c r="M494" s="22">
        <v>0</v>
      </c>
      <c r="N494" s="22">
        <v>0</v>
      </c>
      <c r="O494" s="22">
        <v>0</v>
      </c>
      <c r="P494" s="22">
        <v>0</v>
      </c>
      <c r="V494" s="121">
        <v>0</v>
      </c>
      <c r="AM494">
        <v>73</v>
      </c>
      <c r="AN494" t="s">
        <v>210</v>
      </c>
      <c r="AO494" s="22">
        <v>0</v>
      </c>
      <c r="AP494" s="22">
        <v>0</v>
      </c>
      <c r="AQ494" s="22">
        <v>0</v>
      </c>
      <c r="AR494" s="22">
        <v>0</v>
      </c>
      <c r="AS494" s="22">
        <v>0</v>
      </c>
      <c r="AT494" s="22">
        <v>0</v>
      </c>
      <c r="AU494" s="22">
        <v>0</v>
      </c>
      <c r="AV494" s="22">
        <v>0</v>
      </c>
      <c r="AW494" s="22">
        <v>0</v>
      </c>
      <c r="AX494" s="22">
        <v>0</v>
      </c>
      <c r="AY494" s="22">
        <v>0</v>
      </c>
      <c r="BE494" t="s">
        <v>210</v>
      </c>
      <c r="BF494" s="22">
        <v>0</v>
      </c>
      <c r="BG494" s="22">
        <v>0</v>
      </c>
      <c r="BH494" s="22">
        <v>0</v>
      </c>
      <c r="BI494" s="22">
        <v>0</v>
      </c>
      <c r="BJ494" s="22">
        <v>0</v>
      </c>
      <c r="BK494" s="22">
        <v>0</v>
      </c>
      <c r="BL494" s="22">
        <v>0</v>
      </c>
      <c r="BM494" s="22">
        <v>0</v>
      </c>
      <c r="BN494" s="22">
        <v>0</v>
      </c>
      <c r="BO494" s="22">
        <v>0</v>
      </c>
      <c r="BP494" s="22">
        <v>0</v>
      </c>
    </row>
    <row r="495" spans="1:68" x14ac:dyDescent="0.35">
      <c r="A495" s="96">
        <v>74</v>
      </c>
      <c r="B495" s="96">
        <v>5</v>
      </c>
      <c r="C495" s="96" t="s">
        <v>251</v>
      </c>
      <c r="D495" t="s">
        <v>573</v>
      </c>
      <c r="E495" s="79" t="s">
        <v>210</v>
      </c>
      <c r="F495" s="85">
        <v>0</v>
      </c>
      <c r="G495" s="22">
        <v>0</v>
      </c>
      <c r="H495" s="22">
        <v>0</v>
      </c>
      <c r="I495" s="22">
        <v>0</v>
      </c>
      <c r="J495" s="22">
        <v>0</v>
      </c>
      <c r="K495" s="22">
        <v>0</v>
      </c>
      <c r="L495" s="22">
        <v>0</v>
      </c>
      <c r="M495" s="22">
        <v>0</v>
      </c>
      <c r="N495" s="22">
        <v>0</v>
      </c>
      <c r="O495" s="22">
        <v>0</v>
      </c>
      <c r="P495" s="22">
        <v>0</v>
      </c>
      <c r="V495" s="121">
        <v>0</v>
      </c>
      <c r="AM495">
        <v>74</v>
      </c>
      <c r="AN495" t="s">
        <v>210</v>
      </c>
      <c r="AO495" s="22">
        <v>0</v>
      </c>
      <c r="AP495" s="22">
        <v>0</v>
      </c>
      <c r="AQ495" s="22">
        <v>0</v>
      </c>
      <c r="AR495" s="22">
        <v>0</v>
      </c>
      <c r="AS495" s="22">
        <v>0</v>
      </c>
      <c r="AT495" s="22">
        <v>0</v>
      </c>
      <c r="AU495" s="22">
        <v>0</v>
      </c>
      <c r="AV495" s="22">
        <v>0</v>
      </c>
      <c r="AW495" s="22">
        <v>0</v>
      </c>
      <c r="AX495" s="22">
        <v>0</v>
      </c>
      <c r="AY495" s="22">
        <v>0</v>
      </c>
      <c r="BE495" t="s">
        <v>210</v>
      </c>
      <c r="BF495" s="22">
        <v>0</v>
      </c>
      <c r="BG495" s="22">
        <v>0</v>
      </c>
      <c r="BH495" s="22">
        <v>0</v>
      </c>
      <c r="BI495" s="22">
        <v>0</v>
      </c>
      <c r="BJ495" s="22">
        <v>0</v>
      </c>
      <c r="BK495" s="22">
        <v>0</v>
      </c>
      <c r="BL495" s="22">
        <v>0</v>
      </c>
      <c r="BM495" s="22">
        <v>0</v>
      </c>
      <c r="BN495" s="22">
        <v>0</v>
      </c>
      <c r="BO495" s="22">
        <v>0</v>
      </c>
      <c r="BP495" s="22">
        <v>0</v>
      </c>
    </row>
    <row r="496" spans="1:68" s="15" customFormat="1" x14ac:dyDescent="0.35">
      <c r="A496" s="124">
        <v>75</v>
      </c>
      <c r="B496" s="124">
        <v>5</v>
      </c>
      <c r="C496" s="124" t="s">
        <v>251</v>
      </c>
      <c r="D496" t="s">
        <v>573</v>
      </c>
      <c r="E496" s="125" t="s">
        <v>210</v>
      </c>
      <c r="F496" s="126">
        <v>0</v>
      </c>
      <c r="G496" s="104">
        <v>0</v>
      </c>
      <c r="H496" s="104">
        <v>0</v>
      </c>
      <c r="I496" s="104">
        <v>0</v>
      </c>
      <c r="J496" s="104">
        <v>0</v>
      </c>
      <c r="K496" s="104">
        <v>0</v>
      </c>
      <c r="L496" s="104">
        <v>0</v>
      </c>
      <c r="M496" s="104">
        <v>0</v>
      </c>
      <c r="N496" s="104">
        <v>0</v>
      </c>
      <c r="O496" s="104">
        <v>0</v>
      </c>
      <c r="P496" s="104">
        <v>0</v>
      </c>
      <c r="V496" s="138">
        <v>0</v>
      </c>
      <c r="AA496" s="202"/>
      <c r="AM496" s="15">
        <v>75</v>
      </c>
      <c r="AN496" s="15" t="s">
        <v>210</v>
      </c>
      <c r="AO496" s="104">
        <v>0</v>
      </c>
      <c r="AP496" s="104">
        <v>0</v>
      </c>
      <c r="AQ496" s="104">
        <v>0</v>
      </c>
      <c r="AR496" s="104">
        <v>0</v>
      </c>
      <c r="AS496" s="104">
        <v>0</v>
      </c>
      <c r="AT496" s="104">
        <v>0</v>
      </c>
      <c r="AU496" s="104">
        <v>0</v>
      </c>
      <c r="AV496" s="104">
        <v>0</v>
      </c>
      <c r="AW496" s="104">
        <v>0</v>
      </c>
      <c r="AX496" s="104">
        <v>0</v>
      </c>
      <c r="AY496" s="104">
        <v>0</v>
      </c>
      <c r="BE496" s="15" t="s">
        <v>210</v>
      </c>
      <c r="BF496" s="104">
        <v>0</v>
      </c>
      <c r="BG496" s="104">
        <v>0</v>
      </c>
      <c r="BH496" s="104">
        <v>0</v>
      </c>
      <c r="BI496" s="104">
        <v>0</v>
      </c>
      <c r="BJ496" s="104">
        <v>0</v>
      </c>
      <c r="BK496" s="104">
        <v>0</v>
      </c>
      <c r="BL496" s="104">
        <v>0</v>
      </c>
      <c r="BM496" s="104">
        <v>0</v>
      </c>
      <c r="BN496" s="104">
        <v>0</v>
      </c>
      <c r="BO496" s="104">
        <v>0</v>
      </c>
      <c r="BP496" s="104">
        <v>0</v>
      </c>
    </row>
    <row r="497" spans="1:68" x14ac:dyDescent="0.35">
      <c r="A497" s="96">
        <v>1</v>
      </c>
      <c r="B497" s="96">
        <v>1</v>
      </c>
      <c r="C497" s="96" t="s">
        <v>585</v>
      </c>
      <c r="E497" s="79" t="s">
        <v>219</v>
      </c>
      <c r="F497" s="85">
        <v>0</v>
      </c>
      <c r="G497" s="22">
        <v>0</v>
      </c>
      <c r="H497" s="22">
        <v>0</v>
      </c>
      <c r="I497" s="22">
        <v>0</v>
      </c>
      <c r="J497" s="22">
        <v>0</v>
      </c>
      <c r="K497" s="22">
        <v>0</v>
      </c>
      <c r="L497" s="22">
        <v>0</v>
      </c>
      <c r="M497" s="22">
        <v>0</v>
      </c>
      <c r="N497" s="22">
        <v>0</v>
      </c>
      <c r="O497" s="22">
        <v>0</v>
      </c>
      <c r="P497" s="22">
        <v>0</v>
      </c>
      <c r="Q497" s="22"/>
      <c r="V497" s="121">
        <v>0</v>
      </c>
      <c r="AM497">
        <v>1</v>
      </c>
      <c r="AN497" t="s">
        <v>219</v>
      </c>
      <c r="AO497" s="22">
        <v>0</v>
      </c>
      <c r="AP497" s="22">
        <v>0</v>
      </c>
      <c r="AQ497" s="22">
        <v>0</v>
      </c>
      <c r="AR497" s="22">
        <v>0</v>
      </c>
      <c r="AS497" s="22">
        <v>0</v>
      </c>
      <c r="AT497" s="22">
        <v>0</v>
      </c>
      <c r="AU497" s="22">
        <v>0</v>
      </c>
      <c r="AV497" s="22">
        <v>0</v>
      </c>
      <c r="AW497" s="22">
        <v>0</v>
      </c>
      <c r="AX497" s="22">
        <v>0</v>
      </c>
      <c r="AY497" s="22">
        <v>0</v>
      </c>
      <c r="BE497" t="s">
        <v>219</v>
      </c>
      <c r="BF497" s="22">
        <v>0</v>
      </c>
      <c r="BG497" s="22">
        <v>0</v>
      </c>
      <c r="BH497" s="22">
        <v>0</v>
      </c>
      <c r="BI497" s="22">
        <v>0</v>
      </c>
      <c r="BJ497" s="22">
        <v>0</v>
      </c>
      <c r="BK497" s="22">
        <v>0</v>
      </c>
      <c r="BL497" s="22">
        <v>0</v>
      </c>
      <c r="BM497" s="22">
        <v>0</v>
      </c>
      <c r="BN497" s="22">
        <v>0</v>
      </c>
      <c r="BO497" s="22">
        <v>0</v>
      </c>
      <c r="BP497" s="22">
        <v>0</v>
      </c>
    </row>
    <row r="498" spans="1:68" x14ac:dyDescent="0.35">
      <c r="A498" s="96">
        <v>2</v>
      </c>
      <c r="B498" s="96">
        <v>1</v>
      </c>
      <c r="C498" s="96" t="s">
        <v>585</v>
      </c>
      <c r="E498" s="79" t="s">
        <v>219</v>
      </c>
      <c r="F498" s="85">
        <v>0</v>
      </c>
      <c r="G498" s="22">
        <v>0</v>
      </c>
      <c r="H498" s="22">
        <v>0</v>
      </c>
      <c r="I498" s="22">
        <v>0</v>
      </c>
      <c r="J498" s="22">
        <v>0</v>
      </c>
      <c r="K498" s="22">
        <v>0</v>
      </c>
      <c r="L498" s="22">
        <v>0</v>
      </c>
      <c r="M498" s="22">
        <v>0</v>
      </c>
      <c r="N498" s="22">
        <v>0</v>
      </c>
      <c r="O498" s="22">
        <v>0</v>
      </c>
      <c r="P498" s="22">
        <v>0</v>
      </c>
      <c r="V498" s="121">
        <v>0</v>
      </c>
      <c r="AM498">
        <v>2</v>
      </c>
      <c r="AN498" t="s">
        <v>219</v>
      </c>
      <c r="AO498" s="22">
        <v>0</v>
      </c>
      <c r="AP498" s="22">
        <v>0</v>
      </c>
      <c r="AQ498" s="22">
        <v>0</v>
      </c>
      <c r="AR498" s="22">
        <v>0</v>
      </c>
      <c r="AS498" s="22">
        <v>0</v>
      </c>
      <c r="AT498" s="22">
        <v>0</v>
      </c>
      <c r="AU498" s="22">
        <v>0</v>
      </c>
      <c r="AV498" s="22">
        <v>0</v>
      </c>
      <c r="AW498" s="22">
        <v>0</v>
      </c>
      <c r="AX498" s="22">
        <v>0</v>
      </c>
      <c r="AY498" s="22">
        <v>0</v>
      </c>
      <c r="BE498" t="s">
        <v>219</v>
      </c>
      <c r="BF498" s="22">
        <v>0</v>
      </c>
      <c r="BG498" s="22">
        <v>0</v>
      </c>
      <c r="BH498" s="22">
        <v>0</v>
      </c>
      <c r="BI498" s="22">
        <v>0</v>
      </c>
      <c r="BJ498" s="22">
        <v>0</v>
      </c>
      <c r="BK498" s="22">
        <v>0</v>
      </c>
      <c r="BL498" s="22">
        <v>0</v>
      </c>
      <c r="BM498" s="22">
        <v>0</v>
      </c>
      <c r="BN498" s="22">
        <v>0</v>
      </c>
      <c r="BO498" s="22">
        <v>0</v>
      </c>
      <c r="BP498" s="22">
        <v>0</v>
      </c>
    </row>
    <row r="499" spans="1:68" x14ac:dyDescent="0.35">
      <c r="A499" s="96">
        <v>3</v>
      </c>
      <c r="B499" s="96">
        <v>1</v>
      </c>
      <c r="C499" s="96" t="s">
        <v>585</v>
      </c>
      <c r="E499" s="79" t="s">
        <v>219</v>
      </c>
      <c r="F499" s="85">
        <v>0</v>
      </c>
      <c r="G499" s="22">
        <v>0</v>
      </c>
      <c r="H499" s="22">
        <v>0</v>
      </c>
      <c r="I499" s="22">
        <v>0</v>
      </c>
      <c r="J499" s="22">
        <v>0</v>
      </c>
      <c r="K499" s="22">
        <v>0</v>
      </c>
      <c r="L499" s="22">
        <v>0</v>
      </c>
      <c r="M499" s="22">
        <v>0</v>
      </c>
      <c r="N499" s="22">
        <v>0</v>
      </c>
      <c r="O499" s="22">
        <v>0</v>
      </c>
      <c r="P499" s="22">
        <v>0</v>
      </c>
      <c r="V499" s="121">
        <v>0</v>
      </c>
      <c r="AM499">
        <v>3</v>
      </c>
      <c r="AN499" t="s">
        <v>219</v>
      </c>
      <c r="AO499" s="22">
        <v>0</v>
      </c>
      <c r="AP499" s="22">
        <v>0</v>
      </c>
      <c r="AQ499" s="22">
        <v>0</v>
      </c>
      <c r="AR499" s="22">
        <v>0</v>
      </c>
      <c r="AS499" s="22">
        <v>0</v>
      </c>
      <c r="AT499" s="22">
        <v>0</v>
      </c>
      <c r="AU499" s="22">
        <v>0</v>
      </c>
      <c r="AV499" s="22">
        <v>0</v>
      </c>
      <c r="AW499" s="22">
        <v>0</v>
      </c>
      <c r="AX499" s="22">
        <v>0</v>
      </c>
      <c r="AY499" s="22">
        <v>0</v>
      </c>
      <c r="BE499" t="s">
        <v>219</v>
      </c>
      <c r="BF499" s="22">
        <v>0</v>
      </c>
      <c r="BG499" s="22">
        <v>0</v>
      </c>
      <c r="BH499" s="22">
        <v>0</v>
      </c>
      <c r="BI499" s="22">
        <v>0</v>
      </c>
      <c r="BJ499" s="22">
        <v>0</v>
      </c>
      <c r="BK499" s="22">
        <v>0</v>
      </c>
      <c r="BL499" s="22">
        <v>0</v>
      </c>
      <c r="BM499" s="22">
        <v>0</v>
      </c>
      <c r="BN499" s="22">
        <v>0</v>
      </c>
      <c r="BO499" s="22">
        <v>0</v>
      </c>
      <c r="BP499" s="22">
        <v>0</v>
      </c>
    </row>
    <row r="500" spans="1:68" x14ac:dyDescent="0.35">
      <c r="A500" s="96">
        <v>4</v>
      </c>
      <c r="B500" s="96">
        <v>1</v>
      </c>
      <c r="C500" s="96" t="s">
        <v>585</v>
      </c>
      <c r="E500" s="79" t="s">
        <v>219</v>
      </c>
      <c r="F500" s="85">
        <v>0</v>
      </c>
      <c r="G500" s="22">
        <v>0</v>
      </c>
      <c r="H500" s="22">
        <v>0</v>
      </c>
      <c r="I500" s="22">
        <v>0</v>
      </c>
      <c r="J500" s="22">
        <v>0</v>
      </c>
      <c r="K500" s="22">
        <v>0</v>
      </c>
      <c r="L500" s="22">
        <v>0</v>
      </c>
      <c r="M500" s="22">
        <v>0</v>
      </c>
      <c r="N500" s="22">
        <v>0</v>
      </c>
      <c r="O500" s="22">
        <v>0</v>
      </c>
      <c r="P500" s="22">
        <v>0</v>
      </c>
      <c r="V500" s="121">
        <v>0</v>
      </c>
      <c r="AM500">
        <v>4</v>
      </c>
      <c r="AN500" t="s">
        <v>219</v>
      </c>
      <c r="AO500" s="22">
        <v>0</v>
      </c>
      <c r="AP500" s="22">
        <v>0</v>
      </c>
      <c r="AQ500" s="22">
        <v>0</v>
      </c>
      <c r="AR500" s="22">
        <v>0</v>
      </c>
      <c r="AS500" s="22">
        <v>0</v>
      </c>
      <c r="AT500" s="22">
        <v>0</v>
      </c>
      <c r="AU500" s="22">
        <v>0</v>
      </c>
      <c r="AV500" s="22">
        <v>0</v>
      </c>
      <c r="AW500" s="22">
        <v>0</v>
      </c>
      <c r="AX500" s="22">
        <v>0</v>
      </c>
      <c r="AY500" s="22">
        <v>0</v>
      </c>
      <c r="BE500" t="s">
        <v>219</v>
      </c>
      <c r="BF500" s="22">
        <v>0</v>
      </c>
      <c r="BG500" s="22">
        <v>0</v>
      </c>
      <c r="BH500" s="22">
        <v>0</v>
      </c>
      <c r="BI500" s="22">
        <v>0</v>
      </c>
      <c r="BJ500" s="22">
        <v>0</v>
      </c>
      <c r="BK500" s="22">
        <v>0</v>
      </c>
      <c r="BL500" s="22">
        <v>0</v>
      </c>
      <c r="BM500" s="22">
        <v>0</v>
      </c>
      <c r="BN500" s="22">
        <v>0</v>
      </c>
      <c r="BO500" s="22">
        <v>0</v>
      </c>
      <c r="BP500" s="22">
        <v>0</v>
      </c>
    </row>
    <row r="501" spans="1:68" x14ac:dyDescent="0.35">
      <c r="A501" s="96">
        <v>5</v>
      </c>
      <c r="B501" s="96">
        <v>1</v>
      </c>
      <c r="C501" s="96" t="s">
        <v>585</v>
      </c>
      <c r="E501" s="79" t="s">
        <v>219</v>
      </c>
      <c r="F501" s="85">
        <v>0</v>
      </c>
      <c r="G501" s="22">
        <v>0</v>
      </c>
      <c r="H501" s="22">
        <v>0</v>
      </c>
      <c r="I501" s="22">
        <v>0</v>
      </c>
      <c r="J501" s="22">
        <v>0</v>
      </c>
      <c r="K501" s="22">
        <v>0</v>
      </c>
      <c r="L501" s="22">
        <v>0</v>
      </c>
      <c r="M501" s="22">
        <v>0</v>
      </c>
      <c r="N501" s="22">
        <v>0</v>
      </c>
      <c r="O501" s="22">
        <v>0</v>
      </c>
      <c r="P501" s="22">
        <v>0</v>
      </c>
      <c r="V501" s="121">
        <v>0</v>
      </c>
      <c r="AM501">
        <v>5</v>
      </c>
      <c r="AN501" t="s">
        <v>219</v>
      </c>
      <c r="AO501" s="22">
        <v>0</v>
      </c>
      <c r="AP501" s="22">
        <v>0</v>
      </c>
      <c r="AQ501" s="22">
        <v>0</v>
      </c>
      <c r="AR501" s="22">
        <v>0</v>
      </c>
      <c r="AS501" s="22">
        <v>0</v>
      </c>
      <c r="AT501" s="22">
        <v>0</v>
      </c>
      <c r="AU501" s="22">
        <v>0</v>
      </c>
      <c r="AV501" s="22">
        <v>0</v>
      </c>
      <c r="AW501" s="22">
        <v>0</v>
      </c>
      <c r="AX501" s="22">
        <v>0</v>
      </c>
      <c r="AY501" s="22">
        <v>0</v>
      </c>
      <c r="BE501" t="s">
        <v>219</v>
      </c>
      <c r="BF501" s="22">
        <v>0</v>
      </c>
      <c r="BG501" s="22">
        <v>0</v>
      </c>
      <c r="BH501" s="22">
        <v>0</v>
      </c>
      <c r="BI501" s="22">
        <v>0</v>
      </c>
      <c r="BJ501" s="22">
        <v>0</v>
      </c>
      <c r="BK501" s="22">
        <v>0</v>
      </c>
      <c r="BL501" s="22">
        <v>0</v>
      </c>
      <c r="BM501" s="22">
        <v>0</v>
      </c>
      <c r="BN501" s="22">
        <v>0</v>
      </c>
      <c r="BO501" s="22">
        <v>0</v>
      </c>
      <c r="BP501" s="22">
        <v>0</v>
      </c>
    </row>
    <row r="502" spans="1:68" x14ac:dyDescent="0.35">
      <c r="A502" s="96">
        <v>6</v>
      </c>
      <c r="B502" s="96">
        <v>1</v>
      </c>
      <c r="C502" s="96" t="s">
        <v>529</v>
      </c>
      <c r="E502" s="79" t="s">
        <v>219</v>
      </c>
      <c r="F502" s="85">
        <v>0</v>
      </c>
      <c r="G502" s="22">
        <v>0</v>
      </c>
      <c r="H502" s="22">
        <v>0</v>
      </c>
      <c r="I502" s="22">
        <v>0</v>
      </c>
      <c r="J502" s="22">
        <v>0</v>
      </c>
      <c r="K502" s="22">
        <v>0</v>
      </c>
      <c r="L502" s="22">
        <v>0</v>
      </c>
      <c r="M502" s="22">
        <v>0</v>
      </c>
      <c r="N502" s="22">
        <v>0</v>
      </c>
      <c r="O502" s="22">
        <v>0</v>
      </c>
      <c r="P502" s="22">
        <v>0</v>
      </c>
      <c r="V502" s="121">
        <v>0</v>
      </c>
      <c r="AM502">
        <v>6</v>
      </c>
      <c r="AN502" t="s">
        <v>219</v>
      </c>
      <c r="AO502" s="22">
        <v>0</v>
      </c>
      <c r="AP502" s="22">
        <v>0</v>
      </c>
      <c r="AQ502" s="22">
        <v>0</v>
      </c>
      <c r="AR502" s="22">
        <v>0</v>
      </c>
      <c r="AS502" s="22">
        <v>0</v>
      </c>
      <c r="AT502" s="22">
        <v>0</v>
      </c>
      <c r="AU502" s="22">
        <v>0</v>
      </c>
      <c r="AV502" s="22">
        <v>0</v>
      </c>
      <c r="AW502" s="22">
        <v>0</v>
      </c>
      <c r="AX502" s="22">
        <v>0</v>
      </c>
      <c r="AY502" s="22">
        <v>0</v>
      </c>
      <c r="BE502" t="s">
        <v>219</v>
      </c>
      <c r="BF502" s="22">
        <v>0</v>
      </c>
      <c r="BG502" s="22">
        <v>0</v>
      </c>
      <c r="BH502" s="22">
        <v>0</v>
      </c>
      <c r="BI502" s="22">
        <v>0</v>
      </c>
      <c r="BJ502" s="22">
        <v>0</v>
      </c>
      <c r="BK502" s="22">
        <v>0</v>
      </c>
      <c r="BL502" s="22">
        <v>0</v>
      </c>
      <c r="BM502" s="22">
        <v>0</v>
      </c>
      <c r="BN502" s="22">
        <v>0</v>
      </c>
      <c r="BO502" s="22">
        <v>0</v>
      </c>
      <c r="BP502" s="22">
        <v>0</v>
      </c>
    </row>
    <row r="503" spans="1:68" x14ac:dyDescent="0.35">
      <c r="A503" s="96">
        <v>7</v>
      </c>
      <c r="B503" s="96">
        <v>1</v>
      </c>
      <c r="C503" s="96" t="s">
        <v>235</v>
      </c>
      <c r="E503" s="79" t="s">
        <v>219</v>
      </c>
      <c r="F503" s="85">
        <v>-100</v>
      </c>
      <c r="G503" s="22">
        <v>-100</v>
      </c>
      <c r="H503" s="22">
        <v>0</v>
      </c>
      <c r="I503" s="22">
        <v>0</v>
      </c>
      <c r="J503" s="22">
        <v>0</v>
      </c>
      <c r="K503" s="22">
        <v>0</v>
      </c>
      <c r="L503" s="22">
        <v>0</v>
      </c>
      <c r="M503" s="22">
        <v>0</v>
      </c>
      <c r="N503" s="22">
        <v>0</v>
      </c>
      <c r="O503" s="22">
        <v>0</v>
      </c>
      <c r="P503" s="22">
        <v>0</v>
      </c>
      <c r="V503" s="121">
        <v>0</v>
      </c>
      <c r="AM503">
        <v>7</v>
      </c>
      <c r="AN503" t="s">
        <v>219</v>
      </c>
      <c r="AO503" s="22">
        <v>-100</v>
      </c>
      <c r="AP503" s="22">
        <v>-100</v>
      </c>
      <c r="AQ503" s="22">
        <v>0</v>
      </c>
      <c r="AR503" s="22">
        <v>0</v>
      </c>
      <c r="AS503" s="22">
        <v>0</v>
      </c>
      <c r="AT503" s="22">
        <v>0</v>
      </c>
      <c r="AU503" s="22">
        <v>0</v>
      </c>
      <c r="AV503" s="22">
        <v>0</v>
      </c>
      <c r="AW503" s="22">
        <v>0</v>
      </c>
      <c r="AX503" s="22">
        <v>0</v>
      </c>
      <c r="AY503" s="22">
        <v>0</v>
      </c>
      <c r="BE503" t="s">
        <v>219</v>
      </c>
      <c r="BF503" s="22">
        <v>-100</v>
      </c>
      <c r="BG503" s="22">
        <v>-100</v>
      </c>
      <c r="BH503" s="22">
        <v>0</v>
      </c>
      <c r="BI503" s="22">
        <v>0</v>
      </c>
      <c r="BJ503" s="22">
        <v>0</v>
      </c>
      <c r="BK503" s="22">
        <v>0</v>
      </c>
      <c r="BL503" s="22">
        <v>0</v>
      </c>
      <c r="BM503" s="22">
        <v>0</v>
      </c>
      <c r="BN503" s="22">
        <v>0</v>
      </c>
      <c r="BO503" s="22">
        <v>0</v>
      </c>
      <c r="BP503" s="22">
        <v>0</v>
      </c>
    </row>
    <row r="504" spans="1:68" x14ac:dyDescent="0.35">
      <c r="A504" s="96">
        <v>8</v>
      </c>
      <c r="B504" s="96">
        <v>1</v>
      </c>
      <c r="C504" s="96" t="s">
        <v>234</v>
      </c>
      <c r="E504" s="79" t="s">
        <v>219</v>
      </c>
      <c r="F504" s="85">
        <v>-160</v>
      </c>
      <c r="G504" s="22">
        <v>-160</v>
      </c>
      <c r="H504" s="22">
        <v>0</v>
      </c>
      <c r="I504" s="22">
        <v>0</v>
      </c>
      <c r="J504" s="22">
        <v>0</v>
      </c>
      <c r="K504" s="22">
        <v>0</v>
      </c>
      <c r="L504" s="22">
        <v>0</v>
      </c>
      <c r="M504" s="22">
        <v>0</v>
      </c>
      <c r="N504" s="22">
        <v>0</v>
      </c>
      <c r="O504" s="22">
        <v>0</v>
      </c>
      <c r="P504" s="22">
        <v>0</v>
      </c>
      <c r="V504" s="121">
        <v>0</v>
      </c>
      <c r="AM504">
        <v>8</v>
      </c>
      <c r="AN504" t="s">
        <v>219</v>
      </c>
      <c r="AO504" s="22">
        <v>-160</v>
      </c>
      <c r="AP504" s="22">
        <v>-160</v>
      </c>
      <c r="AQ504" s="22">
        <v>0</v>
      </c>
      <c r="AR504" s="22">
        <v>0</v>
      </c>
      <c r="AS504" s="22">
        <v>0</v>
      </c>
      <c r="AT504" s="22">
        <v>0</v>
      </c>
      <c r="AU504" s="22">
        <v>0</v>
      </c>
      <c r="AV504" s="22">
        <v>0</v>
      </c>
      <c r="AW504" s="22">
        <v>0</v>
      </c>
      <c r="AX504" s="22">
        <v>0</v>
      </c>
      <c r="AY504" s="22">
        <v>0</v>
      </c>
      <c r="BE504" t="s">
        <v>219</v>
      </c>
      <c r="BF504" s="22">
        <v>-160</v>
      </c>
      <c r="BG504" s="22">
        <v>-160</v>
      </c>
      <c r="BH504" s="22">
        <v>0</v>
      </c>
      <c r="BI504" s="22">
        <v>0</v>
      </c>
      <c r="BJ504" s="22">
        <v>0</v>
      </c>
      <c r="BK504" s="22">
        <v>0</v>
      </c>
      <c r="BL504" s="22">
        <v>0</v>
      </c>
      <c r="BM504" s="22">
        <v>0</v>
      </c>
      <c r="BN504" s="22">
        <v>0</v>
      </c>
      <c r="BO504" s="22">
        <v>0</v>
      </c>
      <c r="BP504" s="22">
        <v>0</v>
      </c>
    </row>
    <row r="505" spans="1:68" x14ac:dyDescent="0.35">
      <c r="A505" s="96">
        <v>9</v>
      </c>
      <c r="B505" s="96">
        <v>1</v>
      </c>
      <c r="C505" s="96" t="s">
        <v>529</v>
      </c>
      <c r="E505" s="79" t="s">
        <v>219</v>
      </c>
      <c r="F505" s="85">
        <v>0</v>
      </c>
      <c r="G505" s="22">
        <v>0</v>
      </c>
      <c r="H505" s="22">
        <v>0</v>
      </c>
      <c r="I505" s="22">
        <v>0</v>
      </c>
      <c r="J505" s="22">
        <v>0</v>
      </c>
      <c r="K505" s="22">
        <v>0</v>
      </c>
      <c r="L505" s="22">
        <v>0</v>
      </c>
      <c r="M505" s="22">
        <v>0</v>
      </c>
      <c r="N505" s="22">
        <v>0</v>
      </c>
      <c r="O505" s="22">
        <v>0</v>
      </c>
      <c r="P505" s="22">
        <v>0</v>
      </c>
      <c r="V505" s="121">
        <v>0</v>
      </c>
      <c r="AM505">
        <v>9</v>
      </c>
      <c r="AN505" t="s">
        <v>219</v>
      </c>
      <c r="AO505" s="22">
        <v>0</v>
      </c>
      <c r="AP505" s="22">
        <v>0</v>
      </c>
      <c r="AQ505" s="22">
        <v>0</v>
      </c>
      <c r="AR505" s="22">
        <v>0</v>
      </c>
      <c r="AS505" s="22">
        <v>0</v>
      </c>
      <c r="AT505" s="22">
        <v>0</v>
      </c>
      <c r="AU505" s="22">
        <v>0</v>
      </c>
      <c r="AV505" s="22">
        <v>0</v>
      </c>
      <c r="AW505" s="22">
        <v>0</v>
      </c>
      <c r="AX505" s="22">
        <v>0</v>
      </c>
      <c r="AY505" s="22">
        <v>0</v>
      </c>
      <c r="BE505" t="s">
        <v>219</v>
      </c>
      <c r="BF505" s="22">
        <v>0</v>
      </c>
      <c r="BG505" s="22">
        <v>0</v>
      </c>
      <c r="BH505" s="22">
        <v>0</v>
      </c>
      <c r="BI505" s="22">
        <v>0</v>
      </c>
      <c r="BJ505" s="22">
        <v>0</v>
      </c>
      <c r="BK505" s="22">
        <v>0</v>
      </c>
      <c r="BL505" s="22">
        <v>0</v>
      </c>
      <c r="BM505" s="22">
        <v>0</v>
      </c>
      <c r="BN505" s="22">
        <v>0</v>
      </c>
      <c r="BO505" s="22">
        <v>0</v>
      </c>
      <c r="BP505" s="22">
        <v>0</v>
      </c>
    </row>
    <row r="506" spans="1:68" x14ac:dyDescent="0.35">
      <c r="A506" s="96">
        <v>10</v>
      </c>
      <c r="B506" s="96">
        <v>1</v>
      </c>
      <c r="C506" s="96" t="s">
        <v>235</v>
      </c>
      <c r="E506" s="79" t="s">
        <v>219</v>
      </c>
      <c r="F506" s="85">
        <v>-40</v>
      </c>
      <c r="G506" s="22">
        <v>-40</v>
      </c>
      <c r="H506" s="22">
        <v>0</v>
      </c>
      <c r="I506" s="22">
        <v>0</v>
      </c>
      <c r="J506" s="22">
        <v>0</v>
      </c>
      <c r="K506" s="22">
        <v>0</v>
      </c>
      <c r="L506" s="22">
        <v>0</v>
      </c>
      <c r="M506" s="22">
        <v>0</v>
      </c>
      <c r="N506" s="22">
        <v>0</v>
      </c>
      <c r="O506" s="22">
        <v>0</v>
      </c>
      <c r="P506" s="22">
        <v>0</v>
      </c>
      <c r="V506" s="121">
        <v>0</v>
      </c>
      <c r="AM506">
        <v>10</v>
      </c>
      <c r="AN506" t="s">
        <v>219</v>
      </c>
      <c r="AO506" s="22">
        <v>-40</v>
      </c>
      <c r="AP506" s="22">
        <v>-40</v>
      </c>
      <c r="AQ506" s="22">
        <v>0</v>
      </c>
      <c r="AR506" s="22">
        <v>0</v>
      </c>
      <c r="AS506" s="22">
        <v>0</v>
      </c>
      <c r="AT506" s="22">
        <v>0</v>
      </c>
      <c r="AU506" s="22">
        <v>0</v>
      </c>
      <c r="AV506" s="22">
        <v>0</v>
      </c>
      <c r="AW506" s="22">
        <v>0</v>
      </c>
      <c r="AX506" s="22">
        <v>0</v>
      </c>
      <c r="AY506" s="22">
        <v>0</v>
      </c>
      <c r="BE506" t="s">
        <v>219</v>
      </c>
      <c r="BF506" s="22">
        <v>-40</v>
      </c>
      <c r="BG506" s="22">
        <v>-40</v>
      </c>
      <c r="BH506" s="22">
        <v>0</v>
      </c>
      <c r="BI506" s="22">
        <v>0</v>
      </c>
      <c r="BJ506" s="22">
        <v>0</v>
      </c>
      <c r="BK506" s="22">
        <v>0</v>
      </c>
      <c r="BL506" s="22">
        <v>0</v>
      </c>
      <c r="BM506" s="22">
        <v>0</v>
      </c>
      <c r="BN506" s="22">
        <v>0</v>
      </c>
      <c r="BO506" s="22">
        <v>0</v>
      </c>
      <c r="BP506" s="22">
        <v>0</v>
      </c>
    </row>
    <row r="507" spans="1:68" x14ac:dyDescent="0.35">
      <c r="A507" s="96">
        <v>11</v>
      </c>
      <c r="B507" s="96">
        <v>1</v>
      </c>
      <c r="C507" s="96" t="s">
        <v>251</v>
      </c>
      <c r="E507" s="79" t="s">
        <v>219</v>
      </c>
      <c r="F507" s="85">
        <v>0</v>
      </c>
      <c r="G507" s="22">
        <v>0</v>
      </c>
      <c r="H507" s="22">
        <v>0</v>
      </c>
      <c r="I507" s="22">
        <v>0</v>
      </c>
      <c r="J507" s="22">
        <v>0</v>
      </c>
      <c r="K507" s="22">
        <v>0</v>
      </c>
      <c r="L507" s="22">
        <v>0</v>
      </c>
      <c r="M507" s="22">
        <v>0</v>
      </c>
      <c r="N507" s="22">
        <v>0</v>
      </c>
      <c r="O507" s="22">
        <v>0</v>
      </c>
      <c r="P507" s="22">
        <v>0</v>
      </c>
      <c r="V507" s="121">
        <v>0</v>
      </c>
      <c r="AM507">
        <v>11</v>
      </c>
      <c r="AN507" t="s">
        <v>219</v>
      </c>
      <c r="AO507" s="22">
        <v>0</v>
      </c>
      <c r="AP507" s="22">
        <v>0</v>
      </c>
      <c r="AQ507" s="22">
        <v>0</v>
      </c>
      <c r="AR507" s="22">
        <v>0</v>
      </c>
      <c r="AS507" s="22">
        <v>0</v>
      </c>
      <c r="AT507" s="22">
        <v>0</v>
      </c>
      <c r="AU507" s="22">
        <v>0</v>
      </c>
      <c r="AV507" s="22">
        <v>0</v>
      </c>
      <c r="AW507" s="22">
        <v>0</v>
      </c>
      <c r="AX507" s="22">
        <v>0</v>
      </c>
      <c r="AY507" s="22">
        <v>0</v>
      </c>
      <c r="BE507" t="s">
        <v>219</v>
      </c>
      <c r="BF507" s="22">
        <v>0</v>
      </c>
      <c r="BG507" s="22">
        <v>0</v>
      </c>
      <c r="BH507" s="22">
        <v>0</v>
      </c>
      <c r="BI507" s="22">
        <v>0</v>
      </c>
      <c r="BJ507" s="22">
        <v>0</v>
      </c>
      <c r="BK507" s="22">
        <v>0</v>
      </c>
      <c r="BL507" s="22">
        <v>0</v>
      </c>
      <c r="BM507" s="22">
        <v>0</v>
      </c>
      <c r="BN507" s="22">
        <v>0</v>
      </c>
      <c r="BO507" s="22">
        <v>0</v>
      </c>
      <c r="BP507" s="22">
        <v>0</v>
      </c>
    </row>
    <row r="508" spans="1:68" x14ac:dyDescent="0.35">
      <c r="A508" s="96">
        <v>12</v>
      </c>
      <c r="B508" s="96">
        <v>1</v>
      </c>
      <c r="C508" s="96" t="s">
        <v>234</v>
      </c>
      <c r="E508" s="79" t="s">
        <v>219</v>
      </c>
      <c r="F508" s="85">
        <v>-120</v>
      </c>
      <c r="G508" s="22">
        <v>-120</v>
      </c>
      <c r="H508" s="22">
        <v>0</v>
      </c>
      <c r="I508" s="22">
        <v>0</v>
      </c>
      <c r="J508" s="22">
        <v>0</v>
      </c>
      <c r="K508" s="22">
        <v>0</v>
      </c>
      <c r="L508" s="22">
        <v>0</v>
      </c>
      <c r="M508" s="22">
        <v>0</v>
      </c>
      <c r="N508" s="22">
        <v>0</v>
      </c>
      <c r="O508" s="22">
        <v>0</v>
      </c>
      <c r="P508" s="22">
        <v>0</v>
      </c>
      <c r="V508" s="121">
        <v>0</v>
      </c>
      <c r="AM508">
        <v>12</v>
      </c>
      <c r="AN508" t="s">
        <v>219</v>
      </c>
      <c r="AO508" s="22">
        <v>-120</v>
      </c>
      <c r="AP508" s="22">
        <v>-120</v>
      </c>
      <c r="AQ508" s="22">
        <v>0</v>
      </c>
      <c r="AR508" s="22">
        <v>0</v>
      </c>
      <c r="AS508" s="22">
        <v>0</v>
      </c>
      <c r="AT508" s="22">
        <v>0</v>
      </c>
      <c r="AU508" s="22">
        <v>0</v>
      </c>
      <c r="AV508" s="22">
        <v>0</v>
      </c>
      <c r="AW508" s="22">
        <v>0</v>
      </c>
      <c r="AX508" s="22">
        <v>0</v>
      </c>
      <c r="AY508" s="22">
        <v>0</v>
      </c>
      <c r="BE508" t="s">
        <v>219</v>
      </c>
      <c r="BF508" s="22">
        <v>-120</v>
      </c>
      <c r="BG508" s="22">
        <v>-120</v>
      </c>
      <c r="BH508" s="22">
        <v>0</v>
      </c>
      <c r="BI508" s="22">
        <v>0</v>
      </c>
      <c r="BJ508" s="22">
        <v>0</v>
      </c>
      <c r="BK508" s="22">
        <v>0</v>
      </c>
      <c r="BL508" s="22">
        <v>0</v>
      </c>
      <c r="BM508" s="22">
        <v>0</v>
      </c>
      <c r="BN508" s="22">
        <v>0</v>
      </c>
      <c r="BO508" s="22">
        <v>0</v>
      </c>
      <c r="BP508" s="22">
        <v>0</v>
      </c>
    </row>
    <row r="509" spans="1:68" x14ac:dyDescent="0.35">
      <c r="A509" s="96">
        <v>13</v>
      </c>
      <c r="B509" s="96">
        <v>1</v>
      </c>
      <c r="C509" s="96" t="s">
        <v>251</v>
      </c>
      <c r="E509" s="79" t="s">
        <v>219</v>
      </c>
      <c r="F509" s="85">
        <v>0</v>
      </c>
      <c r="G509" s="22">
        <v>0</v>
      </c>
      <c r="H509" s="22">
        <v>0</v>
      </c>
      <c r="I509" s="22">
        <v>0</v>
      </c>
      <c r="J509" s="22">
        <v>0</v>
      </c>
      <c r="K509" s="22">
        <v>0</v>
      </c>
      <c r="L509" s="22">
        <v>0</v>
      </c>
      <c r="M509" s="22">
        <v>0</v>
      </c>
      <c r="N509" s="22">
        <v>0</v>
      </c>
      <c r="O509" s="22">
        <v>0</v>
      </c>
      <c r="P509" s="22">
        <v>0</v>
      </c>
      <c r="V509" s="121">
        <v>0</v>
      </c>
      <c r="AM509">
        <v>13</v>
      </c>
      <c r="AN509" t="s">
        <v>219</v>
      </c>
      <c r="AO509" s="22">
        <v>0</v>
      </c>
      <c r="AP509" s="22">
        <v>0</v>
      </c>
      <c r="AQ509" s="22">
        <v>0</v>
      </c>
      <c r="AR509" s="22">
        <v>0</v>
      </c>
      <c r="AS509" s="22">
        <v>0</v>
      </c>
      <c r="AT509" s="22">
        <v>0</v>
      </c>
      <c r="AU509" s="22">
        <v>0</v>
      </c>
      <c r="AV509" s="22">
        <v>0</v>
      </c>
      <c r="AW509" s="22">
        <v>0</v>
      </c>
      <c r="AX509" s="22">
        <v>0</v>
      </c>
      <c r="AY509" s="22">
        <v>0</v>
      </c>
      <c r="BE509" t="s">
        <v>219</v>
      </c>
      <c r="BF509" s="22">
        <v>0</v>
      </c>
      <c r="BG509" s="22">
        <v>0</v>
      </c>
      <c r="BH509" s="22">
        <v>0</v>
      </c>
      <c r="BI509" s="22">
        <v>0</v>
      </c>
      <c r="BJ509" s="22">
        <v>0</v>
      </c>
      <c r="BK509" s="22">
        <v>0</v>
      </c>
      <c r="BL509" s="22">
        <v>0</v>
      </c>
      <c r="BM509" s="22">
        <v>0</v>
      </c>
      <c r="BN509" s="22">
        <v>0</v>
      </c>
      <c r="BO509" s="22">
        <v>0</v>
      </c>
      <c r="BP509" s="22">
        <v>0</v>
      </c>
    </row>
    <row r="510" spans="1:68" x14ac:dyDescent="0.35">
      <c r="A510" s="96">
        <v>14</v>
      </c>
      <c r="B510" s="96">
        <v>1</v>
      </c>
      <c r="C510" s="96" t="s">
        <v>251</v>
      </c>
      <c r="E510" s="79" t="s">
        <v>219</v>
      </c>
      <c r="F510" s="85">
        <v>0</v>
      </c>
      <c r="G510" s="22">
        <v>0</v>
      </c>
      <c r="H510" s="22">
        <v>0</v>
      </c>
      <c r="I510" s="22">
        <v>0</v>
      </c>
      <c r="J510" s="22">
        <v>0</v>
      </c>
      <c r="K510" s="22">
        <v>0</v>
      </c>
      <c r="L510" s="22">
        <v>0</v>
      </c>
      <c r="M510" s="22">
        <v>0</v>
      </c>
      <c r="N510" s="22">
        <v>0</v>
      </c>
      <c r="O510" s="22">
        <v>0</v>
      </c>
      <c r="P510" s="22">
        <v>0</v>
      </c>
      <c r="V510" s="121">
        <v>0</v>
      </c>
      <c r="AM510">
        <v>14</v>
      </c>
      <c r="AN510" t="s">
        <v>219</v>
      </c>
      <c r="AO510" s="22">
        <v>0</v>
      </c>
      <c r="AP510" s="22">
        <v>0</v>
      </c>
      <c r="AQ510" s="22">
        <v>0</v>
      </c>
      <c r="AR510" s="22">
        <v>0</v>
      </c>
      <c r="AS510" s="22">
        <v>0</v>
      </c>
      <c r="AT510" s="22">
        <v>0</v>
      </c>
      <c r="AU510" s="22">
        <v>0</v>
      </c>
      <c r="AV510" s="22">
        <v>0</v>
      </c>
      <c r="AW510" s="22">
        <v>0</v>
      </c>
      <c r="AX510" s="22">
        <v>0</v>
      </c>
      <c r="AY510" s="22">
        <v>0</v>
      </c>
      <c r="BE510" t="s">
        <v>219</v>
      </c>
      <c r="BF510" s="22">
        <v>0</v>
      </c>
      <c r="BG510" s="22">
        <v>0</v>
      </c>
      <c r="BH510" s="22">
        <v>0</v>
      </c>
      <c r="BI510" s="22">
        <v>0</v>
      </c>
      <c r="BJ510" s="22">
        <v>0</v>
      </c>
      <c r="BK510" s="22">
        <v>0</v>
      </c>
      <c r="BL510" s="22">
        <v>0</v>
      </c>
      <c r="BM510" s="22">
        <v>0</v>
      </c>
      <c r="BN510" s="22">
        <v>0</v>
      </c>
      <c r="BO510" s="22">
        <v>0</v>
      </c>
      <c r="BP510" s="22">
        <v>0</v>
      </c>
    </row>
    <row r="511" spans="1:68" x14ac:dyDescent="0.35">
      <c r="A511" s="96">
        <v>15</v>
      </c>
      <c r="B511" s="96">
        <v>1</v>
      </c>
      <c r="C511" s="96" t="s">
        <v>235</v>
      </c>
      <c r="E511" s="79" t="s">
        <v>219</v>
      </c>
      <c r="F511" s="85">
        <v>-120</v>
      </c>
      <c r="G511" s="22">
        <v>-120</v>
      </c>
      <c r="H511" s="22">
        <v>0</v>
      </c>
      <c r="I511" s="22">
        <v>0</v>
      </c>
      <c r="J511" s="22">
        <v>0</v>
      </c>
      <c r="K511" s="22">
        <v>0</v>
      </c>
      <c r="L511" s="22">
        <v>0</v>
      </c>
      <c r="M511" s="22">
        <v>0</v>
      </c>
      <c r="N511" s="22">
        <v>0</v>
      </c>
      <c r="O511" s="22">
        <v>0</v>
      </c>
      <c r="P511" s="22">
        <v>0</v>
      </c>
      <c r="V511" s="121">
        <v>0</v>
      </c>
      <c r="AM511">
        <v>15</v>
      </c>
      <c r="AN511" t="s">
        <v>219</v>
      </c>
      <c r="AO511" s="22">
        <v>-120</v>
      </c>
      <c r="AP511" s="22">
        <v>-120</v>
      </c>
      <c r="AQ511" s="22">
        <v>0</v>
      </c>
      <c r="AR511" s="22">
        <v>0</v>
      </c>
      <c r="AS511" s="22">
        <v>0</v>
      </c>
      <c r="AT511" s="22">
        <v>0</v>
      </c>
      <c r="AU511" s="22">
        <v>0</v>
      </c>
      <c r="AV511" s="22">
        <v>0</v>
      </c>
      <c r="AW511" s="22">
        <v>0</v>
      </c>
      <c r="AX511" s="22">
        <v>0</v>
      </c>
      <c r="AY511" s="22">
        <v>0</v>
      </c>
      <c r="BE511" t="s">
        <v>219</v>
      </c>
      <c r="BF511" s="22">
        <v>-120</v>
      </c>
      <c r="BG511" s="22">
        <v>-120</v>
      </c>
      <c r="BH511" s="22">
        <v>0</v>
      </c>
      <c r="BI511" s="22">
        <v>0</v>
      </c>
      <c r="BJ511" s="22">
        <v>0</v>
      </c>
      <c r="BK511" s="22">
        <v>0</v>
      </c>
      <c r="BL511" s="22">
        <v>0</v>
      </c>
      <c r="BM511" s="22">
        <v>0</v>
      </c>
      <c r="BN511" s="22">
        <v>0</v>
      </c>
      <c r="BO511" s="22">
        <v>0</v>
      </c>
      <c r="BP511" s="22">
        <v>0</v>
      </c>
    </row>
    <row r="512" spans="1:68" x14ac:dyDescent="0.35">
      <c r="A512" s="96">
        <v>16</v>
      </c>
      <c r="B512" s="96">
        <v>2</v>
      </c>
      <c r="C512" s="96" t="s">
        <v>585</v>
      </c>
      <c r="E512" s="79" t="s">
        <v>219</v>
      </c>
      <c r="F512" s="85">
        <v>0</v>
      </c>
      <c r="G512" s="22">
        <v>0</v>
      </c>
      <c r="H512" s="22">
        <v>0</v>
      </c>
      <c r="I512" s="22">
        <v>0</v>
      </c>
      <c r="J512" s="22">
        <v>0</v>
      </c>
      <c r="K512" s="22">
        <v>0</v>
      </c>
      <c r="L512" s="22">
        <v>0</v>
      </c>
      <c r="M512" s="22">
        <v>0</v>
      </c>
      <c r="N512" s="22">
        <v>0</v>
      </c>
      <c r="O512" s="22">
        <v>0</v>
      </c>
      <c r="P512" s="22">
        <v>0</v>
      </c>
      <c r="V512" s="121">
        <v>0</v>
      </c>
      <c r="AM512">
        <v>16</v>
      </c>
      <c r="AN512" t="s">
        <v>219</v>
      </c>
      <c r="AO512" s="22">
        <v>0</v>
      </c>
      <c r="AP512" s="22">
        <v>0</v>
      </c>
      <c r="AQ512" s="22">
        <v>0</v>
      </c>
      <c r="AR512" s="22">
        <v>0</v>
      </c>
      <c r="AS512" s="22">
        <v>0</v>
      </c>
      <c r="AT512" s="22">
        <v>0</v>
      </c>
      <c r="AU512" s="22">
        <v>0</v>
      </c>
      <c r="AV512" s="22">
        <v>0</v>
      </c>
      <c r="AW512" s="22">
        <v>0</v>
      </c>
      <c r="AX512" s="22">
        <v>0</v>
      </c>
      <c r="AY512" s="22">
        <v>0</v>
      </c>
      <c r="BE512" t="s">
        <v>219</v>
      </c>
      <c r="BF512" s="22">
        <v>0</v>
      </c>
      <c r="BG512" s="22">
        <v>0</v>
      </c>
      <c r="BH512" s="22">
        <v>0</v>
      </c>
      <c r="BI512" s="22">
        <v>0</v>
      </c>
      <c r="BJ512" s="22">
        <v>0</v>
      </c>
      <c r="BK512" s="22">
        <v>0</v>
      </c>
      <c r="BL512" s="22">
        <v>0</v>
      </c>
      <c r="BM512" s="22">
        <v>0</v>
      </c>
      <c r="BN512" s="22">
        <v>0</v>
      </c>
      <c r="BO512" s="22">
        <v>0</v>
      </c>
      <c r="BP512" s="22">
        <v>0</v>
      </c>
    </row>
    <row r="513" spans="1:68" x14ac:dyDescent="0.35">
      <c r="A513" s="96">
        <v>17</v>
      </c>
      <c r="B513" s="96">
        <v>2</v>
      </c>
      <c r="C513" s="96" t="s">
        <v>585</v>
      </c>
      <c r="E513" s="79" t="s">
        <v>219</v>
      </c>
      <c r="F513" s="85">
        <v>0</v>
      </c>
      <c r="G513" s="22">
        <v>0</v>
      </c>
      <c r="H513" s="22">
        <v>0</v>
      </c>
      <c r="I513" s="22">
        <v>0</v>
      </c>
      <c r="J513" s="22">
        <v>0</v>
      </c>
      <c r="K513" s="22">
        <v>0</v>
      </c>
      <c r="L513" s="22">
        <v>0</v>
      </c>
      <c r="M513" s="22">
        <v>0</v>
      </c>
      <c r="N513" s="22">
        <v>0</v>
      </c>
      <c r="O513" s="22">
        <v>0</v>
      </c>
      <c r="P513" s="22">
        <v>0</v>
      </c>
      <c r="V513" s="121">
        <v>0</v>
      </c>
      <c r="AM513">
        <v>17</v>
      </c>
      <c r="AN513" t="s">
        <v>219</v>
      </c>
      <c r="AO513" s="22">
        <v>0</v>
      </c>
      <c r="AP513" s="22">
        <v>0</v>
      </c>
      <c r="AQ513" s="22">
        <v>0</v>
      </c>
      <c r="AR513" s="22">
        <v>0</v>
      </c>
      <c r="AS513" s="22">
        <v>0</v>
      </c>
      <c r="AT513" s="22">
        <v>0</v>
      </c>
      <c r="AU513" s="22">
        <v>0</v>
      </c>
      <c r="AV513" s="22">
        <v>0</v>
      </c>
      <c r="AW513" s="22">
        <v>0</v>
      </c>
      <c r="AX513" s="22">
        <v>0</v>
      </c>
      <c r="AY513" s="22">
        <v>0</v>
      </c>
      <c r="BE513" t="s">
        <v>219</v>
      </c>
      <c r="BF513" s="22">
        <v>0</v>
      </c>
      <c r="BG513" s="22">
        <v>0</v>
      </c>
      <c r="BH513" s="22">
        <v>0</v>
      </c>
      <c r="BI513" s="22">
        <v>0</v>
      </c>
      <c r="BJ513" s="22">
        <v>0</v>
      </c>
      <c r="BK513" s="22">
        <v>0</v>
      </c>
      <c r="BL513" s="22">
        <v>0</v>
      </c>
      <c r="BM513" s="22">
        <v>0</v>
      </c>
      <c r="BN513" s="22">
        <v>0</v>
      </c>
      <c r="BO513" s="22">
        <v>0</v>
      </c>
      <c r="BP513" s="22">
        <v>0</v>
      </c>
    </row>
    <row r="514" spans="1:68" x14ac:dyDescent="0.35">
      <c r="A514" s="96">
        <v>18</v>
      </c>
      <c r="B514" s="96">
        <v>2</v>
      </c>
      <c r="C514" s="96" t="s">
        <v>584</v>
      </c>
      <c r="E514" s="79" t="s">
        <v>219</v>
      </c>
      <c r="F514" s="85">
        <v>0</v>
      </c>
      <c r="G514" s="22">
        <v>0</v>
      </c>
      <c r="H514" s="22">
        <v>0</v>
      </c>
      <c r="I514" s="22">
        <v>0</v>
      </c>
      <c r="J514" s="22">
        <v>0</v>
      </c>
      <c r="K514" s="22">
        <v>0</v>
      </c>
      <c r="L514" s="22">
        <v>0</v>
      </c>
      <c r="M514" s="22">
        <v>0</v>
      </c>
      <c r="N514" s="22">
        <v>0</v>
      </c>
      <c r="O514" s="22">
        <v>0</v>
      </c>
      <c r="P514" s="22">
        <v>0</v>
      </c>
      <c r="V514" s="121">
        <v>0</v>
      </c>
      <c r="AM514">
        <v>18</v>
      </c>
      <c r="AN514" t="s">
        <v>219</v>
      </c>
      <c r="AO514" s="22">
        <v>0</v>
      </c>
      <c r="AP514" s="22">
        <v>0</v>
      </c>
      <c r="AQ514" s="22">
        <v>0</v>
      </c>
      <c r="AR514" s="22">
        <v>0</v>
      </c>
      <c r="AS514" s="22">
        <v>0</v>
      </c>
      <c r="AT514" s="22">
        <v>0</v>
      </c>
      <c r="AU514" s="22">
        <v>0</v>
      </c>
      <c r="AV514" s="22">
        <v>0</v>
      </c>
      <c r="AW514" s="22">
        <v>0</v>
      </c>
      <c r="AX514" s="22">
        <v>0</v>
      </c>
      <c r="AY514" s="22">
        <v>0</v>
      </c>
      <c r="BE514" t="s">
        <v>219</v>
      </c>
      <c r="BF514" s="22">
        <v>0</v>
      </c>
      <c r="BG514" s="22">
        <v>0</v>
      </c>
      <c r="BH514" s="22">
        <v>0</v>
      </c>
      <c r="BI514" s="22">
        <v>0</v>
      </c>
      <c r="BJ514" s="22">
        <v>0</v>
      </c>
      <c r="BK514" s="22">
        <v>0</v>
      </c>
      <c r="BL514" s="22">
        <v>0</v>
      </c>
      <c r="BM514" s="22">
        <v>0</v>
      </c>
      <c r="BN514" s="22">
        <v>0</v>
      </c>
      <c r="BO514" s="22">
        <v>0</v>
      </c>
      <c r="BP514" s="22">
        <v>0</v>
      </c>
    </row>
    <row r="515" spans="1:68" x14ac:dyDescent="0.35">
      <c r="A515" s="96">
        <v>19</v>
      </c>
      <c r="B515" s="96">
        <v>2</v>
      </c>
      <c r="C515" s="96" t="s">
        <v>585</v>
      </c>
      <c r="E515" s="79" t="s">
        <v>219</v>
      </c>
      <c r="F515" s="85">
        <v>0</v>
      </c>
      <c r="G515" s="22">
        <v>0</v>
      </c>
      <c r="H515" s="22">
        <v>0</v>
      </c>
      <c r="I515" s="22">
        <v>0</v>
      </c>
      <c r="J515" s="22">
        <v>0</v>
      </c>
      <c r="K515" s="22">
        <v>0</v>
      </c>
      <c r="L515" s="22">
        <v>0</v>
      </c>
      <c r="M515" s="22">
        <v>0</v>
      </c>
      <c r="N515" s="22">
        <v>0</v>
      </c>
      <c r="O515" s="22">
        <v>0</v>
      </c>
      <c r="P515" s="22">
        <v>0</v>
      </c>
      <c r="V515" s="121">
        <v>0</v>
      </c>
      <c r="AM515">
        <v>19</v>
      </c>
      <c r="AN515" t="s">
        <v>219</v>
      </c>
      <c r="AO515" s="22">
        <v>0</v>
      </c>
      <c r="AP515" s="22">
        <v>0</v>
      </c>
      <c r="AQ515" s="22">
        <v>0</v>
      </c>
      <c r="AR515" s="22">
        <v>0</v>
      </c>
      <c r="AS515" s="22">
        <v>0</v>
      </c>
      <c r="AT515" s="22">
        <v>0</v>
      </c>
      <c r="AU515" s="22">
        <v>0</v>
      </c>
      <c r="AV515" s="22">
        <v>0</v>
      </c>
      <c r="AW515" s="22">
        <v>0</v>
      </c>
      <c r="AX515" s="22">
        <v>0</v>
      </c>
      <c r="AY515" s="22">
        <v>0</v>
      </c>
      <c r="BE515" t="s">
        <v>219</v>
      </c>
      <c r="BF515" s="22">
        <v>0</v>
      </c>
      <c r="BG515" s="22">
        <v>0</v>
      </c>
      <c r="BH515" s="22">
        <v>0</v>
      </c>
      <c r="BI515" s="22">
        <v>0</v>
      </c>
      <c r="BJ515" s="22">
        <v>0</v>
      </c>
      <c r="BK515" s="22">
        <v>0</v>
      </c>
      <c r="BL515" s="22">
        <v>0</v>
      </c>
      <c r="BM515" s="22">
        <v>0</v>
      </c>
      <c r="BN515" s="22">
        <v>0</v>
      </c>
      <c r="BO515" s="22">
        <v>0</v>
      </c>
      <c r="BP515" s="22">
        <v>0</v>
      </c>
    </row>
    <row r="516" spans="1:68" x14ac:dyDescent="0.35">
      <c r="A516" s="96">
        <v>20</v>
      </c>
      <c r="B516" s="96">
        <v>2</v>
      </c>
      <c r="C516" s="96" t="s">
        <v>585</v>
      </c>
      <c r="E516" s="79" t="s">
        <v>219</v>
      </c>
      <c r="F516" s="85">
        <v>0</v>
      </c>
      <c r="G516" s="22">
        <v>0</v>
      </c>
      <c r="H516" s="22">
        <v>0</v>
      </c>
      <c r="I516" s="22">
        <v>0</v>
      </c>
      <c r="J516" s="22">
        <v>0</v>
      </c>
      <c r="K516" s="22">
        <v>0</v>
      </c>
      <c r="L516" s="22">
        <v>0</v>
      </c>
      <c r="M516" s="22">
        <v>0</v>
      </c>
      <c r="N516" s="22">
        <v>0</v>
      </c>
      <c r="O516" s="22">
        <v>0</v>
      </c>
      <c r="P516" s="22">
        <v>0</v>
      </c>
      <c r="V516" s="121">
        <v>0</v>
      </c>
      <c r="AM516">
        <v>20</v>
      </c>
      <c r="AN516" t="s">
        <v>219</v>
      </c>
      <c r="AO516" s="22">
        <v>0</v>
      </c>
      <c r="AP516" s="22">
        <v>0</v>
      </c>
      <c r="AQ516" s="22">
        <v>0</v>
      </c>
      <c r="AR516" s="22">
        <v>0</v>
      </c>
      <c r="AS516" s="22">
        <v>0</v>
      </c>
      <c r="AT516" s="22">
        <v>0</v>
      </c>
      <c r="AU516" s="22">
        <v>0</v>
      </c>
      <c r="AV516" s="22">
        <v>0</v>
      </c>
      <c r="AW516" s="22">
        <v>0</v>
      </c>
      <c r="AX516" s="22">
        <v>0</v>
      </c>
      <c r="AY516" s="22">
        <v>0</v>
      </c>
      <c r="BE516" t="s">
        <v>219</v>
      </c>
      <c r="BF516" s="22">
        <v>0</v>
      </c>
      <c r="BG516" s="22">
        <v>0</v>
      </c>
      <c r="BH516" s="22">
        <v>0</v>
      </c>
      <c r="BI516" s="22">
        <v>0</v>
      </c>
      <c r="BJ516" s="22">
        <v>0</v>
      </c>
      <c r="BK516" s="22">
        <v>0</v>
      </c>
      <c r="BL516" s="22">
        <v>0</v>
      </c>
      <c r="BM516" s="22">
        <v>0</v>
      </c>
      <c r="BN516" s="22">
        <v>0</v>
      </c>
      <c r="BO516" s="22">
        <v>0</v>
      </c>
      <c r="BP516" s="22">
        <v>0</v>
      </c>
    </row>
    <row r="517" spans="1:68" x14ac:dyDescent="0.35">
      <c r="A517" s="96">
        <v>21</v>
      </c>
      <c r="B517" s="96">
        <v>2</v>
      </c>
      <c r="C517" s="96" t="s">
        <v>234</v>
      </c>
      <c r="E517" s="79" t="s">
        <v>219</v>
      </c>
      <c r="F517" s="85">
        <v>-120</v>
      </c>
      <c r="G517" s="22">
        <v>0</v>
      </c>
      <c r="H517" s="22">
        <v>-120</v>
      </c>
      <c r="I517" s="22">
        <v>0</v>
      </c>
      <c r="J517" s="22">
        <v>0</v>
      </c>
      <c r="K517" s="22">
        <v>0</v>
      </c>
      <c r="L517" s="22">
        <v>0</v>
      </c>
      <c r="M517" s="22">
        <v>0</v>
      </c>
      <c r="N517" s="22">
        <v>0</v>
      </c>
      <c r="O517" s="22">
        <v>0</v>
      </c>
      <c r="P517" s="22">
        <v>0</v>
      </c>
      <c r="V517" s="121">
        <v>0</v>
      </c>
      <c r="AM517">
        <v>21</v>
      </c>
      <c r="AN517" t="s">
        <v>219</v>
      </c>
      <c r="AO517" s="22">
        <v>-120</v>
      </c>
      <c r="AP517" s="22">
        <v>0</v>
      </c>
      <c r="AQ517" s="22">
        <v>-120</v>
      </c>
      <c r="AR517" s="22">
        <v>0</v>
      </c>
      <c r="AS517" s="22">
        <v>0</v>
      </c>
      <c r="AT517" s="22">
        <v>0</v>
      </c>
      <c r="AU517" s="22">
        <v>0</v>
      </c>
      <c r="AV517" s="22">
        <v>0</v>
      </c>
      <c r="AW517" s="22">
        <v>0</v>
      </c>
      <c r="AX517" s="22">
        <v>0</v>
      </c>
      <c r="AY517" s="22">
        <v>0</v>
      </c>
      <c r="BE517" t="s">
        <v>219</v>
      </c>
      <c r="BF517" s="22">
        <v>-120</v>
      </c>
      <c r="BG517" s="22">
        <v>0</v>
      </c>
      <c r="BH517" s="22">
        <v>-120</v>
      </c>
      <c r="BI517" s="22">
        <v>0</v>
      </c>
      <c r="BJ517" s="22">
        <v>0</v>
      </c>
      <c r="BK517" s="22">
        <v>0</v>
      </c>
      <c r="BL517" s="22">
        <v>0</v>
      </c>
      <c r="BM517" s="22">
        <v>0</v>
      </c>
      <c r="BN517" s="22">
        <v>0</v>
      </c>
      <c r="BO517" s="22">
        <v>0</v>
      </c>
      <c r="BP517" s="22">
        <v>0</v>
      </c>
    </row>
    <row r="518" spans="1:68" x14ac:dyDescent="0.35">
      <c r="A518" s="96">
        <v>22</v>
      </c>
      <c r="B518" s="96">
        <v>2</v>
      </c>
      <c r="C518" s="96" t="s">
        <v>529</v>
      </c>
      <c r="E518" s="79" t="s">
        <v>219</v>
      </c>
      <c r="F518" s="85">
        <v>0</v>
      </c>
      <c r="G518" s="22">
        <v>0</v>
      </c>
      <c r="H518" s="22">
        <v>0</v>
      </c>
      <c r="I518" s="22">
        <v>0</v>
      </c>
      <c r="J518" s="22">
        <v>0</v>
      </c>
      <c r="K518" s="22">
        <v>0</v>
      </c>
      <c r="L518" s="22">
        <v>0</v>
      </c>
      <c r="M518" s="22">
        <v>0</v>
      </c>
      <c r="N518" s="22">
        <v>0</v>
      </c>
      <c r="O518" s="22">
        <v>0</v>
      </c>
      <c r="P518" s="22">
        <v>0</v>
      </c>
      <c r="V518" s="121">
        <v>0</v>
      </c>
      <c r="AM518">
        <v>22</v>
      </c>
      <c r="AN518" t="s">
        <v>219</v>
      </c>
      <c r="AO518" s="22">
        <v>0</v>
      </c>
      <c r="AP518" s="22">
        <v>0</v>
      </c>
      <c r="AQ518" s="22">
        <v>0</v>
      </c>
      <c r="AR518" s="22">
        <v>0</v>
      </c>
      <c r="AS518" s="22">
        <v>0</v>
      </c>
      <c r="AT518" s="22">
        <v>0</v>
      </c>
      <c r="AU518" s="22">
        <v>0</v>
      </c>
      <c r="AV518" s="22">
        <v>0</v>
      </c>
      <c r="AW518" s="22">
        <v>0</v>
      </c>
      <c r="AX518" s="22">
        <v>0</v>
      </c>
      <c r="AY518" s="22">
        <v>0</v>
      </c>
      <c r="BE518" t="s">
        <v>219</v>
      </c>
      <c r="BF518" s="22">
        <v>0</v>
      </c>
      <c r="BG518" s="22">
        <v>0</v>
      </c>
      <c r="BH518" s="22">
        <v>0</v>
      </c>
      <c r="BI518" s="22">
        <v>0</v>
      </c>
      <c r="BJ518" s="22">
        <v>0</v>
      </c>
      <c r="BK518" s="22">
        <v>0</v>
      </c>
      <c r="BL518" s="22">
        <v>0</v>
      </c>
      <c r="BM518" s="22">
        <v>0</v>
      </c>
      <c r="BN518" s="22">
        <v>0</v>
      </c>
      <c r="BO518" s="22">
        <v>0</v>
      </c>
      <c r="BP518" s="22">
        <v>0</v>
      </c>
    </row>
    <row r="519" spans="1:68" x14ac:dyDescent="0.35">
      <c r="A519" s="96">
        <v>23</v>
      </c>
      <c r="B519" s="96">
        <v>2</v>
      </c>
      <c r="C519" s="96" t="s">
        <v>234</v>
      </c>
      <c r="E519" s="79" t="s">
        <v>219</v>
      </c>
      <c r="F519" s="85">
        <v>-240</v>
      </c>
      <c r="G519" s="22">
        <v>0</v>
      </c>
      <c r="H519" s="22">
        <v>-240</v>
      </c>
      <c r="I519" s="22">
        <v>0</v>
      </c>
      <c r="J519" s="22">
        <v>0</v>
      </c>
      <c r="K519" s="22">
        <v>0</v>
      </c>
      <c r="L519" s="22">
        <v>0</v>
      </c>
      <c r="M519" s="22">
        <v>0</v>
      </c>
      <c r="N519" s="22">
        <v>0</v>
      </c>
      <c r="O519" s="22">
        <v>0</v>
      </c>
      <c r="P519" s="22">
        <v>0</v>
      </c>
      <c r="V519" s="121">
        <v>0</v>
      </c>
      <c r="AM519">
        <v>23</v>
      </c>
      <c r="AN519" t="s">
        <v>219</v>
      </c>
      <c r="AO519" s="22">
        <v>-240</v>
      </c>
      <c r="AP519" s="22">
        <v>0</v>
      </c>
      <c r="AQ519" s="22">
        <v>-240</v>
      </c>
      <c r="AR519" s="22">
        <v>0</v>
      </c>
      <c r="AS519" s="22">
        <v>0</v>
      </c>
      <c r="AT519" s="22">
        <v>0</v>
      </c>
      <c r="AU519" s="22">
        <v>0</v>
      </c>
      <c r="AV519" s="22">
        <v>0</v>
      </c>
      <c r="AW519" s="22">
        <v>0</v>
      </c>
      <c r="AX519" s="22">
        <v>0</v>
      </c>
      <c r="AY519" s="22">
        <v>0</v>
      </c>
      <c r="BE519" t="s">
        <v>219</v>
      </c>
      <c r="BF519" s="22">
        <v>-240</v>
      </c>
      <c r="BG519" s="22">
        <v>0</v>
      </c>
      <c r="BH519" s="22">
        <v>-240</v>
      </c>
      <c r="BI519" s="22">
        <v>0</v>
      </c>
      <c r="BJ519" s="22">
        <v>0</v>
      </c>
      <c r="BK519" s="22">
        <v>0</v>
      </c>
      <c r="BL519" s="22">
        <v>0</v>
      </c>
      <c r="BM519" s="22">
        <v>0</v>
      </c>
      <c r="BN519" s="22">
        <v>0</v>
      </c>
      <c r="BO519" s="22">
        <v>0</v>
      </c>
      <c r="BP519" s="22">
        <v>0</v>
      </c>
    </row>
    <row r="520" spans="1:68" x14ac:dyDescent="0.35">
      <c r="A520" s="96">
        <v>24</v>
      </c>
      <c r="B520" s="96">
        <v>2</v>
      </c>
      <c r="C520" s="96" t="s">
        <v>234</v>
      </c>
      <c r="E520" s="79" t="s">
        <v>219</v>
      </c>
      <c r="F520" s="85">
        <v>-240</v>
      </c>
      <c r="G520" s="22">
        <v>0</v>
      </c>
      <c r="H520" s="22">
        <v>-240</v>
      </c>
      <c r="I520" s="22">
        <v>0</v>
      </c>
      <c r="J520" s="22">
        <v>0</v>
      </c>
      <c r="K520" s="22">
        <v>0</v>
      </c>
      <c r="L520" s="22">
        <v>0</v>
      </c>
      <c r="M520" s="22">
        <v>0</v>
      </c>
      <c r="N520" s="22">
        <v>0</v>
      </c>
      <c r="O520" s="22">
        <v>0</v>
      </c>
      <c r="P520" s="22">
        <v>0</v>
      </c>
      <c r="V520" s="121">
        <v>0</v>
      </c>
      <c r="AM520">
        <v>24</v>
      </c>
      <c r="AN520" t="s">
        <v>219</v>
      </c>
      <c r="AO520" s="22">
        <v>-240</v>
      </c>
      <c r="AP520" s="22">
        <v>0</v>
      </c>
      <c r="AQ520" s="22">
        <v>-240</v>
      </c>
      <c r="AR520" s="22">
        <v>0</v>
      </c>
      <c r="AS520" s="22">
        <v>0</v>
      </c>
      <c r="AT520" s="22">
        <v>0</v>
      </c>
      <c r="AU520" s="22">
        <v>0</v>
      </c>
      <c r="AV520" s="22">
        <v>0</v>
      </c>
      <c r="AW520" s="22">
        <v>0</v>
      </c>
      <c r="AX520" s="22">
        <v>0</v>
      </c>
      <c r="AY520" s="22">
        <v>0</v>
      </c>
      <c r="BE520" t="s">
        <v>219</v>
      </c>
      <c r="BF520" s="22">
        <v>-240</v>
      </c>
      <c r="BG520" s="22">
        <v>0</v>
      </c>
      <c r="BH520" s="22">
        <v>-240</v>
      </c>
      <c r="BI520" s="22">
        <v>0</v>
      </c>
      <c r="BJ520" s="22">
        <v>0</v>
      </c>
      <c r="BK520" s="22">
        <v>0</v>
      </c>
      <c r="BL520" s="22">
        <v>0</v>
      </c>
      <c r="BM520" s="22">
        <v>0</v>
      </c>
      <c r="BN520" s="22">
        <v>0</v>
      </c>
      <c r="BO520" s="22">
        <v>0</v>
      </c>
      <c r="BP520" s="22">
        <v>0</v>
      </c>
    </row>
    <row r="521" spans="1:68" x14ac:dyDescent="0.35">
      <c r="A521" s="96">
        <v>25</v>
      </c>
      <c r="B521" s="96">
        <v>2</v>
      </c>
      <c r="C521" s="96" t="s">
        <v>235</v>
      </c>
      <c r="E521" s="79" t="s">
        <v>219</v>
      </c>
      <c r="F521" s="85">
        <v>-120</v>
      </c>
      <c r="G521" s="22">
        <v>0</v>
      </c>
      <c r="H521" s="22">
        <v>-120</v>
      </c>
      <c r="I521" s="22">
        <v>0</v>
      </c>
      <c r="J521" s="22">
        <v>0</v>
      </c>
      <c r="K521" s="22">
        <v>0</v>
      </c>
      <c r="L521" s="22">
        <v>0</v>
      </c>
      <c r="M521" s="22">
        <v>0</v>
      </c>
      <c r="N521" s="22">
        <v>0</v>
      </c>
      <c r="O521" s="22">
        <v>0</v>
      </c>
      <c r="P521" s="22">
        <v>0</v>
      </c>
      <c r="V521" s="121">
        <v>0</v>
      </c>
      <c r="AM521">
        <v>25</v>
      </c>
      <c r="AN521" t="s">
        <v>219</v>
      </c>
      <c r="AO521" s="22">
        <v>-120</v>
      </c>
      <c r="AP521" s="22">
        <v>0</v>
      </c>
      <c r="AQ521" s="22">
        <v>-120</v>
      </c>
      <c r="AR521" s="22">
        <v>0</v>
      </c>
      <c r="AS521" s="22">
        <v>0</v>
      </c>
      <c r="AT521" s="22">
        <v>0</v>
      </c>
      <c r="AU521" s="22">
        <v>0</v>
      </c>
      <c r="AV521" s="22">
        <v>0</v>
      </c>
      <c r="AW521" s="22">
        <v>0</v>
      </c>
      <c r="AX521" s="22">
        <v>0</v>
      </c>
      <c r="AY521" s="22">
        <v>0</v>
      </c>
      <c r="BE521" t="s">
        <v>219</v>
      </c>
      <c r="BF521" s="22">
        <v>-120</v>
      </c>
      <c r="BG521" s="22">
        <v>0</v>
      </c>
      <c r="BH521" s="22">
        <v>-120</v>
      </c>
      <c r="BI521" s="22">
        <v>0</v>
      </c>
      <c r="BJ521" s="22">
        <v>0</v>
      </c>
      <c r="BK521" s="22">
        <v>0</v>
      </c>
      <c r="BL521" s="22">
        <v>0</v>
      </c>
      <c r="BM521" s="22">
        <v>0</v>
      </c>
      <c r="BN521" s="22">
        <v>0</v>
      </c>
      <c r="BO521" s="22">
        <v>0</v>
      </c>
      <c r="BP521" s="22">
        <v>0</v>
      </c>
    </row>
    <row r="522" spans="1:68" x14ac:dyDescent="0.35">
      <c r="A522" s="96">
        <v>26</v>
      </c>
      <c r="B522" s="96">
        <v>2</v>
      </c>
      <c r="C522" s="96" t="s">
        <v>235</v>
      </c>
      <c r="E522" s="79" t="s">
        <v>219</v>
      </c>
      <c r="F522" s="85">
        <v>-120</v>
      </c>
      <c r="G522" s="22">
        <v>0</v>
      </c>
      <c r="H522" s="22">
        <v>-120</v>
      </c>
      <c r="I522" s="22">
        <v>0</v>
      </c>
      <c r="J522" s="22">
        <v>0</v>
      </c>
      <c r="K522" s="22">
        <v>0</v>
      </c>
      <c r="L522" s="22">
        <v>0</v>
      </c>
      <c r="M522" s="22">
        <v>0</v>
      </c>
      <c r="N522" s="22">
        <v>0</v>
      </c>
      <c r="O522" s="22">
        <v>0</v>
      </c>
      <c r="P522" s="22">
        <v>0</v>
      </c>
      <c r="V522" s="121">
        <v>0</v>
      </c>
      <c r="AM522">
        <v>26</v>
      </c>
      <c r="AN522" t="s">
        <v>219</v>
      </c>
      <c r="AO522" s="22">
        <v>-120</v>
      </c>
      <c r="AP522" s="22">
        <v>0</v>
      </c>
      <c r="AQ522" s="22">
        <v>-120</v>
      </c>
      <c r="AR522" s="22">
        <v>0</v>
      </c>
      <c r="AS522" s="22">
        <v>0</v>
      </c>
      <c r="AT522" s="22">
        <v>0</v>
      </c>
      <c r="AU522" s="22">
        <v>0</v>
      </c>
      <c r="AV522" s="22">
        <v>0</v>
      </c>
      <c r="AW522" s="22">
        <v>0</v>
      </c>
      <c r="AX522" s="22">
        <v>0</v>
      </c>
      <c r="AY522" s="22">
        <v>0</v>
      </c>
      <c r="BE522" t="s">
        <v>219</v>
      </c>
      <c r="BF522" s="22">
        <v>-120</v>
      </c>
      <c r="BG522" s="22">
        <v>0</v>
      </c>
      <c r="BH522" s="22">
        <v>-120</v>
      </c>
      <c r="BI522" s="22">
        <v>0</v>
      </c>
      <c r="BJ522" s="22">
        <v>0</v>
      </c>
      <c r="BK522" s="22">
        <v>0</v>
      </c>
      <c r="BL522" s="22">
        <v>0</v>
      </c>
      <c r="BM522" s="22">
        <v>0</v>
      </c>
      <c r="BN522" s="22">
        <v>0</v>
      </c>
      <c r="BO522" s="22">
        <v>0</v>
      </c>
      <c r="BP522" s="22">
        <v>0</v>
      </c>
    </row>
    <row r="523" spans="1:68" x14ac:dyDescent="0.35">
      <c r="A523" s="96">
        <v>27</v>
      </c>
      <c r="B523" s="96">
        <v>2</v>
      </c>
      <c r="C523" s="96" t="s">
        <v>251</v>
      </c>
      <c r="E523" s="79" t="s">
        <v>219</v>
      </c>
      <c r="F523" s="85">
        <v>0</v>
      </c>
      <c r="G523" s="22">
        <v>0</v>
      </c>
      <c r="H523" s="22">
        <v>0</v>
      </c>
      <c r="I523" s="22">
        <v>0</v>
      </c>
      <c r="J523" s="22">
        <v>0</v>
      </c>
      <c r="K523" s="22">
        <v>0</v>
      </c>
      <c r="L523" s="22">
        <v>0</v>
      </c>
      <c r="M523" s="22">
        <v>0</v>
      </c>
      <c r="N523" s="22">
        <v>0</v>
      </c>
      <c r="O523" s="22">
        <v>0</v>
      </c>
      <c r="P523" s="22">
        <v>0</v>
      </c>
      <c r="V523" s="121">
        <v>0</v>
      </c>
      <c r="AM523">
        <v>27</v>
      </c>
      <c r="AN523" t="s">
        <v>219</v>
      </c>
      <c r="AO523" s="22">
        <v>0</v>
      </c>
      <c r="AP523" s="22">
        <v>0</v>
      </c>
      <c r="AQ523" s="22">
        <v>0</v>
      </c>
      <c r="AR523" s="22">
        <v>0</v>
      </c>
      <c r="AS523" s="22">
        <v>0</v>
      </c>
      <c r="AT523" s="22">
        <v>0</v>
      </c>
      <c r="AU523" s="22">
        <v>0</v>
      </c>
      <c r="AV523" s="22">
        <v>0</v>
      </c>
      <c r="AW523" s="22">
        <v>0</v>
      </c>
      <c r="AX523" s="22">
        <v>0</v>
      </c>
      <c r="AY523" s="22">
        <v>0</v>
      </c>
      <c r="BE523" t="s">
        <v>219</v>
      </c>
      <c r="BF523" s="22">
        <v>0</v>
      </c>
      <c r="BG523" s="22">
        <v>0</v>
      </c>
      <c r="BH523" s="22">
        <v>0</v>
      </c>
      <c r="BI523" s="22">
        <v>0</v>
      </c>
      <c r="BJ523" s="22">
        <v>0</v>
      </c>
      <c r="BK523" s="22">
        <v>0</v>
      </c>
      <c r="BL523" s="22">
        <v>0</v>
      </c>
      <c r="BM523" s="22">
        <v>0</v>
      </c>
      <c r="BN523" s="22">
        <v>0</v>
      </c>
      <c r="BO523" s="22">
        <v>0</v>
      </c>
      <c r="BP523" s="22">
        <v>0</v>
      </c>
    </row>
    <row r="524" spans="1:68" x14ac:dyDescent="0.35">
      <c r="A524" s="96">
        <v>28</v>
      </c>
      <c r="B524" s="96">
        <v>2</v>
      </c>
      <c r="C524" s="96" t="s">
        <v>234</v>
      </c>
      <c r="E524" s="79" t="s">
        <v>219</v>
      </c>
      <c r="F524" s="85">
        <v>-120</v>
      </c>
      <c r="G524" s="22">
        <v>0</v>
      </c>
      <c r="H524" s="22">
        <v>-120</v>
      </c>
      <c r="I524" s="22">
        <v>0</v>
      </c>
      <c r="J524" s="22">
        <v>0</v>
      </c>
      <c r="K524" s="22">
        <v>0</v>
      </c>
      <c r="L524" s="22">
        <v>0</v>
      </c>
      <c r="M524" s="22">
        <v>0</v>
      </c>
      <c r="N524" s="22">
        <v>0</v>
      </c>
      <c r="O524" s="22">
        <v>0</v>
      </c>
      <c r="P524" s="22">
        <v>0</v>
      </c>
      <c r="V524" s="121">
        <v>0</v>
      </c>
      <c r="AM524">
        <v>28</v>
      </c>
      <c r="AN524" t="s">
        <v>219</v>
      </c>
      <c r="AO524" s="22">
        <v>-120</v>
      </c>
      <c r="AP524" s="22">
        <v>0</v>
      </c>
      <c r="AQ524" s="22">
        <v>-120</v>
      </c>
      <c r="AR524" s="22">
        <v>0</v>
      </c>
      <c r="AS524" s="22">
        <v>0</v>
      </c>
      <c r="AT524" s="22">
        <v>0</v>
      </c>
      <c r="AU524" s="22">
        <v>0</v>
      </c>
      <c r="AV524" s="22">
        <v>0</v>
      </c>
      <c r="AW524" s="22">
        <v>0</v>
      </c>
      <c r="AX524" s="22">
        <v>0</v>
      </c>
      <c r="AY524" s="22">
        <v>0</v>
      </c>
      <c r="BE524" t="s">
        <v>219</v>
      </c>
      <c r="BF524" s="22">
        <v>-120</v>
      </c>
      <c r="BG524" s="22">
        <v>0</v>
      </c>
      <c r="BH524" s="22">
        <v>-120</v>
      </c>
      <c r="BI524" s="22">
        <v>0</v>
      </c>
      <c r="BJ524" s="22">
        <v>0</v>
      </c>
      <c r="BK524" s="22">
        <v>0</v>
      </c>
      <c r="BL524" s="22">
        <v>0</v>
      </c>
      <c r="BM524" s="22">
        <v>0</v>
      </c>
      <c r="BN524" s="22">
        <v>0</v>
      </c>
      <c r="BO524" s="22">
        <v>0</v>
      </c>
      <c r="BP524" s="22">
        <v>0</v>
      </c>
    </row>
    <row r="525" spans="1:68" x14ac:dyDescent="0.35">
      <c r="A525" s="96">
        <v>29</v>
      </c>
      <c r="B525" s="96">
        <v>2</v>
      </c>
      <c r="C525" s="96" t="s">
        <v>251</v>
      </c>
      <c r="E525" s="79" t="s">
        <v>219</v>
      </c>
      <c r="F525" s="85">
        <v>0</v>
      </c>
      <c r="G525" s="22">
        <v>0</v>
      </c>
      <c r="H525" s="22">
        <v>0</v>
      </c>
      <c r="I525" s="22">
        <v>0</v>
      </c>
      <c r="J525" s="22">
        <v>0</v>
      </c>
      <c r="K525" s="22">
        <v>0</v>
      </c>
      <c r="L525" s="22">
        <v>0</v>
      </c>
      <c r="M525" s="22">
        <v>0</v>
      </c>
      <c r="N525" s="22">
        <v>0</v>
      </c>
      <c r="O525" s="22">
        <v>0</v>
      </c>
      <c r="P525" s="22">
        <v>0</v>
      </c>
      <c r="V525" s="121">
        <v>0</v>
      </c>
      <c r="AM525">
        <v>29</v>
      </c>
      <c r="AN525" t="s">
        <v>219</v>
      </c>
      <c r="AO525" s="22">
        <v>0</v>
      </c>
      <c r="AP525" s="22">
        <v>0</v>
      </c>
      <c r="AQ525" s="22">
        <v>0</v>
      </c>
      <c r="AR525" s="22">
        <v>0</v>
      </c>
      <c r="AS525" s="22">
        <v>0</v>
      </c>
      <c r="AT525" s="22">
        <v>0</v>
      </c>
      <c r="AU525" s="22">
        <v>0</v>
      </c>
      <c r="AV525" s="22">
        <v>0</v>
      </c>
      <c r="AW525" s="22">
        <v>0</v>
      </c>
      <c r="AX525" s="22">
        <v>0</v>
      </c>
      <c r="AY525" s="22">
        <v>0</v>
      </c>
      <c r="BE525" t="s">
        <v>219</v>
      </c>
      <c r="BF525" s="22">
        <v>0</v>
      </c>
      <c r="BG525" s="22">
        <v>0</v>
      </c>
      <c r="BH525" s="22">
        <v>0</v>
      </c>
      <c r="BI525" s="22">
        <v>0</v>
      </c>
      <c r="BJ525" s="22">
        <v>0</v>
      </c>
      <c r="BK525" s="22">
        <v>0</v>
      </c>
      <c r="BL525" s="22">
        <v>0</v>
      </c>
      <c r="BM525" s="22">
        <v>0</v>
      </c>
      <c r="BN525" s="22">
        <v>0</v>
      </c>
      <c r="BO525" s="22">
        <v>0</v>
      </c>
      <c r="BP525" s="22">
        <v>0</v>
      </c>
    </row>
    <row r="526" spans="1:68" x14ac:dyDescent="0.35">
      <c r="A526" s="96">
        <v>30</v>
      </c>
      <c r="B526" s="96">
        <v>2</v>
      </c>
      <c r="C526" s="96" t="s">
        <v>234</v>
      </c>
      <c r="E526" s="79" t="s">
        <v>219</v>
      </c>
      <c r="F526" s="85">
        <v>-120</v>
      </c>
      <c r="G526" s="22">
        <v>0</v>
      </c>
      <c r="H526" s="22">
        <v>-120</v>
      </c>
      <c r="I526" s="22">
        <v>0</v>
      </c>
      <c r="J526" s="22">
        <v>0</v>
      </c>
      <c r="K526" s="22">
        <v>0</v>
      </c>
      <c r="L526" s="22">
        <v>0</v>
      </c>
      <c r="M526" s="22">
        <v>0</v>
      </c>
      <c r="N526" s="22">
        <v>0</v>
      </c>
      <c r="O526" s="22">
        <v>0</v>
      </c>
      <c r="P526" s="22">
        <v>0</v>
      </c>
      <c r="V526" s="121">
        <v>0</v>
      </c>
      <c r="AM526">
        <v>30</v>
      </c>
      <c r="AN526" t="s">
        <v>219</v>
      </c>
      <c r="AO526" s="22">
        <v>-120</v>
      </c>
      <c r="AP526" s="22">
        <v>0</v>
      </c>
      <c r="AQ526" s="22">
        <v>-120</v>
      </c>
      <c r="AR526" s="22">
        <v>0</v>
      </c>
      <c r="AS526" s="22">
        <v>0</v>
      </c>
      <c r="AT526" s="22">
        <v>0</v>
      </c>
      <c r="AU526" s="22">
        <v>0</v>
      </c>
      <c r="AV526" s="22">
        <v>0</v>
      </c>
      <c r="AW526" s="22">
        <v>0</v>
      </c>
      <c r="AX526" s="22">
        <v>0</v>
      </c>
      <c r="AY526" s="22">
        <v>0</v>
      </c>
      <c r="BE526" t="s">
        <v>219</v>
      </c>
      <c r="BF526" s="22">
        <v>-120</v>
      </c>
      <c r="BG526" s="22">
        <v>0</v>
      </c>
      <c r="BH526" s="22">
        <v>-120</v>
      </c>
      <c r="BI526" s="22">
        <v>0</v>
      </c>
      <c r="BJ526" s="22">
        <v>0</v>
      </c>
      <c r="BK526" s="22">
        <v>0</v>
      </c>
      <c r="BL526" s="22">
        <v>0</v>
      </c>
      <c r="BM526" s="22">
        <v>0</v>
      </c>
      <c r="BN526" s="22">
        <v>0</v>
      </c>
      <c r="BO526" s="22">
        <v>0</v>
      </c>
      <c r="BP526" s="22">
        <v>0</v>
      </c>
    </row>
    <row r="527" spans="1:68" x14ac:dyDescent="0.35">
      <c r="A527" s="96">
        <v>31</v>
      </c>
      <c r="B527" s="96">
        <v>3</v>
      </c>
      <c r="C527" s="96" t="s">
        <v>585</v>
      </c>
      <c r="E527" s="79" t="s">
        <v>219</v>
      </c>
      <c r="F527" s="85">
        <v>0</v>
      </c>
      <c r="G527" s="22">
        <v>0</v>
      </c>
      <c r="H527" s="22">
        <v>0</v>
      </c>
      <c r="I527" s="22">
        <v>0</v>
      </c>
      <c r="J527" s="22">
        <v>0</v>
      </c>
      <c r="K527" s="22">
        <v>0</v>
      </c>
      <c r="L527" s="22">
        <v>0</v>
      </c>
      <c r="M527" s="22">
        <v>0</v>
      </c>
      <c r="N527" s="22">
        <v>0</v>
      </c>
      <c r="O527" s="22">
        <v>0</v>
      </c>
      <c r="P527" s="22">
        <v>0</v>
      </c>
      <c r="V527" s="121">
        <v>0</v>
      </c>
      <c r="AM527">
        <v>31</v>
      </c>
      <c r="AN527" t="s">
        <v>219</v>
      </c>
      <c r="AO527" s="22">
        <v>0</v>
      </c>
      <c r="AP527" s="22">
        <v>0</v>
      </c>
      <c r="AQ527" s="22">
        <v>0</v>
      </c>
      <c r="AR527" s="22">
        <v>0</v>
      </c>
      <c r="AS527" s="22">
        <v>0</v>
      </c>
      <c r="AT527" s="22">
        <v>0</v>
      </c>
      <c r="AU527" s="22">
        <v>0</v>
      </c>
      <c r="AV527" s="22">
        <v>0</v>
      </c>
      <c r="AW527" s="22">
        <v>0</v>
      </c>
      <c r="AX527" s="22">
        <v>0</v>
      </c>
      <c r="AY527" s="22">
        <v>0</v>
      </c>
      <c r="BE527" t="s">
        <v>219</v>
      </c>
      <c r="BF527" s="22">
        <v>0</v>
      </c>
      <c r="BG527" s="22">
        <v>0</v>
      </c>
      <c r="BH527" s="22">
        <v>0</v>
      </c>
      <c r="BI527" s="22">
        <v>0</v>
      </c>
      <c r="BJ527" s="22">
        <v>0</v>
      </c>
      <c r="BK527" s="22">
        <v>0</v>
      </c>
      <c r="BL527" s="22">
        <v>0</v>
      </c>
      <c r="BM527" s="22">
        <v>0</v>
      </c>
      <c r="BN527" s="22">
        <v>0</v>
      </c>
      <c r="BO527" s="22">
        <v>0</v>
      </c>
      <c r="BP527" s="22">
        <v>0</v>
      </c>
    </row>
    <row r="528" spans="1:68" x14ac:dyDescent="0.35">
      <c r="A528" s="96">
        <v>32</v>
      </c>
      <c r="B528" s="96">
        <v>3</v>
      </c>
      <c r="C528" s="96" t="s">
        <v>585</v>
      </c>
      <c r="E528" s="79" t="s">
        <v>219</v>
      </c>
      <c r="F528" s="85">
        <v>0</v>
      </c>
      <c r="G528" s="22">
        <v>0</v>
      </c>
      <c r="H528" s="22">
        <v>0</v>
      </c>
      <c r="I528" s="22">
        <v>0</v>
      </c>
      <c r="J528" s="22">
        <v>0</v>
      </c>
      <c r="K528" s="22">
        <v>0</v>
      </c>
      <c r="L528" s="22">
        <v>0</v>
      </c>
      <c r="M528" s="22">
        <v>0</v>
      </c>
      <c r="N528" s="22">
        <v>0</v>
      </c>
      <c r="O528" s="22">
        <v>0</v>
      </c>
      <c r="P528" s="22">
        <v>0</v>
      </c>
      <c r="V528" s="121">
        <v>0</v>
      </c>
      <c r="AM528">
        <v>32</v>
      </c>
      <c r="AN528" t="s">
        <v>219</v>
      </c>
      <c r="AO528" s="22">
        <v>0</v>
      </c>
      <c r="AP528" s="22">
        <v>0</v>
      </c>
      <c r="AQ528" s="22">
        <v>0</v>
      </c>
      <c r="AR528" s="22">
        <v>0</v>
      </c>
      <c r="AS528" s="22">
        <v>0</v>
      </c>
      <c r="AT528" s="22">
        <v>0</v>
      </c>
      <c r="AU528" s="22">
        <v>0</v>
      </c>
      <c r="AV528" s="22">
        <v>0</v>
      </c>
      <c r="AW528" s="22">
        <v>0</v>
      </c>
      <c r="AX528" s="22">
        <v>0</v>
      </c>
      <c r="AY528" s="22">
        <v>0</v>
      </c>
      <c r="BE528" t="s">
        <v>219</v>
      </c>
      <c r="BF528" s="22">
        <v>0</v>
      </c>
      <c r="BG528" s="22">
        <v>0</v>
      </c>
      <c r="BH528" s="22">
        <v>0</v>
      </c>
      <c r="BI528" s="22">
        <v>0</v>
      </c>
      <c r="BJ528" s="22">
        <v>0</v>
      </c>
      <c r="BK528" s="22">
        <v>0</v>
      </c>
      <c r="BL528" s="22">
        <v>0</v>
      </c>
      <c r="BM528" s="22">
        <v>0</v>
      </c>
      <c r="BN528" s="22">
        <v>0</v>
      </c>
      <c r="BO528" s="22">
        <v>0</v>
      </c>
      <c r="BP528" s="22">
        <v>0</v>
      </c>
    </row>
    <row r="529" spans="1:68" x14ac:dyDescent="0.35">
      <c r="A529" s="96">
        <v>33</v>
      </c>
      <c r="B529" s="96">
        <v>3</v>
      </c>
      <c r="C529" s="96" t="s">
        <v>584</v>
      </c>
      <c r="E529" s="79" t="s">
        <v>219</v>
      </c>
      <c r="F529" s="85">
        <v>0</v>
      </c>
      <c r="G529" s="22">
        <v>0</v>
      </c>
      <c r="H529" s="22">
        <v>0</v>
      </c>
      <c r="I529" s="22">
        <v>0</v>
      </c>
      <c r="J529" s="22">
        <v>0</v>
      </c>
      <c r="K529" s="22">
        <v>0</v>
      </c>
      <c r="L529" s="22">
        <v>0</v>
      </c>
      <c r="M529" s="22">
        <v>0</v>
      </c>
      <c r="N529" s="22">
        <v>0</v>
      </c>
      <c r="O529" s="22">
        <v>0</v>
      </c>
      <c r="P529" s="22">
        <v>0</v>
      </c>
      <c r="V529" s="121">
        <v>0</v>
      </c>
      <c r="AM529">
        <v>33</v>
      </c>
      <c r="AN529" t="s">
        <v>219</v>
      </c>
      <c r="AO529" s="22">
        <v>0</v>
      </c>
      <c r="AP529" s="22">
        <v>0</v>
      </c>
      <c r="AQ529" s="22">
        <v>0</v>
      </c>
      <c r="AR529" s="22">
        <v>0</v>
      </c>
      <c r="AS529" s="22">
        <v>0</v>
      </c>
      <c r="AT529" s="22">
        <v>0</v>
      </c>
      <c r="AU529" s="22">
        <v>0</v>
      </c>
      <c r="AV529" s="22">
        <v>0</v>
      </c>
      <c r="AW529" s="22">
        <v>0</v>
      </c>
      <c r="AX529" s="22">
        <v>0</v>
      </c>
      <c r="AY529" s="22">
        <v>0</v>
      </c>
      <c r="BE529" t="s">
        <v>219</v>
      </c>
      <c r="BF529" s="22">
        <v>0</v>
      </c>
      <c r="BG529" s="22">
        <v>0</v>
      </c>
      <c r="BH529" s="22">
        <v>0</v>
      </c>
      <c r="BI529" s="22">
        <v>0</v>
      </c>
      <c r="BJ529" s="22">
        <v>0</v>
      </c>
      <c r="BK529" s="22">
        <v>0</v>
      </c>
      <c r="BL529" s="22">
        <v>0</v>
      </c>
      <c r="BM529" s="22">
        <v>0</v>
      </c>
      <c r="BN529" s="22">
        <v>0</v>
      </c>
      <c r="BO529" s="22">
        <v>0</v>
      </c>
      <c r="BP529" s="22">
        <v>0</v>
      </c>
    </row>
    <row r="530" spans="1:68" x14ac:dyDescent="0.35">
      <c r="A530" s="96">
        <v>34</v>
      </c>
      <c r="B530" s="96">
        <v>3</v>
      </c>
      <c r="C530" s="96" t="s">
        <v>585</v>
      </c>
      <c r="E530" s="79" t="s">
        <v>219</v>
      </c>
      <c r="F530" s="85">
        <v>0</v>
      </c>
      <c r="G530" s="22">
        <v>0</v>
      </c>
      <c r="H530" s="22">
        <v>0</v>
      </c>
      <c r="I530" s="22">
        <v>0</v>
      </c>
      <c r="J530" s="22">
        <v>0</v>
      </c>
      <c r="K530" s="22">
        <v>0</v>
      </c>
      <c r="L530" s="22">
        <v>0</v>
      </c>
      <c r="M530" s="22">
        <v>0</v>
      </c>
      <c r="N530" s="22">
        <v>0</v>
      </c>
      <c r="O530" s="22">
        <v>0</v>
      </c>
      <c r="P530" s="22">
        <v>0</v>
      </c>
      <c r="V530" s="121">
        <v>0</v>
      </c>
      <c r="AM530">
        <v>34</v>
      </c>
      <c r="AN530" t="s">
        <v>219</v>
      </c>
      <c r="AO530" s="22">
        <v>0</v>
      </c>
      <c r="AP530" s="22">
        <v>0</v>
      </c>
      <c r="AQ530" s="22">
        <v>0</v>
      </c>
      <c r="AR530" s="22">
        <v>0</v>
      </c>
      <c r="AS530" s="22">
        <v>0</v>
      </c>
      <c r="AT530" s="22">
        <v>0</v>
      </c>
      <c r="AU530" s="22">
        <v>0</v>
      </c>
      <c r="AV530" s="22">
        <v>0</v>
      </c>
      <c r="AW530" s="22">
        <v>0</v>
      </c>
      <c r="AX530" s="22">
        <v>0</v>
      </c>
      <c r="AY530" s="22">
        <v>0</v>
      </c>
      <c r="BE530" t="s">
        <v>219</v>
      </c>
      <c r="BF530" s="22">
        <v>0</v>
      </c>
      <c r="BG530" s="22">
        <v>0</v>
      </c>
      <c r="BH530" s="22">
        <v>0</v>
      </c>
      <c r="BI530" s="22">
        <v>0</v>
      </c>
      <c r="BJ530" s="22">
        <v>0</v>
      </c>
      <c r="BK530" s="22">
        <v>0</v>
      </c>
      <c r="BL530" s="22">
        <v>0</v>
      </c>
      <c r="BM530" s="22">
        <v>0</v>
      </c>
      <c r="BN530" s="22">
        <v>0</v>
      </c>
      <c r="BO530" s="22">
        <v>0</v>
      </c>
      <c r="BP530" s="22">
        <v>0</v>
      </c>
    </row>
    <row r="531" spans="1:68" x14ac:dyDescent="0.35">
      <c r="A531" s="96">
        <v>35</v>
      </c>
      <c r="B531" s="96">
        <v>3</v>
      </c>
      <c r="C531" s="96" t="s">
        <v>585</v>
      </c>
      <c r="E531" s="79" t="s">
        <v>219</v>
      </c>
      <c r="F531" s="85">
        <v>0</v>
      </c>
      <c r="G531" s="22">
        <v>0</v>
      </c>
      <c r="H531" s="22">
        <v>0</v>
      </c>
      <c r="I531" s="22">
        <v>0</v>
      </c>
      <c r="J531" s="22">
        <v>0</v>
      </c>
      <c r="K531" s="22">
        <v>0</v>
      </c>
      <c r="L531" s="22">
        <v>0</v>
      </c>
      <c r="M531" s="22">
        <v>0</v>
      </c>
      <c r="N531" s="22">
        <v>0</v>
      </c>
      <c r="O531" s="22">
        <v>0</v>
      </c>
      <c r="P531" s="22">
        <v>0</v>
      </c>
      <c r="V531" s="121">
        <v>0</v>
      </c>
      <c r="AM531">
        <v>35</v>
      </c>
      <c r="AN531" t="s">
        <v>219</v>
      </c>
      <c r="AO531" s="22">
        <v>0</v>
      </c>
      <c r="AP531" s="22">
        <v>0</v>
      </c>
      <c r="AQ531" s="22">
        <v>0</v>
      </c>
      <c r="AR531" s="22">
        <v>0</v>
      </c>
      <c r="AS531" s="22">
        <v>0</v>
      </c>
      <c r="AT531" s="22">
        <v>0</v>
      </c>
      <c r="AU531" s="22">
        <v>0</v>
      </c>
      <c r="AV531" s="22">
        <v>0</v>
      </c>
      <c r="AW531" s="22">
        <v>0</v>
      </c>
      <c r="AX531" s="22">
        <v>0</v>
      </c>
      <c r="AY531" s="22">
        <v>0</v>
      </c>
      <c r="BE531" t="s">
        <v>219</v>
      </c>
      <c r="BF531" s="22">
        <v>0</v>
      </c>
      <c r="BG531" s="22">
        <v>0</v>
      </c>
      <c r="BH531" s="22">
        <v>0</v>
      </c>
      <c r="BI531" s="22">
        <v>0</v>
      </c>
      <c r="BJ531" s="22">
        <v>0</v>
      </c>
      <c r="BK531" s="22">
        <v>0</v>
      </c>
      <c r="BL531" s="22">
        <v>0</v>
      </c>
      <c r="BM531" s="22">
        <v>0</v>
      </c>
      <c r="BN531" s="22">
        <v>0</v>
      </c>
      <c r="BO531" s="22">
        <v>0</v>
      </c>
      <c r="BP531" s="22">
        <v>0</v>
      </c>
    </row>
    <row r="532" spans="1:68" x14ac:dyDescent="0.35">
      <c r="A532" s="96">
        <v>36</v>
      </c>
      <c r="B532" s="96">
        <v>3</v>
      </c>
      <c r="C532" s="96" t="s">
        <v>584</v>
      </c>
      <c r="E532" s="79" t="s">
        <v>219</v>
      </c>
      <c r="F532" s="85">
        <v>0</v>
      </c>
      <c r="G532" s="22">
        <v>0</v>
      </c>
      <c r="H532" s="22">
        <v>0</v>
      </c>
      <c r="I532" s="22">
        <v>0</v>
      </c>
      <c r="J532" s="22">
        <v>0</v>
      </c>
      <c r="K532" s="22">
        <v>0</v>
      </c>
      <c r="L532" s="22">
        <v>0</v>
      </c>
      <c r="M532" s="22">
        <v>0</v>
      </c>
      <c r="N532" s="22">
        <v>0</v>
      </c>
      <c r="O532" s="22">
        <v>0</v>
      </c>
      <c r="P532" s="22">
        <v>0</v>
      </c>
      <c r="V532" s="121">
        <v>0</v>
      </c>
      <c r="AM532">
        <v>36</v>
      </c>
      <c r="AN532" t="s">
        <v>219</v>
      </c>
      <c r="AO532" s="22">
        <v>0</v>
      </c>
      <c r="AP532" s="22">
        <v>0</v>
      </c>
      <c r="AQ532" s="22">
        <v>0</v>
      </c>
      <c r="AR532" s="22">
        <v>0</v>
      </c>
      <c r="AS532" s="22">
        <v>0</v>
      </c>
      <c r="AT532" s="22">
        <v>0</v>
      </c>
      <c r="AU532" s="22">
        <v>0</v>
      </c>
      <c r="AV532" s="22">
        <v>0</v>
      </c>
      <c r="AW532" s="22">
        <v>0</v>
      </c>
      <c r="AX532" s="22">
        <v>0</v>
      </c>
      <c r="AY532" s="22">
        <v>0</v>
      </c>
      <c r="BE532" t="s">
        <v>219</v>
      </c>
      <c r="BF532" s="22">
        <v>0</v>
      </c>
      <c r="BG532" s="22">
        <v>0</v>
      </c>
      <c r="BH532" s="22">
        <v>0</v>
      </c>
      <c r="BI532" s="22">
        <v>0</v>
      </c>
      <c r="BJ532" s="22">
        <v>0</v>
      </c>
      <c r="BK532" s="22">
        <v>0</v>
      </c>
      <c r="BL532" s="22">
        <v>0</v>
      </c>
      <c r="BM532" s="22">
        <v>0</v>
      </c>
      <c r="BN532" s="22">
        <v>0</v>
      </c>
      <c r="BO532" s="22">
        <v>0</v>
      </c>
      <c r="BP532" s="22">
        <v>0</v>
      </c>
    </row>
    <row r="533" spans="1:68" x14ac:dyDescent="0.35">
      <c r="A533" s="96">
        <v>37</v>
      </c>
      <c r="B533" s="96">
        <v>3</v>
      </c>
      <c r="C533" s="96" t="s">
        <v>234</v>
      </c>
      <c r="E533" s="79" t="s">
        <v>219</v>
      </c>
      <c r="F533" s="85">
        <v>-240</v>
      </c>
      <c r="G533" s="22">
        <v>0</v>
      </c>
      <c r="H533" s="22">
        <v>0</v>
      </c>
      <c r="I533" s="22">
        <v>-240</v>
      </c>
      <c r="J533" s="22">
        <v>0</v>
      </c>
      <c r="K533" s="22">
        <v>0</v>
      </c>
      <c r="L533" s="22">
        <v>0</v>
      </c>
      <c r="M533" s="22">
        <v>0</v>
      </c>
      <c r="N533" s="22">
        <v>0</v>
      </c>
      <c r="O533" s="22">
        <v>0</v>
      </c>
      <c r="P533" s="22">
        <v>0</v>
      </c>
      <c r="V533" s="121">
        <v>0</v>
      </c>
      <c r="AM533">
        <v>37</v>
      </c>
      <c r="AN533" t="s">
        <v>219</v>
      </c>
      <c r="AO533" s="22">
        <v>-240</v>
      </c>
      <c r="AP533" s="22">
        <v>0</v>
      </c>
      <c r="AQ533" s="22">
        <v>0</v>
      </c>
      <c r="AR533" s="22">
        <v>-240</v>
      </c>
      <c r="AS533" s="22">
        <v>0</v>
      </c>
      <c r="AT533" s="22">
        <v>0</v>
      </c>
      <c r="AU533" s="22">
        <v>0</v>
      </c>
      <c r="AV533" s="22">
        <v>0</v>
      </c>
      <c r="AW533" s="22">
        <v>0</v>
      </c>
      <c r="AX533" s="22">
        <v>0</v>
      </c>
      <c r="AY533" s="22">
        <v>0</v>
      </c>
      <c r="BE533" t="s">
        <v>219</v>
      </c>
      <c r="BF533" s="22">
        <v>-240</v>
      </c>
      <c r="BG533" s="22">
        <v>0</v>
      </c>
      <c r="BH533" s="22">
        <v>0</v>
      </c>
      <c r="BI533" s="22">
        <v>-240</v>
      </c>
      <c r="BJ533" s="22">
        <v>0</v>
      </c>
      <c r="BK533" s="22">
        <v>0</v>
      </c>
      <c r="BL533" s="22">
        <v>0</v>
      </c>
      <c r="BM533" s="22">
        <v>0</v>
      </c>
      <c r="BN533" s="22">
        <v>0</v>
      </c>
      <c r="BO533" s="22">
        <v>0</v>
      </c>
      <c r="BP533" s="22">
        <v>0</v>
      </c>
    </row>
    <row r="534" spans="1:68" x14ac:dyDescent="0.35">
      <c r="A534" s="96">
        <v>38</v>
      </c>
      <c r="B534" s="96">
        <v>3</v>
      </c>
      <c r="C534" s="96" t="s">
        <v>529</v>
      </c>
      <c r="E534" s="79" t="s">
        <v>219</v>
      </c>
      <c r="F534" s="85">
        <v>0</v>
      </c>
      <c r="G534" s="22">
        <v>0</v>
      </c>
      <c r="H534" s="22">
        <v>0</v>
      </c>
      <c r="I534" s="22">
        <v>0</v>
      </c>
      <c r="J534" s="22">
        <v>0</v>
      </c>
      <c r="K534" s="22">
        <v>0</v>
      </c>
      <c r="L534" s="22">
        <v>0</v>
      </c>
      <c r="M534" s="22">
        <v>0</v>
      </c>
      <c r="N534" s="22">
        <v>0</v>
      </c>
      <c r="O534" s="22">
        <v>0</v>
      </c>
      <c r="P534" s="22">
        <v>0</v>
      </c>
      <c r="V534" s="121">
        <v>0</v>
      </c>
      <c r="AM534">
        <v>38</v>
      </c>
      <c r="AN534" t="s">
        <v>219</v>
      </c>
      <c r="AO534" s="22">
        <v>0</v>
      </c>
      <c r="AP534" s="22">
        <v>0</v>
      </c>
      <c r="AQ534" s="22">
        <v>0</v>
      </c>
      <c r="AR534" s="22">
        <v>0</v>
      </c>
      <c r="AS534" s="22">
        <v>0</v>
      </c>
      <c r="AT534" s="22">
        <v>0</v>
      </c>
      <c r="AU534" s="22">
        <v>0</v>
      </c>
      <c r="AV534" s="22">
        <v>0</v>
      </c>
      <c r="AW534" s="22">
        <v>0</v>
      </c>
      <c r="AX534" s="22">
        <v>0</v>
      </c>
      <c r="AY534" s="22">
        <v>0</v>
      </c>
      <c r="BE534" t="s">
        <v>219</v>
      </c>
      <c r="BF534" s="22">
        <v>0</v>
      </c>
      <c r="BG534" s="22">
        <v>0</v>
      </c>
      <c r="BH534" s="22">
        <v>0</v>
      </c>
      <c r="BI534" s="22">
        <v>0</v>
      </c>
      <c r="BJ534" s="22">
        <v>0</v>
      </c>
      <c r="BK534" s="22">
        <v>0</v>
      </c>
      <c r="BL534" s="22">
        <v>0</v>
      </c>
      <c r="BM534" s="22">
        <v>0</v>
      </c>
      <c r="BN534" s="22">
        <v>0</v>
      </c>
      <c r="BO534" s="22">
        <v>0</v>
      </c>
      <c r="BP534" s="22">
        <v>0</v>
      </c>
    </row>
    <row r="535" spans="1:68" x14ac:dyDescent="0.35">
      <c r="A535" s="96">
        <v>39</v>
      </c>
      <c r="B535" s="96">
        <v>3</v>
      </c>
      <c r="C535" s="96" t="s">
        <v>234</v>
      </c>
      <c r="E535" s="79" t="s">
        <v>219</v>
      </c>
      <c r="F535" s="85">
        <v>-360</v>
      </c>
      <c r="G535" s="22">
        <v>0</v>
      </c>
      <c r="H535" s="22">
        <v>0</v>
      </c>
      <c r="I535" s="22">
        <v>-360</v>
      </c>
      <c r="J535" s="22">
        <v>0</v>
      </c>
      <c r="K535" s="22">
        <v>0</v>
      </c>
      <c r="L535" s="22">
        <v>0</v>
      </c>
      <c r="M535" s="22">
        <v>0</v>
      </c>
      <c r="N535" s="22">
        <v>0</v>
      </c>
      <c r="O535" s="22">
        <v>0</v>
      </c>
      <c r="P535" s="22">
        <v>0</v>
      </c>
      <c r="V535" s="121">
        <v>0</v>
      </c>
      <c r="AM535">
        <v>39</v>
      </c>
      <c r="AN535" t="s">
        <v>219</v>
      </c>
      <c r="AO535" s="22">
        <v>-360</v>
      </c>
      <c r="AP535" s="22">
        <v>0</v>
      </c>
      <c r="AQ535" s="22">
        <v>0</v>
      </c>
      <c r="AR535" s="22">
        <v>-360</v>
      </c>
      <c r="AS535" s="22">
        <v>0</v>
      </c>
      <c r="AT535" s="22">
        <v>0</v>
      </c>
      <c r="AU535" s="22">
        <v>0</v>
      </c>
      <c r="AV535" s="22">
        <v>0</v>
      </c>
      <c r="AW535" s="22">
        <v>0</v>
      </c>
      <c r="AX535" s="22">
        <v>0</v>
      </c>
      <c r="AY535" s="22">
        <v>0</v>
      </c>
      <c r="BE535" t="s">
        <v>219</v>
      </c>
      <c r="BF535" s="22">
        <v>-360</v>
      </c>
      <c r="BG535" s="22">
        <v>0</v>
      </c>
      <c r="BH535" s="22">
        <v>0</v>
      </c>
      <c r="BI535" s="22">
        <v>-360</v>
      </c>
      <c r="BJ535" s="22">
        <v>0</v>
      </c>
      <c r="BK535" s="22">
        <v>0</v>
      </c>
      <c r="BL535" s="22">
        <v>0</v>
      </c>
      <c r="BM535" s="22">
        <v>0</v>
      </c>
      <c r="BN535" s="22">
        <v>0</v>
      </c>
      <c r="BO535" s="22">
        <v>0</v>
      </c>
      <c r="BP535" s="22">
        <v>0</v>
      </c>
    </row>
    <row r="536" spans="1:68" x14ac:dyDescent="0.35">
      <c r="A536" s="96">
        <v>40</v>
      </c>
      <c r="B536" s="96">
        <v>3</v>
      </c>
      <c r="C536" s="96" t="s">
        <v>234</v>
      </c>
      <c r="E536" s="79" t="s">
        <v>219</v>
      </c>
      <c r="F536" s="85">
        <v>-180</v>
      </c>
      <c r="G536" s="22">
        <v>0</v>
      </c>
      <c r="H536" s="22">
        <v>0</v>
      </c>
      <c r="I536" s="22">
        <v>-180</v>
      </c>
      <c r="J536" s="22">
        <v>0</v>
      </c>
      <c r="K536" s="22">
        <v>0</v>
      </c>
      <c r="L536" s="22">
        <v>0</v>
      </c>
      <c r="M536" s="22">
        <v>0</v>
      </c>
      <c r="N536" s="22">
        <v>0</v>
      </c>
      <c r="O536" s="22">
        <v>0</v>
      </c>
      <c r="P536" s="22">
        <v>0</v>
      </c>
      <c r="V536" s="121">
        <v>0</v>
      </c>
      <c r="AM536">
        <v>40</v>
      </c>
      <c r="AN536" t="s">
        <v>219</v>
      </c>
      <c r="AO536" s="22">
        <v>-180</v>
      </c>
      <c r="AP536" s="22">
        <v>0</v>
      </c>
      <c r="AQ536" s="22">
        <v>0</v>
      </c>
      <c r="AR536" s="22">
        <v>-180</v>
      </c>
      <c r="AS536" s="22">
        <v>0</v>
      </c>
      <c r="AT536" s="22">
        <v>0</v>
      </c>
      <c r="AU536" s="22">
        <v>0</v>
      </c>
      <c r="AV536" s="22">
        <v>0</v>
      </c>
      <c r="AW536" s="22">
        <v>0</v>
      </c>
      <c r="AX536" s="22">
        <v>0</v>
      </c>
      <c r="AY536" s="22">
        <v>0</v>
      </c>
      <c r="BE536" t="s">
        <v>219</v>
      </c>
      <c r="BF536" s="22">
        <v>-180</v>
      </c>
      <c r="BG536" s="22">
        <v>0</v>
      </c>
      <c r="BH536" s="22">
        <v>0</v>
      </c>
      <c r="BI536" s="22">
        <v>-180</v>
      </c>
      <c r="BJ536" s="22">
        <v>0</v>
      </c>
      <c r="BK536" s="22">
        <v>0</v>
      </c>
      <c r="BL536" s="22">
        <v>0</v>
      </c>
      <c r="BM536" s="22">
        <v>0</v>
      </c>
      <c r="BN536" s="22">
        <v>0</v>
      </c>
      <c r="BO536" s="22">
        <v>0</v>
      </c>
      <c r="BP536" s="22">
        <v>0</v>
      </c>
    </row>
    <row r="537" spans="1:68" x14ac:dyDescent="0.35">
      <c r="A537" s="96">
        <v>41</v>
      </c>
      <c r="B537" s="96">
        <v>3</v>
      </c>
      <c r="C537" s="96" t="s">
        <v>251</v>
      </c>
      <c r="E537" s="79" t="s">
        <v>219</v>
      </c>
      <c r="F537" s="85">
        <v>0</v>
      </c>
      <c r="G537" s="22">
        <v>0</v>
      </c>
      <c r="H537" s="22">
        <v>0</v>
      </c>
      <c r="I537" s="22">
        <v>0</v>
      </c>
      <c r="J537" s="22">
        <v>0</v>
      </c>
      <c r="K537" s="22">
        <v>0</v>
      </c>
      <c r="L537" s="22">
        <v>0</v>
      </c>
      <c r="M537" s="22">
        <v>0</v>
      </c>
      <c r="N537" s="22">
        <v>0</v>
      </c>
      <c r="O537" s="22">
        <v>0</v>
      </c>
      <c r="P537" s="22">
        <v>0</v>
      </c>
      <c r="V537" s="121">
        <v>0</v>
      </c>
      <c r="AM537">
        <v>41</v>
      </c>
      <c r="AN537" t="s">
        <v>219</v>
      </c>
      <c r="AO537" s="22">
        <v>0</v>
      </c>
      <c r="AP537" s="22">
        <v>0</v>
      </c>
      <c r="AQ537" s="22">
        <v>0</v>
      </c>
      <c r="AR537" s="22">
        <v>0</v>
      </c>
      <c r="AS537" s="22">
        <v>0</v>
      </c>
      <c r="AT537" s="22">
        <v>0</v>
      </c>
      <c r="AU537" s="22">
        <v>0</v>
      </c>
      <c r="AV537" s="22">
        <v>0</v>
      </c>
      <c r="AW537" s="22">
        <v>0</v>
      </c>
      <c r="AX537" s="22">
        <v>0</v>
      </c>
      <c r="AY537" s="22">
        <v>0</v>
      </c>
      <c r="BE537" t="s">
        <v>219</v>
      </c>
      <c r="BF537" s="22">
        <v>0</v>
      </c>
      <c r="BG537" s="22">
        <v>0</v>
      </c>
      <c r="BH537" s="22">
        <v>0</v>
      </c>
      <c r="BI537" s="22">
        <v>0</v>
      </c>
      <c r="BJ537" s="22">
        <v>0</v>
      </c>
      <c r="BK537" s="22">
        <v>0</v>
      </c>
      <c r="BL537" s="22">
        <v>0</v>
      </c>
      <c r="BM537" s="22">
        <v>0</v>
      </c>
      <c r="BN537" s="22">
        <v>0</v>
      </c>
      <c r="BO537" s="22">
        <v>0</v>
      </c>
      <c r="BP537" s="22">
        <v>0</v>
      </c>
    </row>
    <row r="538" spans="1:68" x14ac:dyDescent="0.35">
      <c r="A538" s="96">
        <v>42</v>
      </c>
      <c r="B538" s="96">
        <v>3</v>
      </c>
      <c r="C538" s="96" t="s">
        <v>234</v>
      </c>
      <c r="E538" s="79" t="s">
        <v>219</v>
      </c>
      <c r="F538" s="85">
        <v>-240</v>
      </c>
      <c r="G538" s="22">
        <v>0</v>
      </c>
      <c r="H538" s="22">
        <v>0</v>
      </c>
      <c r="I538" s="22">
        <v>-240</v>
      </c>
      <c r="J538" s="22">
        <v>0</v>
      </c>
      <c r="K538" s="22">
        <v>0</v>
      </c>
      <c r="L538" s="22">
        <v>0</v>
      </c>
      <c r="M538" s="22">
        <v>0</v>
      </c>
      <c r="N538" s="22">
        <v>0</v>
      </c>
      <c r="O538" s="22">
        <v>0</v>
      </c>
      <c r="P538" s="22">
        <v>0</v>
      </c>
      <c r="V538" s="121">
        <v>0</v>
      </c>
      <c r="AM538">
        <v>42</v>
      </c>
      <c r="AN538" t="s">
        <v>219</v>
      </c>
      <c r="AO538" s="22">
        <v>-240</v>
      </c>
      <c r="AP538" s="22">
        <v>0</v>
      </c>
      <c r="AQ538" s="22">
        <v>0</v>
      </c>
      <c r="AR538" s="22">
        <v>-240</v>
      </c>
      <c r="AS538" s="22">
        <v>0</v>
      </c>
      <c r="AT538" s="22">
        <v>0</v>
      </c>
      <c r="AU538" s="22">
        <v>0</v>
      </c>
      <c r="AV538" s="22">
        <v>0</v>
      </c>
      <c r="AW538" s="22">
        <v>0</v>
      </c>
      <c r="AX538" s="22">
        <v>0</v>
      </c>
      <c r="AY538" s="22">
        <v>0</v>
      </c>
      <c r="BE538" t="s">
        <v>219</v>
      </c>
      <c r="BF538" s="22">
        <v>-240</v>
      </c>
      <c r="BG538" s="22">
        <v>0</v>
      </c>
      <c r="BH538" s="22">
        <v>0</v>
      </c>
      <c r="BI538" s="22">
        <v>-240</v>
      </c>
      <c r="BJ538" s="22">
        <v>0</v>
      </c>
      <c r="BK538" s="22">
        <v>0</v>
      </c>
      <c r="BL538" s="22">
        <v>0</v>
      </c>
      <c r="BM538" s="22">
        <v>0</v>
      </c>
      <c r="BN538" s="22">
        <v>0</v>
      </c>
      <c r="BO538" s="22">
        <v>0</v>
      </c>
      <c r="BP538" s="22">
        <v>0</v>
      </c>
    </row>
    <row r="539" spans="1:68" x14ac:dyDescent="0.35">
      <c r="A539" s="96">
        <v>43</v>
      </c>
      <c r="B539" s="96">
        <v>3</v>
      </c>
      <c r="C539" s="96" t="s">
        <v>251</v>
      </c>
      <c r="E539" s="79" t="s">
        <v>219</v>
      </c>
      <c r="F539" s="85">
        <v>0</v>
      </c>
      <c r="G539" s="22">
        <v>0</v>
      </c>
      <c r="H539" s="22">
        <v>0</v>
      </c>
      <c r="I539" s="22">
        <v>0</v>
      </c>
      <c r="J539" s="22">
        <v>0</v>
      </c>
      <c r="K539" s="22">
        <v>0</v>
      </c>
      <c r="L539" s="22">
        <v>0</v>
      </c>
      <c r="M539" s="22">
        <v>0</v>
      </c>
      <c r="N539" s="22">
        <v>0</v>
      </c>
      <c r="O539" s="22">
        <v>0</v>
      </c>
      <c r="P539" s="22">
        <v>0</v>
      </c>
      <c r="V539" s="121">
        <v>0</v>
      </c>
      <c r="AM539">
        <v>43</v>
      </c>
      <c r="AN539" t="s">
        <v>219</v>
      </c>
      <c r="AO539" s="22">
        <v>0</v>
      </c>
      <c r="AP539" s="22">
        <v>0</v>
      </c>
      <c r="AQ539" s="22">
        <v>0</v>
      </c>
      <c r="AR539" s="22">
        <v>0</v>
      </c>
      <c r="AS539" s="22">
        <v>0</v>
      </c>
      <c r="AT539" s="22">
        <v>0</v>
      </c>
      <c r="AU539" s="22">
        <v>0</v>
      </c>
      <c r="AV539" s="22">
        <v>0</v>
      </c>
      <c r="AW539" s="22">
        <v>0</v>
      </c>
      <c r="AX539" s="22">
        <v>0</v>
      </c>
      <c r="AY539" s="22">
        <v>0</v>
      </c>
      <c r="BE539" t="s">
        <v>219</v>
      </c>
      <c r="BF539" s="22">
        <v>0</v>
      </c>
      <c r="BG539" s="22">
        <v>0</v>
      </c>
      <c r="BH539" s="22">
        <v>0</v>
      </c>
      <c r="BI539" s="22">
        <v>0</v>
      </c>
      <c r="BJ539" s="22">
        <v>0</v>
      </c>
      <c r="BK539" s="22">
        <v>0</v>
      </c>
      <c r="BL539" s="22">
        <v>0</v>
      </c>
      <c r="BM539" s="22">
        <v>0</v>
      </c>
      <c r="BN539" s="22">
        <v>0</v>
      </c>
      <c r="BO539" s="22">
        <v>0</v>
      </c>
      <c r="BP539" s="22">
        <v>0</v>
      </c>
    </row>
    <row r="540" spans="1:68" x14ac:dyDescent="0.35">
      <c r="A540" s="96">
        <v>44</v>
      </c>
      <c r="B540" s="96">
        <v>3</v>
      </c>
      <c r="C540" s="96" t="s">
        <v>251</v>
      </c>
      <c r="E540" s="79" t="s">
        <v>219</v>
      </c>
      <c r="F540" s="85">
        <v>0</v>
      </c>
      <c r="G540" s="22">
        <v>0</v>
      </c>
      <c r="H540" s="22">
        <v>0</v>
      </c>
      <c r="I540" s="22">
        <v>0</v>
      </c>
      <c r="J540" s="22">
        <v>0</v>
      </c>
      <c r="K540" s="22">
        <v>0</v>
      </c>
      <c r="L540" s="22">
        <v>0</v>
      </c>
      <c r="M540" s="22">
        <v>0</v>
      </c>
      <c r="N540" s="22">
        <v>0</v>
      </c>
      <c r="O540" s="22">
        <v>0</v>
      </c>
      <c r="P540" s="22">
        <v>0</v>
      </c>
      <c r="V540" s="121">
        <v>0</v>
      </c>
      <c r="AM540">
        <v>44</v>
      </c>
      <c r="AN540" t="s">
        <v>219</v>
      </c>
      <c r="AO540" s="22">
        <v>0</v>
      </c>
      <c r="AP540" s="22">
        <v>0</v>
      </c>
      <c r="AQ540" s="22">
        <v>0</v>
      </c>
      <c r="AR540" s="22">
        <v>0</v>
      </c>
      <c r="AS540" s="22">
        <v>0</v>
      </c>
      <c r="AT540" s="22">
        <v>0</v>
      </c>
      <c r="AU540" s="22">
        <v>0</v>
      </c>
      <c r="AV540" s="22">
        <v>0</v>
      </c>
      <c r="AW540" s="22">
        <v>0</v>
      </c>
      <c r="AX540" s="22">
        <v>0</v>
      </c>
      <c r="AY540" s="22">
        <v>0</v>
      </c>
      <c r="BE540" t="s">
        <v>219</v>
      </c>
      <c r="BF540" s="22">
        <v>0</v>
      </c>
      <c r="BG540" s="22">
        <v>0</v>
      </c>
      <c r="BH540" s="22">
        <v>0</v>
      </c>
      <c r="BI540" s="22">
        <v>0</v>
      </c>
      <c r="BJ540" s="22">
        <v>0</v>
      </c>
      <c r="BK540" s="22">
        <v>0</v>
      </c>
      <c r="BL540" s="22">
        <v>0</v>
      </c>
      <c r="BM540" s="22">
        <v>0</v>
      </c>
      <c r="BN540" s="22">
        <v>0</v>
      </c>
      <c r="BO540" s="22">
        <v>0</v>
      </c>
      <c r="BP540" s="22">
        <v>0</v>
      </c>
    </row>
    <row r="541" spans="1:68" x14ac:dyDescent="0.35">
      <c r="A541" s="96">
        <v>45</v>
      </c>
      <c r="B541" s="96">
        <v>3</v>
      </c>
      <c r="C541" s="96" t="s">
        <v>251</v>
      </c>
      <c r="E541" s="79" t="s">
        <v>219</v>
      </c>
      <c r="F541" s="85">
        <v>0</v>
      </c>
      <c r="G541" s="22">
        <v>0</v>
      </c>
      <c r="H541" s="22">
        <v>0</v>
      </c>
      <c r="I541" s="22">
        <v>0</v>
      </c>
      <c r="J541" s="22">
        <v>0</v>
      </c>
      <c r="K541" s="22">
        <v>0</v>
      </c>
      <c r="L541" s="22">
        <v>0</v>
      </c>
      <c r="M541" s="22">
        <v>0</v>
      </c>
      <c r="N541" s="22">
        <v>0</v>
      </c>
      <c r="O541" s="22">
        <v>0</v>
      </c>
      <c r="P541" s="22">
        <v>0</v>
      </c>
      <c r="V541" s="121">
        <v>0</v>
      </c>
      <c r="AM541">
        <v>45</v>
      </c>
      <c r="AN541" t="s">
        <v>219</v>
      </c>
      <c r="AO541" s="22">
        <v>0</v>
      </c>
      <c r="AP541" s="22">
        <v>0</v>
      </c>
      <c r="AQ541" s="22">
        <v>0</v>
      </c>
      <c r="AR541" s="22">
        <v>0</v>
      </c>
      <c r="AS541" s="22">
        <v>0</v>
      </c>
      <c r="AT541" s="22">
        <v>0</v>
      </c>
      <c r="AU541" s="22">
        <v>0</v>
      </c>
      <c r="AV541" s="22">
        <v>0</v>
      </c>
      <c r="AW541" s="22">
        <v>0</v>
      </c>
      <c r="AX541" s="22">
        <v>0</v>
      </c>
      <c r="AY541" s="22">
        <v>0</v>
      </c>
      <c r="BE541" t="s">
        <v>219</v>
      </c>
      <c r="BF541" s="22">
        <v>0</v>
      </c>
      <c r="BG541" s="22">
        <v>0</v>
      </c>
      <c r="BH541" s="22">
        <v>0</v>
      </c>
      <c r="BI541" s="22">
        <v>0</v>
      </c>
      <c r="BJ541" s="22">
        <v>0</v>
      </c>
      <c r="BK541" s="22">
        <v>0</v>
      </c>
      <c r="BL541" s="22">
        <v>0</v>
      </c>
      <c r="BM541" s="22">
        <v>0</v>
      </c>
      <c r="BN541" s="22">
        <v>0</v>
      </c>
      <c r="BO541" s="22">
        <v>0</v>
      </c>
      <c r="BP541" s="22">
        <v>0</v>
      </c>
    </row>
    <row r="542" spans="1:68" x14ac:dyDescent="0.35">
      <c r="A542" s="96">
        <v>46</v>
      </c>
      <c r="B542" s="96">
        <v>4</v>
      </c>
      <c r="C542" s="96" t="s">
        <v>584</v>
      </c>
      <c r="E542" s="79" t="s">
        <v>219</v>
      </c>
      <c r="F542" s="85">
        <v>0</v>
      </c>
      <c r="G542" s="22">
        <v>0</v>
      </c>
      <c r="H542" s="22">
        <v>0</v>
      </c>
      <c r="I542" s="22">
        <v>0</v>
      </c>
      <c r="J542" s="22">
        <v>0</v>
      </c>
      <c r="K542" s="22">
        <v>0</v>
      </c>
      <c r="L542" s="22">
        <v>0</v>
      </c>
      <c r="M542" s="22">
        <v>0</v>
      </c>
      <c r="N542" s="22">
        <v>0</v>
      </c>
      <c r="O542" s="22">
        <v>0</v>
      </c>
      <c r="P542" s="22">
        <v>0</v>
      </c>
      <c r="V542" s="121">
        <v>1</v>
      </c>
      <c r="AM542">
        <v>46</v>
      </c>
      <c r="AN542" t="s">
        <v>219</v>
      </c>
      <c r="AO542" s="22">
        <v>0</v>
      </c>
      <c r="AP542" s="22">
        <v>0</v>
      </c>
      <c r="AQ542" s="22">
        <v>0</v>
      </c>
      <c r="AR542" s="22">
        <v>0</v>
      </c>
      <c r="AS542" s="22">
        <v>0</v>
      </c>
      <c r="AT542" s="22">
        <v>0</v>
      </c>
      <c r="AU542" s="22">
        <v>0</v>
      </c>
      <c r="AV542" s="22">
        <v>0</v>
      </c>
      <c r="AW542" s="22">
        <v>0</v>
      </c>
      <c r="AX542" s="22">
        <v>0</v>
      </c>
      <c r="AY542" s="22">
        <v>0</v>
      </c>
      <c r="BE542" t="s">
        <v>219</v>
      </c>
      <c r="BF542" s="22">
        <v>0</v>
      </c>
      <c r="BG542" s="22">
        <v>0</v>
      </c>
      <c r="BH542" s="22">
        <v>0</v>
      </c>
      <c r="BI542" s="22">
        <v>0</v>
      </c>
      <c r="BJ542" s="22">
        <v>0</v>
      </c>
      <c r="BK542" s="22">
        <v>0</v>
      </c>
      <c r="BL542" s="22">
        <v>0</v>
      </c>
      <c r="BM542" s="22">
        <v>0</v>
      </c>
      <c r="BN542" s="22">
        <v>0</v>
      </c>
      <c r="BO542" s="22">
        <v>0</v>
      </c>
      <c r="BP542" s="22">
        <v>0</v>
      </c>
    </row>
    <row r="543" spans="1:68" x14ac:dyDescent="0.35">
      <c r="A543" s="96">
        <v>47</v>
      </c>
      <c r="B543" s="96">
        <v>4</v>
      </c>
      <c r="C543" s="96" t="s">
        <v>585</v>
      </c>
      <c r="E543" s="79" t="s">
        <v>219</v>
      </c>
      <c r="F543" s="85">
        <v>0</v>
      </c>
      <c r="G543" s="22">
        <v>0</v>
      </c>
      <c r="H543" s="22">
        <v>0</v>
      </c>
      <c r="I543" s="22">
        <v>0</v>
      </c>
      <c r="J543" s="22">
        <v>0</v>
      </c>
      <c r="K543" s="22">
        <v>0</v>
      </c>
      <c r="L543" s="22">
        <v>0</v>
      </c>
      <c r="M543" s="22">
        <v>0</v>
      </c>
      <c r="N543" s="22">
        <v>0</v>
      </c>
      <c r="O543" s="22">
        <v>0</v>
      </c>
      <c r="P543" s="22">
        <v>0</v>
      </c>
      <c r="V543" s="121">
        <v>0</v>
      </c>
      <c r="AM543">
        <v>47</v>
      </c>
      <c r="AN543" t="s">
        <v>219</v>
      </c>
      <c r="AO543" s="22">
        <v>0</v>
      </c>
      <c r="AP543" s="22">
        <v>0</v>
      </c>
      <c r="AQ543" s="22">
        <v>0</v>
      </c>
      <c r="AR543" s="22">
        <v>0</v>
      </c>
      <c r="AS543" s="22">
        <v>0</v>
      </c>
      <c r="AT543" s="22">
        <v>0</v>
      </c>
      <c r="AU543" s="22">
        <v>0</v>
      </c>
      <c r="AV543" s="22">
        <v>0</v>
      </c>
      <c r="AW543" s="22">
        <v>0</v>
      </c>
      <c r="AX543" s="22">
        <v>0</v>
      </c>
      <c r="AY543" s="22">
        <v>0</v>
      </c>
      <c r="BE543" t="s">
        <v>219</v>
      </c>
      <c r="BF543" s="22">
        <v>0</v>
      </c>
      <c r="BG543" s="22">
        <v>0</v>
      </c>
      <c r="BH543" s="22">
        <v>0</v>
      </c>
      <c r="BI543" s="22">
        <v>0</v>
      </c>
      <c r="BJ543" s="22">
        <v>0</v>
      </c>
      <c r="BK543" s="22">
        <v>0</v>
      </c>
      <c r="BL543" s="22">
        <v>0</v>
      </c>
      <c r="BM543" s="22">
        <v>0</v>
      </c>
      <c r="BN543" s="22">
        <v>0</v>
      </c>
      <c r="BO543" s="22">
        <v>0</v>
      </c>
      <c r="BP543" s="22">
        <v>0</v>
      </c>
    </row>
    <row r="544" spans="1:68" x14ac:dyDescent="0.35">
      <c r="A544" s="96">
        <v>48</v>
      </c>
      <c r="B544" s="96">
        <v>4</v>
      </c>
      <c r="C544" s="96" t="s">
        <v>585</v>
      </c>
      <c r="E544" s="79" t="s">
        <v>219</v>
      </c>
      <c r="F544" s="85">
        <v>0</v>
      </c>
      <c r="G544" s="22">
        <v>0</v>
      </c>
      <c r="H544" s="22">
        <v>0</v>
      </c>
      <c r="I544" s="22">
        <v>0</v>
      </c>
      <c r="J544" s="22">
        <v>0</v>
      </c>
      <c r="K544" s="22">
        <v>0</v>
      </c>
      <c r="L544" s="22">
        <v>0</v>
      </c>
      <c r="M544" s="22">
        <v>0</v>
      </c>
      <c r="N544" s="22">
        <v>0</v>
      </c>
      <c r="O544" s="22">
        <v>0</v>
      </c>
      <c r="P544" s="22">
        <v>0</v>
      </c>
      <c r="V544" s="121">
        <v>0</v>
      </c>
      <c r="AM544">
        <v>48</v>
      </c>
      <c r="AN544" t="s">
        <v>219</v>
      </c>
      <c r="AO544" s="22">
        <v>0</v>
      </c>
      <c r="AP544" s="22">
        <v>0</v>
      </c>
      <c r="AQ544" s="22">
        <v>0</v>
      </c>
      <c r="AR544" s="22">
        <v>0</v>
      </c>
      <c r="AS544" s="22">
        <v>0</v>
      </c>
      <c r="AT544" s="22">
        <v>0</v>
      </c>
      <c r="AU544" s="22">
        <v>0</v>
      </c>
      <c r="AV544" s="22">
        <v>0</v>
      </c>
      <c r="AW544" s="22">
        <v>0</v>
      </c>
      <c r="AX544" s="22">
        <v>0</v>
      </c>
      <c r="AY544" s="22">
        <v>0</v>
      </c>
      <c r="BE544" t="s">
        <v>219</v>
      </c>
      <c r="BF544" s="22">
        <v>0</v>
      </c>
      <c r="BG544" s="22">
        <v>0</v>
      </c>
      <c r="BH544" s="22">
        <v>0</v>
      </c>
      <c r="BI544" s="22">
        <v>0</v>
      </c>
      <c r="BJ544" s="22">
        <v>0</v>
      </c>
      <c r="BK544" s="22">
        <v>0</v>
      </c>
      <c r="BL544" s="22">
        <v>0</v>
      </c>
      <c r="BM544" s="22">
        <v>0</v>
      </c>
      <c r="BN544" s="22">
        <v>0</v>
      </c>
      <c r="BO544" s="22">
        <v>0</v>
      </c>
      <c r="BP544" s="22">
        <v>0</v>
      </c>
    </row>
    <row r="545" spans="1:68" x14ac:dyDescent="0.35">
      <c r="A545" s="96">
        <v>49</v>
      </c>
      <c r="B545" s="96">
        <v>4</v>
      </c>
      <c r="C545" s="96" t="s">
        <v>585</v>
      </c>
      <c r="E545" s="79" t="s">
        <v>219</v>
      </c>
      <c r="F545" s="85">
        <v>0</v>
      </c>
      <c r="G545" s="22">
        <v>0</v>
      </c>
      <c r="H545" s="22">
        <v>0</v>
      </c>
      <c r="I545" s="22">
        <v>0</v>
      </c>
      <c r="J545" s="22">
        <v>0</v>
      </c>
      <c r="K545" s="22">
        <v>0</v>
      </c>
      <c r="L545" s="22">
        <v>0</v>
      </c>
      <c r="M545" s="22">
        <v>0</v>
      </c>
      <c r="N545" s="22">
        <v>0</v>
      </c>
      <c r="O545" s="22">
        <v>0</v>
      </c>
      <c r="P545" s="22">
        <v>0</v>
      </c>
      <c r="V545" s="121">
        <v>0</v>
      </c>
      <c r="AM545">
        <v>49</v>
      </c>
      <c r="AN545" t="s">
        <v>219</v>
      </c>
      <c r="AO545" s="22">
        <v>0</v>
      </c>
      <c r="AP545" s="22">
        <v>0</v>
      </c>
      <c r="AQ545" s="22">
        <v>0</v>
      </c>
      <c r="AR545" s="22">
        <v>0</v>
      </c>
      <c r="AS545" s="22">
        <v>0</v>
      </c>
      <c r="AT545" s="22">
        <v>0</v>
      </c>
      <c r="AU545" s="22">
        <v>0</v>
      </c>
      <c r="AV545" s="22">
        <v>0</v>
      </c>
      <c r="AW545" s="22">
        <v>0</v>
      </c>
      <c r="AX545" s="22">
        <v>0</v>
      </c>
      <c r="AY545" s="22">
        <v>0</v>
      </c>
      <c r="BE545" t="s">
        <v>219</v>
      </c>
      <c r="BF545" s="22">
        <v>0</v>
      </c>
      <c r="BG545" s="22">
        <v>0</v>
      </c>
      <c r="BH545" s="22">
        <v>0</v>
      </c>
      <c r="BI545" s="22">
        <v>0</v>
      </c>
      <c r="BJ545" s="22">
        <v>0</v>
      </c>
      <c r="BK545" s="22">
        <v>0</v>
      </c>
      <c r="BL545" s="22">
        <v>0</v>
      </c>
      <c r="BM545" s="22">
        <v>0</v>
      </c>
      <c r="BN545" s="22">
        <v>0</v>
      </c>
      <c r="BO545" s="22">
        <v>0</v>
      </c>
      <c r="BP545" s="22">
        <v>0</v>
      </c>
    </row>
    <row r="546" spans="1:68" x14ac:dyDescent="0.35">
      <c r="A546" s="96">
        <v>50</v>
      </c>
      <c r="B546" s="96">
        <v>4</v>
      </c>
      <c r="C546" s="96" t="s">
        <v>585</v>
      </c>
      <c r="E546" s="79" t="s">
        <v>219</v>
      </c>
      <c r="F546" s="85">
        <v>0</v>
      </c>
      <c r="G546" s="22">
        <v>0</v>
      </c>
      <c r="H546" s="22">
        <v>0</v>
      </c>
      <c r="I546" s="22">
        <v>0</v>
      </c>
      <c r="J546" s="22">
        <v>0</v>
      </c>
      <c r="K546" s="22">
        <v>0</v>
      </c>
      <c r="L546" s="22">
        <v>0</v>
      </c>
      <c r="M546" s="22">
        <v>0</v>
      </c>
      <c r="N546" s="22">
        <v>0</v>
      </c>
      <c r="O546" s="22">
        <v>0</v>
      </c>
      <c r="P546" s="22">
        <v>0</v>
      </c>
      <c r="V546" s="121">
        <v>0</v>
      </c>
      <c r="AM546">
        <v>50</v>
      </c>
      <c r="AN546" t="s">
        <v>219</v>
      </c>
      <c r="AO546" s="22">
        <v>0</v>
      </c>
      <c r="AP546" s="22">
        <v>0</v>
      </c>
      <c r="AQ546" s="22">
        <v>0</v>
      </c>
      <c r="AR546" s="22">
        <v>0</v>
      </c>
      <c r="AS546" s="22">
        <v>0</v>
      </c>
      <c r="AT546" s="22">
        <v>0</v>
      </c>
      <c r="AU546" s="22">
        <v>0</v>
      </c>
      <c r="AV546" s="22">
        <v>0</v>
      </c>
      <c r="AW546" s="22">
        <v>0</v>
      </c>
      <c r="AX546" s="22">
        <v>0</v>
      </c>
      <c r="AY546" s="22">
        <v>0</v>
      </c>
      <c r="BE546" t="s">
        <v>219</v>
      </c>
      <c r="BF546" s="22">
        <v>0</v>
      </c>
      <c r="BG546" s="22">
        <v>0</v>
      </c>
      <c r="BH546" s="22">
        <v>0</v>
      </c>
      <c r="BI546" s="22">
        <v>0</v>
      </c>
      <c r="BJ546" s="22">
        <v>0</v>
      </c>
      <c r="BK546" s="22">
        <v>0</v>
      </c>
      <c r="BL546" s="22">
        <v>0</v>
      </c>
      <c r="BM546" s="22">
        <v>0</v>
      </c>
      <c r="BN546" s="22">
        <v>0</v>
      </c>
      <c r="BO546" s="22">
        <v>0</v>
      </c>
      <c r="BP546" s="22">
        <v>0</v>
      </c>
    </row>
    <row r="547" spans="1:68" x14ac:dyDescent="0.35">
      <c r="A547" s="96">
        <v>51</v>
      </c>
      <c r="B547" s="96">
        <v>4</v>
      </c>
      <c r="C547" s="96" t="s">
        <v>234</v>
      </c>
      <c r="E547" s="79" t="s">
        <v>219</v>
      </c>
      <c r="F547" s="85">
        <v>-120</v>
      </c>
      <c r="G547" s="22">
        <v>0</v>
      </c>
      <c r="H547" s="22">
        <v>0</v>
      </c>
      <c r="I547" s="22">
        <v>0</v>
      </c>
      <c r="J547" s="22">
        <v>-120</v>
      </c>
      <c r="K547" s="22">
        <v>0</v>
      </c>
      <c r="L547" s="22">
        <v>0</v>
      </c>
      <c r="M547" s="22">
        <v>0</v>
      </c>
      <c r="N547" s="22">
        <v>0</v>
      </c>
      <c r="O547" s="22">
        <v>0</v>
      </c>
      <c r="P547" s="22">
        <v>0</v>
      </c>
      <c r="V547" s="121">
        <v>0</v>
      </c>
      <c r="AM547">
        <v>51</v>
      </c>
      <c r="AN547" t="s">
        <v>219</v>
      </c>
      <c r="AO547" s="22">
        <v>-120</v>
      </c>
      <c r="AP547" s="22">
        <v>0</v>
      </c>
      <c r="AQ547" s="22">
        <v>0</v>
      </c>
      <c r="AR547" s="22">
        <v>0</v>
      </c>
      <c r="AS547" s="22">
        <v>-120</v>
      </c>
      <c r="AT547" s="22">
        <v>0</v>
      </c>
      <c r="AU547" s="22">
        <v>0</v>
      </c>
      <c r="AV547" s="22">
        <v>0</v>
      </c>
      <c r="AW547" s="22">
        <v>0</v>
      </c>
      <c r="AX547" s="22">
        <v>0</v>
      </c>
      <c r="AY547" s="22">
        <v>0</v>
      </c>
      <c r="BE547" t="s">
        <v>219</v>
      </c>
      <c r="BF547" s="22">
        <v>-120</v>
      </c>
      <c r="BG547" s="22">
        <v>0</v>
      </c>
      <c r="BH547" s="22">
        <v>0</v>
      </c>
      <c r="BI547" s="22">
        <v>0</v>
      </c>
      <c r="BJ547" s="22">
        <v>-120</v>
      </c>
      <c r="BK547" s="22">
        <v>0</v>
      </c>
      <c r="BL547" s="22">
        <v>0</v>
      </c>
      <c r="BM547" s="22">
        <v>0</v>
      </c>
      <c r="BN547" s="22">
        <v>0</v>
      </c>
      <c r="BO547" s="22">
        <v>0</v>
      </c>
      <c r="BP547" s="22">
        <v>0</v>
      </c>
    </row>
    <row r="548" spans="1:68" x14ac:dyDescent="0.35">
      <c r="A548" s="96">
        <v>52</v>
      </c>
      <c r="B548" s="96">
        <v>4</v>
      </c>
      <c r="C548" s="96" t="s">
        <v>584</v>
      </c>
      <c r="E548" s="79" t="s">
        <v>219</v>
      </c>
      <c r="F548" s="85">
        <v>0</v>
      </c>
      <c r="G548" s="22">
        <v>0</v>
      </c>
      <c r="H548" s="22">
        <v>0</v>
      </c>
      <c r="I548" s="22">
        <v>0</v>
      </c>
      <c r="J548" s="22">
        <v>0</v>
      </c>
      <c r="K548" s="22">
        <v>0</v>
      </c>
      <c r="L548" s="22">
        <v>0</v>
      </c>
      <c r="M548" s="22">
        <v>0</v>
      </c>
      <c r="N548" s="22">
        <v>0</v>
      </c>
      <c r="O548" s="22">
        <v>0</v>
      </c>
      <c r="P548" s="22">
        <v>0</v>
      </c>
      <c r="V548" s="121">
        <v>0</v>
      </c>
      <c r="AM548">
        <v>52</v>
      </c>
      <c r="AN548" t="s">
        <v>219</v>
      </c>
      <c r="AO548" s="22">
        <v>0</v>
      </c>
      <c r="AP548" s="22">
        <v>0</v>
      </c>
      <c r="AQ548" s="22">
        <v>0</v>
      </c>
      <c r="AR548" s="22">
        <v>0</v>
      </c>
      <c r="AS548" s="22">
        <v>0</v>
      </c>
      <c r="AT548" s="22">
        <v>0</v>
      </c>
      <c r="AU548" s="22">
        <v>0</v>
      </c>
      <c r="AV548" s="22">
        <v>0</v>
      </c>
      <c r="AW548" s="22">
        <v>0</v>
      </c>
      <c r="AX548" s="22">
        <v>0</v>
      </c>
      <c r="AY548" s="22">
        <v>0</v>
      </c>
      <c r="BE548" t="s">
        <v>219</v>
      </c>
      <c r="BF548" s="22">
        <v>0</v>
      </c>
      <c r="BG548" s="22">
        <v>0</v>
      </c>
      <c r="BH548" s="22">
        <v>0</v>
      </c>
      <c r="BI548" s="22">
        <v>0</v>
      </c>
      <c r="BJ548" s="22">
        <v>0</v>
      </c>
      <c r="BK548" s="22">
        <v>0</v>
      </c>
      <c r="BL548" s="22">
        <v>0</v>
      </c>
      <c r="BM548" s="22">
        <v>0</v>
      </c>
      <c r="BN548" s="22">
        <v>0</v>
      </c>
      <c r="BO548" s="22">
        <v>0</v>
      </c>
      <c r="BP548" s="22">
        <v>0</v>
      </c>
    </row>
    <row r="549" spans="1:68" x14ac:dyDescent="0.35">
      <c r="A549" s="96">
        <v>53</v>
      </c>
      <c r="B549" s="96">
        <v>4</v>
      </c>
      <c r="C549" s="96" t="s">
        <v>235</v>
      </c>
      <c r="E549" s="79" t="s">
        <v>219</v>
      </c>
      <c r="F549" s="85">
        <v>-120</v>
      </c>
      <c r="G549" s="22">
        <v>0</v>
      </c>
      <c r="H549" s="22">
        <v>0</v>
      </c>
      <c r="I549" s="22">
        <v>0</v>
      </c>
      <c r="J549" s="22">
        <v>-120</v>
      </c>
      <c r="K549" s="22">
        <v>0</v>
      </c>
      <c r="L549" s="22">
        <v>0</v>
      </c>
      <c r="M549" s="22">
        <v>0</v>
      </c>
      <c r="N549" s="22">
        <v>0</v>
      </c>
      <c r="O549" s="22">
        <v>0</v>
      </c>
      <c r="P549" s="22">
        <v>0</v>
      </c>
      <c r="V549" s="121">
        <v>0</v>
      </c>
      <c r="AM549">
        <v>53</v>
      </c>
      <c r="AN549" t="s">
        <v>219</v>
      </c>
      <c r="AO549" s="22">
        <v>-120</v>
      </c>
      <c r="AP549" s="22">
        <v>0</v>
      </c>
      <c r="AQ549" s="22">
        <v>0</v>
      </c>
      <c r="AR549" s="22">
        <v>0</v>
      </c>
      <c r="AS549" s="22">
        <v>-120</v>
      </c>
      <c r="AT549" s="22">
        <v>0</v>
      </c>
      <c r="AU549" s="22">
        <v>0</v>
      </c>
      <c r="AV549" s="22">
        <v>0</v>
      </c>
      <c r="AW549" s="22">
        <v>0</v>
      </c>
      <c r="AX549" s="22">
        <v>0</v>
      </c>
      <c r="AY549" s="22">
        <v>0</v>
      </c>
      <c r="BE549" t="s">
        <v>219</v>
      </c>
      <c r="BF549" s="22">
        <v>-120</v>
      </c>
      <c r="BG549" s="22">
        <v>0</v>
      </c>
      <c r="BH549" s="22">
        <v>0</v>
      </c>
      <c r="BI549" s="22">
        <v>0</v>
      </c>
      <c r="BJ549" s="22">
        <v>-120</v>
      </c>
      <c r="BK549" s="22">
        <v>0</v>
      </c>
      <c r="BL549" s="22">
        <v>0</v>
      </c>
      <c r="BM549" s="22">
        <v>0</v>
      </c>
      <c r="BN549" s="22">
        <v>0</v>
      </c>
      <c r="BO549" s="22">
        <v>0</v>
      </c>
      <c r="BP549" s="22">
        <v>0</v>
      </c>
    </row>
    <row r="550" spans="1:68" x14ac:dyDescent="0.35">
      <c r="A550" s="96">
        <v>54</v>
      </c>
      <c r="B550" s="96">
        <v>4</v>
      </c>
      <c r="C550" s="96" t="s">
        <v>234</v>
      </c>
      <c r="E550" s="79" t="s">
        <v>219</v>
      </c>
      <c r="F550" s="85">
        <v>-240</v>
      </c>
      <c r="G550" s="22">
        <v>0</v>
      </c>
      <c r="H550" s="22">
        <v>0</v>
      </c>
      <c r="I550" s="22">
        <v>0</v>
      </c>
      <c r="J550" s="22">
        <v>-240</v>
      </c>
      <c r="K550" s="22">
        <v>0</v>
      </c>
      <c r="L550" s="22">
        <v>0</v>
      </c>
      <c r="M550" s="22">
        <v>0</v>
      </c>
      <c r="N550" s="22">
        <v>0</v>
      </c>
      <c r="O550" s="22">
        <v>0</v>
      </c>
      <c r="P550" s="22">
        <v>0</v>
      </c>
      <c r="V550" s="121">
        <v>0</v>
      </c>
      <c r="AM550">
        <v>54</v>
      </c>
      <c r="AN550" t="s">
        <v>219</v>
      </c>
      <c r="AO550" s="22">
        <v>-240</v>
      </c>
      <c r="AP550" s="22">
        <v>0</v>
      </c>
      <c r="AQ550" s="22">
        <v>0</v>
      </c>
      <c r="AR550" s="22">
        <v>0</v>
      </c>
      <c r="AS550" s="22">
        <v>-240</v>
      </c>
      <c r="AT550" s="22">
        <v>0</v>
      </c>
      <c r="AU550" s="22">
        <v>0</v>
      </c>
      <c r="AV550" s="22">
        <v>0</v>
      </c>
      <c r="AW550" s="22">
        <v>0</v>
      </c>
      <c r="AX550" s="22">
        <v>0</v>
      </c>
      <c r="AY550" s="22">
        <v>0</v>
      </c>
      <c r="BE550" t="s">
        <v>219</v>
      </c>
      <c r="BF550" s="22">
        <v>-240</v>
      </c>
      <c r="BG550" s="22">
        <v>0</v>
      </c>
      <c r="BH550" s="22">
        <v>0</v>
      </c>
      <c r="BI550" s="22">
        <v>0</v>
      </c>
      <c r="BJ550" s="22">
        <v>-240</v>
      </c>
      <c r="BK550" s="22">
        <v>0</v>
      </c>
      <c r="BL550" s="22">
        <v>0</v>
      </c>
      <c r="BM550" s="22">
        <v>0</v>
      </c>
      <c r="BN550" s="22">
        <v>0</v>
      </c>
      <c r="BO550" s="22">
        <v>0</v>
      </c>
      <c r="BP550" s="22">
        <v>0</v>
      </c>
    </row>
    <row r="551" spans="1:68" x14ac:dyDescent="0.35">
      <c r="A551" s="96">
        <v>55</v>
      </c>
      <c r="B551" s="96">
        <v>4</v>
      </c>
      <c r="C551" s="96" t="s">
        <v>529</v>
      </c>
      <c r="E551" s="79" t="s">
        <v>219</v>
      </c>
      <c r="F551" s="85">
        <v>0</v>
      </c>
      <c r="G551" s="22">
        <v>0</v>
      </c>
      <c r="H551" s="22">
        <v>0</v>
      </c>
      <c r="I551" s="22">
        <v>0</v>
      </c>
      <c r="J551" s="22">
        <v>0</v>
      </c>
      <c r="K551" s="22">
        <v>0</v>
      </c>
      <c r="L551" s="22">
        <v>0</v>
      </c>
      <c r="M551" s="22">
        <v>0</v>
      </c>
      <c r="N551" s="22">
        <v>0</v>
      </c>
      <c r="O551" s="22">
        <v>0</v>
      </c>
      <c r="P551" s="22">
        <v>0</v>
      </c>
      <c r="V551" s="121">
        <v>0</v>
      </c>
      <c r="AM551">
        <v>55</v>
      </c>
      <c r="AN551" t="s">
        <v>219</v>
      </c>
      <c r="AO551" s="22">
        <v>0</v>
      </c>
      <c r="AP551" s="22">
        <v>0</v>
      </c>
      <c r="AQ551" s="22">
        <v>0</v>
      </c>
      <c r="AR551" s="22">
        <v>0</v>
      </c>
      <c r="AS551" s="22">
        <v>0</v>
      </c>
      <c r="AT551" s="22">
        <v>0</v>
      </c>
      <c r="AU551" s="22">
        <v>0</v>
      </c>
      <c r="AV551" s="22">
        <v>0</v>
      </c>
      <c r="AW551" s="22">
        <v>0</v>
      </c>
      <c r="AX551" s="22">
        <v>0</v>
      </c>
      <c r="AY551" s="22">
        <v>0</v>
      </c>
      <c r="BE551" t="s">
        <v>219</v>
      </c>
      <c r="BF551" s="22">
        <v>0</v>
      </c>
      <c r="BG551" s="22">
        <v>0</v>
      </c>
      <c r="BH551" s="22">
        <v>0</v>
      </c>
      <c r="BI551" s="22">
        <v>0</v>
      </c>
      <c r="BJ551" s="22">
        <v>0</v>
      </c>
      <c r="BK551" s="22">
        <v>0</v>
      </c>
      <c r="BL551" s="22">
        <v>0</v>
      </c>
      <c r="BM551" s="22">
        <v>0</v>
      </c>
      <c r="BN551" s="22">
        <v>0</v>
      </c>
      <c r="BO551" s="22">
        <v>0</v>
      </c>
      <c r="BP551" s="22">
        <v>0</v>
      </c>
    </row>
    <row r="552" spans="1:68" x14ac:dyDescent="0.35">
      <c r="A552" s="96">
        <v>56</v>
      </c>
      <c r="B552" s="96">
        <v>4</v>
      </c>
      <c r="C552" s="96" t="s">
        <v>234</v>
      </c>
      <c r="E552" s="79" t="s">
        <v>219</v>
      </c>
      <c r="F552" s="85">
        <v>-480</v>
      </c>
      <c r="G552" s="22">
        <v>0</v>
      </c>
      <c r="H552" s="22">
        <v>0</v>
      </c>
      <c r="I552" s="22">
        <v>0</v>
      </c>
      <c r="J552" s="22">
        <v>-480</v>
      </c>
      <c r="K552" s="22">
        <v>0</v>
      </c>
      <c r="L552" s="22">
        <v>0</v>
      </c>
      <c r="M552" s="22">
        <v>0</v>
      </c>
      <c r="N552" s="22">
        <v>0</v>
      </c>
      <c r="O552" s="22">
        <v>0</v>
      </c>
      <c r="P552" s="22">
        <v>0</v>
      </c>
      <c r="V552" s="121">
        <v>0</v>
      </c>
      <c r="AM552">
        <v>56</v>
      </c>
      <c r="AN552" t="s">
        <v>219</v>
      </c>
      <c r="AO552" s="22">
        <v>-480</v>
      </c>
      <c r="AP552" s="22">
        <v>0</v>
      </c>
      <c r="AQ552" s="22">
        <v>0</v>
      </c>
      <c r="AR552" s="22">
        <v>0</v>
      </c>
      <c r="AS552" s="22">
        <v>-480</v>
      </c>
      <c r="AT552" s="22">
        <v>0</v>
      </c>
      <c r="AU552" s="22">
        <v>0</v>
      </c>
      <c r="AV552" s="22">
        <v>0</v>
      </c>
      <c r="AW552" s="22">
        <v>0</v>
      </c>
      <c r="AX552" s="22">
        <v>0</v>
      </c>
      <c r="AY552" s="22">
        <v>0</v>
      </c>
      <c r="BE552" t="s">
        <v>219</v>
      </c>
      <c r="BF552" s="22">
        <v>-480</v>
      </c>
      <c r="BG552" s="22">
        <v>0</v>
      </c>
      <c r="BH552" s="22">
        <v>0</v>
      </c>
      <c r="BI552" s="22">
        <v>0</v>
      </c>
      <c r="BJ552" s="22">
        <v>-480</v>
      </c>
      <c r="BK552" s="22">
        <v>0</v>
      </c>
      <c r="BL552" s="22">
        <v>0</v>
      </c>
      <c r="BM552" s="22">
        <v>0</v>
      </c>
      <c r="BN552" s="22">
        <v>0</v>
      </c>
      <c r="BO552" s="22">
        <v>0</v>
      </c>
      <c r="BP552" s="22">
        <v>0</v>
      </c>
    </row>
    <row r="553" spans="1:68" x14ac:dyDescent="0.35">
      <c r="A553" s="96">
        <v>57</v>
      </c>
      <c r="B553" s="96">
        <v>4</v>
      </c>
      <c r="C553" s="96" t="s">
        <v>234</v>
      </c>
      <c r="E553" s="79" t="s">
        <v>219</v>
      </c>
      <c r="F553" s="85">
        <v>-120</v>
      </c>
      <c r="G553" s="22">
        <v>0</v>
      </c>
      <c r="H553" s="22">
        <v>0</v>
      </c>
      <c r="I553" s="22">
        <v>0</v>
      </c>
      <c r="J553" s="22">
        <v>-120</v>
      </c>
      <c r="K553" s="22">
        <v>0</v>
      </c>
      <c r="L553" s="22">
        <v>0</v>
      </c>
      <c r="M553" s="22">
        <v>0</v>
      </c>
      <c r="N553" s="22">
        <v>0</v>
      </c>
      <c r="O553" s="22">
        <v>0</v>
      </c>
      <c r="P553" s="22">
        <v>0</v>
      </c>
      <c r="V553" s="121">
        <v>0</v>
      </c>
      <c r="AM553">
        <v>57</v>
      </c>
      <c r="AN553" t="s">
        <v>219</v>
      </c>
      <c r="AO553" s="22">
        <v>-120</v>
      </c>
      <c r="AP553" s="22">
        <v>0</v>
      </c>
      <c r="AQ553" s="22">
        <v>0</v>
      </c>
      <c r="AR553" s="22">
        <v>0</v>
      </c>
      <c r="AS553" s="22">
        <v>-120</v>
      </c>
      <c r="AT553" s="22">
        <v>0</v>
      </c>
      <c r="AU553" s="22">
        <v>0</v>
      </c>
      <c r="AV553" s="22">
        <v>0</v>
      </c>
      <c r="AW553" s="22">
        <v>0</v>
      </c>
      <c r="AX553" s="22">
        <v>0</v>
      </c>
      <c r="AY553" s="22">
        <v>0</v>
      </c>
      <c r="BE553" t="s">
        <v>219</v>
      </c>
      <c r="BF553" s="22">
        <v>-120</v>
      </c>
      <c r="BG553" s="22">
        <v>0</v>
      </c>
      <c r="BH553" s="22">
        <v>0</v>
      </c>
      <c r="BI553" s="22">
        <v>0</v>
      </c>
      <c r="BJ553" s="22">
        <v>-120</v>
      </c>
      <c r="BK553" s="22">
        <v>0</v>
      </c>
      <c r="BL553" s="22">
        <v>0</v>
      </c>
      <c r="BM553" s="22">
        <v>0</v>
      </c>
      <c r="BN553" s="22">
        <v>0</v>
      </c>
      <c r="BO553" s="22">
        <v>0</v>
      </c>
      <c r="BP553" s="22">
        <v>0</v>
      </c>
    </row>
    <row r="554" spans="1:68" x14ac:dyDescent="0.35">
      <c r="A554" s="96">
        <v>58</v>
      </c>
      <c r="B554" s="96">
        <v>4</v>
      </c>
      <c r="C554" s="96" t="s">
        <v>251</v>
      </c>
      <c r="E554" s="79" t="s">
        <v>219</v>
      </c>
      <c r="F554" s="85">
        <v>0</v>
      </c>
      <c r="G554" s="22">
        <v>0</v>
      </c>
      <c r="H554" s="22">
        <v>0</v>
      </c>
      <c r="I554" s="22">
        <v>0</v>
      </c>
      <c r="J554" s="22">
        <v>0</v>
      </c>
      <c r="K554" s="22">
        <v>0</v>
      </c>
      <c r="L554" s="22">
        <v>0</v>
      </c>
      <c r="M554" s="22">
        <v>0</v>
      </c>
      <c r="N554" s="22">
        <v>0</v>
      </c>
      <c r="O554" s="22">
        <v>0</v>
      </c>
      <c r="P554" s="22">
        <v>0</v>
      </c>
      <c r="V554" s="121">
        <v>0</v>
      </c>
      <c r="AM554">
        <v>58</v>
      </c>
      <c r="AN554" t="s">
        <v>219</v>
      </c>
      <c r="AO554" s="22">
        <v>0</v>
      </c>
      <c r="AP554" s="22">
        <v>0</v>
      </c>
      <c r="AQ554" s="22">
        <v>0</v>
      </c>
      <c r="AR554" s="22">
        <v>0</v>
      </c>
      <c r="AS554" s="22">
        <v>0</v>
      </c>
      <c r="AT554" s="22">
        <v>0</v>
      </c>
      <c r="AU554" s="22">
        <v>0</v>
      </c>
      <c r="AV554" s="22">
        <v>0</v>
      </c>
      <c r="AW554" s="22">
        <v>0</v>
      </c>
      <c r="AX554" s="22">
        <v>0</v>
      </c>
      <c r="AY554" s="22">
        <v>0</v>
      </c>
      <c r="BE554" t="s">
        <v>219</v>
      </c>
      <c r="BF554" s="22">
        <v>0</v>
      </c>
      <c r="BG554" s="22">
        <v>0</v>
      </c>
      <c r="BH554" s="22">
        <v>0</v>
      </c>
      <c r="BI554" s="22">
        <v>0</v>
      </c>
      <c r="BJ554" s="22">
        <v>0</v>
      </c>
      <c r="BK554" s="22">
        <v>0</v>
      </c>
      <c r="BL554" s="22">
        <v>0</v>
      </c>
      <c r="BM554" s="22">
        <v>0</v>
      </c>
      <c r="BN554" s="22">
        <v>0</v>
      </c>
      <c r="BO554" s="22">
        <v>0</v>
      </c>
      <c r="BP554" s="22">
        <v>0</v>
      </c>
    </row>
    <row r="555" spans="1:68" x14ac:dyDescent="0.35">
      <c r="A555" s="96">
        <v>59</v>
      </c>
      <c r="B555" s="96">
        <v>4</v>
      </c>
      <c r="C555" s="96" t="s">
        <v>251</v>
      </c>
      <c r="E555" s="79" t="s">
        <v>219</v>
      </c>
      <c r="F555" s="85">
        <v>0</v>
      </c>
      <c r="G555" s="22">
        <v>0</v>
      </c>
      <c r="H555" s="22">
        <v>0</v>
      </c>
      <c r="I555" s="22">
        <v>0</v>
      </c>
      <c r="J555" s="22">
        <v>0</v>
      </c>
      <c r="K555" s="22">
        <v>0</v>
      </c>
      <c r="L555" s="22">
        <v>0</v>
      </c>
      <c r="M555" s="22">
        <v>0</v>
      </c>
      <c r="N555" s="22">
        <v>0</v>
      </c>
      <c r="O555" s="22">
        <v>0</v>
      </c>
      <c r="P555" s="22">
        <v>0</v>
      </c>
      <c r="V555" s="121">
        <v>0</v>
      </c>
      <c r="AM555">
        <v>59</v>
      </c>
      <c r="AN555" t="s">
        <v>219</v>
      </c>
      <c r="AO555" s="22">
        <v>0</v>
      </c>
      <c r="AP555" s="22">
        <v>0</v>
      </c>
      <c r="AQ555" s="22">
        <v>0</v>
      </c>
      <c r="AR555" s="22">
        <v>0</v>
      </c>
      <c r="AS555" s="22">
        <v>0</v>
      </c>
      <c r="AT555" s="22">
        <v>0</v>
      </c>
      <c r="AU555" s="22">
        <v>0</v>
      </c>
      <c r="AV555" s="22">
        <v>0</v>
      </c>
      <c r="AW555" s="22">
        <v>0</v>
      </c>
      <c r="AX555" s="22">
        <v>0</v>
      </c>
      <c r="AY555" s="22">
        <v>0</v>
      </c>
      <c r="BE555" t="s">
        <v>219</v>
      </c>
      <c r="BF555" s="22">
        <v>0</v>
      </c>
      <c r="BG555" s="22">
        <v>0</v>
      </c>
      <c r="BH555" s="22">
        <v>0</v>
      </c>
      <c r="BI555" s="22">
        <v>0</v>
      </c>
      <c r="BJ555" s="22">
        <v>0</v>
      </c>
      <c r="BK555" s="22">
        <v>0</v>
      </c>
      <c r="BL555" s="22">
        <v>0</v>
      </c>
      <c r="BM555" s="22">
        <v>0</v>
      </c>
      <c r="BN555" s="22">
        <v>0</v>
      </c>
      <c r="BO555" s="22">
        <v>0</v>
      </c>
      <c r="BP555" s="22">
        <v>0</v>
      </c>
    </row>
    <row r="556" spans="1:68" x14ac:dyDescent="0.35">
      <c r="A556" s="96">
        <v>60</v>
      </c>
      <c r="B556" s="96">
        <v>4</v>
      </c>
      <c r="C556" s="96" t="s">
        <v>235</v>
      </c>
      <c r="E556" s="79" t="s">
        <v>219</v>
      </c>
      <c r="F556" s="85">
        <v>-120</v>
      </c>
      <c r="G556" s="22">
        <v>0</v>
      </c>
      <c r="H556" s="22">
        <v>0</v>
      </c>
      <c r="I556" s="22">
        <v>0</v>
      </c>
      <c r="J556" s="22">
        <v>-120</v>
      </c>
      <c r="K556" s="22">
        <v>0</v>
      </c>
      <c r="L556" s="22">
        <v>0</v>
      </c>
      <c r="M556" s="22">
        <v>0</v>
      </c>
      <c r="N556" s="22">
        <v>0</v>
      </c>
      <c r="O556" s="22">
        <v>0</v>
      </c>
      <c r="P556" s="22">
        <v>0</v>
      </c>
      <c r="V556" s="121">
        <v>0</v>
      </c>
      <c r="AM556">
        <v>60</v>
      </c>
      <c r="AN556" t="s">
        <v>219</v>
      </c>
      <c r="AO556" s="22">
        <v>-120</v>
      </c>
      <c r="AP556" s="22">
        <v>0</v>
      </c>
      <c r="AQ556" s="22">
        <v>0</v>
      </c>
      <c r="AR556" s="22">
        <v>0</v>
      </c>
      <c r="AS556" s="22">
        <v>-120</v>
      </c>
      <c r="AT556" s="22">
        <v>0</v>
      </c>
      <c r="AU556" s="22">
        <v>0</v>
      </c>
      <c r="AV556" s="22">
        <v>0</v>
      </c>
      <c r="AW556" s="22">
        <v>0</v>
      </c>
      <c r="AX556" s="22">
        <v>0</v>
      </c>
      <c r="AY556" s="22">
        <v>0</v>
      </c>
      <c r="BE556" t="s">
        <v>219</v>
      </c>
      <c r="BF556" s="22">
        <v>-120</v>
      </c>
      <c r="BG556" s="22">
        <v>0</v>
      </c>
      <c r="BH556" s="22">
        <v>0</v>
      </c>
      <c r="BI556" s="22">
        <v>0</v>
      </c>
      <c r="BJ556" s="22">
        <v>-120</v>
      </c>
      <c r="BK556" s="22">
        <v>0</v>
      </c>
      <c r="BL556" s="22">
        <v>0</v>
      </c>
      <c r="BM556" s="22">
        <v>0</v>
      </c>
      <c r="BN556" s="22">
        <v>0</v>
      </c>
      <c r="BO556" s="22">
        <v>0</v>
      </c>
      <c r="BP556" s="22">
        <v>0</v>
      </c>
    </row>
    <row r="557" spans="1:68" x14ac:dyDescent="0.35">
      <c r="A557" s="96">
        <v>61</v>
      </c>
      <c r="B557" s="96">
        <v>5</v>
      </c>
      <c r="C557" s="96" t="s">
        <v>585</v>
      </c>
      <c r="E557" s="79" t="s">
        <v>219</v>
      </c>
      <c r="F557" s="85">
        <v>0</v>
      </c>
      <c r="G557" s="22">
        <v>0</v>
      </c>
      <c r="H557" s="22">
        <v>0</v>
      </c>
      <c r="I557" s="22">
        <v>0</v>
      </c>
      <c r="J557" s="22">
        <v>0</v>
      </c>
      <c r="K557" s="22">
        <v>0</v>
      </c>
      <c r="L557" s="22">
        <v>0</v>
      </c>
      <c r="M557" s="22">
        <v>0</v>
      </c>
      <c r="N557" s="22">
        <v>0</v>
      </c>
      <c r="O557" s="22">
        <v>0</v>
      </c>
      <c r="P557" s="22">
        <v>0</v>
      </c>
      <c r="V557" s="121">
        <v>0</v>
      </c>
      <c r="AM557">
        <v>61</v>
      </c>
      <c r="AN557" t="s">
        <v>219</v>
      </c>
      <c r="AO557" s="22">
        <v>0</v>
      </c>
      <c r="AP557" s="22">
        <v>0</v>
      </c>
      <c r="AQ557" s="22">
        <v>0</v>
      </c>
      <c r="AR557" s="22">
        <v>0</v>
      </c>
      <c r="AS557" s="22">
        <v>0</v>
      </c>
      <c r="AT557" s="22">
        <v>0</v>
      </c>
      <c r="AU557" s="22">
        <v>0</v>
      </c>
      <c r="AV557" s="22">
        <v>0</v>
      </c>
      <c r="AW557" s="22">
        <v>0</v>
      </c>
      <c r="AX557" s="22">
        <v>0</v>
      </c>
      <c r="AY557" s="22">
        <v>0</v>
      </c>
      <c r="BE557" t="s">
        <v>219</v>
      </c>
      <c r="BF557" s="22">
        <v>0</v>
      </c>
      <c r="BG557" s="22">
        <v>0</v>
      </c>
      <c r="BH557" s="22">
        <v>0</v>
      </c>
      <c r="BI557" s="22">
        <v>0</v>
      </c>
      <c r="BJ557" s="22">
        <v>0</v>
      </c>
      <c r="BK557" s="22">
        <v>0</v>
      </c>
      <c r="BL557" s="22">
        <v>0</v>
      </c>
      <c r="BM557" s="22">
        <v>0</v>
      </c>
      <c r="BN557" s="22">
        <v>0</v>
      </c>
      <c r="BO557" s="22">
        <v>0</v>
      </c>
      <c r="BP557" s="22">
        <v>0</v>
      </c>
    </row>
    <row r="558" spans="1:68" x14ac:dyDescent="0.35">
      <c r="A558" s="96">
        <v>62</v>
      </c>
      <c r="B558" s="96">
        <v>5</v>
      </c>
      <c r="C558" s="96" t="s">
        <v>585</v>
      </c>
      <c r="E558" s="79" t="s">
        <v>219</v>
      </c>
      <c r="F558" s="85">
        <v>0</v>
      </c>
      <c r="G558" s="22">
        <v>0</v>
      </c>
      <c r="H558" s="22">
        <v>0</v>
      </c>
      <c r="I558" s="22">
        <v>0</v>
      </c>
      <c r="J558" s="22">
        <v>0</v>
      </c>
      <c r="K558" s="22">
        <v>0</v>
      </c>
      <c r="L558" s="22">
        <v>0</v>
      </c>
      <c r="M558" s="22">
        <v>0</v>
      </c>
      <c r="N558" s="22">
        <v>0</v>
      </c>
      <c r="O558" s="22">
        <v>0</v>
      </c>
      <c r="P558" s="22">
        <v>0</v>
      </c>
      <c r="V558" s="121">
        <v>0</v>
      </c>
      <c r="AM558">
        <v>62</v>
      </c>
      <c r="AN558" t="s">
        <v>219</v>
      </c>
      <c r="AO558" s="22">
        <v>0</v>
      </c>
      <c r="AP558" s="22">
        <v>0</v>
      </c>
      <c r="AQ558" s="22">
        <v>0</v>
      </c>
      <c r="AR558" s="22">
        <v>0</v>
      </c>
      <c r="AS558" s="22">
        <v>0</v>
      </c>
      <c r="AT558" s="22">
        <v>0</v>
      </c>
      <c r="AU558" s="22">
        <v>0</v>
      </c>
      <c r="AV558" s="22">
        <v>0</v>
      </c>
      <c r="AW558" s="22">
        <v>0</v>
      </c>
      <c r="AX558" s="22">
        <v>0</v>
      </c>
      <c r="AY558" s="22">
        <v>0</v>
      </c>
      <c r="BE558" t="s">
        <v>219</v>
      </c>
      <c r="BF558" s="22">
        <v>0</v>
      </c>
      <c r="BG558" s="22">
        <v>0</v>
      </c>
      <c r="BH558" s="22">
        <v>0</v>
      </c>
      <c r="BI558" s="22">
        <v>0</v>
      </c>
      <c r="BJ558" s="22">
        <v>0</v>
      </c>
      <c r="BK558" s="22">
        <v>0</v>
      </c>
      <c r="BL558" s="22">
        <v>0</v>
      </c>
      <c r="BM558" s="22">
        <v>0</v>
      </c>
      <c r="BN558" s="22">
        <v>0</v>
      </c>
      <c r="BO558" s="22">
        <v>0</v>
      </c>
      <c r="BP558" s="22">
        <v>0</v>
      </c>
    </row>
    <row r="559" spans="1:68" x14ac:dyDescent="0.35">
      <c r="A559" s="96">
        <v>63</v>
      </c>
      <c r="B559" s="96">
        <v>5</v>
      </c>
      <c r="C559" s="96" t="s">
        <v>584</v>
      </c>
      <c r="E559" s="79" t="s">
        <v>219</v>
      </c>
      <c r="F559" s="85">
        <v>0</v>
      </c>
      <c r="G559" s="22">
        <v>0</v>
      </c>
      <c r="H559" s="22">
        <v>0</v>
      </c>
      <c r="I559" s="22">
        <v>0</v>
      </c>
      <c r="J559" s="22">
        <v>0</v>
      </c>
      <c r="K559" s="22">
        <v>0</v>
      </c>
      <c r="L559" s="22">
        <v>0</v>
      </c>
      <c r="M559" s="22">
        <v>0</v>
      </c>
      <c r="N559" s="22">
        <v>0</v>
      </c>
      <c r="O559" s="22">
        <v>0</v>
      </c>
      <c r="P559" s="22">
        <v>0</v>
      </c>
      <c r="V559" s="121">
        <v>0</v>
      </c>
      <c r="AM559">
        <v>63</v>
      </c>
      <c r="AN559" t="s">
        <v>219</v>
      </c>
      <c r="AO559" s="22">
        <v>0</v>
      </c>
      <c r="AP559" s="22">
        <v>0</v>
      </c>
      <c r="AQ559" s="22">
        <v>0</v>
      </c>
      <c r="AR559" s="22">
        <v>0</v>
      </c>
      <c r="AS559" s="22">
        <v>0</v>
      </c>
      <c r="AT559" s="22">
        <v>0</v>
      </c>
      <c r="AU559" s="22">
        <v>0</v>
      </c>
      <c r="AV559" s="22">
        <v>0</v>
      </c>
      <c r="AW559" s="22">
        <v>0</v>
      </c>
      <c r="AX559" s="22">
        <v>0</v>
      </c>
      <c r="AY559" s="22">
        <v>0</v>
      </c>
      <c r="BE559" t="s">
        <v>219</v>
      </c>
      <c r="BF559" s="22">
        <v>0</v>
      </c>
      <c r="BG559" s="22">
        <v>0</v>
      </c>
      <c r="BH559" s="22">
        <v>0</v>
      </c>
      <c r="BI559" s="22">
        <v>0</v>
      </c>
      <c r="BJ559" s="22">
        <v>0</v>
      </c>
      <c r="BK559" s="22">
        <v>0</v>
      </c>
      <c r="BL559" s="22">
        <v>0</v>
      </c>
      <c r="BM559" s="22">
        <v>0</v>
      </c>
      <c r="BN559" s="22">
        <v>0</v>
      </c>
      <c r="BO559" s="22">
        <v>0</v>
      </c>
      <c r="BP559" s="22">
        <v>0</v>
      </c>
    </row>
    <row r="560" spans="1:68" x14ac:dyDescent="0.35">
      <c r="A560" s="96">
        <v>64</v>
      </c>
      <c r="B560" s="96">
        <v>5</v>
      </c>
      <c r="C560" s="96" t="s">
        <v>585</v>
      </c>
      <c r="E560" s="79" t="s">
        <v>219</v>
      </c>
      <c r="F560" s="85">
        <v>0</v>
      </c>
      <c r="G560" s="22">
        <v>0</v>
      </c>
      <c r="H560" s="22">
        <v>0</v>
      </c>
      <c r="I560" s="22">
        <v>0</v>
      </c>
      <c r="J560" s="22">
        <v>0</v>
      </c>
      <c r="K560" s="22">
        <v>0</v>
      </c>
      <c r="L560" s="22">
        <v>0</v>
      </c>
      <c r="M560" s="22">
        <v>0</v>
      </c>
      <c r="N560" s="22">
        <v>0</v>
      </c>
      <c r="O560" s="22">
        <v>0</v>
      </c>
      <c r="P560" s="22">
        <v>0</v>
      </c>
      <c r="V560" s="121">
        <v>0</v>
      </c>
      <c r="AM560">
        <v>64</v>
      </c>
      <c r="AN560" t="s">
        <v>219</v>
      </c>
      <c r="AO560" s="22">
        <v>0</v>
      </c>
      <c r="AP560" s="22">
        <v>0</v>
      </c>
      <c r="AQ560" s="22">
        <v>0</v>
      </c>
      <c r="AR560" s="22">
        <v>0</v>
      </c>
      <c r="AS560" s="22">
        <v>0</v>
      </c>
      <c r="AT560" s="22">
        <v>0</v>
      </c>
      <c r="AU560" s="22">
        <v>0</v>
      </c>
      <c r="AV560" s="22">
        <v>0</v>
      </c>
      <c r="AW560" s="22">
        <v>0</v>
      </c>
      <c r="AX560" s="22">
        <v>0</v>
      </c>
      <c r="AY560" s="22">
        <v>0</v>
      </c>
      <c r="BE560" t="s">
        <v>219</v>
      </c>
      <c r="BF560" s="22">
        <v>0</v>
      </c>
      <c r="BG560" s="22">
        <v>0</v>
      </c>
      <c r="BH560" s="22">
        <v>0</v>
      </c>
      <c r="BI560" s="22">
        <v>0</v>
      </c>
      <c r="BJ560" s="22">
        <v>0</v>
      </c>
      <c r="BK560" s="22">
        <v>0</v>
      </c>
      <c r="BL560" s="22">
        <v>0</v>
      </c>
      <c r="BM560" s="22">
        <v>0</v>
      </c>
      <c r="BN560" s="22">
        <v>0</v>
      </c>
      <c r="BO560" s="22">
        <v>0</v>
      </c>
      <c r="BP560" s="22">
        <v>0</v>
      </c>
    </row>
    <row r="561" spans="1:68" x14ac:dyDescent="0.35">
      <c r="A561" s="96">
        <v>65</v>
      </c>
      <c r="B561" s="96">
        <v>5</v>
      </c>
      <c r="C561" s="96" t="s">
        <v>585</v>
      </c>
      <c r="E561" s="79" t="s">
        <v>219</v>
      </c>
      <c r="F561" s="85">
        <v>0</v>
      </c>
      <c r="G561" s="22">
        <v>0</v>
      </c>
      <c r="H561" s="22">
        <v>0</v>
      </c>
      <c r="I561" s="22">
        <v>0</v>
      </c>
      <c r="J561" s="22">
        <v>0</v>
      </c>
      <c r="K561" s="22">
        <v>0</v>
      </c>
      <c r="L561" s="22">
        <v>0</v>
      </c>
      <c r="M561" s="22">
        <v>0</v>
      </c>
      <c r="N561" s="22">
        <v>0</v>
      </c>
      <c r="O561" s="22">
        <v>0</v>
      </c>
      <c r="P561" s="22">
        <v>0</v>
      </c>
      <c r="V561" s="121">
        <v>0</v>
      </c>
      <c r="AM561">
        <v>65</v>
      </c>
      <c r="AN561" t="s">
        <v>219</v>
      </c>
      <c r="AO561" s="22">
        <v>0</v>
      </c>
      <c r="AP561" s="22">
        <v>0</v>
      </c>
      <c r="AQ561" s="22">
        <v>0</v>
      </c>
      <c r="AR561" s="22">
        <v>0</v>
      </c>
      <c r="AS561" s="22">
        <v>0</v>
      </c>
      <c r="AT561" s="22">
        <v>0</v>
      </c>
      <c r="AU561" s="22">
        <v>0</v>
      </c>
      <c r="AV561" s="22">
        <v>0</v>
      </c>
      <c r="AW561" s="22">
        <v>0</v>
      </c>
      <c r="AX561" s="22">
        <v>0</v>
      </c>
      <c r="AY561" s="22">
        <v>0</v>
      </c>
      <c r="BE561" t="s">
        <v>219</v>
      </c>
      <c r="BF561" s="22">
        <v>0</v>
      </c>
      <c r="BG561" s="22">
        <v>0</v>
      </c>
      <c r="BH561" s="22">
        <v>0</v>
      </c>
      <c r="BI561" s="22">
        <v>0</v>
      </c>
      <c r="BJ561" s="22">
        <v>0</v>
      </c>
      <c r="BK561" s="22">
        <v>0</v>
      </c>
      <c r="BL561" s="22">
        <v>0</v>
      </c>
      <c r="BM561" s="22">
        <v>0</v>
      </c>
      <c r="BN561" s="22">
        <v>0</v>
      </c>
      <c r="BO561" s="22">
        <v>0</v>
      </c>
      <c r="BP561" s="22">
        <v>0</v>
      </c>
    </row>
    <row r="562" spans="1:68" x14ac:dyDescent="0.35">
      <c r="A562" s="96">
        <v>66</v>
      </c>
      <c r="B562" s="96">
        <v>5</v>
      </c>
      <c r="C562" s="96" t="s">
        <v>585</v>
      </c>
      <c r="E562" s="79" t="s">
        <v>219</v>
      </c>
      <c r="F562" s="85">
        <v>0</v>
      </c>
      <c r="G562" s="22">
        <v>0</v>
      </c>
      <c r="H562" s="22">
        <v>0</v>
      </c>
      <c r="I562" s="22">
        <v>0</v>
      </c>
      <c r="J562" s="22">
        <v>0</v>
      </c>
      <c r="K562" s="22">
        <v>0</v>
      </c>
      <c r="L562" s="22">
        <v>0</v>
      </c>
      <c r="M562" s="22">
        <v>0</v>
      </c>
      <c r="N562" s="22">
        <v>0</v>
      </c>
      <c r="O562" s="22">
        <v>0</v>
      </c>
      <c r="P562" s="22">
        <v>0</v>
      </c>
      <c r="V562" s="121">
        <v>0</v>
      </c>
      <c r="AM562">
        <v>66</v>
      </c>
      <c r="AN562" t="s">
        <v>219</v>
      </c>
      <c r="AO562" s="22">
        <v>0</v>
      </c>
      <c r="AP562" s="22">
        <v>0</v>
      </c>
      <c r="AQ562" s="22">
        <v>0</v>
      </c>
      <c r="AR562" s="22">
        <v>0</v>
      </c>
      <c r="AS562" s="22">
        <v>0</v>
      </c>
      <c r="AT562" s="22">
        <v>0</v>
      </c>
      <c r="AU562" s="22">
        <v>0</v>
      </c>
      <c r="AV562" s="22">
        <v>0</v>
      </c>
      <c r="AW562" s="22">
        <v>0</v>
      </c>
      <c r="AX562" s="22">
        <v>0</v>
      </c>
      <c r="AY562" s="22">
        <v>0</v>
      </c>
      <c r="BE562" t="s">
        <v>219</v>
      </c>
      <c r="BF562" s="22">
        <v>0</v>
      </c>
      <c r="BG562" s="22">
        <v>0</v>
      </c>
      <c r="BH562" s="22">
        <v>0</v>
      </c>
      <c r="BI562" s="22">
        <v>0</v>
      </c>
      <c r="BJ562" s="22">
        <v>0</v>
      </c>
      <c r="BK562" s="22">
        <v>0</v>
      </c>
      <c r="BL562" s="22">
        <v>0</v>
      </c>
      <c r="BM562" s="22">
        <v>0</v>
      </c>
      <c r="BN562" s="22">
        <v>0</v>
      </c>
      <c r="BO562" s="22">
        <v>0</v>
      </c>
      <c r="BP562" s="22">
        <v>0</v>
      </c>
    </row>
    <row r="563" spans="1:68" x14ac:dyDescent="0.35">
      <c r="A563" s="96">
        <v>67</v>
      </c>
      <c r="B563" s="96">
        <v>5</v>
      </c>
      <c r="C563" s="96" t="s">
        <v>234</v>
      </c>
      <c r="E563" s="79" t="s">
        <v>219</v>
      </c>
      <c r="F563" s="85">
        <v>-200</v>
      </c>
      <c r="G563" s="22">
        <v>0</v>
      </c>
      <c r="H563" s="22">
        <v>0</v>
      </c>
      <c r="I563" s="22">
        <v>0</v>
      </c>
      <c r="J563" s="22">
        <v>0</v>
      </c>
      <c r="K563" s="22">
        <v>-200</v>
      </c>
      <c r="L563" s="22">
        <v>0</v>
      </c>
      <c r="M563" s="22">
        <v>0</v>
      </c>
      <c r="N563" s="22">
        <v>0</v>
      </c>
      <c r="O563" s="22">
        <v>0</v>
      </c>
      <c r="P563" s="22">
        <v>0</v>
      </c>
      <c r="V563" s="121">
        <v>0</v>
      </c>
      <c r="AM563">
        <v>67</v>
      </c>
      <c r="AN563" t="s">
        <v>219</v>
      </c>
      <c r="AO563" s="22">
        <v>-200</v>
      </c>
      <c r="AP563" s="22">
        <v>0</v>
      </c>
      <c r="AQ563" s="22">
        <v>0</v>
      </c>
      <c r="AR563" s="22">
        <v>0</v>
      </c>
      <c r="AS563" s="22">
        <v>0</v>
      </c>
      <c r="AT563" s="22">
        <v>-200</v>
      </c>
      <c r="AU563" s="22">
        <v>0</v>
      </c>
      <c r="AV563" s="22">
        <v>0</v>
      </c>
      <c r="AW563" s="22">
        <v>0</v>
      </c>
      <c r="AX563" s="22">
        <v>0</v>
      </c>
      <c r="AY563" s="22">
        <v>0</v>
      </c>
      <c r="BE563" t="s">
        <v>219</v>
      </c>
      <c r="BF563" s="22">
        <v>-200</v>
      </c>
      <c r="BG563" s="22">
        <v>0</v>
      </c>
      <c r="BH563" s="22">
        <v>0</v>
      </c>
      <c r="BI563" s="22">
        <v>0</v>
      </c>
      <c r="BJ563" s="22">
        <v>0</v>
      </c>
      <c r="BK563" s="22">
        <v>-200</v>
      </c>
      <c r="BL563" s="22">
        <v>0</v>
      </c>
      <c r="BM563" s="22">
        <v>0</v>
      </c>
      <c r="BN563" s="22">
        <v>0</v>
      </c>
      <c r="BO563" s="22">
        <v>0</v>
      </c>
      <c r="BP563" s="22">
        <v>0</v>
      </c>
    </row>
    <row r="564" spans="1:68" x14ac:dyDescent="0.35">
      <c r="A564" s="96">
        <v>68</v>
      </c>
      <c r="B564" s="96">
        <v>5</v>
      </c>
      <c r="C564" s="96" t="s">
        <v>234</v>
      </c>
      <c r="E564" s="79" t="s">
        <v>219</v>
      </c>
      <c r="F564" s="85">
        <v>-80</v>
      </c>
      <c r="G564" s="22">
        <v>0</v>
      </c>
      <c r="H564" s="22">
        <v>0</v>
      </c>
      <c r="I564" s="22">
        <v>0</v>
      </c>
      <c r="J564" s="22">
        <v>0</v>
      </c>
      <c r="K564" s="22">
        <v>-80</v>
      </c>
      <c r="L564" s="22">
        <v>0</v>
      </c>
      <c r="M564" s="22">
        <v>0</v>
      </c>
      <c r="N564" s="22">
        <v>0</v>
      </c>
      <c r="O564" s="22">
        <v>0</v>
      </c>
      <c r="P564" s="22">
        <v>0</v>
      </c>
      <c r="V564" s="121">
        <v>0</v>
      </c>
      <c r="AM564">
        <v>68</v>
      </c>
      <c r="AN564" t="s">
        <v>219</v>
      </c>
      <c r="AO564" s="22">
        <v>-80</v>
      </c>
      <c r="AP564" s="22">
        <v>0</v>
      </c>
      <c r="AQ564" s="22">
        <v>0</v>
      </c>
      <c r="AR564" s="22">
        <v>0</v>
      </c>
      <c r="AS564" s="22">
        <v>0</v>
      </c>
      <c r="AT564" s="22">
        <v>-80</v>
      </c>
      <c r="AU564" s="22">
        <v>0</v>
      </c>
      <c r="AV564" s="22">
        <v>0</v>
      </c>
      <c r="AW564" s="22">
        <v>0</v>
      </c>
      <c r="AX564" s="22">
        <v>0</v>
      </c>
      <c r="AY564" s="22">
        <v>0</v>
      </c>
      <c r="BE564" t="s">
        <v>219</v>
      </c>
      <c r="BF564" s="22">
        <v>-80</v>
      </c>
      <c r="BG564" s="22">
        <v>0</v>
      </c>
      <c r="BH564" s="22">
        <v>0</v>
      </c>
      <c r="BI564" s="22">
        <v>0</v>
      </c>
      <c r="BJ564" s="22">
        <v>0</v>
      </c>
      <c r="BK564" s="22">
        <v>-80</v>
      </c>
      <c r="BL564" s="22">
        <v>0</v>
      </c>
      <c r="BM564" s="22">
        <v>0</v>
      </c>
      <c r="BN564" s="22">
        <v>0</v>
      </c>
      <c r="BO564" s="22">
        <v>0</v>
      </c>
      <c r="BP564" s="22">
        <v>0</v>
      </c>
    </row>
    <row r="565" spans="1:68" x14ac:dyDescent="0.35">
      <c r="A565" s="96">
        <v>69</v>
      </c>
      <c r="B565" s="96">
        <v>5</v>
      </c>
      <c r="C565" s="96" t="s">
        <v>235</v>
      </c>
      <c r="E565" s="79" t="s">
        <v>219</v>
      </c>
      <c r="F565" s="85">
        <v>-120</v>
      </c>
      <c r="G565" s="22">
        <v>0</v>
      </c>
      <c r="H565" s="22">
        <v>0</v>
      </c>
      <c r="I565" s="22">
        <v>0</v>
      </c>
      <c r="J565" s="22">
        <v>0</v>
      </c>
      <c r="K565" s="22">
        <v>-120</v>
      </c>
      <c r="L565" s="22">
        <v>0</v>
      </c>
      <c r="M565" s="22">
        <v>0</v>
      </c>
      <c r="N565" s="22">
        <v>0</v>
      </c>
      <c r="O565" s="22">
        <v>0</v>
      </c>
      <c r="P565" s="22">
        <v>0</v>
      </c>
      <c r="V565" s="121">
        <v>0</v>
      </c>
      <c r="AM565">
        <v>69</v>
      </c>
      <c r="AN565" t="s">
        <v>219</v>
      </c>
      <c r="AO565" s="22">
        <v>-120</v>
      </c>
      <c r="AP565" s="22">
        <v>0</v>
      </c>
      <c r="AQ565" s="22">
        <v>0</v>
      </c>
      <c r="AR565" s="22">
        <v>0</v>
      </c>
      <c r="AS565" s="22">
        <v>0</v>
      </c>
      <c r="AT565" s="22">
        <v>-120</v>
      </c>
      <c r="AU565" s="22">
        <v>0</v>
      </c>
      <c r="AV565" s="22">
        <v>0</v>
      </c>
      <c r="AW565" s="22">
        <v>0</v>
      </c>
      <c r="AX565" s="22">
        <v>0</v>
      </c>
      <c r="AY565" s="22">
        <v>0</v>
      </c>
      <c r="BE565" t="s">
        <v>219</v>
      </c>
      <c r="BF565" s="22">
        <v>-120</v>
      </c>
      <c r="BG565" s="22">
        <v>0</v>
      </c>
      <c r="BH565" s="22">
        <v>0</v>
      </c>
      <c r="BI565" s="22">
        <v>0</v>
      </c>
      <c r="BJ565" s="22">
        <v>0</v>
      </c>
      <c r="BK565" s="22">
        <v>-120</v>
      </c>
      <c r="BL565" s="22">
        <v>0</v>
      </c>
      <c r="BM565" s="22">
        <v>0</v>
      </c>
      <c r="BN565" s="22">
        <v>0</v>
      </c>
      <c r="BO565" s="22">
        <v>0</v>
      </c>
      <c r="BP565" s="22">
        <v>0</v>
      </c>
    </row>
    <row r="566" spans="1:68" x14ac:dyDescent="0.35">
      <c r="A566" s="96">
        <v>70</v>
      </c>
      <c r="B566" s="96">
        <v>5</v>
      </c>
      <c r="C566" s="96" t="s">
        <v>234</v>
      </c>
      <c r="E566" s="79" t="s">
        <v>219</v>
      </c>
      <c r="F566" s="85">
        <v>-240</v>
      </c>
      <c r="G566" s="22">
        <v>0</v>
      </c>
      <c r="H566" s="22">
        <v>0</v>
      </c>
      <c r="I566" s="22">
        <v>0</v>
      </c>
      <c r="J566" s="22">
        <v>0</v>
      </c>
      <c r="K566" s="22">
        <v>-240</v>
      </c>
      <c r="L566" s="22">
        <v>0</v>
      </c>
      <c r="M566" s="22">
        <v>0</v>
      </c>
      <c r="N566" s="22">
        <v>0</v>
      </c>
      <c r="O566" s="22">
        <v>0</v>
      </c>
      <c r="P566" s="22">
        <v>0</v>
      </c>
      <c r="V566" s="121">
        <v>0</v>
      </c>
      <c r="AM566">
        <v>70</v>
      </c>
      <c r="AN566" t="s">
        <v>219</v>
      </c>
      <c r="AO566" s="22">
        <v>-240</v>
      </c>
      <c r="AP566" s="22">
        <v>0</v>
      </c>
      <c r="AQ566" s="22">
        <v>0</v>
      </c>
      <c r="AR566" s="22">
        <v>0</v>
      </c>
      <c r="AS566" s="22">
        <v>0</v>
      </c>
      <c r="AT566" s="22">
        <v>-240</v>
      </c>
      <c r="AU566" s="22">
        <v>0</v>
      </c>
      <c r="AV566" s="22">
        <v>0</v>
      </c>
      <c r="AW566" s="22">
        <v>0</v>
      </c>
      <c r="AX566" s="22">
        <v>0</v>
      </c>
      <c r="AY566" s="22">
        <v>0</v>
      </c>
      <c r="BE566" t="s">
        <v>219</v>
      </c>
      <c r="BF566" s="22">
        <v>-240</v>
      </c>
      <c r="BG566" s="22">
        <v>0</v>
      </c>
      <c r="BH566" s="22">
        <v>0</v>
      </c>
      <c r="BI566" s="22">
        <v>0</v>
      </c>
      <c r="BJ566" s="22">
        <v>0</v>
      </c>
      <c r="BK566" s="22">
        <v>-240</v>
      </c>
      <c r="BL566" s="22">
        <v>0</v>
      </c>
      <c r="BM566" s="22">
        <v>0</v>
      </c>
      <c r="BN566" s="22">
        <v>0</v>
      </c>
      <c r="BO566" s="22">
        <v>0</v>
      </c>
      <c r="BP566" s="22">
        <v>0</v>
      </c>
    </row>
    <row r="567" spans="1:68" x14ac:dyDescent="0.35">
      <c r="A567" s="96">
        <v>71</v>
      </c>
      <c r="B567" s="96">
        <v>5</v>
      </c>
      <c r="C567" s="96" t="s">
        <v>529</v>
      </c>
      <c r="E567" s="79" t="s">
        <v>219</v>
      </c>
      <c r="F567" s="85">
        <v>0</v>
      </c>
      <c r="G567" s="22">
        <v>0</v>
      </c>
      <c r="H567" s="22">
        <v>0</v>
      </c>
      <c r="I567" s="22">
        <v>0</v>
      </c>
      <c r="J567" s="22">
        <v>0</v>
      </c>
      <c r="K567" s="22">
        <v>0</v>
      </c>
      <c r="L567" s="22">
        <v>0</v>
      </c>
      <c r="M567" s="22">
        <v>0</v>
      </c>
      <c r="N567" s="22">
        <v>0</v>
      </c>
      <c r="O567" s="22">
        <v>0</v>
      </c>
      <c r="P567" s="22">
        <v>0</v>
      </c>
      <c r="V567" s="121">
        <v>0</v>
      </c>
      <c r="AM567">
        <v>71</v>
      </c>
      <c r="AN567" t="s">
        <v>219</v>
      </c>
      <c r="AO567" s="22">
        <v>0</v>
      </c>
      <c r="AP567" s="22">
        <v>0</v>
      </c>
      <c r="AQ567" s="22">
        <v>0</v>
      </c>
      <c r="AR567" s="22">
        <v>0</v>
      </c>
      <c r="AS567" s="22">
        <v>0</v>
      </c>
      <c r="AT567" s="22">
        <v>0</v>
      </c>
      <c r="AU567" s="22">
        <v>0</v>
      </c>
      <c r="AV567" s="22">
        <v>0</v>
      </c>
      <c r="AW567" s="22">
        <v>0</v>
      </c>
      <c r="AX567" s="22">
        <v>0</v>
      </c>
      <c r="AY567" s="22">
        <v>0</v>
      </c>
      <c r="BE567" t="s">
        <v>219</v>
      </c>
      <c r="BF567" s="22">
        <v>0</v>
      </c>
      <c r="BG567" s="22">
        <v>0</v>
      </c>
      <c r="BH567" s="22">
        <v>0</v>
      </c>
      <c r="BI567" s="22">
        <v>0</v>
      </c>
      <c r="BJ567" s="22">
        <v>0</v>
      </c>
      <c r="BK567" s="22">
        <v>0</v>
      </c>
      <c r="BL567" s="22">
        <v>0</v>
      </c>
      <c r="BM567" s="22">
        <v>0</v>
      </c>
      <c r="BN567" s="22">
        <v>0</v>
      </c>
      <c r="BO567" s="22">
        <v>0</v>
      </c>
      <c r="BP567" s="22">
        <v>0</v>
      </c>
    </row>
    <row r="568" spans="1:68" x14ac:dyDescent="0.35">
      <c r="A568" s="96">
        <v>72</v>
      </c>
      <c r="B568" s="96">
        <v>5</v>
      </c>
      <c r="C568" s="96" t="s">
        <v>251</v>
      </c>
      <c r="E568" s="79" t="s">
        <v>219</v>
      </c>
      <c r="F568" s="85">
        <v>0</v>
      </c>
      <c r="G568" s="22">
        <v>0</v>
      </c>
      <c r="H568" s="22">
        <v>0</v>
      </c>
      <c r="I568" s="22">
        <v>0</v>
      </c>
      <c r="J568" s="22">
        <v>0</v>
      </c>
      <c r="K568" s="22">
        <v>0</v>
      </c>
      <c r="L568" s="22">
        <v>0</v>
      </c>
      <c r="M568" s="22">
        <v>0</v>
      </c>
      <c r="N568" s="22">
        <v>0</v>
      </c>
      <c r="O568" s="22">
        <v>0</v>
      </c>
      <c r="P568" s="22">
        <v>0</v>
      </c>
      <c r="V568" s="121">
        <v>0</v>
      </c>
      <c r="AM568">
        <v>72</v>
      </c>
      <c r="AN568" t="s">
        <v>219</v>
      </c>
      <c r="AO568" s="22">
        <v>0</v>
      </c>
      <c r="AP568" s="22">
        <v>0</v>
      </c>
      <c r="AQ568" s="22">
        <v>0</v>
      </c>
      <c r="AR568" s="22">
        <v>0</v>
      </c>
      <c r="AS568" s="22">
        <v>0</v>
      </c>
      <c r="AT568" s="22">
        <v>0</v>
      </c>
      <c r="AU568" s="22">
        <v>0</v>
      </c>
      <c r="AV568" s="22">
        <v>0</v>
      </c>
      <c r="AW568" s="22">
        <v>0</v>
      </c>
      <c r="AX568" s="22">
        <v>0</v>
      </c>
      <c r="AY568" s="22">
        <v>0</v>
      </c>
      <c r="BE568" t="s">
        <v>219</v>
      </c>
      <c r="BF568" s="22">
        <v>0</v>
      </c>
      <c r="BG568" s="22">
        <v>0</v>
      </c>
      <c r="BH568" s="22">
        <v>0</v>
      </c>
      <c r="BI568" s="22">
        <v>0</v>
      </c>
      <c r="BJ568" s="22">
        <v>0</v>
      </c>
      <c r="BK568" s="22">
        <v>0</v>
      </c>
      <c r="BL568" s="22">
        <v>0</v>
      </c>
      <c r="BM568" s="22">
        <v>0</v>
      </c>
      <c r="BN568" s="22">
        <v>0</v>
      </c>
      <c r="BO568" s="22">
        <v>0</v>
      </c>
      <c r="BP568" s="22">
        <v>0</v>
      </c>
    </row>
    <row r="569" spans="1:68" x14ac:dyDescent="0.35">
      <c r="A569" s="96">
        <v>73</v>
      </c>
      <c r="B569" s="96">
        <v>5</v>
      </c>
      <c r="C569" s="96" t="s">
        <v>251</v>
      </c>
      <c r="E569" s="79" t="s">
        <v>219</v>
      </c>
      <c r="F569" s="85">
        <v>0</v>
      </c>
      <c r="G569" s="22">
        <v>0</v>
      </c>
      <c r="H569" s="22">
        <v>0</v>
      </c>
      <c r="I569" s="22">
        <v>0</v>
      </c>
      <c r="J569" s="22">
        <v>0</v>
      </c>
      <c r="K569" s="22">
        <v>0</v>
      </c>
      <c r="L569" s="22">
        <v>0</v>
      </c>
      <c r="M569" s="22">
        <v>0</v>
      </c>
      <c r="N569" s="22">
        <v>0</v>
      </c>
      <c r="O569" s="22">
        <v>0</v>
      </c>
      <c r="P569" s="22">
        <v>0</v>
      </c>
      <c r="V569" s="121">
        <v>0</v>
      </c>
      <c r="AM569">
        <v>73</v>
      </c>
      <c r="AN569" t="s">
        <v>219</v>
      </c>
      <c r="AO569" s="22">
        <v>0</v>
      </c>
      <c r="AP569" s="22">
        <v>0</v>
      </c>
      <c r="AQ569" s="22">
        <v>0</v>
      </c>
      <c r="AR569" s="22">
        <v>0</v>
      </c>
      <c r="AS569" s="22">
        <v>0</v>
      </c>
      <c r="AT569" s="22">
        <v>0</v>
      </c>
      <c r="AU569" s="22">
        <v>0</v>
      </c>
      <c r="AV569" s="22">
        <v>0</v>
      </c>
      <c r="AW569" s="22">
        <v>0</v>
      </c>
      <c r="AX569" s="22">
        <v>0</v>
      </c>
      <c r="AY569" s="22">
        <v>0</v>
      </c>
      <c r="BE569" t="s">
        <v>219</v>
      </c>
      <c r="BF569" s="22">
        <v>0</v>
      </c>
      <c r="BG569" s="22">
        <v>0</v>
      </c>
      <c r="BH569" s="22">
        <v>0</v>
      </c>
      <c r="BI569" s="22">
        <v>0</v>
      </c>
      <c r="BJ569" s="22">
        <v>0</v>
      </c>
      <c r="BK569" s="22">
        <v>0</v>
      </c>
      <c r="BL569" s="22">
        <v>0</v>
      </c>
      <c r="BM569" s="22">
        <v>0</v>
      </c>
      <c r="BN569" s="22">
        <v>0</v>
      </c>
      <c r="BO569" s="22">
        <v>0</v>
      </c>
      <c r="BP569" s="22">
        <v>0</v>
      </c>
    </row>
    <row r="570" spans="1:68" x14ac:dyDescent="0.35">
      <c r="A570" s="96">
        <v>74</v>
      </c>
      <c r="B570" s="96">
        <v>5</v>
      </c>
      <c r="C570" s="96" t="s">
        <v>251</v>
      </c>
      <c r="E570" s="79" t="s">
        <v>219</v>
      </c>
      <c r="F570" s="85">
        <v>0</v>
      </c>
      <c r="G570" s="22">
        <v>0</v>
      </c>
      <c r="H570" s="22">
        <v>0</v>
      </c>
      <c r="I570" s="22">
        <v>0</v>
      </c>
      <c r="J570" s="22">
        <v>0</v>
      </c>
      <c r="K570" s="22">
        <v>0</v>
      </c>
      <c r="L570" s="22">
        <v>0</v>
      </c>
      <c r="M570" s="22">
        <v>0</v>
      </c>
      <c r="N570" s="22">
        <v>0</v>
      </c>
      <c r="O570" s="22">
        <v>0</v>
      </c>
      <c r="P570" s="22">
        <v>0</v>
      </c>
      <c r="V570" s="121">
        <v>0</v>
      </c>
      <c r="AM570">
        <v>74</v>
      </c>
      <c r="AN570" t="s">
        <v>219</v>
      </c>
      <c r="AO570" s="22">
        <v>0</v>
      </c>
      <c r="AP570" s="22">
        <v>0</v>
      </c>
      <c r="AQ570" s="22">
        <v>0</v>
      </c>
      <c r="AR570" s="22">
        <v>0</v>
      </c>
      <c r="AS570" s="22">
        <v>0</v>
      </c>
      <c r="AT570" s="22">
        <v>0</v>
      </c>
      <c r="AU570" s="22">
        <v>0</v>
      </c>
      <c r="AV570" s="22">
        <v>0</v>
      </c>
      <c r="AW570" s="22">
        <v>0</v>
      </c>
      <c r="AX570" s="22">
        <v>0</v>
      </c>
      <c r="AY570" s="22">
        <v>0</v>
      </c>
      <c r="BE570" t="s">
        <v>219</v>
      </c>
      <c r="BF570" s="22">
        <v>0</v>
      </c>
      <c r="BG570" s="22">
        <v>0</v>
      </c>
      <c r="BH570" s="22">
        <v>0</v>
      </c>
      <c r="BI570" s="22">
        <v>0</v>
      </c>
      <c r="BJ570" s="22">
        <v>0</v>
      </c>
      <c r="BK570" s="22">
        <v>0</v>
      </c>
      <c r="BL570" s="22">
        <v>0</v>
      </c>
      <c r="BM570" s="22">
        <v>0</v>
      </c>
      <c r="BN570" s="22">
        <v>0</v>
      </c>
      <c r="BO570" s="22">
        <v>0</v>
      </c>
      <c r="BP570" s="22">
        <v>0</v>
      </c>
    </row>
    <row r="571" spans="1:68" x14ac:dyDescent="0.35">
      <c r="A571" s="96">
        <v>75</v>
      </c>
      <c r="B571" s="96">
        <v>5</v>
      </c>
      <c r="C571" s="96" t="s">
        <v>251</v>
      </c>
      <c r="D571" s="15"/>
      <c r="E571" s="125" t="s">
        <v>219</v>
      </c>
      <c r="F571" s="85">
        <v>0</v>
      </c>
      <c r="G571" s="104">
        <v>0</v>
      </c>
      <c r="H571" s="104">
        <v>0</v>
      </c>
      <c r="I571" s="104">
        <v>0</v>
      </c>
      <c r="J571" s="104">
        <v>0</v>
      </c>
      <c r="K571" s="104">
        <v>0</v>
      </c>
      <c r="L571" s="104">
        <v>0</v>
      </c>
      <c r="M571" s="104">
        <v>0</v>
      </c>
      <c r="N571" s="104">
        <v>0</v>
      </c>
      <c r="O571" s="104">
        <v>0</v>
      </c>
      <c r="P571" s="104">
        <v>0</v>
      </c>
      <c r="Q571" s="15"/>
      <c r="R571" s="15"/>
      <c r="S571" s="15"/>
      <c r="T571" s="15"/>
      <c r="U571" s="15"/>
      <c r="V571" s="121">
        <v>0</v>
      </c>
      <c r="X571" s="15"/>
      <c r="Y571" s="15"/>
      <c r="Z571" s="15"/>
      <c r="AA571" s="202"/>
      <c r="AB571" s="15"/>
      <c r="AC571" s="15"/>
      <c r="AD571" s="15"/>
      <c r="AE571" s="15"/>
      <c r="AF571" s="15"/>
      <c r="AG571" s="15"/>
      <c r="AH571" s="15"/>
      <c r="AI571" s="15"/>
      <c r="AJ571" s="15"/>
      <c r="AK571" s="15"/>
      <c r="AL571" s="15"/>
      <c r="AM571" s="15">
        <v>75</v>
      </c>
      <c r="AN571" s="15" t="s">
        <v>219</v>
      </c>
      <c r="AO571" s="104">
        <v>0</v>
      </c>
      <c r="AP571" s="104">
        <v>0</v>
      </c>
      <c r="AQ571" s="104">
        <v>0</v>
      </c>
      <c r="AR571" s="104">
        <v>0</v>
      </c>
      <c r="AS571" s="104">
        <v>0</v>
      </c>
      <c r="AT571" s="104">
        <v>0</v>
      </c>
      <c r="AU571" s="104">
        <v>0</v>
      </c>
      <c r="AV571" s="104">
        <v>0</v>
      </c>
      <c r="AW571" s="104">
        <v>0</v>
      </c>
      <c r="AX571" s="104">
        <v>0</v>
      </c>
      <c r="AY571" s="104">
        <v>0</v>
      </c>
      <c r="BE571" t="s">
        <v>219</v>
      </c>
      <c r="BF571" s="22">
        <v>0</v>
      </c>
      <c r="BG571" s="22">
        <v>0</v>
      </c>
      <c r="BH571" s="22">
        <v>0</v>
      </c>
      <c r="BI571" s="22">
        <v>0</v>
      </c>
      <c r="BJ571" s="22">
        <v>0</v>
      </c>
      <c r="BK571" s="22">
        <v>0</v>
      </c>
      <c r="BL571" s="22">
        <v>0</v>
      </c>
      <c r="BM571" s="22">
        <v>0</v>
      </c>
      <c r="BN571" s="22">
        <v>0</v>
      </c>
      <c r="BO571" s="22">
        <v>0</v>
      </c>
      <c r="BP571" s="22">
        <v>0</v>
      </c>
    </row>
    <row r="572" spans="1:68" x14ac:dyDescent="0.35">
      <c r="A572" s="96">
        <v>1</v>
      </c>
      <c r="B572" s="96">
        <v>1</v>
      </c>
      <c r="C572" s="96" t="s">
        <v>585</v>
      </c>
      <c r="E572" s="79" t="s">
        <v>42</v>
      </c>
      <c r="F572" s="86">
        <v>2</v>
      </c>
      <c r="G572" s="22">
        <v>0</v>
      </c>
      <c r="H572" s="22">
        <v>0</v>
      </c>
      <c r="I572" s="22">
        <v>1600</v>
      </c>
      <c r="J572" s="22">
        <v>1600</v>
      </c>
      <c r="K572" s="22">
        <v>1600</v>
      </c>
      <c r="L572" s="22">
        <v>1600</v>
      </c>
      <c r="M572" s="22">
        <v>1600</v>
      </c>
      <c r="N572" s="22">
        <v>1600</v>
      </c>
      <c r="O572" s="22">
        <v>1600</v>
      </c>
      <c r="P572" s="22">
        <v>1600</v>
      </c>
      <c r="S572" s="87">
        <v>0</v>
      </c>
      <c r="V572" s="121">
        <v>0</v>
      </c>
      <c r="Y572" s="20"/>
      <c r="Z572" s="20"/>
      <c r="AA572" s="176"/>
      <c r="AB572" s="20"/>
      <c r="AC572" s="20"/>
      <c r="AD572" s="20"/>
      <c r="AE572" s="20"/>
      <c r="AF572" s="20"/>
      <c r="AG572" s="20"/>
      <c r="AH572" s="20"/>
      <c r="AI572" s="20"/>
      <c r="AM572">
        <v>1</v>
      </c>
      <c r="AN572" t="s">
        <v>42</v>
      </c>
      <c r="AP572" s="22">
        <v>0</v>
      </c>
      <c r="AQ572" s="22">
        <v>0</v>
      </c>
      <c r="AR572" s="22">
        <v>1600</v>
      </c>
      <c r="AS572" s="22">
        <v>1600</v>
      </c>
      <c r="AT572" s="22">
        <v>1600</v>
      </c>
      <c r="AU572" s="22">
        <v>1600</v>
      </c>
      <c r="AV572" s="22">
        <v>1600</v>
      </c>
      <c r="AW572" s="22">
        <v>1600</v>
      </c>
      <c r="AX572" s="22">
        <v>1600</v>
      </c>
      <c r="AY572" s="22">
        <v>1600</v>
      </c>
      <c r="BE572" t="s">
        <v>42</v>
      </c>
      <c r="BF572" s="22"/>
      <c r="BG572" s="22">
        <v>0</v>
      </c>
      <c r="BH572" s="22">
        <v>0</v>
      </c>
      <c r="BI572" s="22">
        <v>1600</v>
      </c>
      <c r="BJ572" s="22">
        <v>1600</v>
      </c>
      <c r="BK572" s="22">
        <v>1600</v>
      </c>
      <c r="BL572" s="22">
        <v>1600</v>
      </c>
      <c r="BM572" s="22">
        <v>1600</v>
      </c>
      <c r="BN572" s="22">
        <v>1600</v>
      </c>
      <c r="BO572" s="22">
        <v>1600</v>
      </c>
      <c r="BP572" s="22">
        <v>1600</v>
      </c>
    </row>
    <row r="573" spans="1:68" x14ac:dyDescent="0.35">
      <c r="A573" s="96">
        <v>2</v>
      </c>
      <c r="B573" s="96">
        <v>1</v>
      </c>
      <c r="C573" s="96" t="s">
        <v>585</v>
      </c>
      <c r="E573" s="79" t="s">
        <v>42</v>
      </c>
      <c r="F573" s="86">
        <v>2</v>
      </c>
      <c r="G573" s="22">
        <v>0</v>
      </c>
      <c r="H573" s="22">
        <v>0</v>
      </c>
      <c r="I573" s="22">
        <v>0</v>
      </c>
      <c r="J573" s="22">
        <v>2000</v>
      </c>
      <c r="K573" s="22">
        <v>2000</v>
      </c>
      <c r="L573" s="22">
        <v>2000</v>
      </c>
      <c r="M573" s="22">
        <v>2000</v>
      </c>
      <c r="N573" s="22">
        <v>2000</v>
      </c>
      <c r="O573" s="22">
        <v>2000</v>
      </c>
      <c r="P573" s="22">
        <v>2000</v>
      </c>
      <c r="S573" s="87">
        <v>0</v>
      </c>
      <c r="V573" s="121">
        <v>0</v>
      </c>
      <c r="Y573" s="20"/>
      <c r="Z573" s="20"/>
      <c r="AA573" s="176"/>
      <c r="AB573" s="20"/>
      <c r="AC573" s="20"/>
      <c r="AD573" s="20"/>
      <c r="AE573" s="20"/>
      <c r="AF573" s="20"/>
      <c r="AG573" s="20"/>
      <c r="AH573" s="20"/>
      <c r="AM573">
        <v>2</v>
      </c>
      <c r="AN573" t="s">
        <v>42</v>
      </c>
      <c r="AP573" s="22">
        <v>0</v>
      </c>
      <c r="AQ573" s="22">
        <v>0</v>
      </c>
      <c r="AR573" s="22">
        <v>0</v>
      </c>
      <c r="AS573" s="22">
        <v>2000</v>
      </c>
      <c r="AT573" s="22">
        <v>2000</v>
      </c>
      <c r="AU573" s="22">
        <v>2000</v>
      </c>
      <c r="AV573" s="22">
        <v>2000</v>
      </c>
      <c r="AW573" s="22">
        <v>2000</v>
      </c>
      <c r="AX573" s="22">
        <v>2000</v>
      </c>
      <c r="AY573" s="22">
        <v>2000</v>
      </c>
      <c r="BE573" t="s">
        <v>42</v>
      </c>
      <c r="BF573" s="22"/>
      <c r="BG573" s="22">
        <v>0</v>
      </c>
      <c r="BH573" s="22">
        <v>0</v>
      </c>
      <c r="BI573" s="22">
        <v>0</v>
      </c>
      <c r="BJ573" s="22">
        <v>2000</v>
      </c>
      <c r="BK573" s="22">
        <v>2000</v>
      </c>
      <c r="BL573" s="22">
        <v>2000</v>
      </c>
      <c r="BM573" s="22">
        <v>2000</v>
      </c>
      <c r="BN573" s="22">
        <v>2000</v>
      </c>
      <c r="BO573" s="22">
        <v>2000</v>
      </c>
      <c r="BP573" s="22">
        <v>2000</v>
      </c>
    </row>
    <row r="574" spans="1:68" x14ac:dyDescent="0.35">
      <c r="A574" s="96">
        <v>3</v>
      </c>
      <c r="B574" s="96">
        <v>1</v>
      </c>
      <c r="C574" s="96" t="s">
        <v>585</v>
      </c>
      <c r="E574" s="79" t="s">
        <v>42</v>
      </c>
      <c r="F574" s="86">
        <v>1.5</v>
      </c>
      <c r="G574" s="22">
        <v>0</v>
      </c>
      <c r="H574" s="22">
        <v>0</v>
      </c>
      <c r="I574" s="22">
        <v>1200</v>
      </c>
      <c r="J574" s="22">
        <v>1200</v>
      </c>
      <c r="K574" s="22">
        <v>1200</v>
      </c>
      <c r="L574" s="22">
        <v>1200</v>
      </c>
      <c r="M574" s="22">
        <v>1200</v>
      </c>
      <c r="N574" s="22">
        <v>1200</v>
      </c>
      <c r="O574" s="22">
        <v>1200</v>
      </c>
      <c r="P574" s="22">
        <v>1200</v>
      </c>
      <c r="S574" s="87">
        <v>0</v>
      </c>
      <c r="V574" s="121">
        <v>0</v>
      </c>
      <c r="Y574" s="20"/>
      <c r="Z574" s="20"/>
      <c r="AA574" s="176"/>
      <c r="AB574" s="20"/>
      <c r="AC574" s="20"/>
      <c r="AD574" s="20"/>
      <c r="AE574" s="20"/>
      <c r="AF574" s="20"/>
      <c r="AG574" s="20"/>
      <c r="AH574" s="20"/>
      <c r="AM574">
        <v>3</v>
      </c>
      <c r="AN574" t="s">
        <v>42</v>
      </c>
      <c r="AP574" s="22">
        <v>0</v>
      </c>
      <c r="AQ574" s="22">
        <v>0</v>
      </c>
      <c r="AR574" s="22">
        <v>1200</v>
      </c>
      <c r="AS574" s="22">
        <v>1200</v>
      </c>
      <c r="AT574" s="22">
        <v>1200</v>
      </c>
      <c r="AU574" s="22">
        <v>1200</v>
      </c>
      <c r="AV574" s="22">
        <v>1200</v>
      </c>
      <c r="AW574" s="22">
        <v>1200</v>
      </c>
      <c r="AX574" s="22">
        <v>1200</v>
      </c>
      <c r="AY574" s="22">
        <v>1200</v>
      </c>
      <c r="BE574" t="s">
        <v>42</v>
      </c>
      <c r="BF574" s="22"/>
      <c r="BG574" s="22">
        <v>0</v>
      </c>
      <c r="BH574" s="22">
        <v>0</v>
      </c>
      <c r="BI574" s="22">
        <v>1200</v>
      </c>
      <c r="BJ574" s="22">
        <v>1200</v>
      </c>
      <c r="BK574" s="22">
        <v>1200</v>
      </c>
      <c r="BL574" s="22">
        <v>1200</v>
      </c>
      <c r="BM574" s="22">
        <v>1200</v>
      </c>
      <c r="BN574" s="22">
        <v>1200</v>
      </c>
      <c r="BO574" s="22">
        <v>1200</v>
      </c>
      <c r="BP574" s="22">
        <v>1200</v>
      </c>
    </row>
    <row r="575" spans="1:68" x14ac:dyDescent="0.35">
      <c r="A575" s="96">
        <v>4</v>
      </c>
      <c r="B575" s="96">
        <v>1</v>
      </c>
      <c r="C575" s="96" t="s">
        <v>585</v>
      </c>
      <c r="E575" s="79" t="s">
        <v>42</v>
      </c>
      <c r="F575" s="86">
        <v>0.8</v>
      </c>
      <c r="G575" s="22">
        <v>0</v>
      </c>
      <c r="H575" s="22">
        <v>0</v>
      </c>
      <c r="I575" s="22">
        <v>800</v>
      </c>
      <c r="J575" s="22">
        <v>800</v>
      </c>
      <c r="K575" s="22">
        <v>800</v>
      </c>
      <c r="L575" s="22">
        <v>800</v>
      </c>
      <c r="M575" s="22">
        <v>800</v>
      </c>
      <c r="N575" s="22">
        <v>800</v>
      </c>
      <c r="O575" s="22">
        <v>800</v>
      </c>
      <c r="P575" s="22">
        <v>800</v>
      </c>
      <c r="S575" s="87">
        <v>0</v>
      </c>
      <c r="V575" s="121">
        <v>0</v>
      </c>
      <c r="Y575" s="20"/>
      <c r="Z575" s="20"/>
      <c r="AA575" s="176"/>
      <c r="AB575" s="20"/>
      <c r="AC575" s="20"/>
      <c r="AD575" s="20"/>
      <c r="AE575" s="20"/>
      <c r="AF575" s="20"/>
      <c r="AG575" s="20"/>
      <c r="AH575" s="20"/>
      <c r="AM575">
        <v>4</v>
      </c>
      <c r="AN575" t="s">
        <v>42</v>
      </c>
      <c r="AP575" s="22">
        <v>0</v>
      </c>
      <c r="AQ575" s="22">
        <v>0</v>
      </c>
      <c r="AR575" s="22">
        <v>800</v>
      </c>
      <c r="AS575" s="22">
        <v>800</v>
      </c>
      <c r="AT575" s="22">
        <v>800</v>
      </c>
      <c r="AU575" s="22">
        <v>800</v>
      </c>
      <c r="AV575" s="22">
        <v>800</v>
      </c>
      <c r="AW575" s="22">
        <v>800</v>
      </c>
      <c r="AX575" s="22">
        <v>800</v>
      </c>
      <c r="AY575" s="22">
        <v>800</v>
      </c>
      <c r="BE575" t="s">
        <v>42</v>
      </c>
      <c r="BF575" s="22"/>
      <c r="BG575" s="22">
        <v>0</v>
      </c>
      <c r="BH575" s="22">
        <v>0</v>
      </c>
      <c r="BI575" s="22">
        <v>800</v>
      </c>
      <c r="BJ575" s="22">
        <v>800</v>
      </c>
      <c r="BK575" s="22">
        <v>800</v>
      </c>
      <c r="BL575" s="22">
        <v>800</v>
      </c>
      <c r="BM575" s="22">
        <v>800</v>
      </c>
      <c r="BN575" s="22">
        <v>800</v>
      </c>
      <c r="BO575" s="22">
        <v>800</v>
      </c>
      <c r="BP575" s="22">
        <v>800</v>
      </c>
    </row>
    <row r="576" spans="1:68" x14ac:dyDescent="0.35">
      <c r="A576" s="96">
        <v>5</v>
      </c>
      <c r="B576" s="96">
        <v>1</v>
      </c>
      <c r="C576" s="96" t="s">
        <v>585</v>
      </c>
      <c r="E576" s="79" t="s">
        <v>42</v>
      </c>
      <c r="F576" s="86">
        <v>1.5</v>
      </c>
      <c r="G576" s="22">
        <v>0</v>
      </c>
      <c r="H576" s="22">
        <v>0</v>
      </c>
      <c r="I576" s="22">
        <v>1500</v>
      </c>
      <c r="J576" s="22">
        <v>1500</v>
      </c>
      <c r="K576" s="22">
        <v>1500</v>
      </c>
      <c r="L576" s="22">
        <v>1500</v>
      </c>
      <c r="M576" s="22">
        <v>1500</v>
      </c>
      <c r="N576" s="22">
        <v>1500</v>
      </c>
      <c r="O576" s="22">
        <v>1500</v>
      </c>
      <c r="P576" s="22">
        <v>1500</v>
      </c>
      <c r="S576" s="87">
        <v>0</v>
      </c>
      <c r="V576" s="121">
        <v>0</v>
      </c>
      <c r="Y576" s="20"/>
      <c r="Z576" s="20"/>
      <c r="AA576" s="176"/>
      <c r="AB576" s="20"/>
      <c r="AC576" s="20"/>
      <c r="AD576" s="20"/>
      <c r="AE576" s="20"/>
      <c r="AF576" s="20"/>
      <c r="AG576" s="20"/>
      <c r="AH576" s="20"/>
      <c r="AM576">
        <v>5</v>
      </c>
      <c r="AN576" t="s">
        <v>42</v>
      </c>
      <c r="AP576" s="22">
        <v>0</v>
      </c>
      <c r="AQ576" s="22">
        <v>0</v>
      </c>
      <c r="AR576" s="22">
        <v>1500</v>
      </c>
      <c r="AS576" s="22">
        <v>1500</v>
      </c>
      <c r="AT576" s="22">
        <v>1500</v>
      </c>
      <c r="AU576" s="22">
        <v>1500</v>
      </c>
      <c r="AV576" s="22">
        <v>1500</v>
      </c>
      <c r="AW576" s="22">
        <v>1500</v>
      </c>
      <c r="AX576" s="22">
        <v>1500</v>
      </c>
      <c r="AY576" s="22">
        <v>1500</v>
      </c>
      <c r="BE576" t="s">
        <v>42</v>
      </c>
      <c r="BF576" s="22"/>
      <c r="BG576" s="22">
        <v>0</v>
      </c>
      <c r="BH576" s="22">
        <v>0</v>
      </c>
      <c r="BI576" s="22">
        <v>1500</v>
      </c>
      <c r="BJ576" s="22">
        <v>1500</v>
      </c>
      <c r="BK576" s="22">
        <v>1500</v>
      </c>
      <c r="BL576" s="22">
        <v>1500</v>
      </c>
      <c r="BM576" s="22">
        <v>1500</v>
      </c>
      <c r="BN576" s="22">
        <v>1500</v>
      </c>
      <c r="BO576" s="22">
        <v>1500</v>
      </c>
      <c r="BP576" s="22">
        <v>1500</v>
      </c>
    </row>
    <row r="577" spans="1:68" x14ac:dyDescent="0.35">
      <c r="A577" s="96">
        <v>6</v>
      </c>
      <c r="B577" s="96">
        <v>1</v>
      </c>
      <c r="C577" s="96" t="s">
        <v>529</v>
      </c>
      <c r="E577" s="79" t="s">
        <v>42</v>
      </c>
      <c r="F577" s="86">
        <v>0</v>
      </c>
      <c r="G577" s="22">
        <v>0</v>
      </c>
      <c r="H577" s="22">
        <v>0</v>
      </c>
      <c r="I577" s="22">
        <v>0</v>
      </c>
      <c r="J577" s="22">
        <v>0</v>
      </c>
      <c r="K577" s="22">
        <v>0</v>
      </c>
      <c r="L577" s="22">
        <v>0</v>
      </c>
      <c r="M577" s="22">
        <v>0</v>
      </c>
      <c r="N577" s="22">
        <v>0</v>
      </c>
      <c r="O577" s="22">
        <v>0</v>
      </c>
      <c r="P577" s="22">
        <v>0</v>
      </c>
      <c r="S577" s="87">
        <v>0</v>
      </c>
      <c r="V577" s="121">
        <v>0</v>
      </c>
      <c r="Y577" s="20"/>
      <c r="Z577" s="20"/>
      <c r="AA577" s="176"/>
      <c r="AB577" s="20"/>
      <c r="AC577" s="20"/>
      <c r="AD577" s="20"/>
      <c r="AE577" s="20"/>
      <c r="AF577" s="20"/>
      <c r="AG577" s="20"/>
      <c r="AH577" s="20"/>
      <c r="AM577">
        <v>6</v>
      </c>
      <c r="AN577" t="s">
        <v>42</v>
      </c>
      <c r="AP577" s="22">
        <v>0</v>
      </c>
      <c r="AQ577" s="22">
        <v>0</v>
      </c>
      <c r="AR577" s="22">
        <v>0</v>
      </c>
      <c r="AS577" s="22">
        <v>0</v>
      </c>
      <c r="AT577" s="22">
        <v>0</v>
      </c>
      <c r="AU577" s="22">
        <v>0</v>
      </c>
      <c r="AV577" s="22">
        <v>0</v>
      </c>
      <c r="AW577" s="22">
        <v>0</v>
      </c>
      <c r="AX577" s="22">
        <v>0</v>
      </c>
      <c r="AY577" s="22">
        <v>0</v>
      </c>
      <c r="BE577" t="s">
        <v>42</v>
      </c>
      <c r="BF577" s="22"/>
      <c r="BG577" s="22">
        <v>0</v>
      </c>
      <c r="BH577" s="22">
        <v>0</v>
      </c>
      <c r="BI577" s="22">
        <v>0</v>
      </c>
      <c r="BJ577" s="22">
        <v>0</v>
      </c>
      <c r="BK577" s="22">
        <v>0</v>
      </c>
      <c r="BL577" s="22">
        <v>0</v>
      </c>
      <c r="BM577" s="22">
        <v>0</v>
      </c>
      <c r="BN577" s="22">
        <v>0</v>
      </c>
      <c r="BO577" s="22">
        <v>0</v>
      </c>
      <c r="BP577" s="22">
        <v>0</v>
      </c>
    </row>
    <row r="578" spans="1:68" x14ac:dyDescent="0.35">
      <c r="A578" s="96">
        <v>7</v>
      </c>
      <c r="B578" s="96">
        <v>1</v>
      </c>
      <c r="C578" s="96" t="s">
        <v>235</v>
      </c>
      <c r="E578" s="79" t="s">
        <v>42</v>
      </c>
      <c r="F578" s="86">
        <v>0</v>
      </c>
      <c r="G578" s="22">
        <v>0</v>
      </c>
      <c r="H578" s="22">
        <v>0</v>
      </c>
      <c r="I578" s="22">
        <v>0</v>
      </c>
      <c r="J578" s="22">
        <v>0</v>
      </c>
      <c r="K578" s="22">
        <v>0</v>
      </c>
      <c r="L578" s="22">
        <v>0</v>
      </c>
      <c r="M578" s="22">
        <v>0</v>
      </c>
      <c r="N578" s="22">
        <v>0</v>
      </c>
      <c r="O578" s="22">
        <v>0</v>
      </c>
      <c r="P578" s="22">
        <v>0</v>
      </c>
      <c r="S578" s="87">
        <v>0</v>
      </c>
      <c r="V578" s="121">
        <v>0</v>
      </c>
      <c r="Y578" s="20"/>
      <c r="Z578" s="20"/>
      <c r="AA578" s="176"/>
      <c r="AB578" s="20"/>
      <c r="AC578" s="20"/>
      <c r="AD578" s="20"/>
      <c r="AE578" s="20"/>
      <c r="AF578" s="20"/>
      <c r="AG578" s="20"/>
      <c r="AH578" s="20"/>
      <c r="AM578">
        <v>7</v>
      </c>
      <c r="AN578" t="s">
        <v>42</v>
      </c>
      <c r="AP578" s="22">
        <v>0</v>
      </c>
      <c r="AQ578" s="22">
        <v>0</v>
      </c>
      <c r="AR578" s="22">
        <v>0</v>
      </c>
      <c r="AS578" s="22">
        <v>0</v>
      </c>
      <c r="AT578" s="22">
        <v>0</v>
      </c>
      <c r="AU578" s="22">
        <v>0</v>
      </c>
      <c r="AV578" s="22">
        <v>0</v>
      </c>
      <c r="AW578" s="22">
        <v>0</v>
      </c>
      <c r="AX578" s="22">
        <v>0</v>
      </c>
      <c r="AY578" s="22">
        <v>0</v>
      </c>
      <c r="BE578" t="s">
        <v>42</v>
      </c>
      <c r="BF578" s="22"/>
      <c r="BG578" s="22">
        <v>0</v>
      </c>
      <c r="BH578" s="22">
        <v>0</v>
      </c>
      <c r="BI578" s="22">
        <v>0</v>
      </c>
      <c r="BJ578" s="22">
        <v>0</v>
      </c>
      <c r="BK578" s="22">
        <v>0</v>
      </c>
      <c r="BL578" s="22">
        <v>0</v>
      </c>
      <c r="BM578" s="22">
        <v>0</v>
      </c>
      <c r="BN578" s="22">
        <v>0</v>
      </c>
      <c r="BO578" s="22">
        <v>0</v>
      </c>
      <c r="BP578" s="22">
        <v>0</v>
      </c>
    </row>
    <row r="579" spans="1:68" x14ac:dyDescent="0.35">
      <c r="A579" s="96">
        <v>8</v>
      </c>
      <c r="B579" s="96">
        <v>1</v>
      </c>
      <c r="C579" s="96" t="s">
        <v>234</v>
      </c>
      <c r="E579" s="79" t="s">
        <v>42</v>
      </c>
      <c r="F579" s="86">
        <v>0</v>
      </c>
      <c r="G579" s="22">
        <v>0</v>
      </c>
      <c r="H579" s="22">
        <v>0</v>
      </c>
      <c r="I579" s="22">
        <v>0</v>
      </c>
      <c r="J579" s="22">
        <v>0</v>
      </c>
      <c r="K579" s="22">
        <v>0</v>
      </c>
      <c r="L579" s="22">
        <v>0</v>
      </c>
      <c r="M579" s="22">
        <v>0</v>
      </c>
      <c r="N579" s="22">
        <v>0</v>
      </c>
      <c r="O579" s="22">
        <v>0</v>
      </c>
      <c r="P579" s="22">
        <v>0</v>
      </c>
      <c r="S579" s="87">
        <v>0</v>
      </c>
      <c r="V579" s="121">
        <v>0</v>
      </c>
      <c r="Y579" s="20"/>
      <c r="Z579" s="20"/>
      <c r="AA579" s="176"/>
      <c r="AB579" s="20"/>
      <c r="AC579" s="20"/>
      <c r="AD579" s="20"/>
      <c r="AE579" s="20"/>
      <c r="AF579" s="20"/>
      <c r="AG579" s="20"/>
      <c r="AH579" s="20"/>
      <c r="AM579">
        <v>8</v>
      </c>
      <c r="AN579" t="s">
        <v>42</v>
      </c>
      <c r="AP579" s="22">
        <v>0</v>
      </c>
      <c r="AQ579" s="22">
        <v>0</v>
      </c>
      <c r="AR579" s="22">
        <v>0</v>
      </c>
      <c r="AS579" s="22">
        <v>0</v>
      </c>
      <c r="AT579" s="22">
        <v>0</v>
      </c>
      <c r="AU579" s="22">
        <v>0</v>
      </c>
      <c r="AV579" s="22">
        <v>0</v>
      </c>
      <c r="AW579" s="22">
        <v>0</v>
      </c>
      <c r="AX579" s="22">
        <v>0</v>
      </c>
      <c r="AY579" s="22">
        <v>0</v>
      </c>
      <c r="BE579" t="s">
        <v>42</v>
      </c>
      <c r="BF579" s="22"/>
      <c r="BG579" s="22">
        <v>0</v>
      </c>
      <c r="BH579" s="22">
        <v>0</v>
      </c>
      <c r="BI579" s="22">
        <v>0</v>
      </c>
      <c r="BJ579" s="22">
        <v>0</v>
      </c>
      <c r="BK579" s="22">
        <v>0</v>
      </c>
      <c r="BL579" s="22">
        <v>0</v>
      </c>
      <c r="BM579" s="22">
        <v>0</v>
      </c>
      <c r="BN579" s="22">
        <v>0</v>
      </c>
      <c r="BO579" s="22">
        <v>0</v>
      </c>
      <c r="BP579" s="22">
        <v>0</v>
      </c>
    </row>
    <row r="580" spans="1:68" x14ac:dyDescent="0.35">
      <c r="A580" s="96">
        <v>9</v>
      </c>
      <c r="B580" s="96">
        <v>1</v>
      </c>
      <c r="C580" s="96" t="s">
        <v>529</v>
      </c>
      <c r="E580" s="79" t="s">
        <v>42</v>
      </c>
      <c r="F580" s="86">
        <v>0</v>
      </c>
      <c r="G580" s="22">
        <v>0</v>
      </c>
      <c r="H580" s="22">
        <v>0</v>
      </c>
      <c r="I580" s="22">
        <v>0</v>
      </c>
      <c r="J580" s="22">
        <v>0</v>
      </c>
      <c r="K580" s="22">
        <v>0</v>
      </c>
      <c r="L580" s="22">
        <v>0</v>
      </c>
      <c r="M580" s="22">
        <v>0</v>
      </c>
      <c r="N580" s="22">
        <v>0</v>
      </c>
      <c r="O580" s="22">
        <v>0</v>
      </c>
      <c r="P580" s="22">
        <v>0</v>
      </c>
      <c r="S580" s="87">
        <v>0</v>
      </c>
      <c r="V580" s="121">
        <v>0</v>
      </c>
      <c r="Y580" s="20"/>
      <c r="Z580" s="20"/>
      <c r="AA580" s="176"/>
      <c r="AB580" s="20"/>
      <c r="AC580" s="20"/>
      <c r="AD580" s="20"/>
      <c r="AE580" s="20"/>
      <c r="AF580" s="20"/>
      <c r="AG580" s="20"/>
      <c r="AH580" s="20"/>
      <c r="AM580">
        <v>9</v>
      </c>
      <c r="AN580" t="s">
        <v>42</v>
      </c>
      <c r="AP580" s="22">
        <v>0</v>
      </c>
      <c r="AQ580" s="22">
        <v>0</v>
      </c>
      <c r="AR580" s="22">
        <v>0</v>
      </c>
      <c r="AS580" s="22">
        <v>0</v>
      </c>
      <c r="AT580" s="22">
        <v>0</v>
      </c>
      <c r="AU580" s="22">
        <v>0</v>
      </c>
      <c r="AV580" s="22">
        <v>0</v>
      </c>
      <c r="AW580" s="22">
        <v>0</v>
      </c>
      <c r="AX580" s="22">
        <v>0</v>
      </c>
      <c r="AY580" s="22">
        <v>0</v>
      </c>
      <c r="BE580" t="s">
        <v>42</v>
      </c>
      <c r="BF580" s="22"/>
      <c r="BG580" s="22">
        <v>0</v>
      </c>
      <c r="BH580" s="22">
        <v>0</v>
      </c>
      <c r="BI580" s="22">
        <v>0</v>
      </c>
      <c r="BJ580" s="22">
        <v>0</v>
      </c>
      <c r="BK580" s="22">
        <v>0</v>
      </c>
      <c r="BL580" s="22">
        <v>0</v>
      </c>
      <c r="BM580" s="22">
        <v>0</v>
      </c>
      <c r="BN580" s="22">
        <v>0</v>
      </c>
      <c r="BO580" s="22">
        <v>0</v>
      </c>
      <c r="BP580" s="22">
        <v>0</v>
      </c>
    </row>
    <row r="581" spans="1:68" x14ac:dyDescent="0.35">
      <c r="A581" s="96">
        <v>10</v>
      </c>
      <c r="B581" s="96">
        <v>1</v>
      </c>
      <c r="C581" s="96" t="s">
        <v>235</v>
      </c>
      <c r="E581" s="79" t="s">
        <v>42</v>
      </c>
      <c r="F581" s="86">
        <v>0</v>
      </c>
      <c r="G581" s="22">
        <v>0</v>
      </c>
      <c r="H581" s="22">
        <v>0</v>
      </c>
      <c r="I581" s="22">
        <v>0</v>
      </c>
      <c r="J581" s="22">
        <v>0</v>
      </c>
      <c r="K581" s="22">
        <v>0</v>
      </c>
      <c r="L581" s="22">
        <v>0</v>
      </c>
      <c r="M581" s="22">
        <v>0</v>
      </c>
      <c r="N581" s="22">
        <v>0</v>
      </c>
      <c r="O581" s="22">
        <v>0</v>
      </c>
      <c r="P581" s="22">
        <v>0</v>
      </c>
      <c r="S581" s="87">
        <v>0</v>
      </c>
      <c r="V581" s="121">
        <v>0</v>
      </c>
      <c r="Y581" s="20"/>
      <c r="Z581" s="20"/>
      <c r="AA581" s="176"/>
      <c r="AB581" s="20"/>
      <c r="AC581" s="20"/>
      <c r="AD581" s="20"/>
      <c r="AE581" s="20"/>
      <c r="AF581" s="20"/>
      <c r="AG581" s="20"/>
      <c r="AH581" s="20"/>
      <c r="AM581">
        <v>10</v>
      </c>
      <c r="AN581" t="s">
        <v>42</v>
      </c>
      <c r="AP581" s="22">
        <v>0</v>
      </c>
      <c r="AQ581" s="22">
        <v>0</v>
      </c>
      <c r="AR581" s="22">
        <v>0</v>
      </c>
      <c r="AS581" s="22">
        <v>0</v>
      </c>
      <c r="AT581" s="22">
        <v>0</v>
      </c>
      <c r="AU581" s="22">
        <v>0</v>
      </c>
      <c r="AV581" s="22">
        <v>0</v>
      </c>
      <c r="AW581" s="22">
        <v>0</v>
      </c>
      <c r="AX581" s="22">
        <v>0</v>
      </c>
      <c r="AY581" s="22">
        <v>0</v>
      </c>
      <c r="BE581" t="s">
        <v>42</v>
      </c>
      <c r="BF581" s="22"/>
      <c r="BG581" s="22">
        <v>0</v>
      </c>
      <c r="BH581" s="22">
        <v>0</v>
      </c>
      <c r="BI581" s="22">
        <v>0</v>
      </c>
      <c r="BJ581" s="22">
        <v>0</v>
      </c>
      <c r="BK581" s="22">
        <v>0</v>
      </c>
      <c r="BL581" s="22">
        <v>0</v>
      </c>
      <c r="BM581" s="22">
        <v>0</v>
      </c>
      <c r="BN581" s="22">
        <v>0</v>
      </c>
      <c r="BO581" s="22">
        <v>0</v>
      </c>
      <c r="BP581" s="22">
        <v>0</v>
      </c>
    </row>
    <row r="582" spans="1:68" x14ac:dyDescent="0.35">
      <c r="A582" s="96">
        <v>11</v>
      </c>
      <c r="B582" s="96">
        <v>1</v>
      </c>
      <c r="C582" s="96" t="s">
        <v>251</v>
      </c>
      <c r="E582" s="79" t="s">
        <v>42</v>
      </c>
      <c r="F582" s="86">
        <v>0</v>
      </c>
      <c r="G582" s="22">
        <v>0</v>
      </c>
      <c r="H582" s="22">
        <v>0</v>
      </c>
      <c r="I582" s="22">
        <v>0</v>
      </c>
      <c r="J582" s="22">
        <v>0</v>
      </c>
      <c r="K582" s="22">
        <v>0</v>
      </c>
      <c r="L582" s="22">
        <v>0</v>
      </c>
      <c r="M582" s="22">
        <v>0</v>
      </c>
      <c r="N582" s="22">
        <v>0</v>
      </c>
      <c r="O582" s="22">
        <v>0</v>
      </c>
      <c r="P582" s="22">
        <v>0</v>
      </c>
      <c r="S582" s="87">
        <v>0</v>
      </c>
      <c r="V582" s="121">
        <v>0</v>
      </c>
      <c r="Y582" s="20"/>
      <c r="Z582" s="20"/>
      <c r="AA582" s="176"/>
      <c r="AB582" s="20"/>
      <c r="AC582" s="20"/>
      <c r="AD582" s="20"/>
      <c r="AE582" s="20"/>
      <c r="AF582" s="20"/>
      <c r="AG582" s="20"/>
      <c r="AH582" s="20"/>
      <c r="AM582">
        <v>11</v>
      </c>
      <c r="AN582" t="s">
        <v>42</v>
      </c>
      <c r="AP582" s="22">
        <v>0</v>
      </c>
      <c r="AQ582" s="22">
        <v>0</v>
      </c>
      <c r="AR582" s="22">
        <v>0</v>
      </c>
      <c r="AS582" s="22">
        <v>0</v>
      </c>
      <c r="AT582" s="22">
        <v>0</v>
      </c>
      <c r="AU582" s="22">
        <v>0</v>
      </c>
      <c r="AV582" s="22">
        <v>0</v>
      </c>
      <c r="AW582" s="22">
        <v>0</v>
      </c>
      <c r="AX582" s="22">
        <v>0</v>
      </c>
      <c r="AY582" s="22">
        <v>0</v>
      </c>
      <c r="BE582" t="s">
        <v>42</v>
      </c>
      <c r="BF582" s="22"/>
      <c r="BG582" s="22">
        <v>0</v>
      </c>
      <c r="BH582" s="22">
        <v>0</v>
      </c>
      <c r="BI582" s="22">
        <v>0</v>
      </c>
      <c r="BJ582" s="22">
        <v>0</v>
      </c>
      <c r="BK582" s="22">
        <v>0</v>
      </c>
      <c r="BL582" s="22">
        <v>0</v>
      </c>
      <c r="BM582" s="22">
        <v>0</v>
      </c>
      <c r="BN582" s="22">
        <v>0</v>
      </c>
      <c r="BO582" s="22">
        <v>0</v>
      </c>
      <c r="BP582" s="22">
        <v>0</v>
      </c>
    </row>
    <row r="583" spans="1:68" x14ac:dyDescent="0.35">
      <c r="A583" s="96">
        <v>12</v>
      </c>
      <c r="B583" s="96">
        <v>1</v>
      </c>
      <c r="C583" s="96" t="s">
        <v>234</v>
      </c>
      <c r="E583" s="79" t="s">
        <v>42</v>
      </c>
      <c r="F583" s="86">
        <v>0</v>
      </c>
      <c r="G583" s="22">
        <v>0</v>
      </c>
      <c r="H583" s="22">
        <v>0</v>
      </c>
      <c r="I583" s="22">
        <v>0</v>
      </c>
      <c r="J583" s="22">
        <v>0</v>
      </c>
      <c r="K583" s="22">
        <v>0</v>
      </c>
      <c r="L583" s="22">
        <v>0</v>
      </c>
      <c r="M583" s="22">
        <v>0</v>
      </c>
      <c r="N583" s="22">
        <v>0</v>
      </c>
      <c r="O583" s="22">
        <v>0</v>
      </c>
      <c r="P583" s="22">
        <v>0</v>
      </c>
      <c r="S583" s="87">
        <v>0</v>
      </c>
      <c r="V583" s="121">
        <v>0</v>
      </c>
      <c r="Y583" s="20"/>
      <c r="Z583" s="20"/>
      <c r="AA583" s="176"/>
      <c r="AB583" s="20"/>
      <c r="AC583" s="20"/>
      <c r="AD583" s="20"/>
      <c r="AE583" s="20"/>
      <c r="AF583" s="20"/>
      <c r="AG583" s="20"/>
      <c r="AH583" s="20"/>
      <c r="AM583">
        <v>12</v>
      </c>
      <c r="AN583" t="s">
        <v>42</v>
      </c>
      <c r="AP583" s="22">
        <v>0</v>
      </c>
      <c r="AQ583" s="22">
        <v>0</v>
      </c>
      <c r="AR583" s="22">
        <v>0</v>
      </c>
      <c r="AS583" s="22">
        <v>0</v>
      </c>
      <c r="AT583" s="22">
        <v>0</v>
      </c>
      <c r="AU583" s="22">
        <v>0</v>
      </c>
      <c r="AV583" s="22">
        <v>0</v>
      </c>
      <c r="AW583" s="22">
        <v>0</v>
      </c>
      <c r="AX583" s="22">
        <v>0</v>
      </c>
      <c r="AY583" s="22">
        <v>0</v>
      </c>
      <c r="BE583" t="s">
        <v>42</v>
      </c>
      <c r="BF583" s="22"/>
      <c r="BG583" s="22">
        <v>0</v>
      </c>
      <c r="BH583" s="22">
        <v>0</v>
      </c>
      <c r="BI583" s="22">
        <v>0</v>
      </c>
      <c r="BJ583" s="22">
        <v>0</v>
      </c>
      <c r="BK583" s="22">
        <v>0</v>
      </c>
      <c r="BL583" s="22">
        <v>0</v>
      </c>
      <c r="BM583" s="22">
        <v>0</v>
      </c>
      <c r="BN583" s="22">
        <v>0</v>
      </c>
      <c r="BO583" s="22">
        <v>0</v>
      </c>
      <c r="BP583" s="22">
        <v>0</v>
      </c>
    </row>
    <row r="584" spans="1:68" x14ac:dyDescent="0.35">
      <c r="A584" s="96">
        <v>13</v>
      </c>
      <c r="B584" s="96">
        <v>1</v>
      </c>
      <c r="C584" s="96" t="s">
        <v>251</v>
      </c>
      <c r="E584" s="79" t="s">
        <v>42</v>
      </c>
      <c r="F584" s="86">
        <v>0</v>
      </c>
      <c r="G584" s="22">
        <v>0</v>
      </c>
      <c r="H584" s="22">
        <v>0</v>
      </c>
      <c r="I584" s="22">
        <v>0</v>
      </c>
      <c r="J584" s="22">
        <v>0</v>
      </c>
      <c r="K584" s="22">
        <v>0</v>
      </c>
      <c r="L584" s="22">
        <v>0</v>
      </c>
      <c r="M584" s="22">
        <v>0</v>
      </c>
      <c r="N584" s="22">
        <v>0</v>
      </c>
      <c r="O584" s="22">
        <v>0</v>
      </c>
      <c r="P584" s="22">
        <v>0</v>
      </c>
      <c r="S584" s="87">
        <v>0</v>
      </c>
      <c r="V584" s="121">
        <v>0</v>
      </c>
      <c r="Y584" s="20"/>
      <c r="Z584" s="20"/>
      <c r="AA584" s="176"/>
      <c r="AB584" s="20"/>
      <c r="AC584" s="20"/>
      <c r="AD584" s="20"/>
      <c r="AE584" s="20"/>
      <c r="AF584" s="20"/>
      <c r="AG584" s="20"/>
      <c r="AH584" s="20"/>
      <c r="AM584">
        <v>13</v>
      </c>
      <c r="AN584" t="s">
        <v>42</v>
      </c>
      <c r="AP584" s="22">
        <v>0</v>
      </c>
      <c r="AQ584" s="22">
        <v>0</v>
      </c>
      <c r="AR584" s="22">
        <v>0</v>
      </c>
      <c r="AS584" s="22">
        <v>0</v>
      </c>
      <c r="AT584" s="22">
        <v>0</v>
      </c>
      <c r="AU584" s="22">
        <v>0</v>
      </c>
      <c r="AV584" s="22">
        <v>0</v>
      </c>
      <c r="AW584" s="22">
        <v>0</v>
      </c>
      <c r="AX584" s="22">
        <v>0</v>
      </c>
      <c r="AY584" s="22">
        <v>0</v>
      </c>
      <c r="BE584" t="s">
        <v>42</v>
      </c>
      <c r="BF584" s="22"/>
      <c r="BG584" s="22">
        <v>0</v>
      </c>
      <c r="BH584" s="22">
        <v>0</v>
      </c>
      <c r="BI584" s="22">
        <v>0</v>
      </c>
      <c r="BJ584" s="22">
        <v>0</v>
      </c>
      <c r="BK584" s="22">
        <v>0</v>
      </c>
      <c r="BL584" s="22">
        <v>0</v>
      </c>
      <c r="BM584" s="22">
        <v>0</v>
      </c>
      <c r="BN584" s="22">
        <v>0</v>
      </c>
      <c r="BO584" s="22">
        <v>0</v>
      </c>
      <c r="BP584" s="22">
        <v>0</v>
      </c>
    </row>
    <row r="585" spans="1:68" x14ac:dyDescent="0.35">
      <c r="A585" s="96">
        <v>14</v>
      </c>
      <c r="B585" s="96">
        <v>1</v>
      </c>
      <c r="C585" s="96" t="s">
        <v>251</v>
      </c>
      <c r="E585" s="79" t="s">
        <v>42</v>
      </c>
      <c r="F585" s="86">
        <v>0</v>
      </c>
      <c r="G585" s="22">
        <v>0</v>
      </c>
      <c r="H585" s="22">
        <v>0</v>
      </c>
      <c r="I585" s="22">
        <v>0</v>
      </c>
      <c r="J585" s="22">
        <v>0</v>
      </c>
      <c r="K585" s="22">
        <v>0</v>
      </c>
      <c r="L585" s="22">
        <v>0</v>
      </c>
      <c r="M585" s="22">
        <v>0</v>
      </c>
      <c r="N585" s="22">
        <v>0</v>
      </c>
      <c r="O585" s="22">
        <v>0</v>
      </c>
      <c r="P585" s="22">
        <v>0</v>
      </c>
      <c r="S585" s="87">
        <v>0</v>
      </c>
      <c r="V585" s="121">
        <v>0</v>
      </c>
      <c r="Y585" s="20"/>
      <c r="Z585" s="20"/>
      <c r="AA585" s="176"/>
      <c r="AB585" s="20"/>
      <c r="AC585" s="20"/>
      <c r="AD585" s="20"/>
      <c r="AE585" s="20"/>
      <c r="AF585" s="20"/>
      <c r="AG585" s="20"/>
      <c r="AH585" s="20"/>
      <c r="AM585">
        <v>14</v>
      </c>
      <c r="AN585" t="s">
        <v>42</v>
      </c>
      <c r="AP585" s="22">
        <v>0</v>
      </c>
      <c r="AQ585" s="22">
        <v>0</v>
      </c>
      <c r="AR585" s="22">
        <v>0</v>
      </c>
      <c r="AS585" s="22">
        <v>0</v>
      </c>
      <c r="AT585" s="22">
        <v>0</v>
      </c>
      <c r="AU585" s="22">
        <v>0</v>
      </c>
      <c r="AV585" s="22">
        <v>0</v>
      </c>
      <c r="AW585" s="22">
        <v>0</v>
      </c>
      <c r="AX585" s="22">
        <v>0</v>
      </c>
      <c r="AY585" s="22">
        <v>0</v>
      </c>
      <c r="BE585" t="s">
        <v>42</v>
      </c>
      <c r="BF585" s="22"/>
      <c r="BG585" s="22">
        <v>0</v>
      </c>
      <c r="BH585" s="22">
        <v>0</v>
      </c>
      <c r="BI585" s="22">
        <v>0</v>
      </c>
      <c r="BJ585" s="22">
        <v>0</v>
      </c>
      <c r="BK585" s="22">
        <v>0</v>
      </c>
      <c r="BL585" s="22">
        <v>0</v>
      </c>
      <c r="BM585" s="22">
        <v>0</v>
      </c>
      <c r="BN585" s="22">
        <v>0</v>
      </c>
      <c r="BO585" s="22">
        <v>0</v>
      </c>
      <c r="BP585" s="22">
        <v>0</v>
      </c>
    </row>
    <row r="586" spans="1:68" x14ac:dyDescent="0.35">
      <c r="A586" s="96">
        <v>15</v>
      </c>
      <c r="B586" s="96">
        <v>1</v>
      </c>
      <c r="C586" s="96" t="s">
        <v>235</v>
      </c>
      <c r="E586" s="79" t="s">
        <v>42</v>
      </c>
      <c r="F586" s="86">
        <v>0</v>
      </c>
      <c r="G586" s="22">
        <v>0</v>
      </c>
      <c r="H586" s="22">
        <v>0</v>
      </c>
      <c r="I586" s="22">
        <v>0</v>
      </c>
      <c r="J586" s="22">
        <v>0</v>
      </c>
      <c r="K586" s="22">
        <v>0</v>
      </c>
      <c r="L586" s="22">
        <v>0</v>
      </c>
      <c r="M586" s="22">
        <v>0</v>
      </c>
      <c r="N586" s="22">
        <v>0</v>
      </c>
      <c r="O586" s="22">
        <v>0</v>
      </c>
      <c r="P586" s="22">
        <v>0</v>
      </c>
      <c r="S586" s="87">
        <v>0</v>
      </c>
      <c r="V586" s="121">
        <v>0</v>
      </c>
      <c r="Y586" s="20"/>
      <c r="Z586" s="20"/>
      <c r="AA586" s="176"/>
      <c r="AB586" s="20"/>
      <c r="AC586" s="20"/>
      <c r="AD586" s="20"/>
      <c r="AE586" s="20"/>
      <c r="AF586" s="20"/>
      <c r="AG586" s="20"/>
      <c r="AH586" s="20"/>
      <c r="AM586">
        <v>15</v>
      </c>
      <c r="AN586" t="s">
        <v>42</v>
      </c>
      <c r="AP586" s="22">
        <v>0</v>
      </c>
      <c r="AQ586" s="22">
        <v>0</v>
      </c>
      <c r="AR586" s="22">
        <v>0</v>
      </c>
      <c r="AS586" s="22">
        <v>0</v>
      </c>
      <c r="AT586" s="22">
        <v>0</v>
      </c>
      <c r="AU586" s="22">
        <v>0</v>
      </c>
      <c r="AV586" s="22">
        <v>0</v>
      </c>
      <c r="AW586" s="22">
        <v>0</v>
      </c>
      <c r="AX586" s="22">
        <v>0</v>
      </c>
      <c r="AY586" s="22">
        <v>0</v>
      </c>
      <c r="BE586" t="s">
        <v>42</v>
      </c>
      <c r="BF586" s="22"/>
      <c r="BG586" s="22">
        <v>0</v>
      </c>
      <c r="BH586" s="22">
        <v>0</v>
      </c>
      <c r="BI586" s="22">
        <v>0</v>
      </c>
      <c r="BJ586" s="22">
        <v>0</v>
      </c>
      <c r="BK586" s="22">
        <v>0</v>
      </c>
      <c r="BL586" s="22">
        <v>0</v>
      </c>
      <c r="BM586" s="22">
        <v>0</v>
      </c>
      <c r="BN586" s="22">
        <v>0</v>
      </c>
      <c r="BO586" s="22">
        <v>0</v>
      </c>
      <c r="BP586" s="22">
        <v>0</v>
      </c>
    </row>
    <row r="587" spans="1:68" x14ac:dyDescent="0.35">
      <c r="A587" s="96">
        <v>16</v>
      </c>
      <c r="B587" s="96">
        <v>2</v>
      </c>
      <c r="C587" s="96" t="s">
        <v>585</v>
      </c>
      <c r="E587" s="79" t="s">
        <v>42</v>
      </c>
      <c r="F587" s="86">
        <v>0.8</v>
      </c>
      <c r="G587" s="22">
        <v>0</v>
      </c>
      <c r="H587" s="22">
        <v>0</v>
      </c>
      <c r="I587" s="22">
        <v>0</v>
      </c>
      <c r="J587" s="22">
        <v>800</v>
      </c>
      <c r="K587" s="22">
        <v>800</v>
      </c>
      <c r="L587" s="22">
        <v>800</v>
      </c>
      <c r="M587" s="22">
        <v>800</v>
      </c>
      <c r="N587" s="22">
        <v>800</v>
      </c>
      <c r="O587" s="22">
        <v>800</v>
      </c>
      <c r="P587" s="22">
        <v>800</v>
      </c>
      <c r="S587" s="87">
        <v>0</v>
      </c>
      <c r="V587" s="121">
        <v>0</v>
      </c>
      <c r="Y587" s="20"/>
      <c r="Z587" s="20"/>
      <c r="AA587" s="176"/>
      <c r="AB587" s="20"/>
      <c r="AC587" s="20"/>
      <c r="AD587" s="20"/>
      <c r="AE587" s="20"/>
      <c r="AF587" s="20"/>
      <c r="AG587" s="20"/>
      <c r="AH587" s="20"/>
      <c r="AM587">
        <v>16</v>
      </c>
      <c r="AN587" t="s">
        <v>42</v>
      </c>
      <c r="AP587" s="22">
        <v>0</v>
      </c>
      <c r="AQ587" s="22">
        <v>0</v>
      </c>
      <c r="AR587" s="22">
        <v>0</v>
      </c>
      <c r="AS587" s="22">
        <v>800</v>
      </c>
      <c r="AT587" s="22">
        <v>800</v>
      </c>
      <c r="AU587" s="22">
        <v>800</v>
      </c>
      <c r="AV587" s="22">
        <v>800</v>
      </c>
      <c r="AW587" s="22">
        <v>800</v>
      </c>
      <c r="AX587" s="22">
        <v>800</v>
      </c>
      <c r="AY587" s="22">
        <v>800</v>
      </c>
      <c r="BE587" t="s">
        <v>42</v>
      </c>
      <c r="BF587" s="22"/>
      <c r="BG587" s="22">
        <v>0</v>
      </c>
      <c r="BH587" s="22">
        <v>0</v>
      </c>
      <c r="BI587" s="22">
        <v>0</v>
      </c>
      <c r="BJ587" s="22">
        <v>800</v>
      </c>
      <c r="BK587" s="22">
        <v>800</v>
      </c>
      <c r="BL587" s="22">
        <v>800</v>
      </c>
      <c r="BM587" s="22">
        <v>800</v>
      </c>
      <c r="BN587" s="22">
        <v>800</v>
      </c>
      <c r="BO587" s="22">
        <v>800</v>
      </c>
      <c r="BP587" s="22">
        <v>800</v>
      </c>
    </row>
    <row r="588" spans="1:68" x14ac:dyDescent="0.35">
      <c r="A588" s="96">
        <v>17</v>
      </c>
      <c r="B588" s="96">
        <v>2</v>
      </c>
      <c r="C588" s="96" t="s">
        <v>585</v>
      </c>
      <c r="E588" s="79" t="s">
        <v>42</v>
      </c>
      <c r="F588" s="86">
        <v>2</v>
      </c>
      <c r="G588" s="22">
        <v>0</v>
      </c>
      <c r="H588" s="22">
        <v>0</v>
      </c>
      <c r="I588" s="22">
        <v>0</v>
      </c>
      <c r="J588" s="22">
        <v>1600</v>
      </c>
      <c r="K588" s="22">
        <v>1600</v>
      </c>
      <c r="L588" s="22">
        <v>1600</v>
      </c>
      <c r="M588" s="22">
        <v>1600</v>
      </c>
      <c r="N588" s="22">
        <v>1600</v>
      </c>
      <c r="O588" s="22">
        <v>1600</v>
      </c>
      <c r="P588" s="22">
        <v>1600</v>
      </c>
      <c r="S588" s="87">
        <v>0</v>
      </c>
      <c r="V588" s="121">
        <v>0</v>
      </c>
      <c r="Y588" s="20"/>
      <c r="Z588" s="20"/>
      <c r="AA588" s="176"/>
      <c r="AB588" s="20"/>
      <c r="AC588" s="20"/>
      <c r="AD588" s="20"/>
      <c r="AE588" s="20"/>
      <c r="AF588" s="20"/>
      <c r="AG588" s="20"/>
      <c r="AH588" s="20"/>
      <c r="AM588">
        <v>17</v>
      </c>
      <c r="AN588" t="s">
        <v>42</v>
      </c>
      <c r="AP588" s="22">
        <v>0</v>
      </c>
      <c r="AQ588" s="22">
        <v>0</v>
      </c>
      <c r="AR588" s="22">
        <v>0</v>
      </c>
      <c r="AS588" s="22">
        <v>1600</v>
      </c>
      <c r="AT588" s="22">
        <v>1600</v>
      </c>
      <c r="AU588" s="22">
        <v>1600</v>
      </c>
      <c r="AV588" s="22">
        <v>1600</v>
      </c>
      <c r="AW588" s="22">
        <v>1600</v>
      </c>
      <c r="AX588" s="22">
        <v>1600</v>
      </c>
      <c r="AY588" s="22">
        <v>1600</v>
      </c>
      <c r="BE588" t="s">
        <v>42</v>
      </c>
      <c r="BF588" s="22"/>
      <c r="BG588" s="22">
        <v>0</v>
      </c>
      <c r="BH588" s="22">
        <v>0</v>
      </c>
      <c r="BI588" s="22">
        <v>0</v>
      </c>
      <c r="BJ588" s="22">
        <v>1600</v>
      </c>
      <c r="BK588" s="22">
        <v>1600</v>
      </c>
      <c r="BL588" s="22">
        <v>1600</v>
      </c>
      <c r="BM588" s="22">
        <v>1600</v>
      </c>
      <c r="BN588" s="22">
        <v>1600</v>
      </c>
      <c r="BO588" s="22">
        <v>1600</v>
      </c>
      <c r="BP588" s="22">
        <v>1600</v>
      </c>
    </row>
    <row r="589" spans="1:68" x14ac:dyDescent="0.35">
      <c r="A589" s="96">
        <v>18</v>
      </c>
      <c r="B589" s="96">
        <v>2</v>
      </c>
      <c r="C589" s="96" t="s">
        <v>584</v>
      </c>
      <c r="E589" s="79" t="s">
        <v>42</v>
      </c>
      <c r="F589" s="86">
        <v>0</v>
      </c>
      <c r="G589" s="22">
        <v>0</v>
      </c>
      <c r="H589" s="22">
        <v>0</v>
      </c>
      <c r="I589" s="22">
        <v>2000</v>
      </c>
      <c r="J589" s="22">
        <v>2000</v>
      </c>
      <c r="K589" s="22">
        <v>2000</v>
      </c>
      <c r="L589" s="22">
        <v>2000</v>
      </c>
      <c r="M589" s="22">
        <v>2000</v>
      </c>
      <c r="N589" s="22">
        <v>2000</v>
      </c>
      <c r="O589" s="22">
        <v>2000</v>
      </c>
      <c r="P589" s="22">
        <v>2000</v>
      </c>
      <c r="S589" s="87">
        <v>0.05</v>
      </c>
      <c r="V589" s="121">
        <v>0</v>
      </c>
      <c r="Y589" s="20"/>
      <c r="Z589" s="20"/>
      <c r="AA589" s="176"/>
      <c r="AB589" s="20"/>
      <c r="AC589" s="20"/>
      <c r="AD589" s="20"/>
      <c r="AE589" s="20"/>
      <c r="AF589" s="20"/>
      <c r="AG589" s="20"/>
      <c r="AH589" s="20"/>
      <c r="AM589">
        <v>18</v>
      </c>
      <c r="AN589" t="s">
        <v>42</v>
      </c>
      <c r="AP589" s="22">
        <v>0</v>
      </c>
      <c r="AQ589" s="22">
        <v>0</v>
      </c>
      <c r="AR589" s="22">
        <v>2000</v>
      </c>
      <c r="AS589" s="22">
        <v>2000</v>
      </c>
      <c r="AT589" s="22">
        <v>2000</v>
      </c>
      <c r="AU589" s="22">
        <v>2000</v>
      </c>
      <c r="AV589" s="22">
        <v>2000</v>
      </c>
      <c r="AW589" s="22">
        <v>2000</v>
      </c>
      <c r="AX589" s="22">
        <v>2000</v>
      </c>
      <c r="AY589" s="22">
        <v>2000</v>
      </c>
      <c r="BE589" t="s">
        <v>42</v>
      </c>
      <c r="BF589" s="22"/>
      <c r="BG589" s="22">
        <v>0</v>
      </c>
      <c r="BH589" s="22">
        <v>0</v>
      </c>
      <c r="BI589" s="22">
        <v>2000</v>
      </c>
      <c r="BJ589" s="22">
        <v>2000</v>
      </c>
      <c r="BK589" s="22">
        <v>2000</v>
      </c>
      <c r="BL589" s="22">
        <v>2000</v>
      </c>
      <c r="BM589" s="22">
        <v>2000</v>
      </c>
      <c r="BN589" s="22">
        <v>2000</v>
      </c>
      <c r="BO589" s="22">
        <v>2000</v>
      </c>
      <c r="BP589" s="22">
        <v>2000</v>
      </c>
    </row>
    <row r="590" spans="1:68" x14ac:dyDescent="0.35">
      <c r="A590" s="96">
        <v>19</v>
      </c>
      <c r="B590" s="96">
        <v>2</v>
      </c>
      <c r="C590" s="96" t="s">
        <v>585</v>
      </c>
      <c r="E590" s="79" t="s">
        <v>42</v>
      </c>
      <c r="F590" s="86">
        <v>0.8</v>
      </c>
      <c r="G590" s="22">
        <v>0</v>
      </c>
      <c r="H590" s="22">
        <v>0</v>
      </c>
      <c r="I590" s="22">
        <v>0</v>
      </c>
      <c r="J590" s="22">
        <v>800</v>
      </c>
      <c r="K590" s="22">
        <v>800</v>
      </c>
      <c r="L590" s="22">
        <v>800</v>
      </c>
      <c r="M590" s="22">
        <v>800</v>
      </c>
      <c r="N590" s="22">
        <v>800</v>
      </c>
      <c r="O590" s="22">
        <v>800</v>
      </c>
      <c r="P590" s="22">
        <v>800</v>
      </c>
      <c r="S590" s="87">
        <v>0</v>
      </c>
      <c r="V590" s="121">
        <v>0</v>
      </c>
      <c r="Y590" s="20"/>
      <c r="Z590" s="20"/>
      <c r="AA590" s="176"/>
      <c r="AB590" s="20"/>
      <c r="AC590" s="20"/>
      <c r="AD590" s="20"/>
      <c r="AE590" s="20"/>
      <c r="AF590" s="20"/>
      <c r="AG590" s="20"/>
      <c r="AH590" s="20"/>
      <c r="AM590">
        <v>19</v>
      </c>
      <c r="AN590" t="s">
        <v>42</v>
      </c>
      <c r="AP590" s="22">
        <v>0</v>
      </c>
      <c r="AQ590" s="22">
        <v>0</v>
      </c>
      <c r="AR590" s="22">
        <v>0</v>
      </c>
      <c r="AS590" s="22">
        <v>800</v>
      </c>
      <c r="AT590" s="22">
        <v>800</v>
      </c>
      <c r="AU590" s="22">
        <v>800</v>
      </c>
      <c r="AV590" s="22">
        <v>800</v>
      </c>
      <c r="AW590" s="22">
        <v>800</v>
      </c>
      <c r="AX590" s="22">
        <v>800</v>
      </c>
      <c r="AY590" s="22">
        <v>800</v>
      </c>
      <c r="BE590" t="s">
        <v>42</v>
      </c>
      <c r="BF590" s="22"/>
      <c r="BG590" s="22">
        <v>0</v>
      </c>
      <c r="BH590" s="22">
        <v>0</v>
      </c>
      <c r="BI590" s="22">
        <v>0</v>
      </c>
      <c r="BJ590" s="22">
        <v>800</v>
      </c>
      <c r="BK590" s="22">
        <v>800</v>
      </c>
      <c r="BL590" s="22">
        <v>800</v>
      </c>
      <c r="BM590" s="22">
        <v>800</v>
      </c>
      <c r="BN590" s="22">
        <v>800</v>
      </c>
      <c r="BO590" s="22">
        <v>800</v>
      </c>
      <c r="BP590" s="22">
        <v>800</v>
      </c>
    </row>
    <row r="591" spans="1:68" x14ac:dyDescent="0.35">
      <c r="A591" s="96">
        <v>20</v>
      </c>
      <c r="B591" s="96">
        <v>2</v>
      </c>
      <c r="C591" s="96" t="s">
        <v>585</v>
      </c>
      <c r="E591" s="79" t="s">
        <v>42</v>
      </c>
      <c r="F591" s="86">
        <v>1.5</v>
      </c>
      <c r="G591" s="22">
        <v>0</v>
      </c>
      <c r="H591" s="22">
        <v>0</v>
      </c>
      <c r="I591" s="22">
        <v>0</v>
      </c>
      <c r="J591" s="22">
        <v>0</v>
      </c>
      <c r="K591" s="22">
        <v>1500</v>
      </c>
      <c r="L591" s="22">
        <v>1500</v>
      </c>
      <c r="M591" s="22">
        <v>1500</v>
      </c>
      <c r="N591" s="22">
        <v>1500</v>
      </c>
      <c r="O591" s="22">
        <v>1500</v>
      </c>
      <c r="P591" s="22">
        <v>1500</v>
      </c>
      <c r="S591" s="87">
        <v>0</v>
      </c>
      <c r="V591" s="121">
        <v>0</v>
      </c>
      <c r="Y591" s="20"/>
      <c r="Z591" s="20"/>
      <c r="AA591" s="176"/>
      <c r="AB591" s="20"/>
      <c r="AC591" s="20"/>
      <c r="AD591" s="20"/>
      <c r="AE591" s="20"/>
      <c r="AF591" s="20"/>
      <c r="AG591" s="20"/>
      <c r="AH591" s="20"/>
      <c r="AM591">
        <v>20</v>
      </c>
      <c r="AN591" t="s">
        <v>42</v>
      </c>
      <c r="AP591" s="22">
        <v>0</v>
      </c>
      <c r="AQ591" s="22">
        <v>0</v>
      </c>
      <c r="AR591" s="22">
        <v>0</v>
      </c>
      <c r="AS591" s="22">
        <v>0</v>
      </c>
      <c r="AT591" s="22">
        <v>1500</v>
      </c>
      <c r="AU591" s="22">
        <v>1500</v>
      </c>
      <c r="AV591" s="22">
        <v>1500</v>
      </c>
      <c r="AW591" s="22">
        <v>1500</v>
      </c>
      <c r="AX591" s="22">
        <v>1500</v>
      </c>
      <c r="AY591" s="22">
        <v>1500</v>
      </c>
      <c r="BE591" t="s">
        <v>42</v>
      </c>
      <c r="BF591" s="22"/>
      <c r="BG591" s="22">
        <v>0</v>
      </c>
      <c r="BH591" s="22">
        <v>0</v>
      </c>
      <c r="BI591" s="22">
        <v>0</v>
      </c>
      <c r="BJ591" s="22">
        <v>0</v>
      </c>
      <c r="BK591" s="22">
        <v>1500</v>
      </c>
      <c r="BL591" s="22">
        <v>1500</v>
      </c>
      <c r="BM591" s="22">
        <v>1500</v>
      </c>
      <c r="BN591" s="22">
        <v>1500</v>
      </c>
      <c r="BO591" s="22">
        <v>1500</v>
      </c>
      <c r="BP591" s="22">
        <v>1500</v>
      </c>
    </row>
    <row r="592" spans="1:68" x14ac:dyDescent="0.35">
      <c r="A592" s="96">
        <v>21</v>
      </c>
      <c r="B592" s="96">
        <v>2</v>
      </c>
      <c r="C592" s="96" t="s">
        <v>234</v>
      </c>
      <c r="E592" s="79" t="s">
        <v>42</v>
      </c>
      <c r="F592" s="86">
        <v>0</v>
      </c>
      <c r="G592" s="22">
        <v>0</v>
      </c>
      <c r="H592" s="22">
        <v>0</v>
      </c>
      <c r="I592" s="22">
        <v>0</v>
      </c>
      <c r="J592" s="22">
        <v>0</v>
      </c>
      <c r="K592" s="22">
        <v>0</v>
      </c>
      <c r="L592" s="22">
        <v>0</v>
      </c>
      <c r="M592" s="22">
        <v>0</v>
      </c>
      <c r="N592" s="22">
        <v>0</v>
      </c>
      <c r="O592" s="22">
        <v>0</v>
      </c>
      <c r="P592" s="22">
        <v>0</v>
      </c>
      <c r="S592" s="87">
        <v>0</v>
      </c>
      <c r="V592" s="121">
        <v>0</v>
      </c>
      <c r="Y592" s="20"/>
      <c r="Z592" s="20"/>
      <c r="AA592" s="176"/>
      <c r="AB592" s="20"/>
      <c r="AC592" s="20"/>
      <c r="AD592" s="20"/>
      <c r="AE592" s="20"/>
      <c r="AF592" s="20"/>
      <c r="AG592" s="20"/>
      <c r="AH592" s="20"/>
      <c r="AM592">
        <v>21</v>
      </c>
      <c r="AN592" t="s">
        <v>42</v>
      </c>
      <c r="AP592" s="22">
        <v>0</v>
      </c>
      <c r="AQ592" s="22">
        <v>0</v>
      </c>
      <c r="AR592" s="22">
        <v>0</v>
      </c>
      <c r="AS592" s="22">
        <v>0</v>
      </c>
      <c r="AT592" s="22">
        <v>0</v>
      </c>
      <c r="AU592" s="22">
        <v>0</v>
      </c>
      <c r="AV592" s="22">
        <v>0</v>
      </c>
      <c r="AW592" s="22">
        <v>0</v>
      </c>
      <c r="AX592" s="22">
        <v>0</v>
      </c>
      <c r="AY592" s="22">
        <v>0</v>
      </c>
      <c r="BE592" t="s">
        <v>42</v>
      </c>
      <c r="BF592" s="22"/>
      <c r="BG592" s="22">
        <v>0</v>
      </c>
      <c r="BH592" s="22">
        <v>0</v>
      </c>
      <c r="BI592" s="22">
        <v>0</v>
      </c>
      <c r="BJ592" s="22">
        <v>0</v>
      </c>
      <c r="BK592" s="22">
        <v>0</v>
      </c>
      <c r="BL592" s="22">
        <v>0</v>
      </c>
      <c r="BM592" s="22">
        <v>0</v>
      </c>
      <c r="BN592" s="22">
        <v>0</v>
      </c>
      <c r="BO592" s="22">
        <v>0</v>
      </c>
      <c r="BP592" s="22">
        <v>0</v>
      </c>
    </row>
    <row r="593" spans="1:68" x14ac:dyDescent="0.35">
      <c r="A593" s="96">
        <v>22</v>
      </c>
      <c r="B593" s="96">
        <v>2</v>
      </c>
      <c r="C593" s="96" t="s">
        <v>529</v>
      </c>
      <c r="E593" s="79" t="s">
        <v>42</v>
      </c>
      <c r="F593" s="86">
        <v>0</v>
      </c>
      <c r="G593" s="22">
        <v>0</v>
      </c>
      <c r="H593" s="22">
        <v>0</v>
      </c>
      <c r="I593" s="22">
        <v>0</v>
      </c>
      <c r="J593" s="22">
        <v>0</v>
      </c>
      <c r="K593" s="22">
        <v>0</v>
      </c>
      <c r="L593" s="22">
        <v>0</v>
      </c>
      <c r="M593" s="22">
        <v>0</v>
      </c>
      <c r="N593" s="22">
        <v>0</v>
      </c>
      <c r="O593" s="22">
        <v>0</v>
      </c>
      <c r="P593" s="22">
        <v>0</v>
      </c>
      <c r="S593" s="87">
        <v>0</v>
      </c>
      <c r="V593" s="121">
        <v>0</v>
      </c>
      <c r="Y593" s="20"/>
      <c r="Z593" s="20"/>
      <c r="AA593" s="176"/>
      <c r="AB593" s="20"/>
      <c r="AC593" s="20"/>
      <c r="AD593" s="20"/>
      <c r="AE593" s="20"/>
      <c r="AF593" s="20"/>
      <c r="AG593" s="20"/>
      <c r="AH593" s="20"/>
      <c r="AM593">
        <v>22</v>
      </c>
      <c r="AN593" t="s">
        <v>42</v>
      </c>
      <c r="AP593" s="22">
        <v>0</v>
      </c>
      <c r="AQ593" s="22">
        <v>0</v>
      </c>
      <c r="AR593" s="22">
        <v>0</v>
      </c>
      <c r="AS593" s="22">
        <v>0</v>
      </c>
      <c r="AT593" s="22">
        <v>0</v>
      </c>
      <c r="AU593" s="22">
        <v>0</v>
      </c>
      <c r="AV593" s="22">
        <v>0</v>
      </c>
      <c r="AW593" s="22">
        <v>0</v>
      </c>
      <c r="AX593" s="22">
        <v>0</v>
      </c>
      <c r="AY593" s="22">
        <v>0</v>
      </c>
      <c r="BE593" t="s">
        <v>42</v>
      </c>
      <c r="BF593" s="22"/>
      <c r="BG593" s="22">
        <v>0</v>
      </c>
      <c r="BH593" s="22">
        <v>0</v>
      </c>
      <c r="BI593" s="22">
        <v>0</v>
      </c>
      <c r="BJ593" s="22">
        <v>0</v>
      </c>
      <c r="BK593" s="22">
        <v>0</v>
      </c>
      <c r="BL593" s="22">
        <v>0</v>
      </c>
      <c r="BM593" s="22">
        <v>0</v>
      </c>
      <c r="BN593" s="22">
        <v>0</v>
      </c>
      <c r="BO593" s="22">
        <v>0</v>
      </c>
      <c r="BP593" s="22">
        <v>0</v>
      </c>
    </row>
    <row r="594" spans="1:68" x14ac:dyDescent="0.35">
      <c r="A594" s="96">
        <v>23</v>
      </c>
      <c r="B594" s="96">
        <v>2</v>
      </c>
      <c r="C594" s="96" t="s">
        <v>234</v>
      </c>
      <c r="E594" s="79" t="s">
        <v>42</v>
      </c>
      <c r="F594" s="86">
        <v>0</v>
      </c>
      <c r="G594" s="22">
        <v>0</v>
      </c>
      <c r="H594" s="22">
        <v>0</v>
      </c>
      <c r="I594" s="22">
        <v>0</v>
      </c>
      <c r="J594" s="22">
        <v>0</v>
      </c>
      <c r="K594" s="22">
        <v>0</v>
      </c>
      <c r="L594" s="22">
        <v>0</v>
      </c>
      <c r="M594" s="22">
        <v>0</v>
      </c>
      <c r="N594" s="22">
        <v>0</v>
      </c>
      <c r="O594" s="22">
        <v>0</v>
      </c>
      <c r="P594" s="22">
        <v>0</v>
      </c>
      <c r="S594" s="87">
        <v>0</v>
      </c>
      <c r="V594" s="121">
        <v>0</v>
      </c>
      <c r="Y594" s="20"/>
      <c r="Z594" s="20"/>
      <c r="AA594" s="176"/>
      <c r="AB594" s="20"/>
      <c r="AC594" s="20"/>
      <c r="AD594" s="20"/>
      <c r="AE594" s="20"/>
      <c r="AF594" s="20"/>
      <c r="AG594" s="20"/>
      <c r="AH594" s="20"/>
      <c r="AM594">
        <v>23</v>
      </c>
      <c r="AN594" t="s">
        <v>42</v>
      </c>
      <c r="AP594" s="22">
        <v>0</v>
      </c>
      <c r="AQ594" s="22">
        <v>0</v>
      </c>
      <c r="AR594" s="22">
        <v>0</v>
      </c>
      <c r="AS594" s="22">
        <v>0</v>
      </c>
      <c r="AT594" s="22">
        <v>0</v>
      </c>
      <c r="AU594" s="22">
        <v>0</v>
      </c>
      <c r="AV594" s="22">
        <v>0</v>
      </c>
      <c r="AW594" s="22">
        <v>0</v>
      </c>
      <c r="AX594" s="22">
        <v>0</v>
      </c>
      <c r="AY594" s="22">
        <v>0</v>
      </c>
      <c r="BE594" t="s">
        <v>42</v>
      </c>
      <c r="BF594" s="22"/>
      <c r="BG594" s="22">
        <v>0</v>
      </c>
      <c r="BH594" s="22">
        <v>0</v>
      </c>
      <c r="BI594" s="22">
        <v>0</v>
      </c>
      <c r="BJ594" s="22">
        <v>0</v>
      </c>
      <c r="BK594" s="22">
        <v>0</v>
      </c>
      <c r="BL594" s="22">
        <v>0</v>
      </c>
      <c r="BM594" s="22">
        <v>0</v>
      </c>
      <c r="BN594" s="22">
        <v>0</v>
      </c>
      <c r="BO594" s="22">
        <v>0</v>
      </c>
      <c r="BP594" s="22">
        <v>0</v>
      </c>
    </row>
    <row r="595" spans="1:68" x14ac:dyDescent="0.35">
      <c r="A595" s="96">
        <v>24</v>
      </c>
      <c r="B595" s="96">
        <v>2</v>
      </c>
      <c r="C595" s="96" t="s">
        <v>234</v>
      </c>
      <c r="E595" s="79" t="s">
        <v>42</v>
      </c>
      <c r="F595" s="86">
        <v>0</v>
      </c>
      <c r="G595" s="22">
        <v>0</v>
      </c>
      <c r="H595" s="22">
        <v>0</v>
      </c>
      <c r="I595" s="22">
        <v>0</v>
      </c>
      <c r="J595" s="22">
        <v>0</v>
      </c>
      <c r="K595" s="22">
        <v>0</v>
      </c>
      <c r="L595" s="22">
        <v>0</v>
      </c>
      <c r="M595" s="22">
        <v>0</v>
      </c>
      <c r="N595" s="22">
        <v>0</v>
      </c>
      <c r="O595" s="22">
        <v>0</v>
      </c>
      <c r="P595" s="22">
        <v>0</v>
      </c>
      <c r="S595" s="87">
        <v>0</v>
      </c>
      <c r="V595" s="121">
        <v>0</v>
      </c>
      <c r="Y595" s="20"/>
      <c r="Z595" s="20"/>
      <c r="AA595" s="176"/>
      <c r="AB595" s="20"/>
      <c r="AC595" s="20"/>
      <c r="AD595" s="20"/>
      <c r="AE595" s="20"/>
      <c r="AF595" s="20"/>
      <c r="AG595" s="20"/>
      <c r="AH595" s="20"/>
      <c r="AM595">
        <v>24</v>
      </c>
      <c r="AN595" t="s">
        <v>42</v>
      </c>
      <c r="AP595" s="22">
        <v>0</v>
      </c>
      <c r="AQ595" s="22">
        <v>0</v>
      </c>
      <c r="AR595" s="22">
        <v>0</v>
      </c>
      <c r="AS595" s="22">
        <v>0</v>
      </c>
      <c r="AT595" s="22">
        <v>0</v>
      </c>
      <c r="AU595" s="22">
        <v>0</v>
      </c>
      <c r="AV595" s="22">
        <v>0</v>
      </c>
      <c r="AW595" s="22">
        <v>0</v>
      </c>
      <c r="AX595" s="22">
        <v>0</v>
      </c>
      <c r="AY595" s="22">
        <v>0</v>
      </c>
      <c r="BE595" t="s">
        <v>42</v>
      </c>
      <c r="BF595" s="22"/>
      <c r="BG595" s="22">
        <v>0</v>
      </c>
      <c r="BH595" s="22">
        <v>0</v>
      </c>
      <c r="BI595" s="22">
        <v>0</v>
      </c>
      <c r="BJ595" s="22">
        <v>0</v>
      </c>
      <c r="BK595" s="22">
        <v>0</v>
      </c>
      <c r="BL595" s="22">
        <v>0</v>
      </c>
      <c r="BM595" s="22">
        <v>0</v>
      </c>
      <c r="BN595" s="22">
        <v>0</v>
      </c>
      <c r="BO595" s="22">
        <v>0</v>
      </c>
      <c r="BP595" s="22">
        <v>0</v>
      </c>
    </row>
    <row r="596" spans="1:68" x14ac:dyDescent="0.35">
      <c r="A596" s="96">
        <v>25</v>
      </c>
      <c r="B596" s="96">
        <v>2</v>
      </c>
      <c r="C596" s="96" t="s">
        <v>235</v>
      </c>
      <c r="E596" s="79" t="s">
        <v>42</v>
      </c>
      <c r="F596" s="86">
        <v>0</v>
      </c>
      <c r="G596" s="22">
        <v>0</v>
      </c>
      <c r="H596" s="22">
        <v>0</v>
      </c>
      <c r="I596" s="22">
        <v>0</v>
      </c>
      <c r="J596" s="22">
        <v>0</v>
      </c>
      <c r="K596" s="22">
        <v>0</v>
      </c>
      <c r="L596" s="22">
        <v>0</v>
      </c>
      <c r="M596" s="22">
        <v>0</v>
      </c>
      <c r="N596" s="22">
        <v>0</v>
      </c>
      <c r="O596" s="22">
        <v>0</v>
      </c>
      <c r="P596" s="22">
        <v>0</v>
      </c>
      <c r="S596" s="87">
        <v>0</v>
      </c>
      <c r="V596" s="121">
        <v>0</v>
      </c>
      <c r="Y596" s="20"/>
      <c r="Z596" s="20"/>
      <c r="AA596" s="176"/>
      <c r="AB596" s="20"/>
      <c r="AC596" s="20"/>
      <c r="AD596" s="20"/>
      <c r="AE596" s="20"/>
      <c r="AF596" s="20"/>
      <c r="AG596" s="20"/>
      <c r="AH596" s="20"/>
      <c r="AM596">
        <v>25</v>
      </c>
      <c r="AN596" t="s">
        <v>42</v>
      </c>
      <c r="AP596" s="22">
        <v>0</v>
      </c>
      <c r="AQ596" s="22">
        <v>0</v>
      </c>
      <c r="AR596" s="22">
        <v>0</v>
      </c>
      <c r="AS596" s="22">
        <v>0</v>
      </c>
      <c r="AT596" s="22">
        <v>0</v>
      </c>
      <c r="AU596" s="22">
        <v>0</v>
      </c>
      <c r="AV596" s="22">
        <v>0</v>
      </c>
      <c r="AW596" s="22">
        <v>0</v>
      </c>
      <c r="AX596" s="22">
        <v>0</v>
      </c>
      <c r="AY596" s="22">
        <v>0</v>
      </c>
      <c r="BE596" t="s">
        <v>42</v>
      </c>
      <c r="BF596" s="22"/>
      <c r="BG596" s="22">
        <v>0</v>
      </c>
      <c r="BH596" s="22">
        <v>0</v>
      </c>
      <c r="BI596" s="22">
        <v>0</v>
      </c>
      <c r="BJ596" s="22">
        <v>0</v>
      </c>
      <c r="BK596" s="22">
        <v>0</v>
      </c>
      <c r="BL596" s="22">
        <v>0</v>
      </c>
      <c r="BM596" s="22">
        <v>0</v>
      </c>
      <c r="BN596" s="22">
        <v>0</v>
      </c>
      <c r="BO596" s="22">
        <v>0</v>
      </c>
      <c r="BP596" s="22">
        <v>0</v>
      </c>
    </row>
    <row r="597" spans="1:68" x14ac:dyDescent="0.35">
      <c r="A597" s="96">
        <v>26</v>
      </c>
      <c r="B597" s="96">
        <v>2</v>
      </c>
      <c r="C597" s="96" t="s">
        <v>235</v>
      </c>
      <c r="E597" s="79" t="s">
        <v>42</v>
      </c>
      <c r="F597" s="86">
        <v>0</v>
      </c>
      <c r="G597" s="22">
        <v>0</v>
      </c>
      <c r="H597" s="22">
        <v>0</v>
      </c>
      <c r="I597" s="22">
        <v>0</v>
      </c>
      <c r="J597" s="22">
        <v>0</v>
      </c>
      <c r="K597" s="22">
        <v>0</v>
      </c>
      <c r="L597" s="22">
        <v>0</v>
      </c>
      <c r="M597" s="22">
        <v>0</v>
      </c>
      <c r="N597" s="22">
        <v>0</v>
      </c>
      <c r="O597" s="22">
        <v>0</v>
      </c>
      <c r="P597" s="22">
        <v>0</v>
      </c>
      <c r="S597" s="87">
        <v>0</v>
      </c>
      <c r="V597" s="121">
        <v>0</v>
      </c>
      <c r="Y597" s="20"/>
      <c r="Z597" s="20"/>
      <c r="AA597" s="176"/>
      <c r="AB597" s="20"/>
      <c r="AC597" s="20"/>
      <c r="AD597" s="20"/>
      <c r="AE597" s="20"/>
      <c r="AF597" s="20"/>
      <c r="AG597" s="20"/>
      <c r="AH597" s="20"/>
      <c r="AM597">
        <v>26</v>
      </c>
      <c r="AN597" t="s">
        <v>42</v>
      </c>
      <c r="AP597" s="22">
        <v>0</v>
      </c>
      <c r="AQ597" s="22">
        <v>0</v>
      </c>
      <c r="AR597" s="22">
        <v>0</v>
      </c>
      <c r="AS597" s="22">
        <v>0</v>
      </c>
      <c r="AT597" s="22">
        <v>0</v>
      </c>
      <c r="AU597" s="22">
        <v>0</v>
      </c>
      <c r="AV597" s="22">
        <v>0</v>
      </c>
      <c r="AW597" s="22">
        <v>0</v>
      </c>
      <c r="AX597" s="22">
        <v>0</v>
      </c>
      <c r="AY597" s="22">
        <v>0</v>
      </c>
      <c r="BE597" t="s">
        <v>42</v>
      </c>
      <c r="BF597" s="22"/>
      <c r="BG597" s="22">
        <v>0</v>
      </c>
      <c r="BH597" s="22">
        <v>0</v>
      </c>
      <c r="BI597" s="22">
        <v>0</v>
      </c>
      <c r="BJ597" s="22">
        <v>0</v>
      </c>
      <c r="BK597" s="22">
        <v>0</v>
      </c>
      <c r="BL597" s="22">
        <v>0</v>
      </c>
      <c r="BM597" s="22">
        <v>0</v>
      </c>
      <c r="BN597" s="22">
        <v>0</v>
      </c>
      <c r="BO597" s="22">
        <v>0</v>
      </c>
      <c r="BP597" s="22">
        <v>0</v>
      </c>
    </row>
    <row r="598" spans="1:68" x14ac:dyDescent="0.35">
      <c r="A598" s="96">
        <v>27</v>
      </c>
      <c r="B598" s="96">
        <v>2</v>
      </c>
      <c r="C598" s="96" t="s">
        <v>251</v>
      </c>
      <c r="E598" s="79" t="s">
        <v>42</v>
      </c>
      <c r="F598" s="86">
        <v>0</v>
      </c>
      <c r="G598" s="22">
        <v>0</v>
      </c>
      <c r="H598" s="22">
        <v>0</v>
      </c>
      <c r="I598" s="22">
        <v>0</v>
      </c>
      <c r="J598" s="22">
        <v>0</v>
      </c>
      <c r="K598" s="22">
        <v>0</v>
      </c>
      <c r="L598" s="22">
        <v>0</v>
      </c>
      <c r="M598" s="22">
        <v>0</v>
      </c>
      <c r="N598" s="22">
        <v>0</v>
      </c>
      <c r="O598" s="22">
        <v>0</v>
      </c>
      <c r="P598" s="22">
        <v>0</v>
      </c>
      <c r="S598" s="87">
        <v>0</v>
      </c>
      <c r="V598" s="121">
        <v>0</v>
      </c>
      <c r="Y598" s="20"/>
      <c r="Z598" s="20"/>
      <c r="AA598" s="176"/>
      <c r="AB598" s="20"/>
      <c r="AC598" s="20"/>
      <c r="AD598" s="20"/>
      <c r="AE598" s="20"/>
      <c r="AF598" s="20"/>
      <c r="AG598" s="20"/>
      <c r="AH598" s="20"/>
      <c r="AM598">
        <v>27</v>
      </c>
      <c r="AN598" t="s">
        <v>42</v>
      </c>
      <c r="AP598" s="22">
        <v>0</v>
      </c>
      <c r="AQ598" s="22">
        <v>0</v>
      </c>
      <c r="AR598" s="22">
        <v>0</v>
      </c>
      <c r="AS598" s="22">
        <v>0</v>
      </c>
      <c r="AT598" s="22">
        <v>0</v>
      </c>
      <c r="AU598" s="22">
        <v>0</v>
      </c>
      <c r="AV598" s="22">
        <v>0</v>
      </c>
      <c r="AW598" s="22">
        <v>0</v>
      </c>
      <c r="AX598" s="22">
        <v>0</v>
      </c>
      <c r="AY598" s="22">
        <v>0</v>
      </c>
      <c r="BE598" t="s">
        <v>42</v>
      </c>
      <c r="BF598" s="22"/>
      <c r="BG598" s="22">
        <v>0</v>
      </c>
      <c r="BH598" s="22">
        <v>0</v>
      </c>
      <c r="BI598" s="22">
        <v>0</v>
      </c>
      <c r="BJ598" s="22">
        <v>0</v>
      </c>
      <c r="BK598" s="22">
        <v>0</v>
      </c>
      <c r="BL598" s="22">
        <v>0</v>
      </c>
      <c r="BM598" s="22">
        <v>0</v>
      </c>
      <c r="BN598" s="22">
        <v>0</v>
      </c>
      <c r="BO598" s="22">
        <v>0</v>
      </c>
      <c r="BP598" s="22">
        <v>0</v>
      </c>
    </row>
    <row r="599" spans="1:68" x14ac:dyDescent="0.35">
      <c r="A599" s="96">
        <v>28</v>
      </c>
      <c r="B599" s="96">
        <v>2</v>
      </c>
      <c r="C599" s="96" t="s">
        <v>234</v>
      </c>
      <c r="E599" s="79" t="s">
        <v>42</v>
      </c>
      <c r="F599" s="86">
        <v>0</v>
      </c>
      <c r="G599" s="22">
        <v>0</v>
      </c>
      <c r="H599" s="22">
        <v>0</v>
      </c>
      <c r="I599" s="22">
        <v>0</v>
      </c>
      <c r="J599" s="22">
        <v>0</v>
      </c>
      <c r="K599" s="22">
        <v>0</v>
      </c>
      <c r="L599" s="22">
        <v>0</v>
      </c>
      <c r="M599" s="22">
        <v>0</v>
      </c>
      <c r="N599" s="22">
        <v>0</v>
      </c>
      <c r="O599" s="22">
        <v>0</v>
      </c>
      <c r="P599" s="22">
        <v>0</v>
      </c>
      <c r="S599" s="87">
        <v>0</v>
      </c>
      <c r="V599" s="121">
        <v>0</v>
      </c>
      <c r="Y599" s="20"/>
      <c r="Z599" s="20"/>
      <c r="AA599" s="176"/>
      <c r="AB599" s="20"/>
      <c r="AC599" s="20"/>
      <c r="AD599" s="20"/>
      <c r="AE599" s="20"/>
      <c r="AF599" s="20"/>
      <c r="AG599" s="20"/>
      <c r="AH599" s="20"/>
      <c r="AM599">
        <v>28</v>
      </c>
      <c r="AN599" t="s">
        <v>42</v>
      </c>
      <c r="AP599" s="22">
        <v>0</v>
      </c>
      <c r="AQ599" s="22">
        <v>0</v>
      </c>
      <c r="AR599" s="22">
        <v>0</v>
      </c>
      <c r="AS599" s="22">
        <v>0</v>
      </c>
      <c r="AT599" s="22">
        <v>0</v>
      </c>
      <c r="AU599" s="22">
        <v>0</v>
      </c>
      <c r="AV599" s="22">
        <v>0</v>
      </c>
      <c r="AW599" s="22">
        <v>0</v>
      </c>
      <c r="AX599" s="22">
        <v>0</v>
      </c>
      <c r="AY599" s="22">
        <v>0</v>
      </c>
      <c r="BE599" t="s">
        <v>42</v>
      </c>
      <c r="BF599" s="22"/>
      <c r="BG599" s="22">
        <v>0</v>
      </c>
      <c r="BH599" s="22">
        <v>0</v>
      </c>
      <c r="BI599" s="22">
        <v>0</v>
      </c>
      <c r="BJ599" s="22">
        <v>0</v>
      </c>
      <c r="BK599" s="22">
        <v>0</v>
      </c>
      <c r="BL599" s="22">
        <v>0</v>
      </c>
      <c r="BM599" s="22">
        <v>0</v>
      </c>
      <c r="BN599" s="22">
        <v>0</v>
      </c>
      <c r="BO599" s="22">
        <v>0</v>
      </c>
      <c r="BP599" s="22">
        <v>0</v>
      </c>
    </row>
    <row r="600" spans="1:68" x14ac:dyDescent="0.35">
      <c r="A600" s="96">
        <v>29</v>
      </c>
      <c r="B600" s="96">
        <v>2</v>
      </c>
      <c r="C600" s="96" t="s">
        <v>251</v>
      </c>
      <c r="E600" s="79" t="s">
        <v>42</v>
      </c>
      <c r="F600" s="86">
        <v>0</v>
      </c>
      <c r="G600" s="22">
        <v>0</v>
      </c>
      <c r="H600" s="22">
        <v>0</v>
      </c>
      <c r="I600" s="22">
        <v>0</v>
      </c>
      <c r="J600" s="22">
        <v>0</v>
      </c>
      <c r="K600" s="22">
        <v>0</v>
      </c>
      <c r="L600" s="22">
        <v>0</v>
      </c>
      <c r="M600" s="22">
        <v>0</v>
      </c>
      <c r="N600" s="22">
        <v>0</v>
      </c>
      <c r="O600" s="22">
        <v>0</v>
      </c>
      <c r="P600" s="22">
        <v>0</v>
      </c>
      <c r="S600" s="87">
        <v>0</v>
      </c>
      <c r="V600" s="121">
        <v>0</v>
      </c>
      <c r="Y600" s="20"/>
      <c r="Z600" s="20"/>
      <c r="AA600" s="176"/>
      <c r="AB600" s="20"/>
      <c r="AC600" s="20"/>
      <c r="AD600" s="20"/>
      <c r="AE600" s="20"/>
      <c r="AF600" s="20"/>
      <c r="AG600" s="20"/>
      <c r="AH600" s="20"/>
      <c r="AM600">
        <v>29</v>
      </c>
      <c r="AN600" t="s">
        <v>42</v>
      </c>
      <c r="AP600" s="22">
        <v>0</v>
      </c>
      <c r="AQ600" s="22">
        <v>0</v>
      </c>
      <c r="AR600" s="22">
        <v>0</v>
      </c>
      <c r="AS600" s="22">
        <v>0</v>
      </c>
      <c r="AT600" s="22">
        <v>0</v>
      </c>
      <c r="AU600" s="22">
        <v>0</v>
      </c>
      <c r="AV600" s="22">
        <v>0</v>
      </c>
      <c r="AW600" s="22">
        <v>0</v>
      </c>
      <c r="AX600" s="22">
        <v>0</v>
      </c>
      <c r="AY600" s="22">
        <v>0</v>
      </c>
      <c r="BE600" t="s">
        <v>42</v>
      </c>
      <c r="BF600" s="22"/>
      <c r="BG600" s="22">
        <v>0</v>
      </c>
      <c r="BH600" s="22">
        <v>0</v>
      </c>
      <c r="BI600" s="22">
        <v>0</v>
      </c>
      <c r="BJ600" s="22">
        <v>0</v>
      </c>
      <c r="BK600" s="22">
        <v>0</v>
      </c>
      <c r="BL600" s="22">
        <v>0</v>
      </c>
      <c r="BM600" s="22">
        <v>0</v>
      </c>
      <c r="BN600" s="22">
        <v>0</v>
      </c>
      <c r="BO600" s="22">
        <v>0</v>
      </c>
      <c r="BP600" s="22">
        <v>0</v>
      </c>
    </row>
    <row r="601" spans="1:68" x14ac:dyDescent="0.35">
      <c r="A601" s="96">
        <v>30</v>
      </c>
      <c r="B601" s="96">
        <v>2</v>
      </c>
      <c r="C601" s="96" t="s">
        <v>234</v>
      </c>
      <c r="E601" s="79" t="s">
        <v>42</v>
      </c>
      <c r="F601" s="86">
        <v>0</v>
      </c>
      <c r="G601" s="22">
        <v>0</v>
      </c>
      <c r="H601" s="22">
        <v>0</v>
      </c>
      <c r="I601" s="22">
        <v>0</v>
      </c>
      <c r="J601" s="22">
        <v>0</v>
      </c>
      <c r="K601" s="22">
        <v>0</v>
      </c>
      <c r="L601" s="22">
        <v>0</v>
      </c>
      <c r="M601" s="22">
        <v>0</v>
      </c>
      <c r="N601" s="22">
        <v>0</v>
      </c>
      <c r="O601" s="22">
        <v>0</v>
      </c>
      <c r="P601" s="22">
        <v>0</v>
      </c>
      <c r="S601" s="87">
        <v>0</v>
      </c>
      <c r="V601" s="121">
        <v>0</v>
      </c>
      <c r="Y601" s="20"/>
      <c r="Z601" s="20"/>
      <c r="AA601" s="176"/>
      <c r="AB601" s="20"/>
      <c r="AC601" s="20"/>
      <c r="AD601" s="20"/>
      <c r="AE601" s="20"/>
      <c r="AF601" s="20"/>
      <c r="AG601" s="20"/>
      <c r="AH601" s="20"/>
      <c r="AM601">
        <v>30</v>
      </c>
      <c r="AN601" t="s">
        <v>42</v>
      </c>
      <c r="AP601" s="22">
        <v>0</v>
      </c>
      <c r="AQ601" s="22">
        <v>0</v>
      </c>
      <c r="AR601" s="22">
        <v>0</v>
      </c>
      <c r="AS601" s="22">
        <v>0</v>
      </c>
      <c r="AT601" s="22">
        <v>0</v>
      </c>
      <c r="AU601" s="22">
        <v>0</v>
      </c>
      <c r="AV601" s="22">
        <v>0</v>
      </c>
      <c r="AW601" s="22">
        <v>0</v>
      </c>
      <c r="AX601" s="22">
        <v>0</v>
      </c>
      <c r="AY601" s="22">
        <v>0</v>
      </c>
      <c r="BE601" t="s">
        <v>42</v>
      </c>
      <c r="BF601" s="22"/>
      <c r="BG601" s="22">
        <v>0</v>
      </c>
      <c r="BH601" s="22">
        <v>0</v>
      </c>
      <c r="BI601" s="22">
        <v>0</v>
      </c>
      <c r="BJ601" s="22">
        <v>0</v>
      </c>
      <c r="BK601" s="22">
        <v>0</v>
      </c>
      <c r="BL601" s="22">
        <v>0</v>
      </c>
      <c r="BM601" s="22">
        <v>0</v>
      </c>
      <c r="BN601" s="22">
        <v>0</v>
      </c>
      <c r="BO601" s="22">
        <v>0</v>
      </c>
      <c r="BP601" s="22">
        <v>0</v>
      </c>
    </row>
    <row r="602" spans="1:68" x14ac:dyDescent="0.35">
      <c r="A602" s="96">
        <v>31</v>
      </c>
      <c r="B602" s="96">
        <v>3</v>
      </c>
      <c r="C602" s="96" t="s">
        <v>585</v>
      </c>
      <c r="E602" s="79" t="s">
        <v>42</v>
      </c>
      <c r="F602" s="86">
        <v>1.5</v>
      </c>
      <c r="G602" s="22">
        <v>0</v>
      </c>
      <c r="H602" s="22">
        <v>0</v>
      </c>
      <c r="I602" s="22">
        <v>0</v>
      </c>
      <c r="J602" s="22">
        <v>1500</v>
      </c>
      <c r="K602" s="22">
        <v>1500</v>
      </c>
      <c r="L602" s="22">
        <v>1500</v>
      </c>
      <c r="M602" s="22">
        <v>1500</v>
      </c>
      <c r="N602" s="22">
        <v>1500</v>
      </c>
      <c r="O602" s="22">
        <v>1500</v>
      </c>
      <c r="P602" s="22">
        <v>1500</v>
      </c>
      <c r="S602" s="87">
        <v>0</v>
      </c>
      <c r="V602" s="121">
        <v>0</v>
      </c>
      <c r="Y602" s="20"/>
      <c r="Z602" s="20"/>
      <c r="AA602" s="176"/>
      <c r="AB602" s="20"/>
      <c r="AC602" s="20"/>
      <c r="AD602" s="20"/>
      <c r="AE602" s="20"/>
      <c r="AF602" s="20"/>
      <c r="AG602" s="20"/>
      <c r="AH602" s="20"/>
      <c r="AM602">
        <v>31</v>
      </c>
      <c r="AN602" t="s">
        <v>42</v>
      </c>
      <c r="AP602" s="22">
        <v>0</v>
      </c>
      <c r="AQ602" s="22">
        <v>0</v>
      </c>
      <c r="AR602" s="22">
        <v>0</v>
      </c>
      <c r="AS602" s="22">
        <v>1500</v>
      </c>
      <c r="AT602" s="22">
        <v>1500</v>
      </c>
      <c r="AU602" s="22">
        <v>1500</v>
      </c>
      <c r="AV602" s="22">
        <v>1500</v>
      </c>
      <c r="AW602" s="22">
        <v>1500</v>
      </c>
      <c r="AX602" s="22">
        <v>1500</v>
      </c>
      <c r="AY602" s="22">
        <v>1500</v>
      </c>
      <c r="BE602" t="s">
        <v>42</v>
      </c>
      <c r="BF602" s="22"/>
      <c r="BG602" s="22">
        <v>0</v>
      </c>
      <c r="BH602" s="22">
        <v>0</v>
      </c>
      <c r="BI602" s="22">
        <v>0</v>
      </c>
      <c r="BJ602" s="22">
        <v>1500</v>
      </c>
      <c r="BK602" s="22">
        <v>1500</v>
      </c>
      <c r="BL602" s="22">
        <v>1500</v>
      </c>
      <c r="BM602" s="22">
        <v>1500</v>
      </c>
      <c r="BN602" s="22">
        <v>1500</v>
      </c>
      <c r="BO602" s="22">
        <v>1500</v>
      </c>
      <c r="BP602" s="22">
        <v>1500</v>
      </c>
    </row>
    <row r="603" spans="1:68" x14ac:dyDescent="0.35">
      <c r="A603" s="96">
        <v>32</v>
      </c>
      <c r="B603" s="96">
        <v>3</v>
      </c>
      <c r="C603" s="96" t="s">
        <v>585</v>
      </c>
      <c r="E603" s="79" t="s">
        <v>42</v>
      </c>
      <c r="F603" s="86">
        <v>1.5</v>
      </c>
      <c r="G603" s="22">
        <v>0</v>
      </c>
      <c r="H603" s="22">
        <v>0</v>
      </c>
      <c r="I603" s="22">
        <v>0</v>
      </c>
      <c r="J603" s="22">
        <v>1500</v>
      </c>
      <c r="K603" s="22">
        <v>1500</v>
      </c>
      <c r="L603" s="22">
        <v>1500</v>
      </c>
      <c r="M603" s="22">
        <v>1500</v>
      </c>
      <c r="N603" s="22">
        <v>1500</v>
      </c>
      <c r="O603" s="22">
        <v>1500</v>
      </c>
      <c r="P603" s="22">
        <v>1500</v>
      </c>
      <c r="S603" s="87">
        <v>0</v>
      </c>
      <c r="V603" s="121">
        <v>0</v>
      </c>
      <c r="Y603" s="20"/>
      <c r="Z603" s="20"/>
      <c r="AA603" s="176"/>
      <c r="AB603" s="20"/>
      <c r="AC603" s="20"/>
      <c r="AD603" s="20"/>
      <c r="AE603" s="20"/>
      <c r="AF603" s="20"/>
      <c r="AG603" s="20"/>
      <c r="AH603" s="20"/>
      <c r="AM603">
        <v>32</v>
      </c>
      <c r="AN603" t="s">
        <v>42</v>
      </c>
      <c r="AP603" s="22">
        <v>0</v>
      </c>
      <c r="AQ603" s="22">
        <v>0</v>
      </c>
      <c r="AR603" s="22">
        <v>0</v>
      </c>
      <c r="AS603" s="22">
        <v>1500</v>
      </c>
      <c r="AT603" s="22">
        <v>1500</v>
      </c>
      <c r="AU603" s="22">
        <v>1500</v>
      </c>
      <c r="AV603" s="22">
        <v>1500</v>
      </c>
      <c r="AW603" s="22">
        <v>1500</v>
      </c>
      <c r="AX603" s="22">
        <v>1500</v>
      </c>
      <c r="AY603" s="22">
        <v>1500</v>
      </c>
      <c r="BE603" t="s">
        <v>42</v>
      </c>
      <c r="BF603" s="22"/>
      <c r="BG603" s="22">
        <v>0</v>
      </c>
      <c r="BH603" s="22">
        <v>0</v>
      </c>
      <c r="BI603" s="22">
        <v>0</v>
      </c>
      <c r="BJ603" s="22">
        <v>1500</v>
      </c>
      <c r="BK603" s="22">
        <v>1500</v>
      </c>
      <c r="BL603" s="22">
        <v>1500</v>
      </c>
      <c r="BM603" s="22">
        <v>1500</v>
      </c>
      <c r="BN603" s="22">
        <v>1500</v>
      </c>
      <c r="BO603" s="22">
        <v>1500</v>
      </c>
      <c r="BP603" s="22">
        <v>1500</v>
      </c>
    </row>
    <row r="604" spans="1:68" x14ac:dyDescent="0.35">
      <c r="A604" s="96">
        <v>33</v>
      </c>
      <c r="B604" s="96">
        <v>3</v>
      </c>
      <c r="C604" s="96" t="s">
        <v>584</v>
      </c>
      <c r="E604" s="79" t="s">
        <v>42</v>
      </c>
      <c r="F604" s="86">
        <v>0</v>
      </c>
      <c r="G604" s="22">
        <v>0</v>
      </c>
      <c r="H604" s="22">
        <v>0</v>
      </c>
      <c r="I604" s="22">
        <v>0</v>
      </c>
      <c r="J604" s="22">
        <v>8000</v>
      </c>
      <c r="K604" s="22">
        <v>8000</v>
      </c>
      <c r="L604" s="22">
        <v>8000</v>
      </c>
      <c r="M604" s="22">
        <v>8000</v>
      </c>
      <c r="N604" s="22">
        <v>8000</v>
      </c>
      <c r="O604" s="22">
        <v>8000</v>
      </c>
      <c r="P604" s="22">
        <v>8000</v>
      </c>
      <c r="S604" s="87">
        <v>0.2</v>
      </c>
      <c r="V604" s="121">
        <v>0</v>
      </c>
      <c r="Y604" s="20"/>
      <c r="Z604" s="20"/>
      <c r="AA604" s="176"/>
      <c r="AB604" s="20"/>
      <c r="AC604" s="20"/>
      <c r="AD604" s="20"/>
      <c r="AE604" s="20"/>
      <c r="AF604" s="20"/>
      <c r="AG604" s="20"/>
      <c r="AH604" s="20"/>
      <c r="AM604">
        <v>33</v>
      </c>
      <c r="AN604" t="s">
        <v>42</v>
      </c>
      <c r="AP604" s="22">
        <v>0</v>
      </c>
      <c r="AQ604" s="22">
        <v>0</v>
      </c>
      <c r="AR604" s="22">
        <v>0</v>
      </c>
      <c r="AS604" s="22">
        <v>8000</v>
      </c>
      <c r="AT604" s="22">
        <v>8000</v>
      </c>
      <c r="AU604" s="22">
        <v>8000</v>
      </c>
      <c r="AV604" s="22">
        <v>8000</v>
      </c>
      <c r="AW604" s="22">
        <v>8000</v>
      </c>
      <c r="AX604" s="22">
        <v>8000</v>
      </c>
      <c r="AY604" s="22">
        <v>8000</v>
      </c>
      <c r="BE604" t="s">
        <v>42</v>
      </c>
      <c r="BF604" s="22"/>
      <c r="BG604" s="22">
        <v>0</v>
      </c>
      <c r="BH604" s="22">
        <v>0</v>
      </c>
      <c r="BI604" s="22">
        <v>0</v>
      </c>
      <c r="BJ604" s="22">
        <v>8000</v>
      </c>
      <c r="BK604" s="22">
        <v>8000</v>
      </c>
      <c r="BL604" s="22">
        <v>8000</v>
      </c>
      <c r="BM604" s="22">
        <v>8000</v>
      </c>
      <c r="BN604" s="22">
        <v>8000</v>
      </c>
      <c r="BO604" s="22">
        <v>8000</v>
      </c>
      <c r="BP604" s="22">
        <v>8000</v>
      </c>
    </row>
    <row r="605" spans="1:68" x14ac:dyDescent="0.35">
      <c r="A605" s="96">
        <v>34</v>
      </c>
      <c r="B605" s="96">
        <v>3</v>
      </c>
      <c r="C605" s="96" t="s">
        <v>585</v>
      </c>
      <c r="E605" s="79" t="s">
        <v>42</v>
      </c>
      <c r="F605" s="86">
        <v>1.5</v>
      </c>
      <c r="G605" s="22">
        <v>0</v>
      </c>
      <c r="H605" s="22">
        <v>0</v>
      </c>
      <c r="I605" s="22">
        <v>0</v>
      </c>
      <c r="J605" s="22">
        <v>1500</v>
      </c>
      <c r="K605" s="22">
        <v>1500</v>
      </c>
      <c r="L605" s="22">
        <v>1500</v>
      </c>
      <c r="M605" s="22">
        <v>1500</v>
      </c>
      <c r="N605" s="22">
        <v>1500</v>
      </c>
      <c r="O605" s="22">
        <v>1500</v>
      </c>
      <c r="P605" s="22">
        <v>1500</v>
      </c>
      <c r="S605" s="87">
        <v>0</v>
      </c>
      <c r="V605" s="121">
        <v>0</v>
      </c>
      <c r="Y605" s="20"/>
      <c r="Z605" s="20"/>
      <c r="AA605" s="176"/>
      <c r="AB605" s="20"/>
      <c r="AC605" s="20"/>
      <c r="AD605" s="20"/>
      <c r="AE605" s="20"/>
      <c r="AF605" s="20"/>
      <c r="AG605" s="20"/>
      <c r="AH605" s="20"/>
      <c r="AM605">
        <v>34</v>
      </c>
      <c r="AN605" t="s">
        <v>42</v>
      </c>
      <c r="AP605" s="22">
        <v>0</v>
      </c>
      <c r="AQ605" s="22">
        <v>0</v>
      </c>
      <c r="AR605" s="22">
        <v>0</v>
      </c>
      <c r="AS605" s="22">
        <v>1500</v>
      </c>
      <c r="AT605" s="22">
        <v>1500</v>
      </c>
      <c r="AU605" s="22">
        <v>1500</v>
      </c>
      <c r="AV605" s="22">
        <v>1500</v>
      </c>
      <c r="AW605" s="22">
        <v>1500</v>
      </c>
      <c r="AX605" s="22">
        <v>1500</v>
      </c>
      <c r="AY605" s="22">
        <v>1500</v>
      </c>
      <c r="BE605" t="s">
        <v>42</v>
      </c>
      <c r="BF605" s="22"/>
      <c r="BG605" s="22">
        <v>0</v>
      </c>
      <c r="BH605" s="22">
        <v>0</v>
      </c>
      <c r="BI605" s="22">
        <v>0</v>
      </c>
      <c r="BJ605" s="22">
        <v>1500</v>
      </c>
      <c r="BK605" s="22">
        <v>1500</v>
      </c>
      <c r="BL605" s="22">
        <v>1500</v>
      </c>
      <c r="BM605" s="22">
        <v>1500</v>
      </c>
      <c r="BN605" s="22">
        <v>1500</v>
      </c>
      <c r="BO605" s="22">
        <v>1500</v>
      </c>
      <c r="BP605" s="22">
        <v>1500</v>
      </c>
    </row>
    <row r="606" spans="1:68" x14ac:dyDescent="0.35">
      <c r="A606" s="96">
        <v>35</v>
      </c>
      <c r="B606" s="96">
        <v>3</v>
      </c>
      <c r="C606" s="96" t="s">
        <v>585</v>
      </c>
      <c r="E606" s="79" t="s">
        <v>42</v>
      </c>
      <c r="F606" s="86">
        <v>1.5</v>
      </c>
      <c r="G606" s="22">
        <v>0</v>
      </c>
      <c r="H606" s="22">
        <v>0</v>
      </c>
      <c r="I606" s="22">
        <v>0</v>
      </c>
      <c r="J606" s="22">
        <v>900</v>
      </c>
      <c r="K606" s="22">
        <v>900</v>
      </c>
      <c r="L606" s="22">
        <v>900</v>
      </c>
      <c r="M606" s="22">
        <v>900</v>
      </c>
      <c r="N606" s="22">
        <v>900</v>
      </c>
      <c r="O606" s="22">
        <v>900</v>
      </c>
      <c r="P606" s="22">
        <v>900</v>
      </c>
      <c r="S606" s="87">
        <v>0</v>
      </c>
      <c r="V606" s="121">
        <v>0</v>
      </c>
      <c r="Y606" s="20"/>
      <c r="Z606" s="20"/>
      <c r="AA606" s="176"/>
      <c r="AB606" s="20"/>
      <c r="AC606" s="20"/>
      <c r="AD606" s="20"/>
      <c r="AE606" s="20"/>
      <c r="AF606" s="20"/>
      <c r="AG606" s="20"/>
      <c r="AH606" s="20"/>
      <c r="AM606">
        <v>35</v>
      </c>
      <c r="AN606" t="s">
        <v>42</v>
      </c>
      <c r="AP606" s="22">
        <v>0</v>
      </c>
      <c r="AQ606" s="22">
        <v>0</v>
      </c>
      <c r="AR606" s="22">
        <v>0</v>
      </c>
      <c r="AS606" s="22">
        <v>900</v>
      </c>
      <c r="AT606" s="22">
        <v>900</v>
      </c>
      <c r="AU606" s="22">
        <v>900</v>
      </c>
      <c r="AV606" s="22">
        <v>900</v>
      </c>
      <c r="AW606" s="22">
        <v>900</v>
      </c>
      <c r="AX606" s="22">
        <v>900</v>
      </c>
      <c r="AY606" s="22">
        <v>900</v>
      </c>
      <c r="BE606" t="s">
        <v>42</v>
      </c>
      <c r="BF606" s="22"/>
      <c r="BG606" s="22">
        <v>0</v>
      </c>
      <c r="BH606" s="22">
        <v>0</v>
      </c>
      <c r="BI606" s="22">
        <v>0</v>
      </c>
      <c r="BJ606" s="22">
        <v>900</v>
      </c>
      <c r="BK606" s="22">
        <v>900</v>
      </c>
      <c r="BL606" s="22">
        <v>900</v>
      </c>
      <c r="BM606" s="22">
        <v>900</v>
      </c>
      <c r="BN606" s="22">
        <v>900</v>
      </c>
      <c r="BO606" s="22">
        <v>900</v>
      </c>
      <c r="BP606" s="22">
        <v>900</v>
      </c>
    </row>
    <row r="607" spans="1:68" x14ac:dyDescent="0.35">
      <c r="A607" s="96">
        <v>36</v>
      </c>
      <c r="B607" s="96">
        <v>3</v>
      </c>
      <c r="C607" s="96" t="s">
        <v>584</v>
      </c>
      <c r="E607" s="79" t="s">
        <v>42</v>
      </c>
      <c r="F607" s="86">
        <v>0</v>
      </c>
      <c r="G607" s="22">
        <v>0</v>
      </c>
      <c r="H607" s="22">
        <v>0</v>
      </c>
      <c r="I607" s="22">
        <v>0</v>
      </c>
      <c r="J607" s="22">
        <v>-1200</v>
      </c>
      <c r="K607" s="22">
        <v>-1200</v>
      </c>
      <c r="L607" s="22">
        <v>-1200</v>
      </c>
      <c r="M607" s="22">
        <v>-1200</v>
      </c>
      <c r="N607" s="22">
        <v>-1200</v>
      </c>
      <c r="O607" s="22">
        <v>-1200</v>
      </c>
      <c r="P607" s="22">
        <v>-1200</v>
      </c>
      <c r="S607" s="87">
        <v>-0.03</v>
      </c>
      <c r="V607" s="121">
        <v>0</v>
      </c>
      <c r="Y607" s="20"/>
      <c r="Z607" s="20"/>
      <c r="AA607" s="176"/>
      <c r="AB607" s="20"/>
      <c r="AC607" s="20"/>
      <c r="AD607" s="20"/>
      <c r="AE607" s="20"/>
      <c r="AF607" s="20"/>
      <c r="AG607" s="20"/>
      <c r="AH607" s="20"/>
      <c r="AM607">
        <v>36</v>
      </c>
      <c r="AN607" t="s">
        <v>42</v>
      </c>
      <c r="AP607" s="22">
        <v>0</v>
      </c>
      <c r="AQ607" s="22">
        <v>0</v>
      </c>
      <c r="AR607" s="22">
        <v>0</v>
      </c>
      <c r="AS607" s="22">
        <v>-1200</v>
      </c>
      <c r="AT607" s="22">
        <v>-1200</v>
      </c>
      <c r="AU607" s="22">
        <v>-1200</v>
      </c>
      <c r="AV607" s="22">
        <v>-1200</v>
      </c>
      <c r="AW607" s="22">
        <v>-1200</v>
      </c>
      <c r="AX607" s="22">
        <v>-1200</v>
      </c>
      <c r="AY607" s="22">
        <v>-1200</v>
      </c>
      <c r="BE607" t="s">
        <v>42</v>
      </c>
      <c r="BF607" s="22"/>
      <c r="BG607" s="22">
        <v>0</v>
      </c>
      <c r="BH607" s="22">
        <v>0</v>
      </c>
      <c r="BI607" s="22">
        <v>0</v>
      </c>
      <c r="BJ607" s="22">
        <v>-1200</v>
      </c>
      <c r="BK607" s="22">
        <v>-1200</v>
      </c>
      <c r="BL607" s="22">
        <v>-1200</v>
      </c>
      <c r="BM607" s="22">
        <v>-1200</v>
      </c>
      <c r="BN607" s="22">
        <v>-1200</v>
      </c>
      <c r="BO607" s="22">
        <v>-1200</v>
      </c>
      <c r="BP607" s="22">
        <v>-1200</v>
      </c>
    </row>
    <row r="608" spans="1:68" x14ac:dyDescent="0.35">
      <c r="A608" s="96">
        <v>37</v>
      </c>
      <c r="B608" s="96">
        <v>3</v>
      </c>
      <c r="C608" s="96" t="s">
        <v>234</v>
      </c>
      <c r="E608" s="79" t="s">
        <v>42</v>
      </c>
      <c r="F608" s="86">
        <v>0</v>
      </c>
      <c r="G608" s="22">
        <v>0</v>
      </c>
      <c r="H608" s="22">
        <v>0</v>
      </c>
      <c r="I608" s="22">
        <v>0</v>
      </c>
      <c r="J608" s="22">
        <v>0</v>
      </c>
      <c r="K608" s="22">
        <v>0</v>
      </c>
      <c r="L608" s="22">
        <v>0</v>
      </c>
      <c r="M608" s="22">
        <v>0</v>
      </c>
      <c r="N608" s="22">
        <v>0</v>
      </c>
      <c r="O608" s="22">
        <v>0</v>
      </c>
      <c r="P608" s="22">
        <v>0</v>
      </c>
      <c r="S608" s="87">
        <v>0</v>
      </c>
      <c r="V608" s="121">
        <v>0</v>
      </c>
      <c r="Y608" s="20"/>
      <c r="Z608" s="20"/>
      <c r="AA608" s="176"/>
      <c r="AB608" s="20"/>
      <c r="AC608" s="20"/>
      <c r="AD608" s="20"/>
      <c r="AE608" s="20"/>
      <c r="AF608" s="20"/>
      <c r="AG608" s="20"/>
      <c r="AH608" s="20"/>
      <c r="AM608">
        <v>37</v>
      </c>
      <c r="AN608" t="s">
        <v>42</v>
      </c>
      <c r="AP608" s="22">
        <v>0</v>
      </c>
      <c r="AQ608" s="22">
        <v>0</v>
      </c>
      <c r="AR608" s="22">
        <v>0</v>
      </c>
      <c r="AS608" s="22">
        <v>0</v>
      </c>
      <c r="AT608" s="22">
        <v>0</v>
      </c>
      <c r="AU608" s="22">
        <v>0</v>
      </c>
      <c r="AV608" s="22">
        <v>0</v>
      </c>
      <c r="AW608" s="22">
        <v>0</v>
      </c>
      <c r="AX608" s="22">
        <v>0</v>
      </c>
      <c r="AY608" s="22">
        <v>0</v>
      </c>
      <c r="BE608" t="s">
        <v>42</v>
      </c>
      <c r="BF608" s="22"/>
      <c r="BG608" s="22">
        <v>0</v>
      </c>
      <c r="BH608" s="22">
        <v>0</v>
      </c>
      <c r="BI608" s="22">
        <v>0</v>
      </c>
      <c r="BJ608" s="22">
        <v>0</v>
      </c>
      <c r="BK608" s="22">
        <v>0</v>
      </c>
      <c r="BL608" s="22">
        <v>0</v>
      </c>
      <c r="BM608" s="22">
        <v>0</v>
      </c>
      <c r="BN608" s="22">
        <v>0</v>
      </c>
      <c r="BO608" s="22">
        <v>0</v>
      </c>
      <c r="BP608" s="22">
        <v>0</v>
      </c>
    </row>
    <row r="609" spans="1:68" x14ac:dyDescent="0.35">
      <c r="A609" s="96">
        <v>38</v>
      </c>
      <c r="B609" s="96">
        <v>3</v>
      </c>
      <c r="C609" s="96" t="s">
        <v>529</v>
      </c>
      <c r="E609" s="79" t="s">
        <v>42</v>
      </c>
      <c r="F609" s="86">
        <v>0</v>
      </c>
      <c r="G609" s="22">
        <v>0</v>
      </c>
      <c r="H609" s="22">
        <v>0</v>
      </c>
      <c r="I609" s="22">
        <v>0</v>
      </c>
      <c r="J609" s="22">
        <v>0</v>
      </c>
      <c r="K609" s="22">
        <v>0</v>
      </c>
      <c r="L609" s="22">
        <v>0</v>
      </c>
      <c r="M609" s="22">
        <v>0</v>
      </c>
      <c r="N609" s="22">
        <v>0</v>
      </c>
      <c r="O609" s="22">
        <v>0</v>
      </c>
      <c r="P609" s="22">
        <v>0</v>
      </c>
      <c r="S609" s="87">
        <v>0</v>
      </c>
      <c r="V609" s="121">
        <v>0</v>
      </c>
      <c r="Y609" s="20"/>
      <c r="Z609" s="20"/>
      <c r="AA609" s="176"/>
      <c r="AB609" s="20"/>
      <c r="AC609" s="20"/>
      <c r="AD609" s="20"/>
      <c r="AE609" s="20"/>
      <c r="AF609" s="20"/>
      <c r="AG609" s="20"/>
      <c r="AH609" s="20"/>
      <c r="AM609">
        <v>38</v>
      </c>
      <c r="AN609" t="s">
        <v>42</v>
      </c>
      <c r="AP609" s="22">
        <v>0</v>
      </c>
      <c r="AQ609" s="22">
        <v>0</v>
      </c>
      <c r="AR609" s="22">
        <v>0</v>
      </c>
      <c r="AS609" s="22">
        <v>0</v>
      </c>
      <c r="AT609" s="22">
        <v>0</v>
      </c>
      <c r="AU609" s="22">
        <v>0</v>
      </c>
      <c r="AV609" s="22">
        <v>0</v>
      </c>
      <c r="AW609" s="22">
        <v>0</v>
      </c>
      <c r="AX609" s="22">
        <v>0</v>
      </c>
      <c r="AY609" s="22">
        <v>0</v>
      </c>
      <c r="BE609" t="s">
        <v>42</v>
      </c>
      <c r="BF609" s="22"/>
      <c r="BG609" s="22">
        <v>0</v>
      </c>
      <c r="BH609" s="22">
        <v>0</v>
      </c>
      <c r="BI609" s="22">
        <v>0</v>
      </c>
      <c r="BJ609" s="22">
        <v>0</v>
      </c>
      <c r="BK609" s="22">
        <v>0</v>
      </c>
      <c r="BL609" s="22">
        <v>0</v>
      </c>
      <c r="BM609" s="22">
        <v>0</v>
      </c>
      <c r="BN609" s="22">
        <v>0</v>
      </c>
      <c r="BO609" s="22">
        <v>0</v>
      </c>
      <c r="BP609" s="22">
        <v>0</v>
      </c>
    </row>
    <row r="610" spans="1:68" x14ac:dyDescent="0.35">
      <c r="A610" s="96">
        <v>39</v>
      </c>
      <c r="B610" s="96">
        <v>3</v>
      </c>
      <c r="C610" s="96" t="s">
        <v>234</v>
      </c>
      <c r="E610" s="79" t="s">
        <v>42</v>
      </c>
      <c r="F610" s="86">
        <v>0</v>
      </c>
      <c r="G610" s="22">
        <v>0</v>
      </c>
      <c r="H610" s="22">
        <v>0</v>
      </c>
      <c r="I610" s="22">
        <v>0</v>
      </c>
      <c r="J610" s="22">
        <v>0</v>
      </c>
      <c r="K610" s="22">
        <v>0</v>
      </c>
      <c r="L610" s="22">
        <v>0</v>
      </c>
      <c r="M610" s="22">
        <v>0</v>
      </c>
      <c r="N610" s="22">
        <v>0</v>
      </c>
      <c r="O610" s="22">
        <v>0</v>
      </c>
      <c r="P610" s="22">
        <v>0</v>
      </c>
      <c r="S610" s="87">
        <v>0</v>
      </c>
      <c r="V610" s="121">
        <v>0</v>
      </c>
      <c r="Y610" s="20"/>
      <c r="Z610" s="20"/>
      <c r="AA610" s="176"/>
      <c r="AB610" s="20"/>
      <c r="AC610" s="20"/>
      <c r="AD610" s="20"/>
      <c r="AE610" s="20"/>
      <c r="AF610" s="20"/>
      <c r="AG610" s="20"/>
      <c r="AH610" s="20"/>
      <c r="AM610">
        <v>39</v>
      </c>
      <c r="AN610" t="s">
        <v>42</v>
      </c>
      <c r="AP610" s="22">
        <v>0</v>
      </c>
      <c r="AQ610" s="22">
        <v>0</v>
      </c>
      <c r="AR610" s="22">
        <v>0</v>
      </c>
      <c r="AS610" s="22">
        <v>0</v>
      </c>
      <c r="AT610" s="22">
        <v>0</v>
      </c>
      <c r="AU610" s="22">
        <v>0</v>
      </c>
      <c r="AV610" s="22">
        <v>0</v>
      </c>
      <c r="AW610" s="22">
        <v>0</v>
      </c>
      <c r="AX610" s="22">
        <v>0</v>
      </c>
      <c r="AY610" s="22">
        <v>0</v>
      </c>
      <c r="BE610" t="s">
        <v>42</v>
      </c>
      <c r="BF610" s="22"/>
      <c r="BG610" s="22">
        <v>0</v>
      </c>
      <c r="BH610" s="22">
        <v>0</v>
      </c>
      <c r="BI610" s="22">
        <v>0</v>
      </c>
      <c r="BJ610" s="22">
        <v>0</v>
      </c>
      <c r="BK610" s="22">
        <v>0</v>
      </c>
      <c r="BL610" s="22">
        <v>0</v>
      </c>
      <c r="BM610" s="22">
        <v>0</v>
      </c>
      <c r="BN610" s="22">
        <v>0</v>
      </c>
      <c r="BO610" s="22">
        <v>0</v>
      </c>
      <c r="BP610" s="22">
        <v>0</v>
      </c>
    </row>
    <row r="611" spans="1:68" x14ac:dyDescent="0.35">
      <c r="A611" s="96">
        <v>40</v>
      </c>
      <c r="B611" s="96">
        <v>3</v>
      </c>
      <c r="C611" s="96" t="s">
        <v>234</v>
      </c>
      <c r="E611" s="79" t="s">
        <v>42</v>
      </c>
      <c r="F611" s="86">
        <v>0</v>
      </c>
      <c r="G611" s="22">
        <v>0</v>
      </c>
      <c r="H611" s="22">
        <v>0</v>
      </c>
      <c r="I611" s="22">
        <v>0</v>
      </c>
      <c r="J611" s="22">
        <v>0</v>
      </c>
      <c r="K611" s="22">
        <v>0</v>
      </c>
      <c r="L611" s="22">
        <v>0</v>
      </c>
      <c r="M611" s="22">
        <v>0</v>
      </c>
      <c r="N611" s="22">
        <v>0</v>
      </c>
      <c r="O611" s="22">
        <v>0</v>
      </c>
      <c r="P611" s="22">
        <v>0</v>
      </c>
      <c r="S611" s="87">
        <v>0</v>
      </c>
      <c r="V611" s="121">
        <v>0</v>
      </c>
      <c r="Y611" s="20"/>
      <c r="Z611" s="20"/>
      <c r="AA611" s="176"/>
      <c r="AB611" s="20"/>
      <c r="AC611" s="20"/>
      <c r="AD611" s="20"/>
      <c r="AE611" s="20"/>
      <c r="AF611" s="20"/>
      <c r="AG611" s="20"/>
      <c r="AH611" s="20"/>
      <c r="AM611">
        <v>40</v>
      </c>
      <c r="AN611" t="s">
        <v>42</v>
      </c>
      <c r="AP611" s="22">
        <v>0</v>
      </c>
      <c r="AQ611" s="22">
        <v>0</v>
      </c>
      <c r="AR611" s="22">
        <v>0</v>
      </c>
      <c r="AS611" s="22">
        <v>0</v>
      </c>
      <c r="AT611" s="22">
        <v>0</v>
      </c>
      <c r="AU611" s="22">
        <v>0</v>
      </c>
      <c r="AV611" s="22">
        <v>0</v>
      </c>
      <c r="AW611" s="22">
        <v>0</v>
      </c>
      <c r="AX611" s="22">
        <v>0</v>
      </c>
      <c r="AY611" s="22">
        <v>0</v>
      </c>
      <c r="BE611" t="s">
        <v>42</v>
      </c>
      <c r="BF611" s="22"/>
      <c r="BG611" s="22">
        <v>0</v>
      </c>
      <c r="BH611" s="22">
        <v>0</v>
      </c>
      <c r="BI611" s="22">
        <v>0</v>
      </c>
      <c r="BJ611" s="22">
        <v>0</v>
      </c>
      <c r="BK611" s="22">
        <v>0</v>
      </c>
      <c r="BL611" s="22">
        <v>0</v>
      </c>
      <c r="BM611" s="22">
        <v>0</v>
      </c>
      <c r="BN611" s="22">
        <v>0</v>
      </c>
      <c r="BO611" s="22">
        <v>0</v>
      </c>
      <c r="BP611" s="22">
        <v>0</v>
      </c>
    </row>
    <row r="612" spans="1:68" x14ac:dyDescent="0.35">
      <c r="A612" s="96">
        <v>41</v>
      </c>
      <c r="B612" s="96">
        <v>3</v>
      </c>
      <c r="C612" s="96" t="s">
        <v>251</v>
      </c>
      <c r="E612" s="79" t="s">
        <v>42</v>
      </c>
      <c r="F612" s="86">
        <v>0</v>
      </c>
      <c r="G612" s="22">
        <v>0</v>
      </c>
      <c r="H612" s="22">
        <v>0</v>
      </c>
      <c r="I612" s="22">
        <v>0</v>
      </c>
      <c r="J612" s="22">
        <v>0</v>
      </c>
      <c r="K612" s="22">
        <v>0</v>
      </c>
      <c r="L612" s="22">
        <v>0</v>
      </c>
      <c r="M612" s="22">
        <v>0</v>
      </c>
      <c r="N612" s="22">
        <v>0</v>
      </c>
      <c r="O612" s="22">
        <v>0</v>
      </c>
      <c r="P612" s="22">
        <v>0</v>
      </c>
      <c r="S612" s="87">
        <v>0</v>
      </c>
      <c r="V612" s="121">
        <v>0</v>
      </c>
      <c r="Y612" s="20"/>
      <c r="Z612" s="20"/>
      <c r="AA612" s="176"/>
      <c r="AB612" s="20"/>
      <c r="AC612" s="20"/>
      <c r="AD612" s="20"/>
      <c r="AE612" s="20"/>
      <c r="AF612" s="20"/>
      <c r="AG612" s="20"/>
      <c r="AH612" s="20"/>
      <c r="AM612">
        <v>41</v>
      </c>
      <c r="AN612" t="s">
        <v>42</v>
      </c>
      <c r="AP612" s="22">
        <v>0</v>
      </c>
      <c r="AQ612" s="22">
        <v>0</v>
      </c>
      <c r="AR612" s="22">
        <v>0</v>
      </c>
      <c r="AS612" s="22">
        <v>0</v>
      </c>
      <c r="AT612" s="22">
        <v>0</v>
      </c>
      <c r="AU612" s="22">
        <v>0</v>
      </c>
      <c r="AV612" s="22">
        <v>0</v>
      </c>
      <c r="AW612" s="22">
        <v>0</v>
      </c>
      <c r="AX612" s="22">
        <v>0</v>
      </c>
      <c r="AY612" s="22">
        <v>0</v>
      </c>
      <c r="BE612" t="s">
        <v>42</v>
      </c>
      <c r="BF612" s="22"/>
      <c r="BG612" s="22">
        <v>0</v>
      </c>
      <c r="BH612" s="22">
        <v>0</v>
      </c>
      <c r="BI612" s="22">
        <v>0</v>
      </c>
      <c r="BJ612" s="22">
        <v>0</v>
      </c>
      <c r="BK612" s="22">
        <v>0</v>
      </c>
      <c r="BL612" s="22">
        <v>0</v>
      </c>
      <c r="BM612" s="22">
        <v>0</v>
      </c>
      <c r="BN612" s="22">
        <v>0</v>
      </c>
      <c r="BO612" s="22">
        <v>0</v>
      </c>
      <c r="BP612" s="22">
        <v>0</v>
      </c>
    </row>
    <row r="613" spans="1:68" x14ac:dyDescent="0.35">
      <c r="A613" s="96">
        <v>42</v>
      </c>
      <c r="B613" s="96">
        <v>3</v>
      </c>
      <c r="C613" s="96" t="s">
        <v>234</v>
      </c>
      <c r="E613" s="79" t="s">
        <v>42</v>
      </c>
      <c r="F613" s="86">
        <v>0</v>
      </c>
      <c r="G613" s="22">
        <v>0</v>
      </c>
      <c r="H613" s="22">
        <v>0</v>
      </c>
      <c r="I613" s="22">
        <v>0</v>
      </c>
      <c r="J613" s="22">
        <v>0</v>
      </c>
      <c r="K613" s="22">
        <v>0</v>
      </c>
      <c r="L613" s="22">
        <v>0</v>
      </c>
      <c r="M613" s="22">
        <v>0</v>
      </c>
      <c r="N613" s="22">
        <v>0</v>
      </c>
      <c r="O613" s="22">
        <v>0</v>
      </c>
      <c r="P613" s="22">
        <v>0</v>
      </c>
      <c r="S613" s="87">
        <v>0</v>
      </c>
      <c r="V613" s="121">
        <v>0</v>
      </c>
      <c r="Y613" s="20"/>
      <c r="Z613" s="20"/>
      <c r="AA613" s="176"/>
      <c r="AB613" s="20"/>
      <c r="AC613" s="20"/>
      <c r="AD613" s="20"/>
      <c r="AE613" s="20"/>
      <c r="AF613" s="20"/>
      <c r="AG613" s="20"/>
      <c r="AH613" s="20"/>
      <c r="AM613">
        <v>42</v>
      </c>
      <c r="AN613" t="s">
        <v>42</v>
      </c>
      <c r="AP613" s="22">
        <v>0</v>
      </c>
      <c r="AQ613" s="22">
        <v>0</v>
      </c>
      <c r="AR613" s="22">
        <v>0</v>
      </c>
      <c r="AS613" s="22">
        <v>0</v>
      </c>
      <c r="AT613" s="22">
        <v>0</v>
      </c>
      <c r="AU613" s="22">
        <v>0</v>
      </c>
      <c r="AV613" s="22">
        <v>0</v>
      </c>
      <c r="AW613" s="22">
        <v>0</v>
      </c>
      <c r="AX613" s="22">
        <v>0</v>
      </c>
      <c r="AY613" s="22">
        <v>0</v>
      </c>
      <c r="BE613" t="s">
        <v>42</v>
      </c>
      <c r="BF613" s="22"/>
      <c r="BG613" s="22">
        <v>0</v>
      </c>
      <c r="BH613" s="22">
        <v>0</v>
      </c>
      <c r="BI613" s="22">
        <v>0</v>
      </c>
      <c r="BJ613" s="22">
        <v>0</v>
      </c>
      <c r="BK613" s="22">
        <v>0</v>
      </c>
      <c r="BL613" s="22">
        <v>0</v>
      </c>
      <c r="BM613" s="22">
        <v>0</v>
      </c>
      <c r="BN613" s="22">
        <v>0</v>
      </c>
      <c r="BO613" s="22">
        <v>0</v>
      </c>
      <c r="BP613" s="22">
        <v>0</v>
      </c>
    </row>
    <row r="614" spans="1:68" x14ac:dyDescent="0.35">
      <c r="A614" s="96">
        <v>43</v>
      </c>
      <c r="B614" s="96">
        <v>3</v>
      </c>
      <c r="C614" s="96" t="s">
        <v>251</v>
      </c>
      <c r="E614" s="79" t="s">
        <v>42</v>
      </c>
      <c r="F614" s="86">
        <v>0</v>
      </c>
      <c r="G614" s="22">
        <v>0</v>
      </c>
      <c r="H614" s="22">
        <v>0</v>
      </c>
      <c r="I614" s="22">
        <v>0</v>
      </c>
      <c r="J614" s="22">
        <v>0</v>
      </c>
      <c r="K614" s="22">
        <v>0</v>
      </c>
      <c r="L614" s="22">
        <v>0</v>
      </c>
      <c r="M614" s="22">
        <v>0</v>
      </c>
      <c r="N614" s="22">
        <v>0</v>
      </c>
      <c r="O614" s="22">
        <v>0</v>
      </c>
      <c r="P614" s="22">
        <v>0</v>
      </c>
      <c r="S614" s="87">
        <v>0</v>
      </c>
      <c r="V614" s="121">
        <v>0</v>
      </c>
      <c r="Y614" s="20"/>
      <c r="Z614" s="20"/>
      <c r="AA614" s="176"/>
      <c r="AB614" s="20"/>
      <c r="AC614" s="20"/>
      <c r="AD614" s="20"/>
      <c r="AE614" s="20"/>
      <c r="AF614" s="20"/>
      <c r="AG614" s="20"/>
      <c r="AH614" s="20"/>
      <c r="AM614">
        <v>43</v>
      </c>
      <c r="AN614" t="s">
        <v>42</v>
      </c>
      <c r="AP614" s="22">
        <v>0</v>
      </c>
      <c r="AQ614" s="22">
        <v>0</v>
      </c>
      <c r="AR614" s="22">
        <v>0</v>
      </c>
      <c r="AS614" s="22">
        <v>0</v>
      </c>
      <c r="AT614" s="22">
        <v>0</v>
      </c>
      <c r="AU614" s="22">
        <v>0</v>
      </c>
      <c r="AV614" s="22">
        <v>0</v>
      </c>
      <c r="AW614" s="22">
        <v>0</v>
      </c>
      <c r="AX614" s="22">
        <v>0</v>
      </c>
      <c r="AY614" s="22">
        <v>0</v>
      </c>
      <c r="BE614" t="s">
        <v>42</v>
      </c>
      <c r="BF614" s="22"/>
      <c r="BG614" s="22">
        <v>0</v>
      </c>
      <c r="BH614" s="22">
        <v>0</v>
      </c>
      <c r="BI614" s="22">
        <v>0</v>
      </c>
      <c r="BJ614" s="22">
        <v>0</v>
      </c>
      <c r="BK614" s="22">
        <v>0</v>
      </c>
      <c r="BL614" s="22">
        <v>0</v>
      </c>
      <c r="BM614" s="22">
        <v>0</v>
      </c>
      <c r="BN614" s="22">
        <v>0</v>
      </c>
      <c r="BO614" s="22">
        <v>0</v>
      </c>
      <c r="BP614" s="22">
        <v>0</v>
      </c>
    </row>
    <row r="615" spans="1:68" x14ac:dyDescent="0.35">
      <c r="A615" s="96">
        <v>44</v>
      </c>
      <c r="B615" s="96">
        <v>3</v>
      </c>
      <c r="C615" s="96" t="s">
        <v>251</v>
      </c>
      <c r="E615" s="79" t="s">
        <v>42</v>
      </c>
      <c r="F615" s="86">
        <v>0</v>
      </c>
      <c r="G615" s="22">
        <v>0</v>
      </c>
      <c r="H615" s="22">
        <v>0</v>
      </c>
      <c r="I615" s="22">
        <v>0</v>
      </c>
      <c r="J615" s="22">
        <v>0</v>
      </c>
      <c r="K615" s="22">
        <v>0</v>
      </c>
      <c r="L615" s="22">
        <v>0</v>
      </c>
      <c r="M615" s="22">
        <v>0</v>
      </c>
      <c r="N615" s="22">
        <v>0</v>
      </c>
      <c r="O615" s="22">
        <v>0</v>
      </c>
      <c r="P615" s="22">
        <v>0</v>
      </c>
      <c r="S615" s="87">
        <v>0</v>
      </c>
      <c r="V615" s="121">
        <v>0</v>
      </c>
      <c r="Y615" s="20"/>
      <c r="Z615" s="20"/>
      <c r="AA615" s="176"/>
      <c r="AB615" s="20"/>
      <c r="AC615" s="20"/>
      <c r="AD615" s="20"/>
      <c r="AE615" s="20"/>
      <c r="AF615" s="20"/>
      <c r="AG615" s="20"/>
      <c r="AH615" s="20"/>
      <c r="AM615">
        <v>44</v>
      </c>
      <c r="AN615" t="s">
        <v>42</v>
      </c>
      <c r="AP615" s="22">
        <v>0</v>
      </c>
      <c r="AQ615" s="22">
        <v>0</v>
      </c>
      <c r="AR615" s="22">
        <v>0</v>
      </c>
      <c r="AS615" s="22">
        <v>0</v>
      </c>
      <c r="AT615" s="22">
        <v>0</v>
      </c>
      <c r="AU615" s="22">
        <v>0</v>
      </c>
      <c r="AV615" s="22">
        <v>0</v>
      </c>
      <c r="AW615" s="22">
        <v>0</v>
      </c>
      <c r="AX615" s="22">
        <v>0</v>
      </c>
      <c r="AY615" s="22">
        <v>0</v>
      </c>
      <c r="BE615" t="s">
        <v>42</v>
      </c>
      <c r="BF615" s="22"/>
      <c r="BG615" s="22">
        <v>0</v>
      </c>
      <c r="BH615" s="22">
        <v>0</v>
      </c>
      <c r="BI615" s="22">
        <v>0</v>
      </c>
      <c r="BJ615" s="22">
        <v>0</v>
      </c>
      <c r="BK615" s="22">
        <v>0</v>
      </c>
      <c r="BL615" s="22">
        <v>0</v>
      </c>
      <c r="BM615" s="22">
        <v>0</v>
      </c>
      <c r="BN615" s="22">
        <v>0</v>
      </c>
      <c r="BO615" s="22">
        <v>0</v>
      </c>
      <c r="BP615" s="22">
        <v>0</v>
      </c>
    </row>
    <row r="616" spans="1:68" x14ac:dyDescent="0.35">
      <c r="A616" s="96">
        <v>45</v>
      </c>
      <c r="B616" s="96">
        <v>3</v>
      </c>
      <c r="C616" s="96" t="s">
        <v>251</v>
      </c>
      <c r="E616" s="79" t="s">
        <v>42</v>
      </c>
      <c r="F616" s="86">
        <v>0</v>
      </c>
      <c r="G616" s="22">
        <v>0</v>
      </c>
      <c r="H616" s="22">
        <v>0</v>
      </c>
      <c r="I616" s="22">
        <v>0</v>
      </c>
      <c r="J616" s="22">
        <v>0</v>
      </c>
      <c r="K616" s="22">
        <v>0</v>
      </c>
      <c r="L616" s="22">
        <v>0</v>
      </c>
      <c r="M616" s="22">
        <v>0</v>
      </c>
      <c r="N616" s="22">
        <v>0</v>
      </c>
      <c r="O616" s="22">
        <v>0</v>
      </c>
      <c r="P616" s="22">
        <v>0</v>
      </c>
      <c r="S616" s="87">
        <v>0</v>
      </c>
      <c r="V616" s="121">
        <v>0</v>
      </c>
      <c r="Y616" s="20"/>
      <c r="Z616" s="20"/>
      <c r="AA616" s="176"/>
      <c r="AB616" s="20"/>
      <c r="AC616" s="20"/>
      <c r="AD616" s="20"/>
      <c r="AE616" s="20"/>
      <c r="AF616" s="20"/>
      <c r="AG616" s="20"/>
      <c r="AH616" s="20"/>
      <c r="AM616">
        <v>45</v>
      </c>
      <c r="AN616" t="s">
        <v>42</v>
      </c>
      <c r="AP616" s="22">
        <v>0</v>
      </c>
      <c r="AQ616" s="22">
        <v>0</v>
      </c>
      <c r="AR616" s="22">
        <v>0</v>
      </c>
      <c r="AS616" s="22">
        <v>0</v>
      </c>
      <c r="AT616" s="22">
        <v>0</v>
      </c>
      <c r="AU616" s="22">
        <v>0</v>
      </c>
      <c r="AV616" s="22">
        <v>0</v>
      </c>
      <c r="AW616" s="22">
        <v>0</v>
      </c>
      <c r="AX616" s="22">
        <v>0</v>
      </c>
      <c r="AY616" s="22">
        <v>0</v>
      </c>
      <c r="BE616" t="s">
        <v>42</v>
      </c>
      <c r="BF616" s="22"/>
      <c r="BG616" s="22">
        <v>0</v>
      </c>
      <c r="BH616" s="22">
        <v>0</v>
      </c>
      <c r="BI616" s="22">
        <v>0</v>
      </c>
      <c r="BJ616" s="22">
        <v>0</v>
      </c>
      <c r="BK616" s="22">
        <v>0</v>
      </c>
      <c r="BL616" s="22">
        <v>0</v>
      </c>
      <c r="BM616" s="22">
        <v>0</v>
      </c>
      <c r="BN616" s="22">
        <v>0</v>
      </c>
      <c r="BO616" s="22">
        <v>0</v>
      </c>
      <c r="BP616" s="22">
        <v>0</v>
      </c>
    </row>
    <row r="617" spans="1:68" x14ac:dyDescent="0.35">
      <c r="A617" s="96">
        <v>46</v>
      </c>
      <c r="B617" s="96">
        <v>4</v>
      </c>
      <c r="C617" s="96" t="s">
        <v>584</v>
      </c>
      <c r="E617" s="79" t="s">
        <v>42</v>
      </c>
      <c r="F617" s="86">
        <v>0</v>
      </c>
      <c r="G617" s="22">
        <v>0</v>
      </c>
      <c r="H617" s="22">
        <v>0</v>
      </c>
      <c r="I617" s="22">
        <v>0</v>
      </c>
      <c r="J617" s="22">
        <v>0</v>
      </c>
      <c r="K617" s="22">
        <v>8000</v>
      </c>
      <c r="L617" s="22">
        <v>8000</v>
      </c>
      <c r="M617" s="22">
        <v>8000</v>
      </c>
      <c r="N617" s="22">
        <v>8000</v>
      </c>
      <c r="O617" s="22">
        <v>8000</v>
      </c>
      <c r="P617" s="22">
        <v>8000</v>
      </c>
      <c r="S617" s="87">
        <v>0.2</v>
      </c>
      <c r="V617" s="121">
        <v>1</v>
      </c>
      <c r="Y617" s="20"/>
      <c r="Z617" s="20"/>
      <c r="AA617" s="176"/>
      <c r="AB617" s="20"/>
      <c r="AC617" s="20"/>
      <c r="AD617" s="20"/>
      <c r="AE617" s="20"/>
      <c r="AF617" s="20"/>
      <c r="AG617" s="20"/>
      <c r="AH617" s="20"/>
      <c r="AM617">
        <v>46</v>
      </c>
      <c r="AN617" t="s">
        <v>42</v>
      </c>
      <c r="AP617" s="22">
        <v>0</v>
      </c>
      <c r="AQ617" s="22">
        <v>0</v>
      </c>
      <c r="AR617" s="22">
        <v>0</v>
      </c>
      <c r="AS617" s="22">
        <v>0</v>
      </c>
      <c r="AT617" s="22">
        <v>8000</v>
      </c>
      <c r="AU617" s="22">
        <v>8000</v>
      </c>
      <c r="AV617" s="22">
        <v>8000</v>
      </c>
      <c r="AW617" s="22">
        <v>8000</v>
      </c>
      <c r="AX617" s="22">
        <v>8000</v>
      </c>
      <c r="AY617" s="22">
        <v>8000</v>
      </c>
      <c r="BE617" t="s">
        <v>42</v>
      </c>
      <c r="BF617" s="22"/>
      <c r="BG617" s="22">
        <v>0</v>
      </c>
      <c r="BH617" s="22">
        <v>0</v>
      </c>
      <c r="BI617" s="22">
        <v>0</v>
      </c>
      <c r="BJ617" s="22">
        <v>0</v>
      </c>
      <c r="BK617" s="22">
        <v>8000</v>
      </c>
      <c r="BL617" s="22">
        <v>8000</v>
      </c>
      <c r="BM617" s="22">
        <v>8000</v>
      </c>
      <c r="BN617" s="22">
        <v>8000</v>
      </c>
      <c r="BO617" s="22">
        <v>8000</v>
      </c>
      <c r="BP617" s="22">
        <v>8000</v>
      </c>
    </row>
    <row r="618" spans="1:68" x14ac:dyDescent="0.35">
      <c r="A618" s="96">
        <v>47</v>
      </c>
      <c r="B618" s="96">
        <v>4</v>
      </c>
      <c r="C618" s="96" t="s">
        <v>585</v>
      </c>
      <c r="E618" s="79" t="s">
        <v>42</v>
      </c>
      <c r="F618" s="86">
        <v>0.8</v>
      </c>
      <c r="G618" s="22">
        <v>0</v>
      </c>
      <c r="H618" s="22">
        <v>0</v>
      </c>
      <c r="I618" s="22">
        <v>0</v>
      </c>
      <c r="J618" s="22">
        <v>0</v>
      </c>
      <c r="K618" s="22">
        <v>0</v>
      </c>
      <c r="L618" s="22">
        <v>640</v>
      </c>
      <c r="M618" s="22">
        <v>640</v>
      </c>
      <c r="N618" s="22">
        <v>640</v>
      </c>
      <c r="O618" s="22">
        <v>640</v>
      </c>
      <c r="P618" s="22">
        <v>640</v>
      </c>
      <c r="S618" s="87">
        <v>0</v>
      </c>
      <c r="V618" s="121">
        <v>0</v>
      </c>
      <c r="Y618" s="20"/>
      <c r="Z618" s="20"/>
      <c r="AA618" s="176"/>
      <c r="AB618" s="20"/>
      <c r="AC618" s="20"/>
      <c r="AD618" s="20"/>
      <c r="AE618" s="20"/>
      <c r="AF618" s="20"/>
      <c r="AG618" s="20"/>
      <c r="AH618" s="20"/>
      <c r="AM618">
        <v>47</v>
      </c>
      <c r="AN618" t="s">
        <v>42</v>
      </c>
      <c r="AP618" s="22">
        <v>0</v>
      </c>
      <c r="AQ618" s="22">
        <v>0</v>
      </c>
      <c r="AR618" s="22">
        <v>0</v>
      </c>
      <c r="AS618" s="22">
        <v>0</v>
      </c>
      <c r="AT618" s="22">
        <v>0</v>
      </c>
      <c r="AU618" s="22">
        <v>640</v>
      </c>
      <c r="AV618" s="22">
        <v>640</v>
      </c>
      <c r="AW618" s="22">
        <v>640</v>
      </c>
      <c r="AX618" s="22">
        <v>640</v>
      </c>
      <c r="AY618" s="22">
        <v>640</v>
      </c>
      <c r="BE618" t="s">
        <v>42</v>
      </c>
      <c r="BF618" s="22"/>
      <c r="BG618" s="22">
        <v>0</v>
      </c>
      <c r="BH618" s="22">
        <v>0</v>
      </c>
      <c r="BI618" s="22">
        <v>0</v>
      </c>
      <c r="BJ618" s="22">
        <v>0</v>
      </c>
      <c r="BK618" s="22">
        <v>0</v>
      </c>
      <c r="BL618" s="22">
        <v>640</v>
      </c>
      <c r="BM618" s="22">
        <v>640</v>
      </c>
      <c r="BN618" s="22">
        <v>640</v>
      </c>
      <c r="BO618" s="22">
        <v>640</v>
      </c>
      <c r="BP618" s="22">
        <v>640</v>
      </c>
    </row>
    <row r="619" spans="1:68" x14ac:dyDescent="0.35">
      <c r="A619" s="96">
        <v>48</v>
      </c>
      <c r="B619" s="96">
        <v>4</v>
      </c>
      <c r="C619" s="96" t="s">
        <v>585</v>
      </c>
      <c r="E619" s="79" t="s">
        <v>42</v>
      </c>
      <c r="F619" s="86">
        <v>1.5</v>
      </c>
      <c r="G619" s="22">
        <v>0</v>
      </c>
      <c r="H619" s="22">
        <v>0</v>
      </c>
      <c r="I619" s="22">
        <v>0</v>
      </c>
      <c r="J619" s="22">
        <v>0</v>
      </c>
      <c r="K619" s="22">
        <v>0</v>
      </c>
      <c r="L619" s="22">
        <v>1200</v>
      </c>
      <c r="M619" s="22">
        <v>1200</v>
      </c>
      <c r="N619" s="22">
        <v>1200</v>
      </c>
      <c r="O619" s="22">
        <v>1200</v>
      </c>
      <c r="P619" s="22">
        <v>1200</v>
      </c>
      <c r="S619" s="87">
        <v>0</v>
      </c>
      <c r="V619" s="121">
        <v>0</v>
      </c>
      <c r="Y619" s="20"/>
      <c r="Z619" s="20"/>
      <c r="AA619" s="176"/>
      <c r="AB619" s="20"/>
      <c r="AC619" s="20"/>
      <c r="AD619" s="20"/>
      <c r="AE619" s="20"/>
      <c r="AF619" s="20"/>
      <c r="AG619" s="20"/>
      <c r="AH619" s="20"/>
      <c r="AM619">
        <v>48</v>
      </c>
      <c r="AN619" t="s">
        <v>42</v>
      </c>
      <c r="AP619" s="22">
        <v>0</v>
      </c>
      <c r="AQ619" s="22">
        <v>0</v>
      </c>
      <c r="AR619" s="22">
        <v>0</v>
      </c>
      <c r="AS619" s="22">
        <v>0</v>
      </c>
      <c r="AT619" s="22">
        <v>0</v>
      </c>
      <c r="AU619" s="22">
        <v>1200</v>
      </c>
      <c r="AV619" s="22">
        <v>1200</v>
      </c>
      <c r="AW619" s="22">
        <v>1200</v>
      </c>
      <c r="AX619" s="22">
        <v>1200</v>
      </c>
      <c r="AY619" s="22">
        <v>1200</v>
      </c>
      <c r="BE619" t="s">
        <v>42</v>
      </c>
      <c r="BF619" s="22"/>
      <c r="BG619" s="22">
        <v>0</v>
      </c>
      <c r="BH619" s="22">
        <v>0</v>
      </c>
      <c r="BI619" s="22">
        <v>0</v>
      </c>
      <c r="BJ619" s="22">
        <v>0</v>
      </c>
      <c r="BK619" s="22">
        <v>0</v>
      </c>
      <c r="BL619" s="22">
        <v>1200</v>
      </c>
      <c r="BM619" s="22">
        <v>1200</v>
      </c>
      <c r="BN619" s="22">
        <v>1200</v>
      </c>
      <c r="BO619" s="22">
        <v>1200</v>
      </c>
      <c r="BP619" s="22">
        <v>1200</v>
      </c>
    </row>
    <row r="620" spans="1:68" x14ac:dyDescent="0.35">
      <c r="A620" s="96">
        <v>49</v>
      </c>
      <c r="B620" s="96">
        <v>4</v>
      </c>
      <c r="C620" s="96" t="s">
        <v>585</v>
      </c>
      <c r="E620" s="79" t="s">
        <v>42</v>
      </c>
      <c r="F620" s="86">
        <v>2</v>
      </c>
      <c r="G620" s="22">
        <v>0</v>
      </c>
      <c r="H620" s="22">
        <v>0</v>
      </c>
      <c r="I620" s="22">
        <v>0</v>
      </c>
      <c r="J620" s="22">
        <v>0</v>
      </c>
      <c r="K620" s="22">
        <v>0</v>
      </c>
      <c r="L620" s="22">
        <v>1200</v>
      </c>
      <c r="M620" s="22">
        <v>1200</v>
      </c>
      <c r="N620" s="22">
        <v>1200</v>
      </c>
      <c r="O620" s="22">
        <v>1200</v>
      </c>
      <c r="P620" s="22">
        <v>1200</v>
      </c>
      <c r="S620" s="87">
        <v>0</v>
      </c>
      <c r="V620" s="121">
        <v>0</v>
      </c>
      <c r="Y620" s="20"/>
      <c r="Z620" s="20"/>
      <c r="AA620" s="176"/>
      <c r="AB620" s="20"/>
      <c r="AC620" s="20"/>
      <c r="AD620" s="20"/>
      <c r="AE620" s="20"/>
      <c r="AF620" s="20"/>
      <c r="AG620" s="20"/>
      <c r="AH620" s="20"/>
      <c r="AM620">
        <v>49</v>
      </c>
      <c r="AN620" t="s">
        <v>42</v>
      </c>
      <c r="AP620" s="22">
        <v>0</v>
      </c>
      <c r="AQ620" s="22">
        <v>0</v>
      </c>
      <c r="AR620" s="22">
        <v>0</v>
      </c>
      <c r="AS620" s="22">
        <v>0</v>
      </c>
      <c r="AT620" s="22">
        <v>0</v>
      </c>
      <c r="AU620" s="22">
        <v>1200</v>
      </c>
      <c r="AV620" s="22">
        <v>1200</v>
      </c>
      <c r="AW620" s="22">
        <v>1200</v>
      </c>
      <c r="AX620" s="22">
        <v>1200</v>
      </c>
      <c r="AY620" s="22">
        <v>1200</v>
      </c>
      <c r="BE620" t="s">
        <v>42</v>
      </c>
      <c r="BF620" s="22"/>
      <c r="BG620" s="22">
        <v>0</v>
      </c>
      <c r="BH620" s="22">
        <v>0</v>
      </c>
      <c r="BI620" s="22">
        <v>0</v>
      </c>
      <c r="BJ620" s="22">
        <v>0</v>
      </c>
      <c r="BK620" s="22">
        <v>0</v>
      </c>
      <c r="BL620" s="22">
        <v>1200</v>
      </c>
      <c r="BM620" s="22">
        <v>1200</v>
      </c>
      <c r="BN620" s="22">
        <v>1200</v>
      </c>
      <c r="BO620" s="22">
        <v>1200</v>
      </c>
      <c r="BP620" s="22">
        <v>1200</v>
      </c>
    </row>
    <row r="621" spans="1:68" x14ac:dyDescent="0.35">
      <c r="A621" s="96">
        <v>50</v>
      </c>
      <c r="B621" s="96">
        <v>4</v>
      </c>
      <c r="C621" s="96" t="s">
        <v>585</v>
      </c>
      <c r="E621" s="79" t="s">
        <v>42</v>
      </c>
      <c r="F621" s="86">
        <v>1.5</v>
      </c>
      <c r="G621" s="22">
        <v>0</v>
      </c>
      <c r="H621" s="22">
        <v>0</v>
      </c>
      <c r="I621" s="22">
        <v>0</v>
      </c>
      <c r="J621" s="22">
        <v>0</v>
      </c>
      <c r="K621" s="22">
        <v>0</v>
      </c>
      <c r="L621" s="22">
        <v>1200</v>
      </c>
      <c r="M621" s="22">
        <v>1200</v>
      </c>
      <c r="N621" s="22">
        <v>1200</v>
      </c>
      <c r="O621" s="22">
        <v>1200</v>
      </c>
      <c r="P621" s="22">
        <v>1200</v>
      </c>
      <c r="S621" s="87">
        <v>0</v>
      </c>
      <c r="V621" s="121">
        <v>0</v>
      </c>
      <c r="Y621" s="20"/>
      <c r="Z621" s="20"/>
      <c r="AA621" s="176"/>
      <c r="AB621" s="20"/>
      <c r="AC621" s="20"/>
      <c r="AD621" s="20"/>
      <c r="AE621" s="20"/>
      <c r="AF621" s="20"/>
      <c r="AG621" s="20"/>
      <c r="AH621" s="20"/>
      <c r="AM621">
        <v>50</v>
      </c>
      <c r="AN621" t="s">
        <v>42</v>
      </c>
      <c r="AP621" s="22">
        <v>0</v>
      </c>
      <c r="AQ621" s="22">
        <v>0</v>
      </c>
      <c r="AR621" s="22">
        <v>0</v>
      </c>
      <c r="AS621" s="22">
        <v>0</v>
      </c>
      <c r="AT621" s="22">
        <v>0</v>
      </c>
      <c r="AU621" s="22">
        <v>1200</v>
      </c>
      <c r="AV621" s="22">
        <v>1200</v>
      </c>
      <c r="AW621" s="22">
        <v>1200</v>
      </c>
      <c r="AX621" s="22">
        <v>1200</v>
      </c>
      <c r="AY621" s="22">
        <v>1200</v>
      </c>
      <c r="BE621" t="s">
        <v>42</v>
      </c>
      <c r="BF621" s="22"/>
      <c r="BG621" s="22">
        <v>0</v>
      </c>
      <c r="BH621" s="22">
        <v>0</v>
      </c>
      <c r="BI621" s="22">
        <v>0</v>
      </c>
      <c r="BJ621" s="22">
        <v>0</v>
      </c>
      <c r="BK621" s="22">
        <v>0</v>
      </c>
      <c r="BL621" s="22">
        <v>1200</v>
      </c>
      <c r="BM621" s="22">
        <v>1200</v>
      </c>
      <c r="BN621" s="22">
        <v>1200</v>
      </c>
      <c r="BO621" s="22">
        <v>1200</v>
      </c>
      <c r="BP621" s="22">
        <v>1200</v>
      </c>
    </row>
    <row r="622" spans="1:68" x14ac:dyDescent="0.35">
      <c r="A622" s="96">
        <v>51</v>
      </c>
      <c r="B622" s="96">
        <v>4</v>
      </c>
      <c r="C622" s="96" t="s">
        <v>234</v>
      </c>
      <c r="E622" s="79" t="s">
        <v>42</v>
      </c>
      <c r="F622" s="86">
        <v>0</v>
      </c>
      <c r="G622" s="22">
        <v>0</v>
      </c>
      <c r="H622" s="22">
        <v>0</v>
      </c>
      <c r="I622" s="22">
        <v>0</v>
      </c>
      <c r="J622" s="22">
        <v>0</v>
      </c>
      <c r="K622" s="22">
        <v>0</v>
      </c>
      <c r="L622" s="22">
        <v>0</v>
      </c>
      <c r="M622" s="22">
        <v>0</v>
      </c>
      <c r="N622" s="22">
        <v>0</v>
      </c>
      <c r="O622" s="22">
        <v>0</v>
      </c>
      <c r="P622" s="22">
        <v>0</v>
      </c>
      <c r="S622" s="87">
        <v>0</v>
      </c>
      <c r="V622" s="121">
        <v>0</v>
      </c>
      <c r="Y622" s="20"/>
      <c r="Z622" s="20"/>
      <c r="AA622" s="176"/>
      <c r="AB622" s="20"/>
      <c r="AC622" s="20"/>
      <c r="AD622" s="20"/>
      <c r="AE622" s="20"/>
      <c r="AF622" s="20"/>
      <c r="AG622" s="20"/>
      <c r="AH622" s="20"/>
      <c r="AM622">
        <v>51</v>
      </c>
      <c r="AN622" t="s">
        <v>42</v>
      </c>
      <c r="AP622" s="22">
        <v>0</v>
      </c>
      <c r="AQ622" s="22">
        <v>0</v>
      </c>
      <c r="AR622" s="22">
        <v>0</v>
      </c>
      <c r="AS622" s="22">
        <v>0</v>
      </c>
      <c r="AT622" s="22">
        <v>0</v>
      </c>
      <c r="AU622" s="22">
        <v>0</v>
      </c>
      <c r="AV622" s="22">
        <v>0</v>
      </c>
      <c r="AW622" s="22">
        <v>0</v>
      </c>
      <c r="AX622" s="22">
        <v>0</v>
      </c>
      <c r="AY622" s="22">
        <v>0</v>
      </c>
      <c r="BE622" t="s">
        <v>42</v>
      </c>
      <c r="BF622" s="22"/>
      <c r="BG622" s="22">
        <v>0</v>
      </c>
      <c r="BH622" s="22">
        <v>0</v>
      </c>
      <c r="BI622" s="22">
        <v>0</v>
      </c>
      <c r="BJ622" s="22">
        <v>0</v>
      </c>
      <c r="BK622" s="22">
        <v>0</v>
      </c>
      <c r="BL622" s="22">
        <v>0</v>
      </c>
      <c r="BM622" s="22">
        <v>0</v>
      </c>
      <c r="BN622" s="22">
        <v>0</v>
      </c>
      <c r="BO622" s="22">
        <v>0</v>
      </c>
      <c r="BP622" s="22">
        <v>0</v>
      </c>
    </row>
    <row r="623" spans="1:68" x14ac:dyDescent="0.35">
      <c r="A623" s="96">
        <v>52</v>
      </c>
      <c r="B623" s="96">
        <v>4</v>
      </c>
      <c r="C623" s="96" t="s">
        <v>584</v>
      </c>
      <c r="E623" s="79" t="s">
        <v>42</v>
      </c>
      <c r="F623" s="86">
        <v>0</v>
      </c>
      <c r="G623" s="22">
        <v>0</v>
      </c>
      <c r="H623" s="22">
        <v>0</v>
      </c>
      <c r="I623" s="22">
        <v>0</v>
      </c>
      <c r="J623" s="22">
        <v>0</v>
      </c>
      <c r="K623" s="22">
        <v>-1200</v>
      </c>
      <c r="L623" s="22">
        <v>-1200</v>
      </c>
      <c r="M623" s="22">
        <v>-1200</v>
      </c>
      <c r="N623" s="22">
        <v>-1200</v>
      </c>
      <c r="O623" s="22">
        <v>-1200</v>
      </c>
      <c r="P623" s="22">
        <v>-1200</v>
      </c>
      <c r="S623" s="87">
        <v>-0.03</v>
      </c>
      <c r="V623" s="121">
        <v>0</v>
      </c>
      <c r="Y623" s="20"/>
      <c r="Z623" s="20"/>
      <c r="AA623" s="176"/>
      <c r="AB623" s="20"/>
      <c r="AC623" s="20"/>
      <c r="AD623" s="20"/>
      <c r="AE623" s="20"/>
      <c r="AF623" s="20"/>
      <c r="AG623" s="20"/>
      <c r="AH623" s="20"/>
      <c r="AM623">
        <v>52</v>
      </c>
      <c r="AN623" t="s">
        <v>42</v>
      </c>
      <c r="AP623" s="22">
        <v>0</v>
      </c>
      <c r="AQ623" s="22">
        <v>0</v>
      </c>
      <c r="AR623" s="22">
        <v>0</v>
      </c>
      <c r="AS623" s="22">
        <v>0</v>
      </c>
      <c r="AT623" s="22">
        <v>-1200</v>
      </c>
      <c r="AU623" s="22">
        <v>-1200</v>
      </c>
      <c r="AV623" s="22">
        <v>-1200</v>
      </c>
      <c r="AW623" s="22">
        <v>-1200</v>
      </c>
      <c r="AX623" s="22">
        <v>-1200</v>
      </c>
      <c r="AY623" s="22">
        <v>-1200</v>
      </c>
      <c r="BE623" t="s">
        <v>42</v>
      </c>
      <c r="BF623" s="22"/>
      <c r="BG623" s="22">
        <v>0</v>
      </c>
      <c r="BH623" s="22">
        <v>0</v>
      </c>
      <c r="BI623" s="22">
        <v>0</v>
      </c>
      <c r="BJ623" s="22">
        <v>0</v>
      </c>
      <c r="BK623" s="22">
        <v>-1200</v>
      </c>
      <c r="BL623" s="22">
        <v>-1200</v>
      </c>
      <c r="BM623" s="22">
        <v>-1200</v>
      </c>
      <c r="BN623" s="22">
        <v>-1200</v>
      </c>
      <c r="BO623" s="22">
        <v>-1200</v>
      </c>
      <c r="BP623" s="22">
        <v>-1200</v>
      </c>
    </row>
    <row r="624" spans="1:68" x14ac:dyDescent="0.35">
      <c r="A624" s="96">
        <v>53</v>
      </c>
      <c r="B624" s="96">
        <v>4</v>
      </c>
      <c r="C624" s="96" t="s">
        <v>235</v>
      </c>
      <c r="E624" s="79" t="s">
        <v>42</v>
      </c>
      <c r="F624" s="86">
        <v>0</v>
      </c>
      <c r="G624" s="22">
        <v>0</v>
      </c>
      <c r="H624" s="22">
        <v>0</v>
      </c>
      <c r="I624" s="22">
        <v>0</v>
      </c>
      <c r="J624" s="22">
        <v>0</v>
      </c>
      <c r="K624" s="22">
        <v>0</v>
      </c>
      <c r="L624" s="22">
        <v>0</v>
      </c>
      <c r="M624" s="22">
        <v>0</v>
      </c>
      <c r="N624" s="22">
        <v>0</v>
      </c>
      <c r="O624" s="22">
        <v>0</v>
      </c>
      <c r="P624" s="22">
        <v>0</v>
      </c>
      <c r="S624" s="87">
        <v>0</v>
      </c>
      <c r="V624" s="121">
        <v>0</v>
      </c>
      <c r="Y624" s="20"/>
      <c r="Z624" s="20"/>
      <c r="AA624" s="176"/>
      <c r="AB624" s="20"/>
      <c r="AC624" s="20"/>
      <c r="AD624" s="20"/>
      <c r="AE624" s="20"/>
      <c r="AF624" s="20"/>
      <c r="AG624" s="20"/>
      <c r="AH624" s="20"/>
      <c r="AM624">
        <v>53</v>
      </c>
      <c r="AN624" t="s">
        <v>42</v>
      </c>
      <c r="AP624" s="22">
        <v>0</v>
      </c>
      <c r="AQ624" s="22">
        <v>0</v>
      </c>
      <c r="AR624" s="22">
        <v>0</v>
      </c>
      <c r="AS624" s="22">
        <v>0</v>
      </c>
      <c r="AT624" s="22">
        <v>0</v>
      </c>
      <c r="AU624" s="22">
        <v>0</v>
      </c>
      <c r="AV624" s="22">
        <v>0</v>
      </c>
      <c r="AW624" s="22">
        <v>0</v>
      </c>
      <c r="AX624" s="22">
        <v>0</v>
      </c>
      <c r="AY624" s="22">
        <v>0</v>
      </c>
      <c r="BE624" t="s">
        <v>42</v>
      </c>
      <c r="BF624" s="22"/>
      <c r="BG624" s="22">
        <v>0</v>
      </c>
      <c r="BH624" s="22">
        <v>0</v>
      </c>
      <c r="BI624" s="22">
        <v>0</v>
      </c>
      <c r="BJ624" s="22">
        <v>0</v>
      </c>
      <c r="BK624" s="22">
        <v>0</v>
      </c>
      <c r="BL624" s="22">
        <v>0</v>
      </c>
      <c r="BM624" s="22">
        <v>0</v>
      </c>
      <c r="BN624" s="22">
        <v>0</v>
      </c>
      <c r="BO624" s="22">
        <v>0</v>
      </c>
      <c r="BP624" s="22">
        <v>0</v>
      </c>
    </row>
    <row r="625" spans="1:68" x14ac:dyDescent="0.35">
      <c r="A625" s="96">
        <v>54</v>
      </c>
      <c r="B625" s="96">
        <v>4</v>
      </c>
      <c r="C625" s="96" t="s">
        <v>234</v>
      </c>
      <c r="E625" s="79" t="s">
        <v>42</v>
      </c>
      <c r="F625" s="86">
        <v>0</v>
      </c>
      <c r="G625" s="22">
        <v>0</v>
      </c>
      <c r="H625" s="22">
        <v>0</v>
      </c>
      <c r="I625" s="22">
        <v>0</v>
      </c>
      <c r="J625" s="22">
        <v>0</v>
      </c>
      <c r="K625" s="22">
        <v>0</v>
      </c>
      <c r="L625" s="22">
        <v>0</v>
      </c>
      <c r="M625" s="22">
        <v>0</v>
      </c>
      <c r="N625" s="22">
        <v>0</v>
      </c>
      <c r="O625" s="22">
        <v>0</v>
      </c>
      <c r="P625" s="22">
        <v>0</v>
      </c>
      <c r="S625" s="87">
        <v>0</v>
      </c>
      <c r="V625" s="121">
        <v>0</v>
      </c>
      <c r="Y625" s="20"/>
      <c r="Z625" s="20"/>
      <c r="AA625" s="176"/>
      <c r="AB625" s="20"/>
      <c r="AC625" s="20"/>
      <c r="AD625" s="20"/>
      <c r="AE625" s="20"/>
      <c r="AF625" s="20"/>
      <c r="AG625" s="20"/>
      <c r="AH625" s="20"/>
      <c r="AM625">
        <v>54</v>
      </c>
      <c r="AN625" t="s">
        <v>42</v>
      </c>
      <c r="AP625" s="22">
        <v>0</v>
      </c>
      <c r="AQ625" s="22">
        <v>0</v>
      </c>
      <c r="AR625" s="22">
        <v>0</v>
      </c>
      <c r="AS625" s="22">
        <v>0</v>
      </c>
      <c r="AT625" s="22">
        <v>0</v>
      </c>
      <c r="AU625" s="22">
        <v>0</v>
      </c>
      <c r="AV625" s="22">
        <v>0</v>
      </c>
      <c r="AW625" s="22">
        <v>0</v>
      </c>
      <c r="AX625" s="22">
        <v>0</v>
      </c>
      <c r="AY625" s="22">
        <v>0</v>
      </c>
      <c r="BE625" t="s">
        <v>42</v>
      </c>
      <c r="BF625" s="22"/>
      <c r="BG625" s="22">
        <v>0</v>
      </c>
      <c r="BH625" s="22">
        <v>0</v>
      </c>
      <c r="BI625" s="22">
        <v>0</v>
      </c>
      <c r="BJ625" s="22">
        <v>0</v>
      </c>
      <c r="BK625" s="22">
        <v>0</v>
      </c>
      <c r="BL625" s="22">
        <v>0</v>
      </c>
      <c r="BM625" s="22">
        <v>0</v>
      </c>
      <c r="BN625" s="22">
        <v>0</v>
      </c>
      <c r="BO625" s="22">
        <v>0</v>
      </c>
      <c r="BP625" s="22">
        <v>0</v>
      </c>
    </row>
    <row r="626" spans="1:68" x14ac:dyDescent="0.35">
      <c r="A626" s="96">
        <v>55</v>
      </c>
      <c r="B626" s="96">
        <v>4</v>
      </c>
      <c r="C626" s="96" t="s">
        <v>529</v>
      </c>
      <c r="E626" s="79" t="s">
        <v>42</v>
      </c>
      <c r="F626" s="86">
        <v>0</v>
      </c>
      <c r="G626" s="22">
        <v>0</v>
      </c>
      <c r="H626" s="22">
        <v>0</v>
      </c>
      <c r="I626" s="22">
        <v>0</v>
      </c>
      <c r="J626" s="22">
        <v>0</v>
      </c>
      <c r="K626" s="22">
        <v>0</v>
      </c>
      <c r="L626" s="22">
        <v>0</v>
      </c>
      <c r="M626" s="22">
        <v>0</v>
      </c>
      <c r="N626" s="22">
        <v>0</v>
      </c>
      <c r="O626" s="22">
        <v>0</v>
      </c>
      <c r="P626" s="22">
        <v>0</v>
      </c>
      <c r="S626" s="87">
        <v>0</v>
      </c>
      <c r="V626" s="121">
        <v>0</v>
      </c>
      <c r="Y626" s="20"/>
      <c r="Z626" s="20"/>
      <c r="AA626" s="176"/>
      <c r="AB626" s="20"/>
      <c r="AC626" s="20"/>
      <c r="AD626" s="20"/>
      <c r="AE626" s="20"/>
      <c r="AF626" s="20"/>
      <c r="AG626" s="20"/>
      <c r="AH626" s="20"/>
      <c r="AM626">
        <v>55</v>
      </c>
      <c r="AN626" t="s">
        <v>42</v>
      </c>
      <c r="AP626" s="22">
        <v>0</v>
      </c>
      <c r="AQ626" s="22">
        <v>0</v>
      </c>
      <c r="AR626" s="22">
        <v>0</v>
      </c>
      <c r="AS626" s="22">
        <v>0</v>
      </c>
      <c r="AT626" s="22">
        <v>0</v>
      </c>
      <c r="AU626" s="22">
        <v>0</v>
      </c>
      <c r="AV626" s="22">
        <v>0</v>
      </c>
      <c r="AW626" s="22">
        <v>0</v>
      </c>
      <c r="AX626" s="22">
        <v>0</v>
      </c>
      <c r="AY626" s="22">
        <v>0</v>
      </c>
      <c r="BE626" t="s">
        <v>42</v>
      </c>
      <c r="BF626" s="22"/>
      <c r="BG626" s="22">
        <v>0</v>
      </c>
      <c r="BH626" s="22">
        <v>0</v>
      </c>
      <c r="BI626" s="22">
        <v>0</v>
      </c>
      <c r="BJ626" s="22">
        <v>0</v>
      </c>
      <c r="BK626" s="22">
        <v>0</v>
      </c>
      <c r="BL626" s="22">
        <v>0</v>
      </c>
      <c r="BM626" s="22">
        <v>0</v>
      </c>
      <c r="BN626" s="22">
        <v>0</v>
      </c>
      <c r="BO626" s="22">
        <v>0</v>
      </c>
      <c r="BP626" s="22">
        <v>0</v>
      </c>
    </row>
    <row r="627" spans="1:68" x14ac:dyDescent="0.35">
      <c r="A627" s="96">
        <v>56</v>
      </c>
      <c r="B627" s="96">
        <v>4</v>
      </c>
      <c r="C627" s="96" t="s">
        <v>234</v>
      </c>
      <c r="E627" s="79" t="s">
        <v>42</v>
      </c>
      <c r="F627" s="86">
        <v>0</v>
      </c>
      <c r="G627" s="22">
        <v>0</v>
      </c>
      <c r="H627" s="22">
        <v>0</v>
      </c>
      <c r="I627" s="22">
        <v>0</v>
      </c>
      <c r="J627" s="22">
        <v>0</v>
      </c>
      <c r="K627" s="22">
        <v>0</v>
      </c>
      <c r="L627" s="22">
        <v>0</v>
      </c>
      <c r="M627" s="22">
        <v>0</v>
      </c>
      <c r="N627" s="22">
        <v>0</v>
      </c>
      <c r="O627" s="22">
        <v>0</v>
      </c>
      <c r="P627" s="22">
        <v>0</v>
      </c>
      <c r="S627" s="87">
        <v>0</v>
      </c>
      <c r="V627" s="121">
        <v>0</v>
      </c>
      <c r="Y627" s="20"/>
      <c r="Z627" s="20"/>
      <c r="AA627" s="176"/>
      <c r="AB627" s="20"/>
      <c r="AC627" s="20"/>
      <c r="AD627" s="20"/>
      <c r="AE627" s="20"/>
      <c r="AF627" s="20"/>
      <c r="AG627" s="20"/>
      <c r="AH627" s="20"/>
      <c r="AM627">
        <v>56</v>
      </c>
      <c r="AN627" t="s">
        <v>42</v>
      </c>
      <c r="AP627" s="22">
        <v>0</v>
      </c>
      <c r="AQ627" s="22">
        <v>0</v>
      </c>
      <c r="AR627" s="22">
        <v>0</v>
      </c>
      <c r="AS627" s="22">
        <v>0</v>
      </c>
      <c r="AT627" s="22">
        <v>0</v>
      </c>
      <c r="AU627" s="22">
        <v>0</v>
      </c>
      <c r="AV627" s="22">
        <v>0</v>
      </c>
      <c r="AW627" s="22">
        <v>0</v>
      </c>
      <c r="AX627" s="22">
        <v>0</v>
      </c>
      <c r="AY627" s="22">
        <v>0</v>
      </c>
      <c r="BE627" t="s">
        <v>42</v>
      </c>
      <c r="BF627" s="22"/>
      <c r="BG627" s="22">
        <v>0</v>
      </c>
      <c r="BH627" s="22">
        <v>0</v>
      </c>
      <c r="BI627" s="22">
        <v>0</v>
      </c>
      <c r="BJ627" s="22">
        <v>0</v>
      </c>
      <c r="BK627" s="22">
        <v>0</v>
      </c>
      <c r="BL627" s="22">
        <v>0</v>
      </c>
      <c r="BM627" s="22">
        <v>0</v>
      </c>
      <c r="BN627" s="22">
        <v>0</v>
      </c>
      <c r="BO627" s="22">
        <v>0</v>
      </c>
      <c r="BP627" s="22">
        <v>0</v>
      </c>
    </row>
    <row r="628" spans="1:68" x14ac:dyDescent="0.35">
      <c r="A628" s="96">
        <v>57</v>
      </c>
      <c r="B628" s="96">
        <v>4</v>
      </c>
      <c r="C628" s="96" t="s">
        <v>234</v>
      </c>
      <c r="E628" s="79" t="s">
        <v>42</v>
      </c>
      <c r="F628" s="86">
        <v>0</v>
      </c>
      <c r="G628" s="22">
        <v>0</v>
      </c>
      <c r="H628" s="22">
        <v>0</v>
      </c>
      <c r="I628" s="22">
        <v>0</v>
      </c>
      <c r="J628" s="22">
        <v>0</v>
      </c>
      <c r="K628" s="22">
        <v>0</v>
      </c>
      <c r="L628" s="22">
        <v>0</v>
      </c>
      <c r="M628" s="22">
        <v>0</v>
      </c>
      <c r="N628" s="22">
        <v>0</v>
      </c>
      <c r="O628" s="22">
        <v>0</v>
      </c>
      <c r="P628" s="22">
        <v>0</v>
      </c>
      <c r="S628" s="87">
        <v>0</v>
      </c>
      <c r="V628" s="121">
        <v>0</v>
      </c>
      <c r="Y628" s="20"/>
      <c r="Z628" s="20"/>
      <c r="AA628" s="176"/>
      <c r="AB628" s="20"/>
      <c r="AC628" s="20"/>
      <c r="AD628" s="20"/>
      <c r="AE628" s="20"/>
      <c r="AF628" s="20"/>
      <c r="AG628" s="20"/>
      <c r="AH628" s="20"/>
      <c r="AM628">
        <v>57</v>
      </c>
      <c r="AN628" t="s">
        <v>42</v>
      </c>
      <c r="AP628" s="22">
        <v>0</v>
      </c>
      <c r="AQ628" s="22">
        <v>0</v>
      </c>
      <c r="AR628" s="22">
        <v>0</v>
      </c>
      <c r="AS628" s="22">
        <v>0</v>
      </c>
      <c r="AT628" s="22">
        <v>0</v>
      </c>
      <c r="AU628" s="22">
        <v>0</v>
      </c>
      <c r="AV628" s="22">
        <v>0</v>
      </c>
      <c r="AW628" s="22">
        <v>0</v>
      </c>
      <c r="AX628" s="22">
        <v>0</v>
      </c>
      <c r="AY628" s="22">
        <v>0</v>
      </c>
      <c r="BE628" t="s">
        <v>42</v>
      </c>
      <c r="BF628" s="22"/>
      <c r="BG628" s="22">
        <v>0</v>
      </c>
      <c r="BH628" s="22">
        <v>0</v>
      </c>
      <c r="BI628" s="22">
        <v>0</v>
      </c>
      <c r="BJ628" s="22">
        <v>0</v>
      </c>
      <c r="BK628" s="22">
        <v>0</v>
      </c>
      <c r="BL628" s="22">
        <v>0</v>
      </c>
      <c r="BM628" s="22">
        <v>0</v>
      </c>
      <c r="BN628" s="22">
        <v>0</v>
      </c>
      <c r="BO628" s="22">
        <v>0</v>
      </c>
      <c r="BP628" s="22">
        <v>0</v>
      </c>
    </row>
    <row r="629" spans="1:68" x14ac:dyDescent="0.35">
      <c r="A629" s="96">
        <v>58</v>
      </c>
      <c r="B629" s="96">
        <v>4</v>
      </c>
      <c r="C629" s="96" t="s">
        <v>251</v>
      </c>
      <c r="E629" s="79" t="s">
        <v>42</v>
      </c>
      <c r="F629" s="86">
        <v>0</v>
      </c>
      <c r="G629" s="22">
        <v>0</v>
      </c>
      <c r="H629" s="22">
        <v>0</v>
      </c>
      <c r="I629" s="22">
        <v>0</v>
      </c>
      <c r="J629" s="22">
        <v>0</v>
      </c>
      <c r="K629" s="22">
        <v>0</v>
      </c>
      <c r="L629" s="22">
        <v>0</v>
      </c>
      <c r="M629" s="22">
        <v>0</v>
      </c>
      <c r="N629" s="22">
        <v>0</v>
      </c>
      <c r="O629" s="22">
        <v>0</v>
      </c>
      <c r="P629" s="22">
        <v>0</v>
      </c>
      <c r="S629" s="87">
        <v>0</v>
      </c>
      <c r="V629" s="121">
        <v>0</v>
      </c>
      <c r="Y629" s="20"/>
      <c r="Z629" s="20"/>
      <c r="AA629" s="176"/>
      <c r="AB629" s="20"/>
      <c r="AC629" s="20"/>
      <c r="AD629" s="20"/>
      <c r="AE629" s="20"/>
      <c r="AF629" s="20"/>
      <c r="AG629" s="20"/>
      <c r="AH629" s="20"/>
      <c r="AM629">
        <v>58</v>
      </c>
      <c r="AN629" t="s">
        <v>42</v>
      </c>
      <c r="AP629" s="22">
        <v>0</v>
      </c>
      <c r="AQ629" s="22">
        <v>0</v>
      </c>
      <c r="AR629" s="22">
        <v>0</v>
      </c>
      <c r="AS629" s="22">
        <v>0</v>
      </c>
      <c r="AT629" s="22">
        <v>0</v>
      </c>
      <c r="AU629" s="22">
        <v>0</v>
      </c>
      <c r="AV629" s="22">
        <v>0</v>
      </c>
      <c r="AW629" s="22">
        <v>0</v>
      </c>
      <c r="AX629" s="22">
        <v>0</v>
      </c>
      <c r="AY629" s="22">
        <v>0</v>
      </c>
      <c r="BE629" t="s">
        <v>42</v>
      </c>
      <c r="BF629" s="22"/>
      <c r="BG629" s="22">
        <v>0</v>
      </c>
      <c r="BH629" s="22">
        <v>0</v>
      </c>
      <c r="BI629" s="22">
        <v>0</v>
      </c>
      <c r="BJ629" s="22">
        <v>0</v>
      </c>
      <c r="BK629" s="22">
        <v>0</v>
      </c>
      <c r="BL629" s="22">
        <v>0</v>
      </c>
      <c r="BM629" s="22">
        <v>0</v>
      </c>
      <c r="BN629" s="22">
        <v>0</v>
      </c>
      <c r="BO629" s="22">
        <v>0</v>
      </c>
      <c r="BP629" s="22">
        <v>0</v>
      </c>
    </row>
    <row r="630" spans="1:68" x14ac:dyDescent="0.35">
      <c r="A630" s="96">
        <v>59</v>
      </c>
      <c r="B630" s="96">
        <v>4</v>
      </c>
      <c r="C630" s="96" t="s">
        <v>251</v>
      </c>
      <c r="E630" s="79" t="s">
        <v>42</v>
      </c>
      <c r="F630" s="86">
        <v>0</v>
      </c>
      <c r="G630" s="22">
        <v>0</v>
      </c>
      <c r="H630" s="22">
        <v>0</v>
      </c>
      <c r="I630" s="22">
        <v>0</v>
      </c>
      <c r="J630" s="22">
        <v>0</v>
      </c>
      <c r="K630" s="22">
        <v>0</v>
      </c>
      <c r="L630" s="22">
        <v>0</v>
      </c>
      <c r="M630" s="22">
        <v>0</v>
      </c>
      <c r="N630" s="22">
        <v>0</v>
      </c>
      <c r="O630" s="22">
        <v>0</v>
      </c>
      <c r="P630" s="22">
        <v>0</v>
      </c>
      <c r="S630" s="87">
        <v>0</v>
      </c>
      <c r="V630" s="121">
        <v>0</v>
      </c>
      <c r="Y630" s="20"/>
      <c r="Z630" s="20"/>
      <c r="AA630" s="176"/>
      <c r="AB630" s="20"/>
      <c r="AC630" s="20"/>
      <c r="AD630" s="20"/>
      <c r="AE630" s="20"/>
      <c r="AF630" s="20"/>
      <c r="AG630" s="20"/>
      <c r="AH630" s="20"/>
      <c r="AM630">
        <v>59</v>
      </c>
      <c r="AN630" t="s">
        <v>42</v>
      </c>
      <c r="AP630" s="22">
        <v>0</v>
      </c>
      <c r="AQ630" s="22">
        <v>0</v>
      </c>
      <c r="AR630" s="22">
        <v>0</v>
      </c>
      <c r="AS630" s="22">
        <v>0</v>
      </c>
      <c r="AT630" s="22">
        <v>0</v>
      </c>
      <c r="AU630" s="22">
        <v>0</v>
      </c>
      <c r="AV630" s="22">
        <v>0</v>
      </c>
      <c r="AW630" s="22">
        <v>0</v>
      </c>
      <c r="AX630" s="22">
        <v>0</v>
      </c>
      <c r="AY630" s="22">
        <v>0</v>
      </c>
      <c r="BE630" t="s">
        <v>42</v>
      </c>
      <c r="BF630" s="22"/>
      <c r="BG630" s="22">
        <v>0</v>
      </c>
      <c r="BH630" s="22">
        <v>0</v>
      </c>
      <c r="BI630" s="22">
        <v>0</v>
      </c>
      <c r="BJ630" s="22">
        <v>0</v>
      </c>
      <c r="BK630" s="22">
        <v>0</v>
      </c>
      <c r="BL630" s="22">
        <v>0</v>
      </c>
      <c r="BM630" s="22">
        <v>0</v>
      </c>
      <c r="BN630" s="22">
        <v>0</v>
      </c>
      <c r="BO630" s="22">
        <v>0</v>
      </c>
      <c r="BP630" s="22">
        <v>0</v>
      </c>
    </row>
    <row r="631" spans="1:68" x14ac:dyDescent="0.35">
      <c r="A631" s="96">
        <v>60</v>
      </c>
      <c r="B631" s="96">
        <v>4</v>
      </c>
      <c r="C631" s="96" t="s">
        <v>235</v>
      </c>
      <c r="E631" s="79" t="s">
        <v>42</v>
      </c>
      <c r="F631" s="86">
        <v>0</v>
      </c>
      <c r="G631" s="22">
        <v>0</v>
      </c>
      <c r="H631" s="22">
        <v>0</v>
      </c>
      <c r="I631" s="22">
        <v>0</v>
      </c>
      <c r="J631" s="22">
        <v>0</v>
      </c>
      <c r="K631" s="22">
        <v>0</v>
      </c>
      <c r="L631" s="22">
        <v>0</v>
      </c>
      <c r="M631" s="22">
        <v>0</v>
      </c>
      <c r="N631" s="22">
        <v>0</v>
      </c>
      <c r="O631" s="22">
        <v>0</v>
      </c>
      <c r="P631" s="22">
        <v>0</v>
      </c>
      <c r="S631" s="87">
        <v>0</v>
      </c>
      <c r="V631" s="121">
        <v>0</v>
      </c>
      <c r="Y631" s="20"/>
      <c r="Z631" s="20"/>
      <c r="AA631" s="176"/>
      <c r="AB631" s="20"/>
      <c r="AC631" s="20"/>
      <c r="AD631" s="20"/>
      <c r="AE631" s="20"/>
      <c r="AF631" s="20"/>
      <c r="AG631" s="20"/>
      <c r="AH631" s="20"/>
      <c r="AM631">
        <v>60</v>
      </c>
      <c r="AN631" t="s">
        <v>42</v>
      </c>
      <c r="AP631" s="22">
        <v>0</v>
      </c>
      <c r="AQ631" s="22">
        <v>0</v>
      </c>
      <c r="AR631" s="22">
        <v>0</v>
      </c>
      <c r="AS631" s="22">
        <v>0</v>
      </c>
      <c r="AT631" s="22">
        <v>0</v>
      </c>
      <c r="AU631" s="22">
        <v>0</v>
      </c>
      <c r="AV631" s="22">
        <v>0</v>
      </c>
      <c r="AW631" s="22">
        <v>0</v>
      </c>
      <c r="AX631" s="22">
        <v>0</v>
      </c>
      <c r="AY631" s="22">
        <v>0</v>
      </c>
      <c r="BE631" t="s">
        <v>42</v>
      </c>
      <c r="BF631" s="22"/>
      <c r="BG631" s="22">
        <v>0</v>
      </c>
      <c r="BH631" s="22">
        <v>0</v>
      </c>
      <c r="BI631" s="22">
        <v>0</v>
      </c>
      <c r="BJ631" s="22">
        <v>0</v>
      </c>
      <c r="BK631" s="22">
        <v>0</v>
      </c>
      <c r="BL631" s="22">
        <v>0</v>
      </c>
      <c r="BM631" s="22">
        <v>0</v>
      </c>
      <c r="BN631" s="22">
        <v>0</v>
      </c>
      <c r="BO631" s="22">
        <v>0</v>
      </c>
      <c r="BP631" s="22">
        <v>0</v>
      </c>
    </row>
    <row r="632" spans="1:68" x14ac:dyDescent="0.35">
      <c r="A632" s="96">
        <v>61</v>
      </c>
      <c r="B632" s="96">
        <v>5</v>
      </c>
      <c r="C632" s="96" t="s">
        <v>585</v>
      </c>
      <c r="E632" s="79" t="s">
        <v>42</v>
      </c>
      <c r="F632" s="86">
        <v>2</v>
      </c>
      <c r="G632" s="22">
        <v>0</v>
      </c>
      <c r="H632" s="22">
        <v>0</v>
      </c>
      <c r="I632" s="22">
        <v>0</v>
      </c>
      <c r="J632" s="22">
        <v>0</v>
      </c>
      <c r="K632" s="22">
        <v>0</v>
      </c>
      <c r="L632" s="22">
        <v>0</v>
      </c>
      <c r="M632" s="22">
        <v>1600</v>
      </c>
      <c r="N632" s="22">
        <v>1600</v>
      </c>
      <c r="O632" s="22">
        <v>1600</v>
      </c>
      <c r="P632" s="22">
        <v>1600</v>
      </c>
      <c r="S632" s="87">
        <v>0</v>
      </c>
      <c r="V632" s="121">
        <v>0</v>
      </c>
      <c r="Y632" s="20"/>
      <c r="Z632" s="20"/>
      <c r="AA632" s="176"/>
      <c r="AB632" s="20"/>
      <c r="AC632" s="20"/>
      <c r="AD632" s="20"/>
      <c r="AE632" s="20"/>
      <c r="AF632" s="20"/>
      <c r="AG632" s="20"/>
      <c r="AH632" s="20"/>
      <c r="AM632">
        <v>61</v>
      </c>
      <c r="AN632" t="s">
        <v>42</v>
      </c>
      <c r="AP632" s="22">
        <v>0</v>
      </c>
      <c r="AQ632" s="22">
        <v>0</v>
      </c>
      <c r="AR632" s="22">
        <v>0</v>
      </c>
      <c r="AS632" s="22">
        <v>0</v>
      </c>
      <c r="AT632" s="22">
        <v>0</v>
      </c>
      <c r="AU632" s="22">
        <v>0</v>
      </c>
      <c r="AV632" s="22">
        <v>1600</v>
      </c>
      <c r="AW632" s="22">
        <v>1600</v>
      </c>
      <c r="AX632" s="22">
        <v>1600</v>
      </c>
      <c r="AY632" s="22">
        <v>1600</v>
      </c>
      <c r="BE632" t="s">
        <v>42</v>
      </c>
      <c r="BF632" s="22"/>
      <c r="BG632" s="22">
        <v>0</v>
      </c>
      <c r="BH632" s="22">
        <v>0</v>
      </c>
      <c r="BI632" s="22">
        <v>0</v>
      </c>
      <c r="BJ632" s="22">
        <v>0</v>
      </c>
      <c r="BK632" s="22">
        <v>0</v>
      </c>
      <c r="BL632" s="22">
        <v>0</v>
      </c>
      <c r="BM632" s="22">
        <v>1600</v>
      </c>
      <c r="BN632" s="22">
        <v>1600</v>
      </c>
      <c r="BO632" s="22">
        <v>1600</v>
      </c>
      <c r="BP632" s="22">
        <v>1600</v>
      </c>
    </row>
    <row r="633" spans="1:68" x14ac:dyDescent="0.35">
      <c r="A633" s="96">
        <v>62</v>
      </c>
      <c r="B633" s="96">
        <v>5</v>
      </c>
      <c r="C633" s="96" t="s">
        <v>585</v>
      </c>
      <c r="E633" s="79" t="s">
        <v>42</v>
      </c>
      <c r="F633" s="86">
        <v>0.8</v>
      </c>
      <c r="G633" s="22">
        <v>0</v>
      </c>
      <c r="H633" s="22">
        <v>0</v>
      </c>
      <c r="I633" s="22">
        <v>0</v>
      </c>
      <c r="J633" s="22">
        <v>0</v>
      </c>
      <c r="K633" s="22">
        <v>0</v>
      </c>
      <c r="L633" s="22">
        <v>0</v>
      </c>
      <c r="M633" s="22">
        <v>800</v>
      </c>
      <c r="N633" s="22">
        <v>800</v>
      </c>
      <c r="O633" s="22">
        <v>800</v>
      </c>
      <c r="P633" s="22">
        <v>800</v>
      </c>
      <c r="S633" s="87">
        <v>0</v>
      </c>
      <c r="V633" s="121">
        <v>0</v>
      </c>
      <c r="Y633" s="20"/>
      <c r="Z633" s="20"/>
      <c r="AA633" s="176"/>
      <c r="AB633" s="20"/>
      <c r="AC633" s="20"/>
      <c r="AD633" s="20"/>
      <c r="AE633" s="20"/>
      <c r="AF633" s="20"/>
      <c r="AG633" s="20"/>
      <c r="AH633" s="20"/>
      <c r="AM633">
        <v>62</v>
      </c>
      <c r="AN633" t="s">
        <v>42</v>
      </c>
      <c r="AP633" s="22">
        <v>0</v>
      </c>
      <c r="AQ633" s="22">
        <v>0</v>
      </c>
      <c r="AR633" s="22">
        <v>0</v>
      </c>
      <c r="AS633" s="22">
        <v>0</v>
      </c>
      <c r="AT633" s="22">
        <v>0</v>
      </c>
      <c r="AU633" s="22">
        <v>0</v>
      </c>
      <c r="AV633" s="22">
        <v>800</v>
      </c>
      <c r="AW633" s="22">
        <v>800</v>
      </c>
      <c r="AX633" s="22">
        <v>800</v>
      </c>
      <c r="AY633" s="22">
        <v>800</v>
      </c>
      <c r="BE633" t="s">
        <v>42</v>
      </c>
      <c r="BF633" s="22"/>
      <c r="BG633" s="22">
        <v>0</v>
      </c>
      <c r="BH633" s="22">
        <v>0</v>
      </c>
      <c r="BI633" s="22">
        <v>0</v>
      </c>
      <c r="BJ633" s="22">
        <v>0</v>
      </c>
      <c r="BK633" s="22">
        <v>0</v>
      </c>
      <c r="BL633" s="22">
        <v>0</v>
      </c>
      <c r="BM633" s="22">
        <v>800</v>
      </c>
      <c r="BN633" s="22">
        <v>800</v>
      </c>
      <c r="BO633" s="22">
        <v>800</v>
      </c>
      <c r="BP633" s="22">
        <v>800</v>
      </c>
    </row>
    <row r="634" spans="1:68" x14ac:dyDescent="0.35">
      <c r="A634" s="96">
        <v>63</v>
      </c>
      <c r="B634" s="96">
        <v>5</v>
      </c>
      <c r="C634" s="96" t="s">
        <v>584</v>
      </c>
      <c r="E634" s="79" t="s">
        <v>42</v>
      </c>
      <c r="F634" s="86">
        <v>0</v>
      </c>
      <c r="G634" s="22">
        <v>0</v>
      </c>
      <c r="H634" s="22">
        <v>0</v>
      </c>
      <c r="I634" s="22">
        <v>0</v>
      </c>
      <c r="J634" s="22">
        <v>0</v>
      </c>
      <c r="K634" s="22">
        <v>0</v>
      </c>
      <c r="L634" s="22">
        <v>4000</v>
      </c>
      <c r="M634" s="22">
        <v>4000</v>
      </c>
      <c r="N634" s="22">
        <v>4000</v>
      </c>
      <c r="O634" s="22">
        <v>4000</v>
      </c>
      <c r="P634" s="22">
        <v>4000</v>
      </c>
      <c r="S634" s="87">
        <v>0.1</v>
      </c>
      <c r="V634" s="121">
        <v>0</v>
      </c>
      <c r="Y634" s="20"/>
      <c r="Z634" s="20"/>
      <c r="AA634" s="176"/>
      <c r="AB634" s="20"/>
      <c r="AC634" s="20"/>
      <c r="AD634" s="20"/>
      <c r="AE634" s="20"/>
      <c r="AF634" s="20"/>
      <c r="AG634" s="20"/>
      <c r="AH634" s="20"/>
      <c r="AM634">
        <v>63</v>
      </c>
      <c r="AN634" t="s">
        <v>42</v>
      </c>
      <c r="AP634" s="22">
        <v>0</v>
      </c>
      <c r="AQ634" s="22">
        <v>0</v>
      </c>
      <c r="AR634" s="22">
        <v>0</v>
      </c>
      <c r="AS634" s="22">
        <v>0</v>
      </c>
      <c r="AT634" s="22">
        <v>0</v>
      </c>
      <c r="AU634" s="22">
        <v>4000</v>
      </c>
      <c r="AV634" s="22">
        <v>4000</v>
      </c>
      <c r="AW634" s="22">
        <v>4000</v>
      </c>
      <c r="AX634" s="22">
        <v>4000</v>
      </c>
      <c r="AY634" s="22">
        <v>4000</v>
      </c>
      <c r="BE634" t="s">
        <v>42</v>
      </c>
      <c r="BF634" s="22"/>
      <c r="BG634" s="22">
        <v>0</v>
      </c>
      <c r="BH634" s="22">
        <v>0</v>
      </c>
      <c r="BI634" s="22">
        <v>0</v>
      </c>
      <c r="BJ634" s="22">
        <v>0</v>
      </c>
      <c r="BK634" s="22">
        <v>0</v>
      </c>
      <c r="BL634" s="22">
        <v>4000</v>
      </c>
      <c r="BM634" s="22">
        <v>4000</v>
      </c>
      <c r="BN634" s="22">
        <v>4000</v>
      </c>
      <c r="BO634" s="22">
        <v>4000</v>
      </c>
      <c r="BP634" s="22">
        <v>4000</v>
      </c>
    </row>
    <row r="635" spans="1:68" x14ac:dyDescent="0.35">
      <c r="A635" s="96">
        <v>64</v>
      </c>
      <c r="B635" s="96">
        <v>5</v>
      </c>
      <c r="C635" s="96" t="s">
        <v>585</v>
      </c>
      <c r="E635" s="79" t="s">
        <v>42</v>
      </c>
      <c r="F635" s="86">
        <v>2</v>
      </c>
      <c r="G635" s="22">
        <v>0</v>
      </c>
      <c r="H635" s="22">
        <v>0</v>
      </c>
      <c r="I635" s="22">
        <v>0</v>
      </c>
      <c r="J635" s="22">
        <v>0</v>
      </c>
      <c r="K635" s="22">
        <v>0</v>
      </c>
      <c r="L635" s="22">
        <v>0</v>
      </c>
      <c r="M635" s="22">
        <v>2000</v>
      </c>
      <c r="N635" s="22">
        <v>2000</v>
      </c>
      <c r="O635" s="22">
        <v>2000</v>
      </c>
      <c r="P635" s="22">
        <v>2000</v>
      </c>
      <c r="S635" s="87">
        <v>0</v>
      </c>
      <c r="V635" s="121">
        <v>0</v>
      </c>
      <c r="Y635" s="20"/>
      <c r="Z635" s="20"/>
      <c r="AA635" s="176"/>
      <c r="AB635" s="20"/>
      <c r="AC635" s="20"/>
      <c r="AD635" s="20"/>
      <c r="AE635" s="20"/>
      <c r="AF635" s="20"/>
      <c r="AG635" s="20"/>
      <c r="AH635" s="20"/>
      <c r="AM635">
        <v>64</v>
      </c>
      <c r="AN635" t="s">
        <v>42</v>
      </c>
      <c r="AP635" s="22">
        <v>0</v>
      </c>
      <c r="AQ635" s="22">
        <v>0</v>
      </c>
      <c r="AR635" s="22">
        <v>0</v>
      </c>
      <c r="AS635" s="22">
        <v>0</v>
      </c>
      <c r="AT635" s="22">
        <v>0</v>
      </c>
      <c r="AU635" s="22">
        <v>0</v>
      </c>
      <c r="AV635" s="22">
        <v>2000</v>
      </c>
      <c r="AW635" s="22">
        <v>2000</v>
      </c>
      <c r="AX635" s="22">
        <v>2000</v>
      </c>
      <c r="AY635" s="22">
        <v>2000</v>
      </c>
      <c r="BE635" t="s">
        <v>42</v>
      </c>
      <c r="BF635" s="22"/>
      <c r="BG635" s="22">
        <v>0</v>
      </c>
      <c r="BH635" s="22">
        <v>0</v>
      </c>
      <c r="BI635" s="22">
        <v>0</v>
      </c>
      <c r="BJ635" s="22">
        <v>0</v>
      </c>
      <c r="BK635" s="22">
        <v>0</v>
      </c>
      <c r="BL635" s="22">
        <v>0</v>
      </c>
      <c r="BM635" s="22">
        <v>2000</v>
      </c>
      <c r="BN635" s="22">
        <v>2000</v>
      </c>
      <c r="BO635" s="22">
        <v>2000</v>
      </c>
      <c r="BP635" s="22">
        <v>2000</v>
      </c>
    </row>
    <row r="636" spans="1:68" x14ac:dyDescent="0.35">
      <c r="A636" s="96">
        <v>65</v>
      </c>
      <c r="B636" s="96">
        <v>5</v>
      </c>
      <c r="C636" s="96" t="s">
        <v>585</v>
      </c>
      <c r="E636" s="79" t="s">
        <v>42</v>
      </c>
      <c r="F636" s="86">
        <v>1.5</v>
      </c>
      <c r="G636" s="22">
        <v>0</v>
      </c>
      <c r="H636" s="22">
        <v>0</v>
      </c>
      <c r="I636" s="22">
        <v>0</v>
      </c>
      <c r="J636" s="22">
        <v>0</v>
      </c>
      <c r="K636" s="22">
        <v>0</v>
      </c>
      <c r="L636" s="22">
        <v>1200</v>
      </c>
      <c r="M636" s="22">
        <v>1200</v>
      </c>
      <c r="N636" s="22">
        <v>1200</v>
      </c>
      <c r="O636" s="22">
        <v>1200</v>
      </c>
      <c r="P636" s="22">
        <v>1200</v>
      </c>
      <c r="S636" s="87">
        <v>0</v>
      </c>
      <c r="V636" s="121">
        <v>0</v>
      </c>
      <c r="Y636" s="20"/>
      <c r="Z636" s="20"/>
      <c r="AA636" s="176"/>
      <c r="AB636" s="20"/>
      <c r="AC636" s="20"/>
      <c r="AD636" s="20"/>
      <c r="AE636" s="20"/>
      <c r="AF636" s="20"/>
      <c r="AG636" s="20"/>
      <c r="AH636" s="20"/>
      <c r="AM636">
        <v>65</v>
      </c>
      <c r="AN636" t="s">
        <v>42</v>
      </c>
      <c r="AP636" s="22">
        <v>0</v>
      </c>
      <c r="AQ636" s="22">
        <v>0</v>
      </c>
      <c r="AR636" s="22">
        <v>0</v>
      </c>
      <c r="AS636" s="22">
        <v>0</v>
      </c>
      <c r="AT636" s="22">
        <v>0</v>
      </c>
      <c r="AU636" s="22">
        <v>1200</v>
      </c>
      <c r="AV636" s="22">
        <v>1200</v>
      </c>
      <c r="AW636" s="22">
        <v>1200</v>
      </c>
      <c r="AX636" s="22">
        <v>1200</v>
      </c>
      <c r="AY636" s="22">
        <v>1200</v>
      </c>
      <c r="BE636" t="s">
        <v>42</v>
      </c>
      <c r="BF636" s="22"/>
      <c r="BG636" s="22">
        <v>0</v>
      </c>
      <c r="BH636" s="22">
        <v>0</v>
      </c>
      <c r="BI636" s="22">
        <v>0</v>
      </c>
      <c r="BJ636" s="22">
        <v>0</v>
      </c>
      <c r="BK636" s="22">
        <v>0</v>
      </c>
      <c r="BL636" s="22">
        <v>1200</v>
      </c>
      <c r="BM636" s="22">
        <v>1200</v>
      </c>
      <c r="BN636" s="22">
        <v>1200</v>
      </c>
      <c r="BO636" s="22">
        <v>1200</v>
      </c>
      <c r="BP636" s="22">
        <v>1200</v>
      </c>
    </row>
    <row r="637" spans="1:68" x14ac:dyDescent="0.35">
      <c r="A637" s="96">
        <v>66</v>
      </c>
      <c r="B637" s="96">
        <v>5</v>
      </c>
      <c r="C637" s="96" t="s">
        <v>585</v>
      </c>
      <c r="E637" s="79" t="s">
        <v>42</v>
      </c>
      <c r="F637" s="86">
        <v>2</v>
      </c>
      <c r="G637" s="22">
        <v>0</v>
      </c>
      <c r="H637" s="22">
        <v>0</v>
      </c>
      <c r="I637" s="22">
        <v>0</v>
      </c>
      <c r="J637" s="22">
        <v>0</v>
      </c>
      <c r="K637" s="22">
        <v>0</v>
      </c>
      <c r="L637" s="22">
        <v>2000</v>
      </c>
      <c r="M637" s="22">
        <v>2000</v>
      </c>
      <c r="N637" s="22">
        <v>2000</v>
      </c>
      <c r="O637" s="22">
        <v>2000</v>
      </c>
      <c r="P637" s="22">
        <v>2000</v>
      </c>
      <c r="S637" s="87">
        <v>0</v>
      </c>
      <c r="V637" s="121">
        <v>0</v>
      </c>
      <c r="Y637" s="20"/>
      <c r="Z637" s="20"/>
      <c r="AA637" s="176"/>
      <c r="AB637" s="20"/>
      <c r="AC637" s="20"/>
      <c r="AD637" s="20"/>
      <c r="AE637" s="20"/>
      <c r="AF637" s="20"/>
      <c r="AG637" s="20"/>
      <c r="AH637" s="20"/>
      <c r="AM637">
        <v>66</v>
      </c>
      <c r="AN637" t="s">
        <v>42</v>
      </c>
      <c r="AP637" s="22">
        <v>0</v>
      </c>
      <c r="AQ637" s="22">
        <v>0</v>
      </c>
      <c r="AR637" s="22">
        <v>0</v>
      </c>
      <c r="AS637" s="22">
        <v>0</v>
      </c>
      <c r="AT637" s="22">
        <v>0</v>
      </c>
      <c r="AU637" s="22">
        <v>2000</v>
      </c>
      <c r="AV637" s="22">
        <v>2000</v>
      </c>
      <c r="AW637" s="22">
        <v>2000</v>
      </c>
      <c r="AX637" s="22">
        <v>2000</v>
      </c>
      <c r="AY637" s="22">
        <v>2000</v>
      </c>
      <c r="BE637" t="s">
        <v>42</v>
      </c>
      <c r="BF637" s="22"/>
      <c r="BG637" s="22">
        <v>0</v>
      </c>
      <c r="BH637" s="22">
        <v>0</v>
      </c>
      <c r="BI637" s="22">
        <v>0</v>
      </c>
      <c r="BJ637" s="22">
        <v>0</v>
      </c>
      <c r="BK637" s="22">
        <v>0</v>
      </c>
      <c r="BL637" s="22">
        <v>2000</v>
      </c>
      <c r="BM637" s="22">
        <v>2000</v>
      </c>
      <c r="BN637" s="22">
        <v>2000</v>
      </c>
      <c r="BO637" s="22">
        <v>2000</v>
      </c>
      <c r="BP637" s="22">
        <v>2000</v>
      </c>
    </row>
    <row r="638" spans="1:68" x14ac:dyDescent="0.35">
      <c r="A638" s="96">
        <v>67</v>
      </c>
      <c r="B638" s="96">
        <v>5</v>
      </c>
      <c r="C638" s="96" t="s">
        <v>234</v>
      </c>
      <c r="E638" s="79" t="s">
        <v>42</v>
      </c>
      <c r="F638" s="86">
        <v>0</v>
      </c>
      <c r="G638" s="22">
        <v>0</v>
      </c>
      <c r="H638" s="22">
        <v>0</v>
      </c>
      <c r="I638" s="22">
        <v>0</v>
      </c>
      <c r="J638" s="22">
        <v>0</v>
      </c>
      <c r="K638" s="22">
        <v>0</v>
      </c>
      <c r="L638" s="22">
        <v>0</v>
      </c>
      <c r="M638" s="22">
        <v>0</v>
      </c>
      <c r="N638" s="22">
        <v>0</v>
      </c>
      <c r="O638" s="22">
        <v>0</v>
      </c>
      <c r="P638" s="22">
        <v>0</v>
      </c>
      <c r="S638" s="87">
        <v>0</v>
      </c>
      <c r="V638" s="121">
        <v>0</v>
      </c>
      <c r="Y638" s="20"/>
      <c r="Z638" s="20"/>
      <c r="AA638" s="176"/>
      <c r="AB638" s="20"/>
      <c r="AC638" s="20"/>
      <c r="AD638" s="20"/>
      <c r="AE638" s="20"/>
      <c r="AF638" s="20"/>
      <c r="AG638" s="20"/>
      <c r="AH638" s="20"/>
      <c r="AM638">
        <v>67</v>
      </c>
      <c r="AN638" t="s">
        <v>42</v>
      </c>
      <c r="AP638" s="22">
        <v>0</v>
      </c>
      <c r="AQ638" s="22">
        <v>0</v>
      </c>
      <c r="AR638" s="22">
        <v>0</v>
      </c>
      <c r="AS638" s="22">
        <v>0</v>
      </c>
      <c r="AT638" s="22">
        <v>0</v>
      </c>
      <c r="AU638" s="22">
        <v>0</v>
      </c>
      <c r="AV638" s="22">
        <v>0</v>
      </c>
      <c r="AW638" s="22">
        <v>0</v>
      </c>
      <c r="AX638" s="22">
        <v>0</v>
      </c>
      <c r="AY638" s="22">
        <v>0</v>
      </c>
      <c r="BE638" t="s">
        <v>42</v>
      </c>
      <c r="BF638" s="22"/>
      <c r="BG638" s="22">
        <v>0</v>
      </c>
      <c r="BH638" s="22">
        <v>0</v>
      </c>
      <c r="BI638" s="22">
        <v>0</v>
      </c>
      <c r="BJ638" s="22">
        <v>0</v>
      </c>
      <c r="BK638" s="22">
        <v>0</v>
      </c>
      <c r="BL638" s="22">
        <v>0</v>
      </c>
      <c r="BM638" s="22">
        <v>0</v>
      </c>
      <c r="BN638" s="22">
        <v>0</v>
      </c>
      <c r="BO638" s="22">
        <v>0</v>
      </c>
      <c r="BP638" s="22">
        <v>0</v>
      </c>
    </row>
    <row r="639" spans="1:68" x14ac:dyDescent="0.35">
      <c r="A639" s="96">
        <v>68</v>
      </c>
      <c r="B639" s="96">
        <v>5</v>
      </c>
      <c r="C639" s="96" t="s">
        <v>234</v>
      </c>
      <c r="E639" s="79" t="s">
        <v>42</v>
      </c>
      <c r="F639" s="86">
        <v>0</v>
      </c>
      <c r="G639" s="22">
        <v>0</v>
      </c>
      <c r="H639" s="22">
        <v>0</v>
      </c>
      <c r="I639" s="22">
        <v>0</v>
      </c>
      <c r="J639" s="22">
        <v>0</v>
      </c>
      <c r="K639" s="22">
        <v>0</v>
      </c>
      <c r="L639" s="22">
        <v>0</v>
      </c>
      <c r="M639" s="22">
        <v>0</v>
      </c>
      <c r="N639" s="22">
        <v>0</v>
      </c>
      <c r="O639" s="22">
        <v>0</v>
      </c>
      <c r="P639" s="22">
        <v>0</v>
      </c>
      <c r="S639" s="87">
        <v>0</v>
      </c>
      <c r="V639" s="121">
        <v>0</v>
      </c>
      <c r="Y639" s="20"/>
      <c r="Z639" s="20"/>
      <c r="AA639" s="176"/>
      <c r="AB639" s="20"/>
      <c r="AC639" s="20"/>
      <c r="AD639" s="20"/>
      <c r="AE639" s="20"/>
      <c r="AF639" s="20"/>
      <c r="AG639" s="20"/>
      <c r="AH639" s="20"/>
      <c r="AM639">
        <v>68</v>
      </c>
      <c r="AN639" t="s">
        <v>42</v>
      </c>
      <c r="AP639" s="22">
        <v>0</v>
      </c>
      <c r="AQ639" s="22">
        <v>0</v>
      </c>
      <c r="AR639" s="22">
        <v>0</v>
      </c>
      <c r="AS639" s="22">
        <v>0</v>
      </c>
      <c r="AT639" s="22">
        <v>0</v>
      </c>
      <c r="AU639" s="22">
        <v>0</v>
      </c>
      <c r="AV639" s="22">
        <v>0</v>
      </c>
      <c r="AW639" s="22">
        <v>0</v>
      </c>
      <c r="AX639" s="22">
        <v>0</v>
      </c>
      <c r="AY639" s="22">
        <v>0</v>
      </c>
      <c r="BE639" t="s">
        <v>42</v>
      </c>
      <c r="BF639" s="22"/>
      <c r="BG639" s="22">
        <v>0</v>
      </c>
      <c r="BH639" s="22">
        <v>0</v>
      </c>
      <c r="BI639" s="22">
        <v>0</v>
      </c>
      <c r="BJ639" s="22">
        <v>0</v>
      </c>
      <c r="BK639" s="22">
        <v>0</v>
      </c>
      <c r="BL639" s="22">
        <v>0</v>
      </c>
      <c r="BM639" s="22">
        <v>0</v>
      </c>
      <c r="BN639" s="22">
        <v>0</v>
      </c>
      <c r="BO639" s="22">
        <v>0</v>
      </c>
      <c r="BP639" s="22">
        <v>0</v>
      </c>
    </row>
    <row r="640" spans="1:68" x14ac:dyDescent="0.35">
      <c r="A640" s="96">
        <v>69</v>
      </c>
      <c r="B640" s="96">
        <v>5</v>
      </c>
      <c r="C640" s="96" t="s">
        <v>235</v>
      </c>
      <c r="E640" s="79" t="s">
        <v>42</v>
      </c>
      <c r="F640" s="86">
        <v>0</v>
      </c>
      <c r="G640" s="22">
        <v>0</v>
      </c>
      <c r="H640" s="22">
        <v>0</v>
      </c>
      <c r="I640" s="22">
        <v>0</v>
      </c>
      <c r="J640" s="22">
        <v>0</v>
      </c>
      <c r="K640" s="22">
        <v>0</v>
      </c>
      <c r="L640" s="22">
        <v>0</v>
      </c>
      <c r="M640" s="22">
        <v>0</v>
      </c>
      <c r="N640" s="22">
        <v>0</v>
      </c>
      <c r="O640" s="22">
        <v>0</v>
      </c>
      <c r="P640" s="22">
        <v>0</v>
      </c>
      <c r="S640" s="87">
        <v>0</v>
      </c>
      <c r="V640" s="121">
        <v>0</v>
      </c>
      <c r="Y640" s="20"/>
      <c r="Z640" s="20"/>
      <c r="AA640" s="176"/>
      <c r="AB640" s="20"/>
      <c r="AC640" s="20"/>
      <c r="AD640" s="20"/>
      <c r="AE640" s="20"/>
      <c r="AF640" s="20"/>
      <c r="AG640" s="20"/>
      <c r="AH640" s="20"/>
      <c r="AM640">
        <v>69</v>
      </c>
      <c r="AN640" t="s">
        <v>42</v>
      </c>
      <c r="AP640" s="22">
        <v>0</v>
      </c>
      <c r="AQ640" s="22">
        <v>0</v>
      </c>
      <c r="AR640" s="22">
        <v>0</v>
      </c>
      <c r="AS640" s="22">
        <v>0</v>
      </c>
      <c r="AT640" s="22">
        <v>0</v>
      </c>
      <c r="AU640" s="22">
        <v>0</v>
      </c>
      <c r="AV640" s="22">
        <v>0</v>
      </c>
      <c r="AW640" s="22">
        <v>0</v>
      </c>
      <c r="AX640" s="22">
        <v>0</v>
      </c>
      <c r="AY640" s="22">
        <v>0</v>
      </c>
      <c r="BE640" t="s">
        <v>42</v>
      </c>
      <c r="BF640" s="22"/>
      <c r="BG640" s="22">
        <v>0</v>
      </c>
      <c r="BH640" s="22">
        <v>0</v>
      </c>
      <c r="BI640" s="22">
        <v>0</v>
      </c>
      <c r="BJ640" s="22">
        <v>0</v>
      </c>
      <c r="BK640" s="22">
        <v>0</v>
      </c>
      <c r="BL640" s="22">
        <v>0</v>
      </c>
      <c r="BM640" s="22">
        <v>0</v>
      </c>
      <c r="BN640" s="22">
        <v>0</v>
      </c>
      <c r="BO640" s="22">
        <v>0</v>
      </c>
      <c r="BP640" s="22">
        <v>0</v>
      </c>
    </row>
    <row r="641" spans="1:68" x14ac:dyDescent="0.35">
      <c r="A641" s="96">
        <v>70</v>
      </c>
      <c r="B641" s="96">
        <v>5</v>
      </c>
      <c r="C641" s="96" t="s">
        <v>234</v>
      </c>
      <c r="E641" s="79" t="s">
        <v>42</v>
      </c>
      <c r="F641" s="86">
        <v>0</v>
      </c>
      <c r="G641" s="22">
        <v>0</v>
      </c>
      <c r="H641" s="22">
        <v>0</v>
      </c>
      <c r="I641" s="22">
        <v>0</v>
      </c>
      <c r="J641" s="22">
        <v>0</v>
      </c>
      <c r="K641" s="22">
        <v>0</v>
      </c>
      <c r="L641" s="22">
        <v>0</v>
      </c>
      <c r="M641" s="22">
        <v>0</v>
      </c>
      <c r="N641" s="22">
        <v>0</v>
      </c>
      <c r="O641" s="22">
        <v>0</v>
      </c>
      <c r="P641" s="22">
        <v>0</v>
      </c>
      <c r="S641" s="87">
        <v>0</v>
      </c>
      <c r="V641" s="121">
        <v>0</v>
      </c>
      <c r="Y641" s="20"/>
      <c r="Z641" s="20"/>
      <c r="AA641" s="176"/>
      <c r="AB641" s="20"/>
      <c r="AC641" s="20"/>
      <c r="AD641" s="20"/>
      <c r="AE641" s="20"/>
      <c r="AF641" s="20"/>
      <c r="AG641" s="20"/>
      <c r="AH641" s="20"/>
      <c r="AM641">
        <v>70</v>
      </c>
      <c r="AN641" t="s">
        <v>42</v>
      </c>
      <c r="AP641" s="22">
        <v>0</v>
      </c>
      <c r="AQ641" s="22">
        <v>0</v>
      </c>
      <c r="AR641" s="22">
        <v>0</v>
      </c>
      <c r="AS641" s="22">
        <v>0</v>
      </c>
      <c r="AT641" s="22">
        <v>0</v>
      </c>
      <c r="AU641" s="22">
        <v>0</v>
      </c>
      <c r="AV641" s="22">
        <v>0</v>
      </c>
      <c r="AW641" s="22">
        <v>0</v>
      </c>
      <c r="AX641" s="22">
        <v>0</v>
      </c>
      <c r="AY641" s="22">
        <v>0</v>
      </c>
      <c r="BE641" t="s">
        <v>42</v>
      </c>
      <c r="BF641" s="22"/>
      <c r="BG641" s="22">
        <v>0</v>
      </c>
      <c r="BH641" s="22">
        <v>0</v>
      </c>
      <c r="BI641" s="22">
        <v>0</v>
      </c>
      <c r="BJ641" s="22">
        <v>0</v>
      </c>
      <c r="BK641" s="22">
        <v>0</v>
      </c>
      <c r="BL641" s="22">
        <v>0</v>
      </c>
      <c r="BM641" s="22">
        <v>0</v>
      </c>
      <c r="BN641" s="22">
        <v>0</v>
      </c>
      <c r="BO641" s="22">
        <v>0</v>
      </c>
      <c r="BP641" s="22">
        <v>0</v>
      </c>
    </row>
    <row r="642" spans="1:68" x14ac:dyDescent="0.35">
      <c r="A642" s="96">
        <v>71</v>
      </c>
      <c r="B642" s="96">
        <v>5</v>
      </c>
      <c r="C642" s="96" t="s">
        <v>529</v>
      </c>
      <c r="E642" s="79" t="s">
        <v>42</v>
      </c>
      <c r="F642" s="86">
        <v>0</v>
      </c>
      <c r="G642" s="22">
        <v>0</v>
      </c>
      <c r="H642" s="22">
        <v>0</v>
      </c>
      <c r="I642" s="22">
        <v>0</v>
      </c>
      <c r="J642" s="22">
        <v>0</v>
      </c>
      <c r="K642" s="22">
        <v>0</v>
      </c>
      <c r="L642" s="22">
        <v>0</v>
      </c>
      <c r="M642" s="22">
        <v>0</v>
      </c>
      <c r="N642" s="22">
        <v>0</v>
      </c>
      <c r="O642" s="22">
        <v>0</v>
      </c>
      <c r="P642" s="22">
        <v>0</v>
      </c>
      <c r="S642" s="87">
        <v>0</v>
      </c>
      <c r="V642" s="121">
        <v>0</v>
      </c>
      <c r="Y642" s="20"/>
      <c r="Z642" s="20"/>
      <c r="AA642" s="176"/>
      <c r="AB642" s="20"/>
      <c r="AC642" s="20"/>
      <c r="AD642" s="20"/>
      <c r="AE642" s="20"/>
      <c r="AF642" s="20"/>
      <c r="AG642" s="20"/>
      <c r="AH642" s="20"/>
      <c r="AM642">
        <v>71</v>
      </c>
      <c r="AN642" t="s">
        <v>42</v>
      </c>
      <c r="AP642" s="22">
        <v>0</v>
      </c>
      <c r="AQ642" s="22">
        <v>0</v>
      </c>
      <c r="AR642" s="22">
        <v>0</v>
      </c>
      <c r="AS642" s="22">
        <v>0</v>
      </c>
      <c r="AT642" s="22">
        <v>0</v>
      </c>
      <c r="AU642" s="22">
        <v>0</v>
      </c>
      <c r="AV642" s="22">
        <v>0</v>
      </c>
      <c r="AW642" s="22">
        <v>0</v>
      </c>
      <c r="AX642" s="22">
        <v>0</v>
      </c>
      <c r="AY642" s="22">
        <v>0</v>
      </c>
      <c r="BE642" t="s">
        <v>42</v>
      </c>
      <c r="BF642" s="22"/>
      <c r="BG642" s="22">
        <v>0</v>
      </c>
      <c r="BH642" s="22">
        <v>0</v>
      </c>
      <c r="BI642" s="22">
        <v>0</v>
      </c>
      <c r="BJ642" s="22">
        <v>0</v>
      </c>
      <c r="BK642" s="22">
        <v>0</v>
      </c>
      <c r="BL642" s="22">
        <v>0</v>
      </c>
      <c r="BM642" s="22">
        <v>0</v>
      </c>
      <c r="BN642" s="22">
        <v>0</v>
      </c>
      <c r="BO642" s="22">
        <v>0</v>
      </c>
      <c r="BP642" s="22">
        <v>0</v>
      </c>
    </row>
    <row r="643" spans="1:68" x14ac:dyDescent="0.35">
      <c r="A643" s="96">
        <v>72</v>
      </c>
      <c r="B643" s="96">
        <v>5</v>
      </c>
      <c r="C643" s="96" t="s">
        <v>251</v>
      </c>
      <c r="E643" s="79" t="s">
        <v>42</v>
      </c>
      <c r="F643" s="86">
        <v>0</v>
      </c>
      <c r="G643" s="22">
        <v>0</v>
      </c>
      <c r="H643" s="22">
        <v>0</v>
      </c>
      <c r="I643" s="22">
        <v>0</v>
      </c>
      <c r="J643" s="22">
        <v>0</v>
      </c>
      <c r="K643" s="22">
        <v>0</v>
      </c>
      <c r="L643" s="22">
        <v>0</v>
      </c>
      <c r="M643" s="22">
        <v>0</v>
      </c>
      <c r="N643" s="22">
        <v>0</v>
      </c>
      <c r="O643" s="22">
        <v>0</v>
      </c>
      <c r="P643" s="22">
        <v>0</v>
      </c>
      <c r="S643" s="87">
        <v>0</v>
      </c>
      <c r="V643" s="121">
        <v>0</v>
      </c>
      <c r="Y643" s="20"/>
      <c r="Z643" s="20"/>
      <c r="AA643" s="176"/>
      <c r="AB643" s="20"/>
      <c r="AC643" s="20"/>
      <c r="AD643" s="20"/>
      <c r="AE643" s="20"/>
      <c r="AF643" s="20"/>
      <c r="AG643" s="20"/>
      <c r="AH643" s="20"/>
      <c r="AM643">
        <v>72</v>
      </c>
      <c r="AN643" t="s">
        <v>42</v>
      </c>
      <c r="AP643" s="22">
        <v>0</v>
      </c>
      <c r="AQ643" s="22">
        <v>0</v>
      </c>
      <c r="AR643" s="22">
        <v>0</v>
      </c>
      <c r="AS643" s="22">
        <v>0</v>
      </c>
      <c r="AT643" s="22">
        <v>0</v>
      </c>
      <c r="AU643" s="22">
        <v>0</v>
      </c>
      <c r="AV643" s="22">
        <v>0</v>
      </c>
      <c r="AW643" s="22">
        <v>0</v>
      </c>
      <c r="AX643" s="22">
        <v>0</v>
      </c>
      <c r="AY643" s="22">
        <v>0</v>
      </c>
      <c r="BE643" t="s">
        <v>42</v>
      </c>
      <c r="BF643" s="22"/>
      <c r="BG643" s="22">
        <v>0</v>
      </c>
      <c r="BH643" s="22">
        <v>0</v>
      </c>
      <c r="BI643" s="22">
        <v>0</v>
      </c>
      <c r="BJ643" s="22">
        <v>0</v>
      </c>
      <c r="BK643" s="22">
        <v>0</v>
      </c>
      <c r="BL643" s="22">
        <v>0</v>
      </c>
      <c r="BM643" s="22">
        <v>0</v>
      </c>
      <c r="BN643" s="22">
        <v>0</v>
      </c>
      <c r="BO643" s="22">
        <v>0</v>
      </c>
      <c r="BP643" s="22">
        <v>0</v>
      </c>
    </row>
    <row r="644" spans="1:68" x14ac:dyDescent="0.35">
      <c r="A644" s="96">
        <v>73</v>
      </c>
      <c r="B644" s="96">
        <v>5</v>
      </c>
      <c r="C644" s="96" t="s">
        <v>251</v>
      </c>
      <c r="E644" s="79" t="s">
        <v>42</v>
      </c>
      <c r="F644" s="86">
        <v>0</v>
      </c>
      <c r="G644" s="22">
        <v>0</v>
      </c>
      <c r="H644" s="22">
        <v>0</v>
      </c>
      <c r="I644" s="22">
        <v>0</v>
      </c>
      <c r="J644" s="22">
        <v>0</v>
      </c>
      <c r="K644" s="22">
        <v>0</v>
      </c>
      <c r="L644" s="22">
        <v>0</v>
      </c>
      <c r="M644" s="22">
        <v>0</v>
      </c>
      <c r="N644" s="22">
        <v>0</v>
      </c>
      <c r="O644" s="22">
        <v>0</v>
      </c>
      <c r="P644" s="22">
        <v>0</v>
      </c>
      <c r="S644" s="87">
        <v>0</v>
      </c>
      <c r="V644" s="121">
        <v>0</v>
      </c>
      <c r="Y644" s="20"/>
      <c r="Z644" s="20"/>
      <c r="AA644" s="176"/>
      <c r="AB644" s="20"/>
      <c r="AC644" s="20"/>
      <c r="AD644" s="20"/>
      <c r="AE644" s="20"/>
      <c r="AF644" s="20"/>
      <c r="AG644" s="20"/>
      <c r="AH644" s="20"/>
      <c r="AM644">
        <v>73</v>
      </c>
      <c r="AN644" t="s">
        <v>42</v>
      </c>
      <c r="AP644" s="22">
        <v>0</v>
      </c>
      <c r="AQ644" s="22">
        <v>0</v>
      </c>
      <c r="AR644" s="22">
        <v>0</v>
      </c>
      <c r="AS644" s="22">
        <v>0</v>
      </c>
      <c r="AT644" s="22">
        <v>0</v>
      </c>
      <c r="AU644" s="22">
        <v>0</v>
      </c>
      <c r="AV644" s="22">
        <v>0</v>
      </c>
      <c r="AW644" s="22">
        <v>0</v>
      </c>
      <c r="AX644" s="22">
        <v>0</v>
      </c>
      <c r="AY644" s="22">
        <v>0</v>
      </c>
      <c r="BE644" t="s">
        <v>42</v>
      </c>
      <c r="BF644" s="22"/>
      <c r="BG644" s="22">
        <v>0</v>
      </c>
      <c r="BH644" s="22">
        <v>0</v>
      </c>
      <c r="BI644" s="22">
        <v>0</v>
      </c>
      <c r="BJ644" s="22">
        <v>0</v>
      </c>
      <c r="BK644" s="22">
        <v>0</v>
      </c>
      <c r="BL644" s="22">
        <v>0</v>
      </c>
      <c r="BM644" s="22">
        <v>0</v>
      </c>
      <c r="BN644" s="22">
        <v>0</v>
      </c>
      <c r="BO644" s="22">
        <v>0</v>
      </c>
      <c r="BP644" s="22">
        <v>0</v>
      </c>
    </row>
    <row r="645" spans="1:68" x14ac:dyDescent="0.35">
      <c r="A645" s="96">
        <v>74</v>
      </c>
      <c r="B645" s="96">
        <v>5</v>
      </c>
      <c r="C645" s="96" t="s">
        <v>251</v>
      </c>
      <c r="E645" s="79" t="s">
        <v>42</v>
      </c>
      <c r="F645" s="86">
        <v>0</v>
      </c>
      <c r="G645" s="22">
        <v>0</v>
      </c>
      <c r="H645" s="22">
        <v>0</v>
      </c>
      <c r="I645" s="22">
        <v>0</v>
      </c>
      <c r="J645" s="22">
        <v>0</v>
      </c>
      <c r="K645" s="22">
        <v>0</v>
      </c>
      <c r="L645" s="22">
        <v>0</v>
      </c>
      <c r="M645" s="22">
        <v>0</v>
      </c>
      <c r="N645" s="22">
        <v>0</v>
      </c>
      <c r="O645" s="22">
        <v>0</v>
      </c>
      <c r="P645" s="22">
        <v>0</v>
      </c>
      <c r="S645" s="87">
        <v>0</v>
      </c>
      <c r="V645" s="121">
        <v>0</v>
      </c>
      <c r="Y645" s="20"/>
      <c r="Z645" s="20"/>
      <c r="AA645" s="176"/>
      <c r="AB645" s="20"/>
      <c r="AC645" s="20"/>
      <c r="AD645" s="20"/>
      <c r="AE645" s="20"/>
      <c r="AF645" s="20"/>
      <c r="AG645" s="20"/>
      <c r="AH645" s="20"/>
      <c r="AM645">
        <v>74</v>
      </c>
      <c r="AN645" t="s">
        <v>42</v>
      </c>
      <c r="AP645" s="22">
        <v>0</v>
      </c>
      <c r="AQ645" s="22">
        <v>0</v>
      </c>
      <c r="AR645" s="22">
        <v>0</v>
      </c>
      <c r="AS645" s="22">
        <v>0</v>
      </c>
      <c r="AT645" s="22">
        <v>0</v>
      </c>
      <c r="AU645" s="22">
        <v>0</v>
      </c>
      <c r="AV645" s="22">
        <v>0</v>
      </c>
      <c r="AW645" s="22">
        <v>0</v>
      </c>
      <c r="AX645" s="22">
        <v>0</v>
      </c>
      <c r="AY645" s="22">
        <v>0</v>
      </c>
      <c r="BE645" t="s">
        <v>42</v>
      </c>
      <c r="BF645" s="22"/>
      <c r="BG645" s="22">
        <v>0</v>
      </c>
      <c r="BH645" s="22">
        <v>0</v>
      </c>
      <c r="BI645" s="22">
        <v>0</v>
      </c>
      <c r="BJ645" s="22">
        <v>0</v>
      </c>
      <c r="BK645" s="22">
        <v>0</v>
      </c>
      <c r="BL645" s="22">
        <v>0</v>
      </c>
      <c r="BM645" s="22">
        <v>0</v>
      </c>
      <c r="BN645" s="22">
        <v>0</v>
      </c>
      <c r="BO645" s="22">
        <v>0</v>
      </c>
      <c r="BP645" s="22">
        <v>0</v>
      </c>
    </row>
    <row r="646" spans="1:68" x14ac:dyDescent="0.35">
      <c r="A646" s="96">
        <v>75</v>
      </c>
      <c r="B646" s="96">
        <v>5</v>
      </c>
      <c r="C646" s="96" t="s">
        <v>251</v>
      </c>
      <c r="D646" s="15"/>
      <c r="E646" s="125" t="s">
        <v>42</v>
      </c>
      <c r="F646" s="86">
        <v>0</v>
      </c>
      <c r="G646" s="22">
        <v>0</v>
      </c>
      <c r="H646" s="22">
        <v>0</v>
      </c>
      <c r="I646" s="22">
        <v>0</v>
      </c>
      <c r="J646" s="22">
        <v>0</v>
      </c>
      <c r="K646" s="22">
        <v>0</v>
      </c>
      <c r="L646" s="22">
        <v>0</v>
      </c>
      <c r="M646" s="22">
        <v>0</v>
      </c>
      <c r="N646" s="22">
        <v>0</v>
      </c>
      <c r="O646" s="22">
        <v>0</v>
      </c>
      <c r="P646" s="22">
        <v>0</v>
      </c>
      <c r="Q646" s="15"/>
      <c r="R646" s="15"/>
      <c r="S646" s="87">
        <v>0</v>
      </c>
      <c r="T646" s="15"/>
      <c r="V646" s="121">
        <v>0</v>
      </c>
      <c r="Y646" s="20"/>
      <c r="Z646" s="20"/>
      <c r="AA646" s="176"/>
      <c r="AB646" s="20"/>
      <c r="AC646" s="20"/>
      <c r="AD646" s="20"/>
      <c r="AE646" s="20"/>
      <c r="AF646" s="20"/>
      <c r="AG646" s="20"/>
      <c r="AH646" s="20"/>
      <c r="AK646" s="15"/>
      <c r="AL646" s="15"/>
      <c r="AM646" s="15">
        <v>75</v>
      </c>
      <c r="AN646" s="15" t="s">
        <v>42</v>
      </c>
      <c r="AO646" s="15"/>
      <c r="AP646" s="104">
        <v>0</v>
      </c>
      <c r="AQ646" s="104">
        <v>0</v>
      </c>
      <c r="AR646" s="104">
        <v>0</v>
      </c>
      <c r="AS646" s="104">
        <v>0</v>
      </c>
      <c r="AT646" s="104">
        <v>0</v>
      </c>
      <c r="AU646" s="104">
        <v>0</v>
      </c>
      <c r="AV646" s="104">
        <v>0</v>
      </c>
      <c r="AW646" s="104">
        <v>0</v>
      </c>
      <c r="AX646" s="104">
        <v>0</v>
      </c>
      <c r="AY646" s="104">
        <v>0</v>
      </c>
      <c r="AZ646" s="15"/>
      <c r="BA646" s="15"/>
      <c r="BB646" s="15"/>
      <c r="BC646" s="15"/>
      <c r="BD646" s="15"/>
      <c r="BE646" s="15" t="s">
        <v>42</v>
      </c>
      <c r="BF646" s="104"/>
      <c r="BG646" s="104">
        <v>0</v>
      </c>
      <c r="BH646" s="104">
        <v>0</v>
      </c>
      <c r="BI646" s="104">
        <v>0</v>
      </c>
      <c r="BJ646" s="104">
        <v>0</v>
      </c>
      <c r="BK646" s="104">
        <v>0</v>
      </c>
      <c r="BL646" s="104">
        <v>0</v>
      </c>
      <c r="BM646" s="104">
        <v>0</v>
      </c>
      <c r="BN646" s="104">
        <v>0</v>
      </c>
      <c r="BO646" s="104">
        <v>0</v>
      </c>
      <c r="BP646" s="104">
        <v>0</v>
      </c>
    </row>
    <row r="647" spans="1:68" x14ac:dyDescent="0.35">
      <c r="A647" s="96">
        <v>1</v>
      </c>
      <c r="B647" s="96">
        <v>1</v>
      </c>
      <c r="C647" s="96" t="s">
        <v>585</v>
      </c>
      <c r="E647" s="79" t="s">
        <v>212</v>
      </c>
      <c r="F647" s="87">
        <v>0.05</v>
      </c>
      <c r="H647" s="76">
        <v>0</v>
      </c>
      <c r="I647" s="76">
        <v>0</v>
      </c>
      <c r="J647" s="76">
        <v>80</v>
      </c>
      <c r="K647" s="76">
        <v>164</v>
      </c>
      <c r="L647" s="76">
        <v>252.2</v>
      </c>
      <c r="M647" s="76">
        <v>344.81</v>
      </c>
      <c r="N647" s="76">
        <v>442.0505</v>
      </c>
      <c r="O647" s="76">
        <v>442.0505</v>
      </c>
      <c r="P647" s="76">
        <v>442.0505</v>
      </c>
      <c r="V647" s="121">
        <v>0</v>
      </c>
      <c r="Y647" s="20"/>
      <c r="Z647" s="76"/>
      <c r="AA647" s="203"/>
      <c r="AB647" s="76"/>
      <c r="AC647" s="76"/>
      <c r="AD647" s="76"/>
      <c r="AE647" s="76"/>
      <c r="AF647" s="76"/>
      <c r="AG647" s="76"/>
      <c r="AH647" s="76"/>
      <c r="AM647">
        <v>1</v>
      </c>
      <c r="AN647" t="s">
        <v>212</v>
      </c>
      <c r="AP647" s="22">
        <v>0</v>
      </c>
      <c r="AQ647" s="22">
        <v>0</v>
      </c>
      <c r="AR647" s="22">
        <v>0</v>
      </c>
      <c r="AS647" s="22">
        <v>80</v>
      </c>
      <c r="AT647" s="22">
        <v>164</v>
      </c>
      <c r="AU647" s="22">
        <v>252.2</v>
      </c>
      <c r="AV647" s="22">
        <v>344.81</v>
      </c>
      <c r="AW647" s="22">
        <v>442.0505</v>
      </c>
      <c r="AX647" s="22">
        <v>442.0505</v>
      </c>
      <c r="AY647" s="22">
        <v>442.0505</v>
      </c>
      <c r="BE647" t="s">
        <v>212</v>
      </c>
      <c r="BG647" s="22">
        <v>0</v>
      </c>
      <c r="BH647" s="22">
        <v>0</v>
      </c>
      <c r="BI647" s="22">
        <v>0</v>
      </c>
      <c r="BJ647" s="22">
        <v>80</v>
      </c>
      <c r="BK647" s="22">
        <v>164</v>
      </c>
      <c r="BL647" s="22">
        <v>252.2</v>
      </c>
      <c r="BM647" s="22">
        <v>344.81</v>
      </c>
      <c r="BN647" s="22">
        <v>442.0505</v>
      </c>
      <c r="BO647" s="22">
        <v>442.0505</v>
      </c>
      <c r="BP647" s="22">
        <v>442.0505</v>
      </c>
    </row>
    <row r="648" spans="1:68" x14ac:dyDescent="0.35">
      <c r="A648" s="96">
        <v>2</v>
      </c>
      <c r="B648" s="96">
        <v>1</v>
      </c>
      <c r="C648" s="96" t="s">
        <v>585</v>
      </c>
      <c r="E648" s="79" t="s">
        <v>212</v>
      </c>
      <c r="F648" s="87">
        <v>0.05</v>
      </c>
      <c r="H648" s="76">
        <v>0</v>
      </c>
      <c r="I648" s="76">
        <v>0</v>
      </c>
      <c r="J648" s="76">
        <v>0</v>
      </c>
      <c r="K648" s="76">
        <v>100</v>
      </c>
      <c r="L648" s="76">
        <v>205</v>
      </c>
      <c r="M648" s="76">
        <v>315.25</v>
      </c>
      <c r="N648" s="76">
        <v>431.01249999999999</v>
      </c>
      <c r="O648" s="76">
        <v>552.56312500000001</v>
      </c>
      <c r="P648" s="76">
        <v>552.56312500000001</v>
      </c>
      <c r="V648" s="121">
        <v>0</v>
      </c>
      <c r="Y648" s="20"/>
      <c r="Z648" s="76"/>
      <c r="AA648" s="203"/>
      <c r="AB648" s="76"/>
      <c r="AC648" s="76"/>
      <c r="AD648" s="76"/>
      <c r="AE648" s="76"/>
      <c r="AF648" s="76"/>
      <c r="AG648" s="76"/>
      <c r="AH648" s="76"/>
      <c r="AM648">
        <v>2</v>
      </c>
      <c r="AN648" t="s">
        <v>212</v>
      </c>
      <c r="AP648" s="22">
        <v>0</v>
      </c>
      <c r="AQ648" s="22">
        <v>0</v>
      </c>
      <c r="AR648" s="22">
        <v>0</v>
      </c>
      <c r="AS648" s="22">
        <v>0</v>
      </c>
      <c r="AT648" s="22">
        <v>100</v>
      </c>
      <c r="AU648" s="22">
        <v>205</v>
      </c>
      <c r="AV648" s="22">
        <v>315.25</v>
      </c>
      <c r="AW648" s="22">
        <v>431.01249999999999</v>
      </c>
      <c r="AX648" s="22">
        <v>552.56312500000001</v>
      </c>
      <c r="AY648" s="22">
        <v>552.56312500000001</v>
      </c>
      <c r="BE648" t="s">
        <v>212</v>
      </c>
      <c r="BG648" s="22">
        <v>0</v>
      </c>
      <c r="BH648" s="22">
        <v>0</v>
      </c>
      <c r="BI648" s="22">
        <v>0</v>
      </c>
      <c r="BJ648" s="22">
        <v>0</v>
      </c>
      <c r="BK648" s="22">
        <v>100</v>
      </c>
      <c r="BL648" s="22">
        <v>205</v>
      </c>
      <c r="BM648" s="22">
        <v>315.25</v>
      </c>
      <c r="BN648" s="22">
        <v>431.01249999999999</v>
      </c>
      <c r="BO648" s="22">
        <v>552.56312500000001</v>
      </c>
      <c r="BP648" s="22">
        <v>552.56312500000001</v>
      </c>
    </row>
    <row r="649" spans="1:68" x14ac:dyDescent="0.35">
      <c r="A649" s="96">
        <v>3</v>
      </c>
      <c r="B649" s="96">
        <v>1</v>
      </c>
      <c r="C649" s="96" t="s">
        <v>585</v>
      </c>
      <c r="E649" s="79" t="s">
        <v>212</v>
      </c>
      <c r="F649" s="87">
        <v>0.03</v>
      </c>
      <c r="H649" s="76">
        <v>0</v>
      </c>
      <c r="I649" s="76">
        <v>0</v>
      </c>
      <c r="J649" s="76">
        <v>36</v>
      </c>
      <c r="K649" s="76">
        <v>73.08</v>
      </c>
      <c r="L649" s="76">
        <v>111.2724</v>
      </c>
      <c r="M649" s="76">
        <v>150.61057199999999</v>
      </c>
      <c r="N649" s="76">
        <v>191.12888916</v>
      </c>
      <c r="O649" s="76">
        <v>191.12888916</v>
      </c>
      <c r="P649" s="76">
        <v>191.12888916</v>
      </c>
      <c r="V649" s="121">
        <v>0</v>
      </c>
      <c r="Y649" s="20"/>
      <c r="Z649" s="76"/>
      <c r="AA649" s="203"/>
      <c r="AB649" s="76"/>
      <c r="AC649" s="76"/>
      <c r="AD649" s="76"/>
      <c r="AE649" s="76"/>
      <c r="AF649" s="76"/>
      <c r="AG649" s="76"/>
      <c r="AH649" s="76"/>
      <c r="AM649">
        <v>3</v>
      </c>
      <c r="AN649" t="s">
        <v>212</v>
      </c>
      <c r="AP649" s="22">
        <v>0</v>
      </c>
      <c r="AQ649" s="22">
        <v>0</v>
      </c>
      <c r="AR649" s="22">
        <v>0</v>
      </c>
      <c r="AS649" s="22">
        <v>36</v>
      </c>
      <c r="AT649" s="22">
        <v>73.08</v>
      </c>
      <c r="AU649" s="22">
        <v>111.2724</v>
      </c>
      <c r="AV649" s="22">
        <v>150.61057199999999</v>
      </c>
      <c r="AW649" s="22">
        <v>191.12888916</v>
      </c>
      <c r="AX649" s="22">
        <v>191.12888916</v>
      </c>
      <c r="AY649" s="22">
        <v>191.12888916</v>
      </c>
      <c r="BE649" t="s">
        <v>212</v>
      </c>
      <c r="BG649" s="22">
        <v>0</v>
      </c>
      <c r="BH649" s="22">
        <v>0</v>
      </c>
      <c r="BI649" s="22">
        <v>0</v>
      </c>
      <c r="BJ649" s="22">
        <v>36</v>
      </c>
      <c r="BK649" s="22">
        <v>73.08</v>
      </c>
      <c r="BL649" s="22">
        <v>111.2724</v>
      </c>
      <c r="BM649" s="22">
        <v>150.61057199999999</v>
      </c>
      <c r="BN649" s="22">
        <v>191.12888916</v>
      </c>
      <c r="BO649" s="22">
        <v>191.12888916</v>
      </c>
      <c r="BP649" s="22">
        <v>191.12888916</v>
      </c>
    </row>
    <row r="650" spans="1:68" x14ac:dyDescent="0.35">
      <c r="A650" s="96">
        <v>4</v>
      </c>
      <c r="B650" s="96">
        <v>1</v>
      </c>
      <c r="C650" s="96" t="s">
        <v>585</v>
      </c>
      <c r="E650" s="79" t="s">
        <v>212</v>
      </c>
      <c r="F650" s="87">
        <v>0</v>
      </c>
      <c r="H650" s="76">
        <v>0</v>
      </c>
      <c r="I650" s="76">
        <v>0</v>
      </c>
      <c r="J650" s="76">
        <v>0</v>
      </c>
      <c r="K650" s="76">
        <v>0</v>
      </c>
      <c r="L650" s="76">
        <v>0</v>
      </c>
      <c r="M650" s="76">
        <v>0</v>
      </c>
      <c r="N650" s="76">
        <v>0</v>
      </c>
      <c r="O650" s="76">
        <v>0</v>
      </c>
      <c r="P650" s="76">
        <v>0</v>
      </c>
      <c r="V650" s="121">
        <v>0</v>
      </c>
      <c r="Y650" s="20"/>
      <c r="Z650" s="76"/>
      <c r="AA650" s="203"/>
      <c r="AB650" s="76"/>
      <c r="AC650" s="76"/>
      <c r="AD650" s="76"/>
      <c r="AE650" s="76"/>
      <c r="AF650" s="76"/>
      <c r="AG650" s="76"/>
      <c r="AH650" s="76"/>
      <c r="AM650">
        <v>4</v>
      </c>
      <c r="AN650" t="s">
        <v>212</v>
      </c>
      <c r="AP650" s="22">
        <v>0</v>
      </c>
      <c r="AQ650" s="22">
        <v>0</v>
      </c>
      <c r="AR650" s="22">
        <v>0</v>
      </c>
      <c r="AS650" s="22">
        <v>0</v>
      </c>
      <c r="AT650" s="22">
        <v>0</v>
      </c>
      <c r="AU650" s="22">
        <v>0</v>
      </c>
      <c r="AV650" s="22">
        <v>0</v>
      </c>
      <c r="AW650" s="22">
        <v>0</v>
      </c>
      <c r="AX650" s="22">
        <v>0</v>
      </c>
      <c r="AY650" s="22">
        <v>0</v>
      </c>
      <c r="BE650" t="s">
        <v>212</v>
      </c>
      <c r="BG650" s="22">
        <v>0</v>
      </c>
      <c r="BH650" s="22">
        <v>0</v>
      </c>
      <c r="BI650" s="22">
        <v>0</v>
      </c>
      <c r="BJ650" s="22">
        <v>0</v>
      </c>
      <c r="BK650" s="22">
        <v>0</v>
      </c>
      <c r="BL650" s="22">
        <v>0</v>
      </c>
      <c r="BM650" s="22">
        <v>0</v>
      </c>
      <c r="BN650" s="22">
        <v>0</v>
      </c>
      <c r="BO650" s="22">
        <v>0</v>
      </c>
      <c r="BP650" s="22">
        <v>0</v>
      </c>
    </row>
    <row r="651" spans="1:68" x14ac:dyDescent="0.35">
      <c r="A651" s="96">
        <v>5</v>
      </c>
      <c r="B651" s="96">
        <v>1</v>
      </c>
      <c r="C651" s="96" t="s">
        <v>585</v>
      </c>
      <c r="E651" s="79" t="s">
        <v>212</v>
      </c>
      <c r="F651" s="87">
        <v>0.03</v>
      </c>
      <c r="H651" s="76">
        <v>0</v>
      </c>
      <c r="I651" s="76">
        <v>0</v>
      </c>
      <c r="J651" s="76">
        <v>45</v>
      </c>
      <c r="K651" s="76">
        <v>91.35</v>
      </c>
      <c r="L651" s="76">
        <v>139.09049999999999</v>
      </c>
      <c r="M651" s="76">
        <v>188.263215</v>
      </c>
      <c r="N651" s="76">
        <v>238.91111144999999</v>
      </c>
      <c r="O651" s="76">
        <v>238.91111144999999</v>
      </c>
      <c r="P651" s="76">
        <v>238.91111144999999</v>
      </c>
      <c r="V651" s="121">
        <v>0</v>
      </c>
      <c r="Y651" s="20"/>
      <c r="Z651" s="76"/>
      <c r="AA651" s="203"/>
      <c r="AB651" s="76"/>
      <c r="AC651" s="76"/>
      <c r="AD651" s="76"/>
      <c r="AE651" s="76"/>
      <c r="AF651" s="76"/>
      <c r="AG651" s="76"/>
      <c r="AH651" s="76"/>
      <c r="AM651">
        <v>5</v>
      </c>
      <c r="AN651" t="s">
        <v>212</v>
      </c>
      <c r="AP651" s="22">
        <v>0</v>
      </c>
      <c r="AQ651" s="22">
        <v>0</v>
      </c>
      <c r="AR651" s="22">
        <v>0</v>
      </c>
      <c r="AS651" s="22">
        <v>45</v>
      </c>
      <c r="AT651" s="22">
        <v>91.35</v>
      </c>
      <c r="AU651" s="22">
        <v>139.09049999999999</v>
      </c>
      <c r="AV651" s="22">
        <v>188.263215</v>
      </c>
      <c r="AW651" s="22">
        <v>238.91111144999999</v>
      </c>
      <c r="AX651" s="22">
        <v>238.91111144999999</v>
      </c>
      <c r="AY651" s="22">
        <v>238.91111144999999</v>
      </c>
      <c r="BE651" t="s">
        <v>212</v>
      </c>
      <c r="BG651" s="22">
        <v>0</v>
      </c>
      <c r="BH651" s="22">
        <v>0</v>
      </c>
      <c r="BI651" s="22">
        <v>0</v>
      </c>
      <c r="BJ651" s="22">
        <v>45</v>
      </c>
      <c r="BK651" s="22">
        <v>91.35</v>
      </c>
      <c r="BL651" s="22">
        <v>139.09049999999999</v>
      </c>
      <c r="BM651" s="22">
        <v>188.263215</v>
      </c>
      <c r="BN651" s="22">
        <v>238.91111144999999</v>
      </c>
      <c r="BO651" s="22">
        <v>238.91111144999999</v>
      </c>
      <c r="BP651" s="22">
        <v>238.91111144999999</v>
      </c>
    </row>
    <row r="652" spans="1:68" x14ac:dyDescent="0.35">
      <c r="A652" s="96">
        <v>6</v>
      </c>
      <c r="B652" s="96">
        <v>1</v>
      </c>
      <c r="C652" s="96" t="s">
        <v>529</v>
      </c>
      <c r="E652" s="79" t="s">
        <v>212</v>
      </c>
      <c r="F652" s="87">
        <v>0</v>
      </c>
      <c r="H652" s="76">
        <v>0</v>
      </c>
      <c r="I652" s="76">
        <v>0</v>
      </c>
      <c r="J652" s="76">
        <v>0</v>
      </c>
      <c r="K652" s="76">
        <v>0</v>
      </c>
      <c r="L652" s="76">
        <v>0</v>
      </c>
      <c r="M652" s="76">
        <v>0</v>
      </c>
      <c r="N652" s="76">
        <v>0</v>
      </c>
      <c r="O652" s="76">
        <v>0</v>
      </c>
      <c r="P652" s="76">
        <v>0</v>
      </c>
      <c r="V652" s="121">
        <v>0</v>
      </c>
      <c r="Y652" s="20"/>
      <c r="Z652" s="76"/>
      <c r="AA652" s="203"/>
      <c r="AB652" s="76"/>
      <c r="AC652" s="76"/>
      <c r="AD652" s="76"/>
      <c r="AE652" s="76"/>
      <c r="AF652" s="76"/>
      <c r="AG652" s="76"/>
      <c r="AH652" s="76"/>
      <c r="AM652">
        <v>6</v>
      </c>
      <c r="AN652" t="s">
        <v>212</v>
      </c>
      <c r="AP652" s="22">
        <v>0</v>
      </c>
      <c r="AQ652" s="22">
        <v>0</v>
      </c>
      <c r="AR652" s="22">
        <v>0</v>
      </c>
      <c r="AS652" s="22">
        <v>0</v>
      </c>
      <c r="AT652" s="22">
        <v>0</v>
      </c>
      <c r="AU652" s="22">
        <v>0</v>
      </c>
      <c r="AV652" s="22">
        <v>0</v>
      </c>
      <c r="AW652" s="22">
        <v>0</v>
      </c>
      <c r="AX652" s="22">
        <v>0</v>
      </c>
      <c r="AY652" s="22">
        <v>0</v>
      </c>
      <c r="BE652" t="s">
        <v>212</v>
      </c>
      <c r="BG652" s="22">
        <v>0</v>
      </c>
      <c r="BH652" s="22">
        <v>0</v>
      </c>
      <c r="BI652" s="22">
        <v>0</v>
      </c>
      <c r="BJ652" s="22">
        <v>0</v>
      </c>
      <c r="BK652" s="22">
        <v>0</v>
      </c>
      <c r="BL652" s="22">
        <v>0</v>
      </c>
      <c r="BM652" s="22">
        <v>0</v>
      </c>
      <c r="BN652" s="22">
        <v>0</v>
      </c>
      <c r="BO652" s="22">
        <v>0</v>
      </c>
      <c r="BP652" s="22">
        <v>0</v>
      </c>
    </row>
    <row r="653" spans="1:68" x14ac:dyDescent="0.35">
      <c r="A653" s="96">
        <v>7</v>
      </c>
      <c r="B653" s="96">
        <v>1</v>
      </c>
      <c r="C653" s="96" t="s">
        <v>235</v>
      </c>
      <c r="E653" s="79" t="s">
        <v>212</v>
      </c>
      <c r="F653" s="87">
        <v>0</v>
      </c>
      <c r="H653" s="76">
        <v>0</v>
      </c>
      <c r="I653" s="76">
        <v>0</v>
      </c>
      <c r="J653" s="76">
        <v>0</v>
      </c>
      <c r="K653" s="76">
        <v>0</v>
      </c>
      <c r="L653" s="76">
        <v>0</v>
      </c>
      <c r="M653" s="76">
        <v>0</v>
      </c>
      <c r="N653" s="76">
        <v>0</v>
      </c>
      <c r="O653" s="76">
        <v>0</v>
      </c>
      <c r="P653" s="76">
        <v>0</v>
      </c>
      <c r="V653" s="121">
        <v>0</v>
      </c>
      <c r="Y653" s="20"/>
      <c r="Z653" s="76"/>
      <c r="AA653" s="203"/>
      <c r="AB653" s="76"/>
      <c r="AC653" s="76"/>
      <c r="AD653" s="76"/>
      <c r="AE653" s="76"/>
      <c r="AF653" s="76"/>
      <c r="AG653" s="76"/>
      <c r="AH653" s="76"/>
      <c r="AM653">
        <v>7</v>
      </c>
      <c r="AN653" t="s">
        <v>212</v>
      </c>
      <c r="AP653" s="22">
        <v>0</v>
      </c>
      <c r="AQ653" s="22">
        <v>0</v>
      </c>
      <c r="AR653" s="22">
        <v>0</v>
      </c>
      <c r="AS653" s="22">
        <v>0</v>
      </c>
      <c r="AT653" s="22">
        <v>0</v>
      </c>
      <c r="AU653" s="22">
        <v>0</v>
      </c>
      <c r="AV653" s="22">
        <v>0</v>
      </c>
      <c r="AW653" s="22">
        <v>0</v>
      </c>
      <c r="AX653" s="22">
        <v>0</v>
      </c>
      <c r="AY653" s="22">
        <v>0</v>
      </c>
      <c r="BE653" t="s">
        <v>212</v>
      </c>
      <c r="BG653" s="22">
        <v>0</v>
      </c>
      <c r="BH653" s="22">
        <v>0</v>
      </c>
      <c r="BI653" s="22">
        <v>0</v>
      </c>
      <c r="BJ653" s="22">
        <v>0</v>
      </c>
      <c r="BK653" s="22">
        <v>0</v>
      </c>
      <c r="BL653" s="22">
        <v>0</v>
      </c>
      <c r="BM653" s="22">
        <v>0</v>
      </c>
      <c r="BN653" s="22">
        <v>0</v>
      </c>
      <c r="BO653" s="22">
        <v>0</v>
      </c>
      <c r="BP653" s="22">
        <v>0</v>
      </c>
    </row>
    <row r="654" spans="1:68" x14ac:dyDescent="0.35">
      <c r="A654" s="96">
        <v>8</v>
      </c>
      <c r="B654" s="96">
        <v>1</v>
      </c>
      <c r="C654" s="96" t="s">
        <v>234</v>
      </c>
      <c r="E654" s="79" t="s">
        <v>212</v>
      </c>
      <c r="F654" s="87">
        <v>0</v>
      </c>
      <c r="H654" s="76">
        <v>0</v>
      </c>
      <c r="I654" s="76">
        <v>0</v>
      </c>
      <c r="J654" s="76">
        <v>0</v>
      </c>
      <c r="K654" s="76">
        <v>0</v>
      </c>
      <c r="L654" s="76">
        <v>0</v>
      </c>
      <c r="M654" s="76">
        <v>0</v>
      </c>
      <c r="N654" s="76">
        <v>0</v>
      </c>
      <c r="O654" s="76">
        <v>0</v>
      </c>
      <c r="P654" s="76">
        <v>0</v>
      </c>
      <c r="V654" s="121">
        <v>0</v>
      </c>
      <c r="Y654" s="20"/>
      <c r="Z654" s="76"/>
      <c r="AA654" s="203"/>
      <c r="AB654" s="76"/>
      <c r="AC654" s="76"/>
      <c r="AD654" s="76"/>
      <c r="AE654" s="76"/>
      <c r="AF654" s="76"/>
      <c r="AG654" s="76"/>
      <c r="AH654" s="76"/>
      <c r="AM654">
        <v>8</v>
      </c>
      <c r="AN654" t="s">
        <v>212</v>
      </c>
      <c r="AP654" s="22">
        <v>0</v>
      </c>
      <c r="AQ654" s="22">
        <v>0</v>
      </c>
      <c r="AR654" s="22">
        <v>0</v>
      </c>
      <c r="AS654" s="22">
        <v>0</v>
      </c>
      <c r="AT654" s="22">
        <v>0</v>
      </c>
      <c r="AU654" s="22">
        <v>0</v>
      </c>
      <c r="AV654" s="22">
        <v>0</v>
      </c>
      <c r="AW654" s="22">
        <v>0</v>
      </c>
      <c r="AX654" s="22">
        <v>0</v>
      </c>
      <c r="AY654" s="22">
        <v>0</v>
      </c>
      <c r="BE654" t="s">
        <v>212</v>
      </c>
      <c r="BG654" s="22">
        <v>0</v>
      </c>
      <c r="BH654" s="22">
        <v>0</v>
      </c>
      <c r="BI654" s="22">
        <v>0</v>
      </c>
      <c r="BJ654" s="22">
        <v>0</v>
      </c>
      <c r="BK654" s="22">
        <v>0</v>
      </c>
      <c r="BL654" s="22">
        <v>0</v>
      </c>
      <c r="BM654" s="22">
        <v>0</v>
      </c>
      <c r="BN654" s="22">
        <v>0</v>
      </c>
      <c r="BO654" s="22">
        <v>0</v>
      </c>
      <c r="BP654" s="22">
        <v>0</v>
      </c>
    </row>
    <row r="655" spans="1:68" x14ac:dyDescent="0.35">
      <c r="A655" s="96">
        <v>9</v>
      </c>
      <c r="B655" s="96">
        <v>1</v>
      </c>
      <c r="C655" s="96" t="s">
        <v>529</v>
      </c>
      <c r="E655" s="79" t="s">
        <v>212</v>
      </c>
      <c r="F655" s="87">
        <v>0</v>
      </c>
      <c r="H655" s="76">
        <v>0</v>
      </c>
      <c r="I655" s="76">
        <v>0</v>
      </c>
      <c r="J655" s="76">
        <v>0</v>
      </c>
      <c r="K655" s="76">
        <v>0</v>
      </c>
      <c r="L655" s="76">
        <v>0</v>
      </c>
      <c r="M655" s="76">
        <v>0</v>
      </c>
      <c r="N655" s="76">
        <v>0</v>
      </c>
      <c r="O655" s="76">
        <v>0</v>
      </c>
      <c r="P655" s="76">
        <v>0</v>
      </c>
      <c r="V655" s="121">
        <v>0</v>
      </c>
      <c r="Y655" s="20"/>
      <c r="Z655" s="76"/>
      <c r="AA655" s="203"/>
      <c r="AB655" s="76"/>
      <c r="AC655" s="76"/>
      <c r="AD655" s="76"/>
      <c r="AE655" s="76"/>
      <c r="AF655" s="76"/>
      <c r="AG655" s="76"/>
      <c r="AH655" s="76"/>
      <c r="AM655">
        <v>9</v>
      </c>
      <c r="AN655" t="s">
        <v>212</v>
      </c>
      <c r="AP655" s="22">
        <v>0</v>
      </c>
      <c r="AQ655" s="22">
        <v>0</v>
      </c>
      <c r="AR655" s="22">
        <v>0</v>
      </c>
      <c r="AS655" s="22">
        <v>0</v>
      </c>
      <c r="AT655" s="22">
        <v>0</v>
      </c>
      <c r="AU655" s="22">
        <v>0</v>
      </c>
      <c r="AV655" s="22">
        <v>0</v>
      </c>
      <c r="AW655" s="22">
        <v>0</v>
      </c>
      <c r="AX655" s="22">
        <v>0</v>
      </c>
      <c r="AY655" s="22">
        <v>0</v>
      </c>
      <c r="BE655" t="s">
        <v>212</v>
      </c>
      <c r="BG655" s="22">
        <v>0</v>
      </c>
      <c r="BH655" s="22">
        <v>0</v>
      </c>
      <c r="BI655" s="22">
        <v>0</v>
      </c>
      <c r="BJ655" s="22">
        <v>0</v>
      </c>
      <c r="BK655" s="22">
        <v>0</v>
      </c>
      <c r="BL655" s="22">
        <v>0</v>
      </c>
      <c r="BM655" s="22">
        <v>0</v>
      </c>
      <c r="BN655" s="22">
        <v>0</v>
      </c>
      <c r="BO655" s="22">
        <v>0</v>
      </c>
      <c r="BP655" s="22">
        <v>0</v>
      </c>
    </row>
    <row r="656" spans="1:68" x14ac:dyDescent="0.35">
      <c r="A656" s="96">
        <v>10</v>
      </c>
      <c r="B656" s="96">
        <v>1</v>
      </c>
      <c r="C656" s="96" t="s">
        <v>235</v>
      </c>
      <c r="E656" s="79" t="s">
        <v>212</v>
      </c>
      <c r="F656" s="87">
        <v>0</v>
      </c>
      <c r="H656" s="76">
        <v>0</v>
      </c>
      <c r="I656" s="76">
        <v>0</v>
      </c>
      <c r="J656" s="76">
        <v>0</v>
      </c>
      <c r="K656" s="76">
        <v>0</v>
      </c>
      <c r="L656" s="76">
        <v>0</v>
      </c>
      <c r="M656" s="76">
        <v>0</v>
      </c>
      <c r="N656" s="76">
        <v>0</v>
      </c>
      <c r="O656" s="76">
        <v>0</v>
      </c>
      <c r="P656" s="76">
        <v>0</v>
      </c>
      <c r="V656" s="121">
        <v>0</v>
      </c>
      <c r="Y656" s="20"/>
      <c r="Z656" s="76"/>
      <c r="AA656" s="203"/>
      <c r="AB656" s="76"/>
      <c r="AC656" s="76"/>
      <c r="AD656" s="76"/>
      <c r="AE656" s="76"/>
      <c r="AF656" s="76"/>
      <c r="AG656" s="76"/>
      <c r="AH656" s="76"/>
      <c r="AM656">
        <v>10</v>
      </c>
      <c r="AN656" t="s">
        <v>212</v>
      </c>
      <c r="AP656" s="22">
        <v>0</v>
      </c>
      <c r="AQ656" s="22">
        <v>0</v>
      </c>
      <c r="AR656" s="22">
        <v>0</v>
      </c>
      <c r="AS656" s="22">
        <v>0</v>
      </c>
      <c r="AT656" s="22">
        <v>0</v>
      </c>
      <c r="AU656" s="22">
        <v>0</v>
      </c>
      <c r="AV656" s="22">
        <v>0</v>
      </c>
      <c r="AW656" s="22">
        <v>0</v>
      </c>
      <c r="AX656" s="22">
        <v>0</v>
      </c>
      <c r="AY656" s="22">
        <v>0</v>
      </c>
      <c r="BE656" t="s">
        <v>212</v>
      </c>
      <c r="BG656" s="22">
        <v>0</v>
      </c>
      <c r="BH656" s="22">
        <v>0</v>
      </c>
      <c r="BI656" s="22">
        <v>0</v>
      </c>
      <c r="BJ656" s="22">
        <v>0</v>
      </c>
      <c r="BK656" s="22">
        <v>0</v>
      </c>
      <c r="BL656" s="22">
        <v>0</v>
      </c>
      <c r="BM656" s="22">
        <v>0</v>
      </c>
      <c r="BN656" s="22">
        <v>0</v>
      </c>
      <c r="BO656" s="22">
        <v>0</v>
      </c>
      <c r="BP656" s="22">
        <v>0</v>
      </c>
    </row>
    <row r="657" spans="1:68" x14ac:dyDescent="0.35">
      <c r="A657" s="96">
        <v>11</v>
      </c>
      <c r="B657" s="96">
        <v>1</v>
      </c>
      <c r="C657" s="96" t="s">
        <v>251</v>
      </c>
      <c r="E657" s="79" t="s">
        <v>212</v>
      </c>
      <c r="F657" s="87">
        <v>0</v>
      </c>
      <c r="H657" s="76">
        <v>0</v>
      </c>
      <c r="I657" s="76">
        <v>0</v>
      </c>
      <c r="J657" s="76">
        <v>0</v>
      </c>
      <c r="K657" s="76">
        <v>0</v>
      </c>
      <c r="L657" s="76">
        <v>0</v>
      </c>
      <c r="M657" s="76">
        <v>0</v>
      </c>
      <c r="N657" s="76">
        <v>0</v>
      </c>
      <c r="O657" s="76">
        <v>0</v>
      </c>
      <c r="P657" s="76">
        <v>0</v>
      </c>
      <c r="V657" s="121">
        <v>0</v>
      </c>
      <c r="Y657" s="20"/>
      <c r="Z657" s="76"/>
      <c r="AA657" s="203"/>
      <c r="AB657" s="76"/>
      <c r="AC657" s="76"/>
      <c r="AD657" s="76"/>
      <c r="AE657" s="76"/>
      <c r="AF657" s="76"/>
      <c r="AG657" s="76"/>
      <c r="AH657" s="76"/>
      <c r="AM657">
        <v>11</v>
      </c>
      <c r="AN657" t="s">
        <v>212</v>
      </c>
      <c r="AP657" s="22">
        <v>0</v>
      </c>
      <c r="AQ657" s="22">
        <v>0</v>
      </c>
      <c r="AR657" s="22">
        <v>0</v>
      </c>
      <c r="AS657" s="22">
        <v>0</v>
      </c>
      <c r="AT657" s="22">
        <v>0</v>
      </c>
      <c r="AU657" s="22">
        <v>0</v>
      </c>
      <c r="AV657" s="22">
        <v>0</v>
      </c>
      <c r="AW657" s="22">
        <v>0</v>
      </c>
      <c r="AX657" s="22">
        <v>0</v>
      </c>
      <c r="AY657" s="22">
        <v>0</v>
      </c>
      <c r="BE657" t="s">
        <v>212</v>
      </c>
      <c r="BG657" s="22">
        <v>0</v>
      </c>
      <c r="BH657" s="22">
        <v>0</v>
      </c>
      <c r="BI657" s="22">
        <v>0</v>
      </c>
      <c r="BJ657" s="22">
        <v>0</v>
      </c>
      <c r="BK657" s="22">
        <v>0</v>
      </c>
      <c r="BL657" s="22">
        <v>0</v>
      </c>
      <c r="BM657" s="22">
        <v>0</v>
      </c>
      <c r="BN657" s="22">
        <v>0</v>
      </c>
      <c r="BO657" s="22">
        <v>0</v>
      </c>
      <c r="BP657" s="22">
        <v>0</v>
      </c>
    </row>
    <row r="658" spans="1:68" x14ac:dyDescent="0.35">
      <c r="A658" s="96">
        <v>12</v>
      </c>
      <c r="B658" s="96">
        <v>1</v>
      </c>
      <c r="C658" s="96" t="s">
        <v>234</v>
      </c>
      <c r="E658" s="79" t="s">
        <v>212</v>
      </c>
      <c r="F658" s="87">
        <v>0</v>
      </c>
      <c r="H658" s="76">
        <v>0</v>
      </c>
      <c r="I658" s="76">
        <v>0</v>
      </c>
      <c r="J658" s="76">
        <v>0</v>
      </c>
      <c r="K658" s="76">
        <v>0</v>
      </c>
      <c r="L658" s="76">
        <v>0</v>
      </c>
      <c r="M658" s="76">
        <v>0</v>
      </c>
      <c r="N658" s="76">
        <v>0</v>
      </c>
      <c r="O658" s="76">
        <v>0</v>
      </c>
      <c r="P658" s="76">
        <v>0</v>
      </c>
      <c r="V658" s="121">
        <v>0</v>
      </c>
      <c r="Y658" s="20"/>
      <c r="Z658" s="76"/>
      <c r="AA658" s="203"/>
      <c r="AB658" s="76"/>
      <c r="AC658" s="76"/>
      <c r="AD658" s="76"/>
      <c r="AE658" s="76"/>
      <c r="AF658" s="76"/>
      <c r="AG658" s="76"/>
      <c r="AH658" s="76"/>
      <c r="AM658">
        <v>12</v>
      </c>
      <c r="AN658" t="s">
        <v>212</v>
      </c>
      <c r="AP658" s="22">
        <v>0</v>
      </c>
      <c r="AQ658" s="22">
        <v>0</v>
      </c>
      <c r="AR658" s="22">
        <v>0</v>
      </c>
      <c r="AS658" s="22">
        <v>0</v>
      </c>
      <c r="AT658" s="22">
        <v>0</v>
      </c>
      <c r="AU658" s="22">
        <v>0</v>
      </c>
      <c r="AV658" s="22">
        <v>0</v>
      </c>
      <c r="AW658" s="22">
        <v>0</v>
      </c>
      <c r="AX658" s="22">
        <v>0</v>
      </c>
      <c r="AY658" s="22">
        <v>0</v>
      </c>
      <c r="BE658" t="s">
        <v>212</v>
      </c>
      <c r="BG658" s="22">
        <v>0</v>
      </c>
      <c r="BH658" s="22">
        <v>0</v>
      </c>
      <c r="BI658" s="22">
        <v>0</v>
      </c>
      <c r="BJ658" s="22">
        <v>0</v>
      </c>
      <c r="BK658" s="22">
        <v>0</v>
      </c>
      <c r="BL658" s="22">
        <v>0</v>
      </c>
      <c r="BM658" s="22">
        <v>0</v>
      </c>
      <c r="BN658" s="22">
        <v>0</v>
      </c>
      <c r="BO658" s="22">
        <v>0</v>
      </c>
      <c r="BP658" s="22">
        <v>0</v>
      </c>
    </row>
    <row r="659" spans="1:68" x14ac:dyDescent="0.35">
      <c r="A659" s="96">
        <v>13</v>
      </c>
      <c r="B659" s="96">
        <v>1</v>
      </c>
      <c r="C659" s="96" t="s">
        <v>251</v>
      </c>
      <c r="E659" s="79" t="s">
        <v>212</v>
      </c>
      <c r="F659" s="87">
        <v>0</v>
      </c>
      <c r="H659" s="76">
        <v>0</v>
      </c>
      <c r="I659" s="76">
        <v>0</v>
      </c>
      <c r="J659" s="76">
        <v>0</v>
      </c>
      <c r="K659" s="76">
        <v>0</v>
      </c>
      <c r="L659" s="76">
        <v>0</v>
      </c>
      <c r="M659" s="76">
        <v>0</v>
      </c>
      <c r="N659" s="76">
        <v>0</v>
      </c>
      <c r="O659" s="76">
        <v>0</v>
      </c>
      <c r="P659" s="76">
        <v>0</v>
      </c>
      <c r="V659" s="121">
        <v>0</v>
      </c>
      <c r="Y659" s="20"/>
      <c r="Z659" s="76"/>
      <c r="AA659" s="203"/>
      <c r="AB659" s="76"/>
      <c r="AC659" s="76"/>
      <c r="AD659" s="76"/>
      <c r="AE659" s="76"/>
      <c r="AF659" s="76"/>
      <c r="AG659" s="76"/>
      <c r="AH659" s="76"/>
      <c r="AM659">
        <v>13</v>
      </c>
      <c r="AN659" t="s">
        <v>212</v>
      </c>
      <c r="AP659" s="22">
        <v>0</v>
      </c>
      <c r="AQ659" s="22">
        <v>0</v>
      </c>
      <c r="AR659" s="22">
        <v>0</v>
      </c>
      <c r="AS659" s="22">
        <v>0</v>
      </c>
      <c r="AT659" s="22">
        <v>0</v>
      </c>
      <c r="AU659" s="22">
        <v>0</v>
      </c>
      <c r="AV659" s="22">
        <v>0</v>
      </c>
      <c r="AW659" s="22">
        <v>0</v>
      </c>
      <c r="AX659" s="22">
        <v>0</v>
      </c>
      <c r="AY659" s="22">
        <v>0</v>
      </c>
      <c r="BE659" t="s">
        <v>212</v>
      </c>
      <c r="BG659" s="22">
        <v>0</v>
      </c>
      <c r="BH659" s="22">
        <v>0</v>
      </c>
      <c r="BI659" s="22">
        <v>0</v>
      </c>
      <c r="BJ659" s="22">
        <v>0</v>
      </c>
      <c r="BK659" s="22">
        <v>0</v>
      </c>
      <c r="BL659" s="22">
        <v>0</v>
      </c>
      <c r="BM659" s="22">
        <v>0</v>
      </c>
      <c r="BN659" s="22">
        <v>0</v>
      </c>
      <c r="BO659" s="22">
        <v>0</v>
      </c>
      <c r="BP659" s="22">
        <v>0</v>
      </c>
    </row>
    <row r="660" spans="1:68" x14ac:dyDescent="0.35">
      <c r="A660" s="96">
        <v>14</v>
      </c>
      <c r="B660" s="96">
        <v>1</v>
      </c>
      <c r="C660" s="96" t="s">
        <v>251</v>
      </c>
      <c r="E660" s="79" t="s">
        <v>212</v>
      </c>
      <c r="F660" s="87">
        <v>0</v>
      </c>
      <c r="H660" s="76">
        <v>0</v>
      </c>
      <c r="I660" s="76">
        <v>0</v>
      </c>
      <c r="J660" s="76">
        <v>0</v>
      </c>
      <c r="K660" s="76">
        <v>0</v>
      </c>
      <c r="L660" s="76">
        <v>0</v>
      </c>
      <c r="M660" s="76">
        <v>0</v>
      </c>
      <c r="N660" s="76">
        <v>0</v>
      </c>
      <c r="O660" s="76">
        <v>0</v>
      </c>
      <c r="P660" s="76">
        <v>0</v>
      </c>
      <c r="V660" s="121">
        <v>0</v>
      </c>
      <c r="Y660" s="20"/>
      <c r="Z660" s="76"/>
      <c r="AA660" s="203"/>
      <c r="AB660" s="76"/>
      <c r="AC660" s="76"/>
      <c r="AD660" s="76"/>
      <c r="AE660" s="76"/>
      <c r="AF660" s="76"/>
      <c r="AG660" s="76"/>
      <c r="AH660" s="76"/>
      <c r="AM660">
        <v>14</v>
      </c>
      <c r="AN660" t="s">
        <v>212</v>
      </c>
      <c r="AP660" s="22">
        <v>0</v>
      </c>
      <c r="AQ660" s="22">
        <v>0</v>
      </c>
      <c r="AR660" s="22">
        <v>0</v>
      </c>
      <c r="AS660" s="22">
        <v>0</v>
      </c>
      <c r="AT660" s="22">
        <v>0</v>
      </c>
      <c r="AU660" s="22">
        <v>0</v>
      </c>
      <c r="AV660" s="22">
        <v>0</v>
      </c>
      <c r="AW660" s="22">
        <v>0</v>
      </c>
      <c r="AX660" s="22">
        <v>0</v>
      </c>
      <c r="AY660" s="22">
        <v>0</v>
      </c>
      <c r="BE660" t="s">
        <v>212</v>
      </c>
      <c r="BG660" s="22">
        <v>0</v>
      </c>
      <c r="BH660" s="22">
        <v>0</v>
      </c>
      <c r="BI660" s="22">
        <v>0</v>
      </c>
      <c r="BJ660" s="22">
        <v>0</v>
      </c>
      <c r="BK660" s="22">
        <v>0</v>
      </c>
      <c r="BL660" s="22">
        <v>0</v>
      </c>
      <c r="BM660" s="22">
        <v>0</v>
      </c>
      <c r="BN660" s="22">
        <v>0</v>
      </c>
      <c r="BO660" s="22">
        <v>0</v>
      </c>
      <c r="BP660" s="22">
        <v>0</v>
      </c>
    </row>
    <row r="661" spans="1:68" x14ac:dyDescent="0.35">
      <c r="A661" s="96">
        <v>15</v>
      </c>
      <c r="B661" s="96">
        <v>1</v>
      </c>
      <c r="C661" s="96" t="s">
        <v>235</v>
      </c>
      <c r="E661" s="79" t="s">
        <v>212</v>
      </c>
      <c r="F661" s="87">
        <v>0</v>
      </c>
      <c r="H661" s="76">
        <v>0</v>
      </c>
      <c r="I661" s="76">
        <v>0</v>
      </c>
      <c r="J661" s="76">
        <v>0</v>
      </c>
      <c r="K661" s="76">
        <v>0</v>
      </c>
      <c r="L661" s="76">
        <v>0</v>
      </c>
      <c r="M661" s="76">
        <v>0</v>
      </c>
      <c r="N661" s="76">
        <v>0</v>
      </c>
      <c r="O661" s="76">
        <v>0</v>
      </c>
      <c r="P661" s="76">
        <v>0</v>
      </c>
      <c r="V661" s="121">
        <v>0</v>
      </c>
      <c r="Y661" s="20"/>
      <c r="Z661" s="76"/>
      <c r="AA661" s="203"/>
      <c r="AB661" s="76"/>
      <c r="AC661" s="76"/>
      <c r="AD661" s="76"/>
      <c r="AE661" s="76"/>
      <c r="AF661" s="76"/>
      <c r="AG661" s="76"/>
      <c r="AH661" s="76"/>
      <c r="AM661">
        <v>15</v>
      </c>
      <c r="AN661" t="s">
        <v>212</v>
      </c>
      <c r="AP661" s="22">
        <v>0</v>
      </c>
      <c r="AQ661" s="22">
        <v>0</v>
      </c>
      <c r="AR661" s="22">
        <v>0</v>
      </c>
      <c r="AS661" s="22">
        <v>0</v>
      </c>
      <c r="AT661" s="22">
        <v>0</v>
      </c>
      <c r="AU661" s="22">
        <v>0</v>
      </c>
      <c r="AV661" s="22">
        <v>0</v>
      </c>
      <c r="AW661" s="22">
        <v>0</v>
      </c>
      <c r="AX661" s="22">
        <v>0</v>
      </c>
      <c r="AY661" s="22">
        <v>0</v>
      </c>
      <c r="BE661" t="s">
        <v>212</v>
      </c>
      <c r="BG661" s="22">
        <v>0</v>
      </c>
      <c r="BH661" s="22">
        <v>0</v>
      </c>
      <c r="BI661" s="22">
        <v>0</v>
      </c>
      <c r="BJ661" s="22">
        <v>0</v>
      </c>
      <c r="BK661" s="22">
        <v>0</v>
      </c>
      <c r="BL661" s="22">
        <v>0</v>
      </c>
      <c r="BM661" s="22">
        <v>0</v>
      </c>
      <c r="BN661" s="22">
        <v>0</v>
      </c>
      <c r="BO661" s="22">
        <v>0</v>
      </c>
      <c r="BP661" s="22">
        <v>0</v>
      </c>
    </row>
    <row r="662" spans="1:68" x14ac:dyDescent="0.35">
      <c r="A662" s="96">
        <v>16</v>
      </c>
      <c r="B662" s="96">
        <v>2</v>
      </c>
      <c r="C662" s="96" t="s">
        <v>585</v>
      </c>
      <c r="E662" s="79" t="s">
        <v>212</v>
      </c>
      <c r="F662" s="87">
        <v>0</v>
      </c>
      <c r="H662" s="76">
        <v>0</v>
      </c>
      <c r="I662" s="76">
        <v>0</v>
      </c>
      <c r="J662" s="76">
        <v>0</v>
      </c>
      <c r="K662" s="76">
        <v>0</v>
      </c>
      <c r="L662" s="76">
        <v>0</v>
      </c>
      <c r="M662" s="76">
        <v>0</v>
      </c>
      <c r="N662" s="76">
        <v>0</v>
      </c>
      <c r="O662" s="76">
        <v>0</v>
      </c>
      <c r="P662" s="76">
        <v>0</v>
      </c>
      <c r="V662" s="121">
        <v>0</v>
      </c>
      <c r="Y662" s="20"/>
      <c r="Z662" s="76"/>
      <c r="AA662" s="203"/>
      <c r="AB662" s="76"/>
      <c r="AC662" s="76"/>
      <c r="AD662" s="76"/>
      <c r="AE662" s="76"/>
      <c r="AF662" s="76"/>
      <c r="AG662" s="76"/>
      <c r="AH662" s="76"/>
      <c r="AM662">
        <v>16</v>
      </c>
      <c r="AN662" t="s">
        <v>212</v>
      </c>
      <c r="AP662" s="22">
        <v>0</v>
      </c>
      <c r="AQ662" s="22">
        <v>0</v>
      </c>
      <c r="AR662" s="22">
        <v>0</v>
      </c>
      <c r="AS662" s="22">
        <v>0</v>
      </c>
      <c r="AT662" s="22">
        <v>0</v>
      </c>
      <c r="AU662" s="22">
        <v>0</v>
      </c>
      <c r="AV662" s="22">
        <v>0</v>
      </c>
      <c r="AW662" s="22">
        <v>0</v>
      </c>
      <c r="AX662" s="22">
        <v>0</v>
      </c>
      <c r="AY662" s="22">
        <v>0</v>
      </c>
      <c r="BE662" t="s">
        <v>212</v>
      </c>
      <c r="BG662" s="22">
        <v>0</v>
      </c>
      <c r="BH662" s="22">
        <v>0</v>
      </c>
      <c r="BI662" s="22">
        <v>0</v>
      </c>
      <c r="BJ662" s="22">
        <v>0</v>
      </c>
      <c r="BK662" s="22">
        <v>0</v>
      </c>
      <c r="BL662" s="22">
        <v>0</v>
      </c>
      <c r="BM662" s="22">
        <v>0</v>
      </c>
      <c r="BN662" s="22">
        <v>0</v>
      </c>
      <c r="BO662" s="22">
        <v>0</v>
      </c>
      <c r="BP662" s="22">
        <v>0</v>
      </c>
    </row>
    <row r="663" spans="1:68" x14ac:dyDescent="0.35">
      <c r="A663" s="96">
        <v>17</v>
      </c>
      <c r="B663" s="96">
        <v>2</v>
      </c>
      <c r="C663" s="96" t="s">
        <v>585</v>
      </c>
      <c r="E663" s="79" t="s">
        <v>212</v>
      </c>
      <c r="F663" s="87">
        <v>0</v>
      </c>
      <c r="H663" s="76">
        <v>0</v>
      </c>
      <c r="I663" s="76">
        <v>0</v>
      </c>
      <c r="J663" s="76">
        <v>0</v>
      </c>
      <c r="K663" s="76">
        <v>0</v>
      </c>
      <c r="L663" s="76">
        <v>0</v>
      </c>
      <c r="M663" s="76">
        <v>0</v>
      </c>
      <c r="N663" s="76">
        <v>0</v>
      </c>
      <c r="O663" s="76">
        <v>0</v>
      </c>
      <c r="P663" s="76">
        <v>0</v>
      </c>
      <c r="V663" s="121">
        <v>0</v>
      </c>
      <c r="Y663" s="20"/>
      <c r="Z663" s="76"/>
      <c r="AA663" s="203"/>
      <c r="AB663" s="76"/>
      <c r="AC663" s="76"/>
      <c r="AD663" s="76"/>
      <c r="AE663" s="76"/>
      <c r="AF663" s="76"/>
      <c r="AG663" s="76"/>
      <c r="AH663" s="76"/>
      <c r="AM663">
        <v>17</v>
      </c>
      <c r="AN663" t="s">
        <v>212</v>
      </c>
      <c r="AP663" s="22">
        <v>0</v>
      </c>
      <c r="AQ663" s="22">
        <v>0</v>
      </c>
      <c r="AR663" s="22">
        <v>0</v>
      </c>
      <c r="AS663" s="22">
        <v>0</v>
      </c>
      <c r="AT663" s="22">
        <v>0</v>
      </c>
      <c r="AU663" s="22">
        <v>0</v>
      </c>
      <c r="AV663" s="22">
        <v>0</v>
      </c>
      <c r="AW663" s="22">
        <v>0</v>
      </c>
      <c r="AX663" s="22">
        <v>0</v>
      </c>
      <c r="AY663" s="22">
        <v>0</v>
      </c>
      <c r="BE663" t="s">
        <v>212</v>
      </c>
      <c r="BG663" s="22">
        <v>0</v>
      </c>
      <c r="BH663" s="22">
        <v>0</v>
      </c>
      <c r="BI663" s="22">
        <v>0</v>
      </c>
      <c r="BJ663" s="22">
        <v>0</v>
      </c>
      <c r="BK663" s="22">
        <v>0</v>
      </c>
      <c r="BL663" s="22">
        <v>0</v>
      </c>
      <c r="BM663" s="22">
        <v>0</v>
      </c>
      <c r="BN663" s="22">
        <v>0</v>
      </c>
      <c r="BO663" s="22">
        <v>0</v>
      </c>
      <c r="BP663" s="22">
        <v>0</v>
      </c>
    </row>
    <row r="664" spans="1:68" x14ac:dyDescent="0.35">
      <c r="A664" s="96">
        <v>18</v>
      </c>
      <c r="B664" s="96">
        <v>2</v>
      </c>
      <c r="C664" s="96" t="s">
        <v>584</v>
      </c>
      <c r="E664" s="79" t="s">
        <v>212</v>
      </c>
      <c r="F664" s="87">
        <v>0.1</v>
      </c>
      <c r="H664" s="76">
        <v>0</v>
      </c>
      <c r="I664" s="76">
        <v>0</v>
      </c>
      <c r="J664" s="76">
        <v>200</v>
      </c>
      <c r="K664" s="76">
        <v>420</v>
      </c>
      <c r="L664" s="76">
        <v>662</v>
      </c>
      <c r="M664" s="76">
        <v>928.2</v>
      </c>
      <c r="N664" s="76">
        <v>1221.02</v>
      </c>
      <c r="O664" s="76">
        <v>1221.02</v>
      </c>
      <c r="P664" s="76">
        <v>1221.02</v>
      </c>
      <c r="V664" s="121">
        <v>0</v>
      </c>
      <c r="Y664" s="20"/>
      <c r="Z664" s="76"/>
      <c r="AA664" s="203"/>
      <c r="AB664" s="76"/>
      <c r="AC664" s="76"/>
      <c r="AD664" s="76"/>
      <c r="AE664" s="76"/>
      <c r="AF664" s="76"/>
      <c r="AG664" s="76"/>
      <c r="AH664" s="76"/>
      <c r="AM664">
        <v>18</v>
      </c>
      <c r="AN664" t="s">
        <v>212</v>
      </c>
      <c r="AP664" s="22">
        <v>0</v>
      </c>
      <c r="AQ664" s="22">
        <v>0</v>
      </c>
      <c r="AR664" s="22">
        <v>0</v>
      </c>
      <c r="AS664" s="22">
        <v>200</v>
      </c>
      <c r="AT664" s="22">
        <v>420</v>
      </c>
      <c r="AU664" s="22">
        <v>662</v>
      </c>
      <c r="AV664" s="22">
        <v>928.2</v>
      </c>
      <c r="AW664" s="22">
        <v>1221.02</v>
      </c>
      <c r="AX664" s="22">
        <v>1221.02</v>
      </c>
      <c r="AY664" s="22">
        <v>1221.02</v>
      </c>
      <c r="BE664" t="s">
        <v>212</v>
      </c>
      <c r="BG664" s="22">
        <v>0</v>
      </c>
      <c r="BH664" s="22">
        <v>0</v>
      </c>
      <c r="BI664" s="22">
        <v>0</v>
      </c>
      <c r="BJ664" s="22">
        <v>200</v>
      </c>
      <c r="BK664" s="22">
        <v>420</v>
      </c>
      <c r="BL664" s="22">
        <v>662</v>
      </c>
      <c r="BM664" s="22">
        <v>928.2</v>
      </c>
      <c r="BN664" s="22">
        <v>1221.02</v>
      </c>
      <c r="BO664" s="22">
        <v>1221.02</v>
      </c>
      <c r="BP664" s="22">
        <v>1221.02</v>
      </c>
    </row>
    <row r="665" spans="1:68" x14ac:dyDescent="0.35">
      <c r="A665" s="96">
        <v>19</v>
      </c>
      <c r="B665" s="96">
        <v>2</v>
      </c>
      <c r="C665" s="96" t="s">
        <v>585</v>
      </c>
      <c r="E665" s="79" t="s">
        <v>212</v>
      </c>
      <c r="F665" s="87">
        <v>0</v>
      </c>
      <c r="H665" s="76">
        <v>0</v>
      </c>
      <c r="I665" s="76">
        <v>0</v>
      </c>
      <c r="J665" s="76">
        <v>0</v>
      </c>
      <c r="K665" s="76">
        <v>0</v>
      </c>
      <c r="L665" s="76">
        <v>0</v>
      </c>
      <c r="M665" s="76">
        <v>0</v>
      </c>
      <c r="N665" s="76">
        <v>0</v>
      </c>
      <c r="O665" s="76">
        <v>0</v>
      </c>
      <c r="P665" s="76">
        <v>0</v>
      </c>
      <c r="V665" s="121">
        <v>0</v>
      </c>
      <c r="Y665" s="20"/>
      <c r="Z665" s="76"/>
      <c r="AA665" s="203"/>
      <c r="AB665" s="76"/>
      <c r="AC665" s="76"/>
      <c r="AD665" s="76"/>
      <c r="AE665" s="76"/>
      <c r="AF665" s="76"/>
      <c r="AG665" s="76"/>
      <c r="AH665" s="76"/>
      <c r="AM665">
        <v>19</v>
      </c>
      <c r="AN665" t="s">
        <v>212</v>
      </c>
      <c r="AP665" s="22">
        <v>0</v>
      </c>
      <c r="AQ665" s="22">
        <v>0</v>
      </c>
      <c r="AR665" s="22">
        <v>0</v>
      </c>
      <c r="AS665" s="22">
        <v>0</v>
      </c>
      <c r="AT665" s="22">
        <v>0</v>
      </c>
      <c r="AU665" s="22">
        <v>0</v>
      </c>
      <c r="AV665" s="22">
        <v>0</v>
      </c>
      <c r="AW665" s="22">
        <v>0</v>
      </c>
      <c r="AX665" s="22">
        <v>0</v>
      </c>
      <c r="AY665" s="22">
        <v>0</v>
      </c>
      <c r="BE665" t="s">
        <v>212</v>
      </c>
      <c r="BG665" s="22">
        <v>0</v>
      </c>
      <c r="BH665" s="22">
        <v>0</v>
      </c>
      <c r="BI665" s="22">
        <v>0</v>
      </c>
      <c r="BJ665" s="22">
        <v>0</v>
      </c>
      <c r="BK665" s="22">
        <v>0</v>
      </c>
      <c r="BL665" s="22">
        <v>0</v>
      </c>
      <c r="BM665" s="22">
        <v>0</v>
      </c>
      <c r="BN665" s="22">
        <v>0</v>
      </c>
      <c r="BO665" s="22">
        <v>0</v>
      </c>
      <c r="BP665" s="22">
        <v>0</v>
      </c>
    </row>
    <row r="666" spans="1:68" x14ac:dyDescent="0.35">
      <c r="A666" s="96">
        <v>20</v>
      </c>
      <c r="B666" s="96">
        <v>2</v>
      </c>
      <c r="C666" s="96" t="s">
        <v>585</v>
      </c>
      <c r="E666" s="79" t="s">
        <v>212</v>
      </c>
      <c r="F666" s="87">
        <v>0.03</v>
      </c>
      <c r="H666" s="76">
        <v>0</v>
      </c>
      <c r="I666" s="76">
        <v>0</v>
      </c>
      <c r="J666" s="76">
        <v>0</v>
      </c>
      <c r="K666" s="76">
        <v>0</v>
      </c>
      <c r="L666" s="76">
        <v>45</v>
      </c>
      <c r="M666" s="76">
        <v>91.35</v>
      </c>
      <c r="N666" s="76">
        <v>139.09049999999999</v>
      </c>
      <c r="O666" s="76">
        <v>188.263215</v>
      </c>
      <c r="P666" s="76">
        <v>238.91111144999999</v>
      </c>
      <c r="V666" s="121">
        <v>0</v>
      </c>
      <c r="Y666" s="20"/>
      <c r="Z666" s="76"/>
      <c r="AA666" s="203"/>
      <c r="AB666" s="76"/>
      <c r="AC666" s="76"/>
      <c r="AD666" s="76"/>
      <c r="AE666" s="76"/>
      <c r="AF666" s="76"/>
      <c r="AG666" s="76"/>
      <c r="AH666" s="76"/>
      <c r="AM666">
        <v>20</v>
      </c>
      <c r="AN666" t="s">
        <v>212</v>
      </c>
      <c r="AP666" s="22">
        <v>0</v>
      </c>
      <c r="AQ666" s="22">
        <v>0</v>
      </c>
      <c r="AR666" s="22">
        <v>0</v>
      </c>
      <c r="AS666" s="22">
        <v>0</v>
      </c>
      <c r="AT666" s="22">
        <v>0</v>
      </c>
      <c r="AU666" s="22">
        <v>45</v>
      </c>
      <c r="AV666" s="22">
        <v>91.35</v>
      </c>
      <c r="AW666" s="22">
        <v>139.09049999999999</v>
      </c>
      <c r="AX666" s="22">
        <v>188.263215</v>
      </c>
      <c r="AY666" s="22">
        <v>238.91111144999999</v>
      </c>
      <c r="BE666" t="s">
        <v>212</v>
      </c>
      <c r="BG666" s="22">
        <v>0</v>
      </c>
      <c r="BH666" s="22">
        <v>0</v>
      </c>
      <c r="BI666" s="22">
        <v>0</v>
      </c>
      <c r="BJ666" s="22">
        <v>0</v>
      </c>
      <c r="BK666" s="22">
        <v>0</v>
      </c>
      <c r="BL666" s="22">
        <v>45</v>
      </c>
      <c r="BM666" s="22">
        <v>91.35</v>
      </c>
      <c r="BN666" s="22">
        <v>139.09049999999999</v>
      </c>
      <c r="BO666" s="22">
        <v>188.263215</v>
      </c>
      <c r="BP666" s="22">
        <v>238.91111144999999</v>
      </c>
    </row>
    <row r="667" spans="1:68" x14ac:dyDescent="0.35">
      <c r="A667" s="96">
        <v>21</v>
      </c>
      <c r="B667" s="96">
        <v>2</v>
      </c>
      <c r="C667" s="96" t="s">
        <v>234</v>
      </c>
      <c r="E667" s="79" t="s">
        <v>212</v>
      </c>
      <c r="F667" s="87">
        <v>0</v>
      </c>
      <c r="H667" s="76">
        <v>0</v>
      </c>
      <c r="I667" s="76">
        <v>0</v>
      </c>
      <c r="J667" s="76">
        <v>0</v>
      </c>
      <c r="K667" s="76">
        <v>0</v>
      </c>
      <c r="L667" s="76">
        <v>0</v>
      </c>
      <c r="M667" s="76">
        <v>0</v>
      </c>
      <c r="N667" s="76">
        <v>0</v>
      </c>
      <c r="O667" s="76">
        <v>0</v>
      </c>
      <c r="P667" s="76">
        <v>0</v>
      </c>
      <c r="V667" s="121">
        <v>0</v>
      </c>
      <c r="Y667" s="20"/>
      <c r="Z667" s="76"/>
      <c r="AA667" s="203"/>
      <c r="AB667" s="76"/>
      <c r="AC667" s="76"/>
      <c r="AD667" s="76"/>
      <c r="AE667" s="76"/>
      <c r="AF667" s="76"/>
      <c r="AG667" s="76"/>
      <c r="AH667" s="76"/>
      <c r="AM667">
        <v>21</v>
      </c>
      <c r="AN667" t="s">
        <v>212</v>
      </c>
      <c r="AP667" s="22">
        <v>0</v>
      </c>
      <c r="AQ667" s="22">
        <v>0</v>
      </c>
      <c r="AR667" s="22">
        <v>0</v>
      </c>
      <c r="AS667" s="22">
        <v>0</v>
      </c>
      <c r="AT667" s="22">
        <v>0</v>
      </c>
      <c r="AU667" s="22">
        <v>0</v>
      </c>
      <c r="AV667" s="22">
        <v>0</v>
      </c>
      <c r="AW667" s="22">
        <v>0</v>
      </c>
      <c r="AX667" s="22">
        <v>0</v>
      </c>
      <c r="AY667" s="22">
        <v>0</v>
      </c>
      <c r="BE667" t="s">
        <v>212</v>
      </c>
      <c r="BG667" s="22">
        <v>0</v>
      </c>
      <c r="BH667" s="22">
        <v>0</v>
      </c>
      <c r="BI667" s="22">
        <v>0</v>
      </c>
      <c r="BJ667" s="22">
        <v>0</v>
      </c>
      <c r="BK667" s="22">
        <v>0</v>
      </c>
      <c r="BL667" s="22">
        <v>0</v>
      </c>
      <c r="BM667" s="22">
        <v>0</v>
      </c>
      <c r="BN667" s="22">
        <v>0</v>
      </c>
      <c r="BO667" s="22">
        <v>0</v>
      </c>
      <c r="BP667" s="22">
        <v>0</v>
      </c>
    </row>
    <row r="668" spans="1:68" x14ac:dyDescent="0.35">
      <c r="A668" s="96">
        <v>22</v>
      </c>
      <c r="B668" s="96">
        <v>2</v>
      </c>
      <c r="C668" s="96" t="s">
        <v>529</v>
      </c>
      <c r="E668" s="79" t="s">
        <v>212</v>
      </c>
      <c r="F668" s="87">
        <v>0</v>
      </c>
      <c r="H668" s="76">
        <v>0</v>
      </c>
      <c r="I668" s="76">
        <v>0</v>
      </c>
      <c r="J668" s="76">
        <v>0</v>
      </c>
      <c r="K668" s="76">
        <v>0</v>
      </c>
      <c r="L668" s="76">
        <v>0</v>
      </c>
      <c r="M668" s="76">
        <v>0</v>
      </c>
      <c r="N668" s="76">
        <v>0</v>
      </c>
      <c r="O668" s="76">
        <v>0</v>
      </c>
      <c r="P668" s="76">
        <v>0</v>
      </c>
      <c r="V668" s="121">
        <v>0</v>
      </c>
      <c r="Y668" s="20"/>
      <c r="Z668" s="76"/>
      <c r="AA668" s="203"/>
      <c r="AB668" s="76"/>
      <c r="AC668" s="76"/>
      <c r="AD668" s="76"/>
      <c r="AE668" s="76"/>
      <c r="AF668" s="76"/>
      <c r="AG668" s="76"/>
      <c r="AH668" s="76"/>
      <c r="AM668">
        <v>22</v>
      </c>
      <c r="AN668" t="s">
        <v>212</v>
      </c>
      <c r="AP668" s="22">
        <v>0</v>
      </c>
      <c r="AQ668" s="22">
        <v>0</v>
      </c>
      <c r="AR668" s="22">
        <v>0</v>
      </c>
      <c r="AS668" s="22">
        <v>0</v>
      </c>
      <c r="AT668" s="22">
        <v>0</v>
      </c>
      <c r="AU668" s="22">
        <v>0</v>
      </c>
      <c r="AV668" s="22">
        <v>0</v>
      </c>
      <c r="AW668" s="22">
        <v>0</v>
      </c>
      <c r="AX668" s="22">
        <v>0</v>
      </c>
      <c r="AY668" s="22">
        <v>0</v>
      </c>
      <c r="BE668" t="s">
        <v>212</v>
      </c>
      <c r="BG668" s="22">
        <v>0</v>
      </c>
      <c r="BH668" s="22">
        <v>0</v>
      </c>
      <c r="BI668" s="22">
        <v>0</v>
      </c>
      <c r="BJ668" s="22">
        <v>0</v>
      </c>
      <c r="BK668" s="22">
        <v>0</v>
      </c>
      <c r="BL668" s="22">
        <v>0</v>
      </c>
      <c r="BM668" s="22">
        <v>0</v>
      </c>
      <c r="BN668" s="22">
        <v>0</v>
      </c>
      <c r="BO668" s="22">
        <v>0</v>
      </c>
      <c r="BP668" s="22">
        <v>0</v>
      </c>
    </row>
    <row r="669" spans="1:68" x14ac:dyDescent="0.35">
      <c r="A669" s="96">
        <v>23</v>
      </c>
      <c r="B669" s="96">
        <v>2</v>
      </c>
      <c r="C669" s="96" t="s">
        <v>234</v>
      </c>
      <c r="E669" s="79" t="s">
        <v>212</v>
      </c>
      <c r="F669" s="87">
        <v>0</v>
      </c>
      <c r="H669" s="76">
        <v>0</v>
      </c>
      <c r="I669" s="76">
        <v>0</v>
      </c>
      <c r="J669" s="76">
        <v>0</v>
      </c>
      <c r="K669" s="76">
        <v>0</v>
      </c>
      <c r="L669" s="76">
        <v>0</v>
      </c>
      <c r="M669" s="76">
        <v>0</v>
      </c>
      <c r="N669" s="76">
        <v>0</v>
      </c>
      <c r="O669" s="76">
        <v>0</v>
      </c>
      <c r="P669" s="76">
        <v>0</v>
      </c>
      <c r="V669" s="121">
        <v>0</v>
      </c>
      <c r="Y669" s="20"/>
      <c r="Z669" s="76"/>
      <c r="AA669" s="203"/>
      <c r="AB669" s="76"/>
      <c r="AC669" s="76"/>
      <c r="AD669" s="76"/>
      <c r="AE669" s="76"/>
      <c r="AF669" s="76"/>
      <c r="AG669" s="76"/>
      <c r="AH669" s="76"/>
      <c r="AM669">
        <v>23</v>
      </c>
      <c r="AN669" t="s">
        <v>212</v>
      </c>
      <c r="AP669" s="22">
        <v>0</v>
      </c>
      <c r="AQ669" s="22">
        <v>0</v>
      </c>
      <c r="AR669" s="22">
        <v>0</v>
      </c>
      <c r="AS669" s="22">
        <v>0</v>
      </c>
      <c r="AT669" s="22">
        <v>0</v>
      </c>
      <c r="AU669" s="22">
        <v>0</v>
      </c>
      <c r="AV669" s="22">
        <v>0</v>
      </c>
      <c r="AW669" s="22">
        <v>0</v>
      </c>
      <c r="AX669" s="22">
        <v>0</v>
      </c>
      <c r="AY669" s="22">
        <v>0</v>
      </c>
      <c r="BE669" t="s">
        <v>212</v>
      </c>
      <c r="BG669" s="22">
        <v>0</v>
      </c>
      <c r="BH669" s="22">
        <v>0</v>
      </c>
      <c r="BI669" s="22">
        <v>0</v>
      </c>
      <c r="BJ669" s="22">
        <v>0</v>
      </c>
      <c r="BK669" s="22">
        <v>0</v>
      </c>
      <c r="BL669" s="22">
        <v>0</v>
      </c>
      <c r="BM669" s="22">
        <v>0</v>
      </c>
      <c r="BN669" s="22">
        <v>0</v>
      </c>
      <c r="BO669" s="22">
        <v>0</v>
      </c>
      <c r="BP669" s="22">
        <v>0</v>
      </c>
    </row>
    <row r="670" spans="1:68" x14ac:dyDescent="0.35">
      <c r="A670" s="96">
        <v>24</v>
      </c>
      <c r="B670" s="96">
        <v>2</v>
      </c>
      <c r="C670" s="96" t="s">
        <v>234</v>
      </c>
      <c r="E670" s="79" t="s">
        <v>212</v>
      </c>
      <c r="F670" s="87">
        <v>0</v>
      </c>
      <c r="H670" s="76">
        <v>0</v>
      </c>
      <c r="I670" s="76">
        <v>0</v>
      </c>
      <c r="J670" s="76">
        <v>0</v>
      </c>
      <c r="K670" s="76">
        <v>0</v>
      </c>
      <c r="L670" s="76">
        <v>0</v>
      </c>
      <c r="M670" s="76">
        <v>0</v>
      </c>
      <c r="N670" s="76">
        <v>0</v>
      </c>
      <c r="O670" s="76">
        <v>0</v>
      </c>
      <c r="P670" s="76">
        <v>0</v>
      </c>
      <c r="V670" s="121">
        <v>0</v>
      </c>
      <c r="Y670" s="20"/>
      <c r="Z670" s="76"/>
      <c r="AA670" s="203"/>
      <c r="AB670" s="76"/>
      <c r="AC670" s="76"/>
      <c r="AD670" s="76"/>
      <c r="AE670" s="76"/>
      <c r="AF670" s="76"/>
      <c r="AG670" s="76"/>
      <c r="AH670" s="76"/>
      <c r="AM670">
        <v>24</v>
      </c>
      <c r="AN670" t="s">
        <v>212</v>
      </c>
      <c r="AP670" s="22">
        <v>0</v>
      </c>
      <c r="AQ670" s="22">
        <v>0</v>
      </c>
      <c r="AR670" s="22">
        <v>0</v>
      </c>
      <c r="AS670" s="22">
        <v>0</v>
      </c>
      <c r="AT670" s="22">
        <v>0</v>
      </c>
      <c r="AU670" s="22">
        <v>0</v>
      </c>
      <c r="AV670" s="22">
        <v>0</v>
      </c>
      <c r="AW670" s="22">
        <v>0</v>
      </c>
      <c r="AX670" s="22">
        <v>0</v>
      </c>
      <c r="AY670" s="22">
        <v>0</v>
      </c>
      <c r="BE670" t="s">
        <v>212</v>
      </c>
      <c r="BG670" s="22">
        <v>0</v>
      </c>
      <c r="BH670" s="22">
        <v>0</v>
      </c>
      <c r="BI670" s="22">
        <v>0</v>
      </c>
      <c r="BJ670" s="22">
        <v>0</v>
      </c>
      <c r="BK670" s="22">
        <v>0</v>
      </c>
      <c r="BL670" s="22">
        <v>0</v>
      </c>
      <c r="BM670" s="22">
        <v>0</v>
      </c>
      <c r="BN670" s="22">
        <v>0</v>
      </c>
      <c r="BO670" s="22">
        <v>0</v>
      </c>
      <c r="BP670" s="22">
        <v>0</v>
      </c>
    </row>
    <row r="671" spans="1:68" x14ac:dyDescent="0.35">
      <c r="A671" s="96">
        <v>25</v>
      </c>
      <c r="B671" s="96">
        <v>2</v>
      </c>
      <c r="C671" s="96" t="s">
        <v>235</v>
      </c>
      <c r="E671" s="79" t="s">
        <v>212</v>
      </c>
      <c r="F671" s="87">
        <v>0</v>
      </c>
      <c r="H671" s="76">
        <v>0</v>
      </c>
      <c r="I671" s="76">
        <v>0</v>
      </c>
      <c r="J671" s="76">
        <v>0</v>
      </c>
      <c r="K671" s="76">
        <v>0</v>
      </c>
      <c r="L671" s="76">
        <v>0</v>
      </c>
      <c r="M671" s="76">
        <v>0</v>
      </c>
      <c r="N671" s="76">
        <v>0</v>
      </c>
      <c r="O671" s="76">
        <v>0</v>
      </c>
      <c r="P671" s="76">
        <v>0</v>
      </c>
      <c r="V671" s="121">
        <v>0</v>
      </c>
      <c r="Y671" s="20"/>
      <c r="Z671" s="76"/>
      <c r="AA671" s="203"/>
      <c r="AB671" s="76"/>
      <c r="AC671" s="76"/>
      <c r="AD671" s="76"/>
      <c r="AE671" s="76"/>
      <c r="AF671" s="76"/>
      <c r="AG671" s="76"/>
      <c r="AH671" s="76"/>
      <c r="AM671">
        <v>25</v>
      </c>
      <c r="AN671" t="s">
        <v>212</v>
      </c>
      <c r="AP671" s="22">
        <v>0</v>
      </c>
      <c r="AQ671" s="22">
        <v>0</v>
      </c>
      <c r="AR671" s="22">
        <v>0</v>
      </c>
      <c r="AS671" s="22">
        <v>0</v>
      </c>
      <c r="AT671" s="22">
        <v>0</v>
      </c>
      <c r="AU671" s="22">
        <v>0</v>
      </c>
      <c r="AV671" s="22">
        <v>0</v>
      </c>
      <c r="AW671" s="22">
        <v>0</v>
      </c>
      <c r="AX671" s="22">
        <v>0</v>
      </c>
      <c r="AY671" s="22">
        <v>0</v>
      </c>
      <c r="BE671" t="s">
        <v>212</v>
      </c>
      <c r="BG671" s="22">
        <v>0</v>
      </c>
      <c r="BH671" s="22">
        <v>0</v>
      </c>
      <c r="BI671" s="22">
        <v>0</v>
      </c>
      <c r="BJ671" s="22">
        <v>0</v>
      </c>
      <c r="BK671" s="22">
        <v>0</v>
      </c>
      <c r="BL671" s="22">
        <v>0</v>
      </c>
      <c r="BM671" s="22">
        <v>0</v>
      </c>
      <c r="BN671" s="22">
        <v>0</v>
      </c>
      <c r="BO671" s="22">
        <v>0</v>
      </c>
      <c r="BP671" s="22">
        <v>0</v>
      </c>
    </row>
    <row r="672" spans="1:68" x14ac:dyDescent="0.35">
      <c r="A672" s="96">
        <v>26</v>
      </c>
      <c r="B672" s="96">
        <v>2</v>
      </c>
      <c r="C672" s="96" t="s">
        <v>235</v>
      </c>
      <c r="E672" s="79" t="s">
        <v>212</v>
      </c>
      <c r="F672" s="87">
        <v>0</v>
      </c>
      <c r="H672" s="76">
        <v>0</v>
      </c>
      <c r="I672" s="76">
        <v>0</v>
      </c>
      <c r="J672" s="76">
        <v>0</v>
      </c>
      <c r="K672" s="76">
        <v>0</v>
      </c>
      <c r="L672" s="76">
        <v>0</v>
      </c>
      <c r="M672" s="76">
        <v>0</v>
      </c>
      <c r="N672" s="76">
        <v>0</v>
      </c>
      <c r="O672" s="76">
        <v>0</v>
      </c>
      <c r="P672" s="76">
        <v>0</v>
      </c>
      <c r="V672" s="121">
        <v>0</v>
      </c>
      <c r="Y672" s="20"/>
      <c r="Z672" s="76"/>
      <c r="AA672" s="203"/>
      <c r="AB672" s="76"/>
      <c r="AC672" s="76"/>
      <c r="AD672" s="76"/>
      <c r="AE672" s="76"/>
      <c r="AF672" s="76"/>
      <c r="AG672" s="76"/>
      <c r="AH672" s="76"/>
      <c r="AM672">
        <v>26</v>
      </c>
      <c r="AN672" t="s">
        <v>212</v>
      </c>
      <c r="AP672" s="22">
        <v>0</v>
      </c>
      <c r="AQ672" s="22">
        <v>0</v>
      </c>
      <c r="AR672" s="22">
        <v>0</v>
      </c>
      <c r="AS672" s="22">
        <v>0</v>
      </c>
      <c r="AT672" s="22">
        <v>0</v>
      </c>
      <c r="AU672" s="22">
        <v>0</v>
      </c>
      <c r="AV672" s="22">
        <v>0</v>
      </c>
      <c r="AW672" s="22">
        <v>0</v>
      </c>
      <c r="AX672" s="22">
        <v>0</v>
      </c>
      <c r="AY672" s="22">
        <v>0</v>
      </c>
      <c r="BE672" t="s">
        <v>212</v>
      </c>
      <c r="BG672" s="22">
        <v>0</v>
      </c>
      <c r="BH672" s="22">
        <v>0</v>
      </c>
      <c r="BI672" s="22">
        <v>0</v>
      </c>
      <c r="BJ672" s="22">
        <v>0</v>
      </c>
      <c r="BK672" s="22">
        <v>0</v>
      </c>
      <c r="BL672" s="22">
        <v>0</v>
      </c>
      <c r="BM672" s="22">
        <v>0</v>
      </c>
      <c r="BN672" s="22">
        <v>0</v>
      </c>
      <c r="BO672" s="22">
        <v>0</v>
      </c>
      <c r="BP672" s="22">
        <v>0</v>
      </c>
    </row>
    <row r="673" spans="1:68" x14ac:dyDescent="0.35">
      <c r="A673" s="96">
        <v>27</v>
      </c>
      <c r="B673" s="96">
        <v>2</v>
      </c>
      <c r="C673" s="96" t="s">
        <v>251</v>
      </c>
      <c r="E673" s="79" t="s">
        <v>212</v>
      </c>
      <c r="F673" s="87">
        <v>0</v>
      </c>
      <c r="H673" s="76">
        <v>0</v>
      </c>
      <c r="I673" s="76">
        <v>0</v>
      </c>
      <c r="J673" s="76">
        <v>0</v>
      </c>
      <c r="K673" s="76">
        <v>0</v>
      </c>
      <c r="L673" s="76">
        <v>0</v>
      </c>
      <c r="M673" s="76">
        <v>0</v>
      </c>
      <c r="N673" s="76">
        <v>0</v>
      </c>
      <c r="O673" s="76">
        <v>0</v>
      </c>
      <c r="P673" s="76">
        <v>0</v>
      </c>
      <c r="V673" s="121">
        <v>0</v>
      </c>
      <c r="Y673" s="20"/>
      <c r="Z673" s="76"/>
      <c r="AA673" s="203"/>
      <c r="AB673" s="76"/>
      <c r="AC673" s="76"/>
      <c r="AD673" s="76"/>
      <c r="AE673" s="76"/>
      <c r="AF673" s="76"/>
      <c r="AG673" s="76"/>
      <c r="AH673" s="76"/>
      <c r="AM673">
        <v>27</v>
      </c>
      <c r="AN673" t="s">
        <v>212</v>
      </c>
      <c r="AP673" s="22">
        <v>0</v>
      </c>
      <c r="AQ673" s="22">
        <v>0</v>
      </c>
      <c r="AR673" s="22">
        <v>0</v>
      </c>
      <c r="AS673" s="22">
        <v>0</v>
      </c>
      <c r="AT673" s="22">
        <v>0</v>
      </c>
      <c r="AU673" s="22">
        <v>0</v>
      </c>
      <c r="AV673" s="22">
        <v>0</v>
      </c>
      <c r="AW673" s="22">
        <v>0</v>
      </c>
      <c r="AX673" s="22">
        <v>0</v>
      </c>
      <c r="AY673" s="22">
        <v>0</v>
      </c>
      <c r="BE673" t="s">
        <v>212</v>
      </c>
      <c r="BG673" s="22">
        <v>0</v>
      </c>
      <c r="BH673" s="22">
        <v>0</v>
      </c>
      <c r="BI673" s="22">
        <v>0</v>
      </c>
      <c r="BJ673" s="22">
        <v>0</v>
      </c>
      <c r="BK673" s="22">
        <v>0</v>
      </c>
      <c r="BL673" s="22">
        <v>0</v>
      </c>
      <c r="BM673" s="22">
        <v>0</v>
      </c>
      <c r="BN673" s="22">
        <v>0</v>
      </c>
      <c r="BO673" s="22">
        <v>0</v>
      </c>
      <c r="BP673" s="22">
        <v>0</v>
      </c>
    </row>
    <row r="674" spans="1:68" x14ac:dyDescent="0.35">
      <c r="A674" s="96">
        <v>28</v>
      </c>
      <c r="B674" s="96">
        <v>2</v>
      </c>
      <c r="C674" s="96" t="s">
        <v>234</v>
      </c>
      <c r="E674" s="79" t="s">
        <v>212</v>
      </c>
      <c r="F674" s="87">
        <v>0</v>
      </c>
      <c r="H674" s="76">
        <v>0</v>
      </c>
      <c r="I674" s="76">
        <v>0</v>
      </c>
      <c r="J674" s="76">
        <v>0</v>
      </c>
      <c r="K674" s="76">
        <v>0</v>
      </c>
      <c r="L674" s="76">
        <v>0</v>
      </c>
      <c r="M674" s="76">
        <v>0</v>
      </c>
      <c r="N674" s="76">
        <v>0</v>
      </c>
      <c r="O674" s="76">
        <v>0</v>
      </c>
      <c r="P674" s="76">
        <v>0</v>
      </c>
      <c r="V674" s="121">
        <v>0</v>
      </c>
      <c r="Y674" s="20"/>
      <c r="Z674" s="76"/>
      <c r="AA674" s="203"/>
      <c r="AB674" s="76"/>
      <c r="AC674" s="76"/>
      <c r="AD674" s="76"/>
      <c r="AE674" s="76"/>
      <c r="AF674" s="76"/>
      <c r="AG674" s="76"/>
      <c r="AH674" s="76"/>
      <c r="AM674">
        <v>28</v>
      </c>
      <c r="AN674" t="s">
        <v>212</v>
      </c>
      <c r="AP674" s="22">
        <v>0</v>
      </c>
      <c r="AQ674" s="22">
        <v>0</v>
      </c>
      <c r="AR674" s="22">
        <v>0</v>
      </c>
      <c r="AS674" s="22">
        <v>0</v>
      </c>
      <c r="AT674" s="22">
        <v>0</v>
      </c>
      <c r="AU674" s="22">
        <v>0</v>
      </c>
      <c r="AV674" s="22">
        <v>0</v>
      </c>
      <c r="AW674" s="22">
        <v>0</v>
      </c>
      <c r="AX674" s="22">
        <v>0</v>
      </c>
      <c r="AY674" s="22">
        <v>0</v>
      </c>
      <c r="BE674" t="s">
        <v>212</v>
      </c>
      <c r="BG674" s="22">
        <v>0</v>
      </c>
      <c r="BH674" s="22">
        <v>0</v>
      </c>
      <c r="BI674" s="22">
        <v>0</v>
      </c>
      <c r="BJ674" s="22">
        <v>0</v>
      </c>
      <c r="BK674" s="22">
        <v>0</v>
      </c>
      <c r="BL674" s="22">
        <v>0</v>
      </c>
      <c r="BM674" s="22">
        <v>0</v>
      </c>
      <c r="BN674" s="22">
        <v>0</v>
      </c>
      <c r="BO674" s="22">
        <v>0</v>
      </c>
      <c r="BP674" s="22">
        <v>0</v>
      </c>
    </row>
    <row r="675" spans="1:68" x14ac:dyDescent="0.35">
      <c r="A675" s="96">
        <v>29</v>
      </c>
      <c r="B675" s="96">
        <v>2</v>
      </c>
      <c r="C675" s="96" t="s">
        <v>251</v>
      </c>
      <c r="E675" s="79" t="s">
        <v>212</v>
      </c>
      <c r="F675" s="87">
        <v>0</v>
      </c>
      <c r="H675" s="76">
        <v>0</v>
      </c>
      <c r="I675" s="76">
        <v>0</v>
      </c>
      <c r="J675" s="76">
        <v>0</v>
      </c>
      <c r="K675" s="76">
        <v>0</v>
      </c>
      <c r="L675" s="76">
        <v>0</v>
      </c>
      <c r="M675" s="76">
        <v>0</v>
      </c>
      <c r="N675" s="76">
        <v>0</v>
      </c>
      <c r="O675" s="76">
        <v>0</v>
      </c>
      <c r="P675" s="76">
        <v>0</v>
      </c>
      <c r="V675" s="121">
        <v>0</v>
      </c>
      <c r="Y675" s="20"/>
      <c r="Z675" s="76"/>
      <c r="AA675" s="203"/>
      <c r="AB675" s="76"/>
      <c r="AC675" s="76"/>
      <c r="AD675" s="76"/>
      <c r="AE675" s="76"/>
      <c r="AF675" s="76"/>
      <c r="AG675" s="76"/>
      <c r="AH675" s="76"/>
      <c r="AM675">
        <v>29</v>
      </c>
      <c r="AN675" t="s">
        <v>212</v>
      </c>
      <c r="AP675" s="22">
        <v>0</v>
      </c>
      <c r="AQ675" s="22">
        <v>0</v>
      </c>
      <c r="AR675" s="22">
        <v>0</v>
      </c>
      <c r="AS675" s="22">
        <v>0</v>
      </c>
      <c r="AT675" s="22">
        <v>0</v>
      </c>
      <c r="AU675" s="22">
        <v>0</v>
      </c>
      <c r="AV675" s="22">
        <v>0</v>
      </c>
      <c r="AW675" s="22">
        <v>0</v>
      </c>
      <c r="AX675" s="22">
        <v>0</v>
      </c>
      <c r="AY675" s="22">
        <v>0</v>
      </c>
      <c r="BE675" t="s">
        <v>212</v>
      </c>
      <c r="BG675" s="22">
        <v>0</v>
      </c>
      <c r="BH675" s="22">
        <v>0</v>
      </c>
      <c r="BI675" s="22">
        <v>0</v>
      </c>
      <c r="BJ675" s="22">
        <v>0</v>
      </c>
      <c r="BK675" s="22">
        <v>0</v>
      </c>
      <c r="BL675" s="22">
        <v>0</v>
      </c>
      <c r="BM675" s="22">
        <v>0</v>
      </c>
      <c r="BN675" s="22">
        <v>0</v>
      </c>
      <c r="BO675" s="22">
        <v>0</v>
      </c>
      <c r="BP675" s="22">
        <v>0</v>
      </c>
    </row>
    <row r="676" spans="1:68" x14ac:dyDescent="0.35">
      <c r="A676" s="96">
        <v>30</v>
      </c>
      <c r="B676" s="96">
        <v>2</v>
      </c>
      <c r="C676" s="96" t="s">
        <v>234</v>
      </c>
      <c r="E676" s="79" t="s">
        <v>212</v>
      </c>
      <c r="F676" s="87">
        <v>0</v>
      </c>
      <c r="H676" s="76">
        <v>0</v>
      </c>
      <c r="I676" s="76">
        <v>0</v>
      </c>
      <c r="J676" s="76">
        <v>0</v>
      </c>
      <c r="K676" s="76">
        <v>0</v>
      </c>
      <c r="L676" s="76">
        <v>0</v>
      </c>
      <c r="M676" s="76">
        <v>0</v>
      </c>
      <c r="N676" s="76">
        <v>0</v>
      </c>
      <c r="O676" s="76">
        <v>0</v>
      </c>
      <c r="P676" s="76">
        <v>0</v>
      </c>
      <c r="V676" s="121">
        <v>0</v>
      </c>
      <c r="Y676" s="20"/>
      <c r="Z676" s="76"/>
      <c r="AA676" s="203"/>
      <c r="AB676" s="76"/>
      <c r="AC676" s="76"/>
      <c r="AD676" s="76"/>
      <c r="AE676" s="76"/>
      <c r="AF676" s="76"/>
      <c r="AG676" s="76"/>
      <c r="AH676" s="76"/>
      <c r="AM676">
        <v>30</v>
      </c>
      <c r="AN676" t="s">
        <v>212</v>
      </c>
      <c r="AP676" s="22">
        <v>0</v>
      </c>
      <c r="AQ676" s="22">
        <v>0</v>
      </c>
      <c r="AR676" s="22">
        <v>0</v>
      </c>
      <c r="AS676" s="22">
        <v>0</v>
      </c>
      <c r="AT676" s="22">
        <v>0</v>
      </c>
      <c r="AU676" s="22">
        <v>0</v>
      </c>
      <c r="AV676" s="22">
        <v>0</v>
      </c>
      <c r="AW676" s="22">
        <v>0</v>
      </c>
      <c r="AX676" s="22">
        <v>0</v>
      </c>
      <c r="AY676" s="22">
        <v>0</v>
      </c>
      <c r="BE676" t="s">
        <v>212</v>
      </c>
      <c r="BG676" s="22">
        <v>0</v>
      </c>
      <c r="BH676" s="22">
        <v>0</v>
      </c>
      <c r="BI676" s="22">
        <v>0</v>
      </c>
      <c r="BJ676" s="22">
        <v>0</v>
      </c>
      <c r="BK676" s="22">
        <v>0</v>
      </c>
      <c r="BL676" s="22">
        <v>0</v>
      </c>
      <c r="BM676" s="22">
        <v>0</v>
      </c>
      <c r="BN676" s="22">
        <v>0</v>
      </c>
      <c r="BO676" s="22">
        <v>0</v>
      </c>
      <c r="BP676" s="22">
        <v>0</v>
      </c>
    </row>
    <row r="677" spans="1:68" x14ac:dyDescent="0.35">
      <c r="A677" s="96">
        <v>31</v>
      </c>
      <c r="B677" s="96">
        <v>3</v>
      </c>
      <c r="C677" s="96" t="s">
        <v>585</v>
      </c>
      <c r="E677" s="79" t="s">
        <v>212</v>
      </c>
      <c r="F677" s="87">
        <v>0.03</v>
      </c>
      <c r="H677" s="76">
        <v>0</v>
      </c>
      <c r="I677" s="76">
        <v>0</v>
      </c>
      <c r="J677" s="76">
        <v>0</v>
      </c>
      <c r="K677" s="76">
        <v>45</v>
      </c>
      <c r="L677" s="76">
        <v>91.35</v>
      </c>
      <c r="M677" s="76">
        <v>139.09049999999999</v>
      </c>
      <c r="N677" s="76">
        <v>188.263215</v>
      </c>
      <c r="O677" s="76">
        <v>238.91111144999999</v>
      </c>
      <c r="P677" s="76">
        <v>238.91111144999999</v>
      </c>
      <c r="V677" s="121">
        <v>0</v>
      </c>
      <c r="Y677" s="20"/>
      <c r="Z677" s="76"/>
      <c r="AA677" s="203"/>
      <c r="AB677" s="76"/>
      <c r="AC677" s="76"/>
      <c r="AD677" s="76"/>
      <c r="AE677" s="76"/>
      <c r="AF677" s="76"/>
      <c r="AG677" s="76"/>
      <c r="AH677" s="76"/>
      <c r="AM677">
        <v>31</v>
      </c>
      <c r="AN677" t="s">
        <v>212</v>
      </c>
      <c r="AP677" s="22">
        <v>0</v>
      </c>
      <c r="AQ677" s="22">
        <v>0</v>
      </c>
      <c r="AR677" s="22">
        <v>0</v>
      </c>
      <c r="AS677" s="22">
        <v>0</v>
      </c>
      <c r="AT677" s="22">
        <v>45</v>
      </c>
      <c r="AU677" s="22">
        <v>91.35</v>
      </c>
      <c r="AV677" s="22">
        <v>139.09049999999999</v>
      </c>
      <c r="AW677" s="22">
        <v>188.263215</v>
      </c>
      <c r="AX677" s="22">
        <v>238.91111144999999</v>
      </c>
      <c r="AY677" s="22">
        <v>238.91111144999999</v>
      </c>
      <c r="BE677" t="s">
        <v>212</v>
      </c>
      <c r="BG677" s="22">
        <v>0</v>
      </c>
      <c r="BH677" s="22">
        <v>0</v>
      </c>
      <c r="BI677" s="22">
        <v>0</v>
      </c>
      <c r="BJ677" s="22">
        <v>0</v>
      </c>
      <c r="BK677" s="22">
        <v>45</v>
      </c>
      <c r="BL677" s="22">
        <v>91.35</v>
      </c>
      <c r="BM677" s="22">
        <v>139.09049999999999</v>
      </c>
      <c r="BN677" s="22">
        <v>188.263215</v>
      </c>
      <c r="BO677" s="22">
        <v>238.91111144999999</v>
      </c>
      <c r="BP677" s="22">
        <v>238.91111144999999</v>
      </c>
    </row>
    <row r="678" spans="1:68" x14ac:dyDescent="0.35">
      <c r="A678" s="96">
        <v>32</v>
      </c>
      <c r="B678" s="96">
        <v>3</v>
      </c>
      <c r="C678" s="96" t="s">
        <v>585</v>
      </c>
      <c r="E678" s="79" t="s">
        <v>212</v>
      </c>
      <c r="F678" s="87">
        <v>0.03</v>
      </c>
      <c r="H678" s="76">
        <v>0</v>
      </c>
      <c r="I678" s="76">
        <v>0</v>
      </c>
      <c r="J678" s="76">
        <v>0</v>
      </c>
      <c r="K678" s="76">
        <v>45</v>
      </c>
      <c r="L678" s="76">
        <v>91.35</v>
      </c>
      <c r="M678" s="76">
        <v>139.09049999999999</v>
      </c>
      <c r="N678" s="76">
        <v>188.263215</v>
      </c>
      <c r="O678" s="76">
        <v>238.91111144999999</v>
      </c>
      <c r="P678" s="76">
        <v>238.91111144999999</v>
      </c>
      <c r="V678" s="121">
        <v>0</v>
      </c>
      <c r="Y678" s="20"/>
      <c r="Z678" s="76"/>
      <c r="AA678" s="203"/>
      <c r="AB678" s="76"/>
      <c r="AC678" s="76"/>
      <c r="AD678" s="76"/>
      <c r="AE678" s="76"/>
      <c r="AF678" s="76"/>
      <c r="AG678" s="76"/>
      <c r="AH678" s="76"/>
      <c r="AM678">
        <v>32</v>
      </c>
      <c r="AN678" t="s">
        <v>212</v>
      </c>
      <c r="AP678" s="22">
        <v>0</v>
      </c>
      <c r="AQ678" s="22">
        <v>0</v>
      </c>
      <c r="AR678" s="22">
        <v>0</v>
      </c>
      <c r="AS678" s="22">
        <v>0</v>
      </c>
      <c r="AT678" s="22">
        <v>45</v>
      </c>
      <c r="AU678" s="22">
        <v>91.35</v>
      </c>
      <c r="AV678" s="22">
        <v>139.09049999999999</v>
      </c>
      <c r="AW678" s="22">
        <v>188.263215</v>
      </c>
      <c r="AX678" s="22">
        <v>238.91111144999999</v>
      </c>
      <c r="AY678" s="22">
        <v>238.91111144999999</v>
      </c>
      <c r="BE678" t="s">
        <v>212</v>
      </c>
      <c r="BG678" s="22">
        <v>0</v>
      </c>
      <c r="BH678" s="22">
        <v>0</v>
      </c>
      <c r="BI678" s="22">
        <v>0</v>
      </c>
      <c r="BJ678" s="22">
        <v>0</v>
      </c>
      <c r="BK678" s="22">
        <v>45</v>
      </c>
      <c r="BL678" s="22">
        <v>91.35</v>
      </c>
      <c r="BM678" s="22">
        <v>139.09049999999999</v>
      </c>
      <c r="BN678" s="22">
        <v>188.263215</v>
      </c>
      <c r="BO678" s="22">
        <v>238.91111144999999</v>
      </c>
      <c r="BP678" s="22">
        <v>238.91111144999999</v>
      </c>
    </row>
    <row r="679" spans="1:68" x14ac:dyDescent="0.35">
      <c r="A679" s="96">
        <v>33</v>
      </c>
      <c r="B679" s="96">
        <v>3</v>
      </c>
      <c r="C679" s="96" t="s">
        <v>584</v>
      </c>
      <c r="E679" s="79" t="s">
        <v>212</v>
      </c>
      <c r="F679" s="87">
        <v>0.1</v>
      </c>
      <c r="H679" s="76">
        <v>0</v>
      </c>
      <c r="I679" s="76">
        <v>0</v>
      </c>
      <c r="J679" s="76">
        <v>0</v>
      </c>
      <c r="K679" s="76">
        <v>800</v>
      </c>
      <c r="L679" s="76">
        <v>1680</v>
      </c>
      <c r="M679" s="76">
        <v>2648</v>
      </c>
      <c r="N679" s="76">
        <v>3712.8</v>
      </c>
      <c r="O679" s="76">
        <v>4884.08</v>
      </c>
      <c r="P679" s="76">
        <v>4884.08</v>
      </c>
      <c r="V679" s="121">
        <v>0</v>
      </c>
      <c r="Y679" s="20"/>
      <c r="Z679" s="76"/>
      <c r="AA679" s="203"/>
      <c r="AB679" s="76"/>
      <c r="AC679" s="76"/>
      <c r="AD679" s="76"/>
      <c r="AE679" s="76"/>
      <c r="AF679" s="76"/>
      <c r="AG679" s="76"/>
      <c r="AH679" s="76"/>
      <c r="AM679">
        <v>33</v>
      </c>
      <c r="AN679" t="s">
        <v>212</v>
      </c>
      <c r="AP679" s="22">
        <v>0</v>
      </c>
      <c r="AQ679" s="22">
        <v>0</v>
      </c>
      <c r="AR679" s="22">
        <v>0</v>
      </c>
      <c r="AS679" s="22">
        <v>0</v>
      </c>
      <c r="AT679" s="22">
        <v>800</v>
      </c>
      <c r="AU679" s="22">
        <v>1680</v>
      </c>
      <c r="AV679" s="22">
        <v>2648</v>
      </c>
      <c r="AW679" s="22">
        <v>3712.8</v>
      </c>
      <c r="AX679" s="22">
        <v>4884.08</v>
      </c>
      <c r="AY679" s="22">
        <v>4884.08</v>
      </c>
      <c r="BE679" t="s">
        <v>212</v>
      </c>
      <c r="BG679" s="22">
        <v>0</v>
      </c>
      <c r="BH679" s="22">
        <v>0</v>
      </c>
      <c r="BI679" s="22">
        <v>0</v>
      </c>
      <c r="BJ679" s="22">
        <v>0</v>
      </c>
      <c r="BK679" s="22">
        <v>800</v>
      </c>
      <c r="BL679" s="22">
        <v>1680</v>
      </c>
      <c r="BM679" s="22">
        <v>2648</v>
      </c>
      <c r="BN679" s="22">
        <v>3712.8</v>
      </c>
      <c r="BO679" s="22">
        <v>4884.08</v>
      </c>
      <c r="BP679" s="22">
        <v>4884.08</v>
      </c>
    </row>
    <row r="680" spans="1:68" x14ac:dyDescent="0.35">
      <c r="A680" s="96">
        <v>34</v>
      </c>
      <c r="B680" s="96">
        <v>3</v>
      </c>
      <c r="C680" s="96" t="s">
        <v>585</v>
      </c>
      <c r="E680" s="79" t="s">
        <v>212</v>
      </c>
      <c r="F680" s="87">
        <v>0.03</v>
      </c>
      <c r="H680" s="76">
        <v>0</v>
      </c>
      <c r="I680" s="76">
        <v>0</v>
      </c>
      <c r="J680" s="76">
        <v>0</v>
      </c>
      <c r="K680" s="76">
        <v>45</v>
      </c>
      <c r="L680" s="76">
        <v>91.35</v>
      </c>
      <c r="M680" s="76">
        <v>139.09049999999999</v>
      </c>
      <c r="N680" s="76">
        <v>188.263215</v>
      </c>
      <c r="O680" s="76">
        <v>238.91111144999999</v>
      </c>
      <c r="P680" s="76">
        <v>238.91111144999999</v>
      </c>
      <c r="V680" s="121">
        <v>0</v>
      </c>
      <c r="Y680" s="20"/>
      <c r="Z680" s="76"/>
      <c r="AA680" s="203"/>
      <c r="AB680" s="76"/>
      <c r="AC680" s="76"/>
      <c r="AD680" s="76"/>
      <c r="AE680" s="76"/>
      <c r="AF680" s="76"/>
      <c r="AG680" s="76"/>
      <c r="AH680" s="76"/>
      <c r="AM680">
        <v>34</v>
      </c>
      <c r="AN680" t="s">
        <v>212</v>
      </c>
      <c r="AP680" s="22">
        <v>0</v>
      </c>
      <c r="AQ680" s="22">
        <v>0</v>
      </c>
      <c r="AR680" s="22">
        <v>0</v>
      </c>
      <c r="AS680" s="22">
        <v>0</v>
      </c>
      <c r="AT680" s="22">
        <v>45</v>
      </c>
      <c r="AU680" s="22">
        <v>91.35</v>
      </c>
      <c r="AV680" s="22">
        <v>139.09049999999999</v>
      </c>
      <c r="AW680" s="22">
        <v>188.263215</v>
      </c>
      <c r="AX680" s="22">
        <v>238.91111144999999</v>
      </c>
      <c r="AY680" s="22">
        <v>238.91111144999999</v>
      </c>
      <c r="BE680" t="s">
        <v>212</v>
      </c>
      <c r="BG680" s="22">
        <v>0</v>
      </c>
      <c r="BH680" s="22">
        <v>0</v>
      </c>
      <c r="BI680" s="22">
        <v>0</v>
      </c>
      <c r="BJ680" s="22">
        <v>0</v>
      </c>
      <c r="BK680" s="22">
        <v>45</v>
      </c>
      <c r="BL680" s="22">
        <v>91.35</v>
      </c>
      <c r="BM680" s="22">
        <v>139.09049999999999</v>
      </c>
      <c r="BN680" s="22">
        <v>188.263215</v>
      </c>
      <c r="BO680" s="22">
        <v>238.91111144999999</v>
      </c>
      <c r="BP680" s="22">
        <v>238.91111144999999</v>
      </c>
    </row>
    <row r="681" spans="1:68" x14ac:dyDescent="0.35">
      <c r="A681" s="96">
        <v>35</v>
      </c>
      <c r="B681" s="96">
        <v>3</v>
      </c>
      <c r="C681" s="96" t="s">
        <v>585</v>
      </c>
      <c r="E681" s="79" t="s">
        <v>212</v>
      </c>
      <c r="F681" s="87">
        <v>0.03</v>
      </c>
      <c r="H681" s="76">
        <v>0</v>
      </c>
      <c r="I681" s="76">
        <v>0</v>
      </c>
      <c r="J681" s="76">
        <v>0</v>
      </c>
      <c r="K681" s="76">
        <v>27</v>
      </c>
      <c r="L681" s="76">
        <v>54.81</v>
      </c>
      <c r="M681" s="76">
        <v>83.454300000000003</v>
      </c>
      <c r="N681" s="76">
        <v>112.95792900000001</v>
      </c>
      <c r="O681" s="76">
        <v>143.34666687000001</v>
      </c>
      <c r="P681" s="76">
        <v>143.34666687000001</v>
      </c>
      <c r="V681" s="121">
        <v>0</v>
      </c>
      <c r="Y681" s="20"/>
      <c r="Z681" s="76"/>
      <c r="AA681" s="203"/>
      <c r="AB681" s="76"/>
      <c r="AC681" s="76"/>
      <c r="AD681" s="76"/>
      <c r="AE681" s="76"/>
      <c r="AF681" s="76"/>
      <c r="AG681" s="76"/>
      <c r="AH681" s="76"/>
      <c r="AM681">
        <v>35</v>
      </c>
      <c r="AN681" t="s">
        <v>212</v>
      </c>
      <c r="AP681" s="22">
        <v>0</v>
      </c>
      <c r="AQ681" s="22">
        <v>0</v>
      </c>
      <c r="AR681" s="22">
        <v>0</v>
      </c>
      <c r="AS681" s="22">
        <v>0</v>
      </c>
      <c r="AT681" s="22">
        <v>27</v>
      </c>
      <c r="AU681" s="22">
        <v>54.81</v>
      </c>
      <c r="AV681" s="22">
        <v>83.454300000000003</v>
      </c>
      <c r="AW681" s="22">
        <v>112.95792900000001</v>
      </c>
      <c r="AX681" s="22">
        <v>143.34666687000001</v>
      </c>
      <c r="AY681" s="22">
        <v>143.34666687000001</v>
      </c>
      <c r="BE681" t="s">
        <v>212</v>
      </c>
      <c r="BG681" s="22">
        <v>0</v>
      </c>
      <c r="BH681" s="22">
        <v>0</v>
      </c>
      <c r="BI681" s="22">
        <v>0</v>
      </c>
      <c r="BJ681" s="22">
        <v>0</v>
      </c>
      <c r="BK681" s="22">
        <v>27</v>
      </c>
      <c r="BL681" s="22">
        <v>54.81</v>
      </c>
      <c r="BM681" s="22">
        <v>83.454300000000003</v>
      </c>
      <c r="BN681" s="22">
        <v>112.95792900000001</v>
      </c>
      <c r="BO681" s="22">
        <v>143.34666687000001</v>
      </c>
      <c r="BP681" s="22">
        <v>143.34666687000001</v>
      </c>
    </row>
    <row r="682" spans="1:68" x14ac:dyDescent="0.35">
      <c r="A682" s="96">
        <v>36</v>
      </c>
      <c r="B682" s="96">
        <v>3</v>
      </c>
      <c r="C682" s="96" t="s">
        <v>584</v>
      </c>
      <c r="E682" s="79" t="s">
        <v>212</v>
      </c>
      <c r="F682" s="87">
        <v>0</v>
      </c>
      <c r="H682" s="76">
        <v>0</v>
      </c>
      <c r="I682" s="76">
        <v>0</v>
      </c>
      <c r="J682" s="76">
        <v>0</v>
      </c>
      <c r="K682" s="76">
        <v>0</v>
      </c>
      <c r="L682" s="76">
        <v>0</v>
      </c>
      <c r="M682" s="76">
        <v>0</v>
      </c>
      <c r="N682" s="76">
        <v>0</v>
      </c>
      <c r="O682" s="76">
        <v>0</v>
      </c>
      <c r="P682" s="76">
        <v>0</v>
      </c>
      <c r="V682" s="121">
        <v>0</v>
      </c>
      <c r="Y682" s="20"/>
      <c r="Z682" s="76"/>
      <c r="AA682" s="203"/>
      <c r="AB682" s="76"/>
      <c r="AC682" s="76"/>
      <c r="AD682" s="76"/>
      <c r="AE682" s="76"/>
      <c r="AF682" s="76"/>
      <c r="AG682" s="76"/>
      <c r="AH682" s="76"/>
      <c r="AM682">
        <v>36</v>
      </c>
      <c r="AN682" t="s">
        <v>212</v>
      </c>
      <c r="AP682" s="22">
        <v>0</v>
      </c>
      <c r="AQ682" s="22">
        <v>0</v>
      </c>
      <c r="AR682" s="22">
        <v>0</v>
      </c>
      <c r="AS682" s="22">
        <v>0</v>
      </c>
      <c r="AT682" s="22">
        <v>0</v>
      </c>
      <c r="AU682" s="22">
        <v>0</v>
      </c>
      <c r="AV682" s="22">
        <v>0</v>
      </c>
      <c r="AW682" s="22">
        <v>0</v>
      </c>
      <c r="AX682" s="22">
        <v>0</v>
      </c>
      <c r="AY682" s="22">
        <v>0</v>
      </c>
      <c r="BE682" t="s">
        <v>212</v>
      </c>
      <c r="BG682" s="22">
        <v>0</v>
      </c>
      <c r="BH682" s="22">
        <v>0</v>
      </c>
      <c r="BI682" s="22">
        <v>0</v>
      </c>
      <c r="BJ682" s="22">
        <v>0</v>
      </c>
      <c r="BK682" s="22">
        <v>0</v>
      </c>
      <c r="BL682" s="22">
        <v>0</v>
      </c>
      <c r="BM682" s="22">
        <v>0</v>
      </c>
      <c r="BN682" s="22">
        <v>0</v>
      </c>
      <c r="BO682" s="22">
        <v>0</v>
      </c>
      <c r="BP682" s="22">
        <v>0</v>
      </c>
    </row>
    <row r="683" spans="1:68" x14ac:dyDescent="0.35">
      <c r="A683" s="96">
        <v>37</v>
      </c>
      <c r="B683" s="96">
        <v>3</v>
      </c>
      <c r="C683" s="96" t="s">
        <v>234</v>
      </c>
      <c r="E683" s="79" t="s">
        <v>212</v>
      </c>
      <c r="F683" s="87">
        <v>0</v>
      </c>
      <c r="H683" s="76">
        <v>0</v>
      </c>
      <c r="I683" s="76">
        <v>0</v>
      </c>
      <c r="J683" s="76">
        <v>0</v>
      </c>
      <c r="K683" s="76">
        <v>0</v>
      </c>
      <c r="L683" s="76">
        <v>0</v>
      </c>
      <c r="M683" s="76">
        <v>0</v>
      </c>
      <c r="N683" s="76">
        <v>0</v>
      </c>
      <c r="O683" s="76">
        <v>0</v>
      </c>
      <c r="P683" s="76">
        <v>0</v>
      </c>
      <c r="V683" s="121">
        <v>0</v>
      </c>
      <c r="Y683" s="20"/>
      <c r="Z683" s="76"/>
      <c r="AA683" s="203"/>
      <c r="AB683" s="76"/>
      <c r="AC683" s="76"/>
      <c r="AD683" s="76"/>
      <c r="AE683" s="76"/>
      <c r="AF683" s="76"/>
      <c r="AG683" s="76"/>
      <c r="AH683" s="76"/>
      <c r="AM683">
        <v>37</v>
      </c>
      <c r="AN683" t="s">
        <v>212</v>
      </c>
      <c r="AP683" s="22">
        <v>0</v>
      </c>
      <c r="AQ683" s="22">
        <v>0</v>
      </c>
      <c r="AR683" s="22">
        <v>0</v>
      </c>
      <c r="AS683" s="22">
        <v>0</v>
      </c>
      <c r="AT683" s="22">
        <v>0</v>
      </c>
      <c r="AU683" s="22">
        <v>0</v>
      </c>
      <c r="AV683" s="22">
        <v>0</v>
      </c>
      <c r="AW683" s="22">
        <v>0</v>
      </c>
      <c r="AX683" s="22">
        <v>0</v>
      </c>
      <c r="AY683" s="22">
        <v>0</v>
      </c>
      <c r="BE683" t="s">
        <v>212</v>
      </c>
      <c r="BG683" s="22">
        <v>0</v>
      </c>
      <c r="BH683" s="22">
        <v>0</v>
      </c>
      <c r="BI683" s="22">
        <v>0</v>
      </c>
      <c r="BJ683" s="22">
        <v>0</v>
      </c>
      <c r="BK683" s="22">
        <v>0</v>
      </c>
      <c r="BL683" s="22">
        <v>0</v>
      </c>
      <c r="BM683" s="22">
        <v>0</v>
      </c>
      <c r="BN683" s="22">
        <v>0</v>
      </c>
      <c r="BO683" s="22">
        <v>0</v>
      </c>
      <c r="BP683" s="22">
        <v>0</v>
      </c>
    </row>
    <row r="684" spans="1:68" x14ac:dyDescent="0.35">
      <c r="A684" s="96">
        <v>38</v>
      </c>
      <c r="B684" s="96">
        <v>3</v>
      </c>
      <c r="C684" s="96" t="s">
        <v>529</v>
      </c>
      <c r="E684" s="79" t="s">
        <v>212</v>
      </c>
      <c r="F684" s="87">
        <v>0</v>
      </c>
      <c r="H684" s="76">
        <v>0</v>
      </c>
      <c r="I684" s="76">
        <v>0</v>
      </c>
      <c r="J684" s="76">
        <v>0</v>
      </c>
      <c r="K684" s="76">
        <v>0</v>
      </c>
      <c r="L684" s="76">
        <v>0</v>
      </c>
      <c r="M684" s="76">
        <v>0</v>
      </c>
      <c r="N684" s="76">
        <v>0</v>
      </c>
      <c r="O684" s="76">
        <v>0</v>
      </c>
      <c r="P684" s="76">
        <v>0</v>
      </c>
      <c r="V684" s="121">
        <v>0</v>
      </c>
      <c r="Y684" s="20"/>
      <c r="Z684" s="76"/>
      <c r="AA684" s="203"/>
      <c r="AB684" s="76"/>
      <c r="AC684" s="76"/>
      <c r="AD684" s="76"/>
      <c r="AE684" s="76"/>
      <c r="AF684" s="76"/>
      <c r="AG684" s="76"/>
      <c r="AH684" s="76"/>
      <c r="AM684">
        <v>38</v>
      </c>
      <c r="AN684" t="s">
        <v>212</v>
      </c>
      <c r="AP684" s="22">
        <v>0</v>
      </c>
      <c r="AQ684" s="22">
        <v>0</v>
      </c>
      <c r="AR684" s="22">
        <v>0</v>
      </c>
      <c r="AS684" s="22">
        <v>0</v>
      </c>
      <c r="AT684" s="22">
        <v>0</v>
      </c>
      <c r="AU684" s="22">
        <v>0</v>
      </c>
      <c r="AV684" s="22">
        <v>0</v>
      </c>
      <c r="AW684" s="22">
        <v>0</v>
      </c>
      <c r="AX684" s="22">
        <v>0</v>
      </c>
      <c r="AY684" s="22">
        <v>0</v>
      </c>
      <c r="BE684" t="s">
        <v>212</v>
      </c>
      <c r="BG684" s="22">
        <v>0</v>
      </c>
      <c r="BH684" s="22">
        <v>0</v>
      </c>
      <c r="BI684" s="22">
        <v>0</v>
      </c>
      <c r="BJ684" s="22">
        <v>0</v>
      </c>
      <c r="BK684" s="22">
        <v>0</v>
      </c>
      <c r="BL684" s="22">
        <v>0</v>
      </c>
      <c r="BM684" s="22">
        <v>0</v>
      </c>
      <c r="BN684" s="22">
        <v>0</v>
      </c>
      <c r="BO684" s="22">
        <v>0</v>
      </c>
      <c r="BP684" s="22">
        <v>0</v>
      </c>
    </row>
    <row r="685" spans="1:68" x14ac:dyDescent="0.35">
      <c r="A685" s="96">
        <v>39</v>
      </c>
      <c r="B685" s="96">
        <v>3</v>
      </c>
      <c r="C685" s="96" t="s">
        <v>234</v>
      </c>
      <c r="E685" s="79" t="s">
        <v>212</v>
      </c>
      <c r="F685" s="87">
        <v>0</v>
      </c>
      <c r="H685" s="76">
        <v>0</v>
      </c>
      <c r="I685" s="76">
        <v>0</v>
      </c>
      <c r="J685" s="76">
        <v>0</v>
      </c>
      <c r="K685" s="76">
        <v>0</v>
      </c>
      <c r="L685" s="76">
        <v>0</v>
      </c>
      <c r="M685" s="76">
        <v>0</v>
      </c>
      <c r="N685" s="76">
        <v>0</v>
      </c>
      <c r="O685" s="76">
        <v>0</v>
      </c>
      <c r="P685" s="76">
        <v>0</v>
      </c>
      <c r="V685" s="121">
        <v>0</v>
      </c>
      <c r="Y685" s="20"/>
      <c r="Z685" s="76"/>
      <c r="AA685" s="203"/>
      <c r="AB685" s="76"/>
      <c r="AC685" s="76"/>
      <c r="AD685" s="76"/>
      <c r="AE685" s="76"/>
      <c r="AF685" s="76"/>
      <c r="AG685" s="76"/>
      <c r="AH685" s="76"/>
      <c r="AM685">
        <v>39</v>
      </c>
      <c r="AN685" t="s">
        <v>212</v>
      </c>
      <c r="AP685" s="22">
        <v>0</v>
      </c>
      <c r="AQ685" s="22">
        <v>0</v>
      </c>
      <c r="AR685" s="22">
        <v>0</v>
      </c>
      <c r="AS685" s="22">
        <v>0</v>
      </c>
      <c r="AT685" s="22">
        <v>0</v>
      </c>
      <c r="AU685" s="22">
        <v>0</v>
      </c>
      <c r="AV685" s="22">
        <v>0</v>
      </c>
      <c r="AW685" s="22">
        <v>0</v>
      </c>
      <c r="AX685" s="22">
        <v>0</v>
      </c>
      <c r="AY685" s="22">
        <v>0</v>
      </c>
      <c r="BE685" t="s">
        <v>212</v>
      </c>
      <c r="BG685" s="22">
        <v>0</v>
      </c>
      <c r="BH685" s="22">
        <v>0</v>
      </c>
      <c r="BI685" s="22">
        <v>0</v>
      </c>
      <c r="BJ685" s="22">
        <v>0</v>
      </c>
      <c r="BK685" s="22">
        <v>0</v>
      </c>
      <c r="BL685" s="22">
        <v>0</v>
      </c>
      <c r="BM685" s="22">
        <v>0</v>
      </c>
      <c r="BN685" s="22">
        <v>0</v>
      </c>
      <c r="BO685" s="22">
        <v>0</v>
      </c>
      <c r="BP685" s="22">
        <v>0</v>
      </c>
    </row>
    <row r="686" spans="1:68" x14ac:dyDescent="0.35">
      <c r="A686" s="96">
        <v>40</v>
      </c>
      <c r="B686" s="96">
        <v>3</v>
      </c>
      <c r="C686" s="96" t="s">
        <v>234</v>
      </c>
      <c r="E686" s="79" t="s">
        <v>212</v>
      </c>
      <c r="F686" s="87">
        <v>0</v>
      </c>
      <c r="H686" s="76">
        <v>0</v>
      </c>
      <c r="I686" s="76">
        <v>0</v>
      </c>
      <c r="J686" s="76">
        <v>0</v>
      </c>
      <c r="K686" s="76">
        <v>0</v>
      </c>
      <c r="L686" s="76">
        <v>0</v>
      </c>
      <c r="M686" s="76">
        <v>0</v>
      </c>
      <c r="N686" s="76">
        <v>0</v>
      </c>
      <c r="O686" s="76">
        <v>0</v>
      </c>
      <c r="P686" s="76">
        <v>0</v>
      </c>
      <c r="V686" s="121">
        <v>0</v>
      </c>
      <c r="Y686" s="20"/>
      <c r="Z686" s="76"/>
      <c r="AA686" s="203"/>
      <c r="AB686" s="76"/>
      <c r="AC686" s="76"/>
      <c r="AD686" s="76"/>
      <c r="AE686" s="76"/>
      <c r="AF686" s="76"/>
      <c r="AG686" s="76"/>
      <c r="AH686" s="76"/>
      <c r="AM686">
        <v>40</v>
      </c>
      <c r="AN686" t="s">
        <v>212</v>
      </c>
      <c r="AP686" s="22">
        <v>0</v>
      </c>
      <c r="AQ686" s="22">
        <v>0</v>
      </c>
      <c r="AR686" s="22">
        <v>0</v>
      </c>
      <c r="AS686" s="22">
        <v>0</v>
      </c>
      <c r="AT686" s="22">
        <v>0</v>
      </c>
      <c r="AU686" s="22">
        <v>0</v>
      </c>
      <c r="AV686" s="22">
        <v>0</v>
      </c>
      <c r="AW686" s="22">
        <v>0</v>
      </c>
      <c r="AX686" s="22">
        <v>0</v>
      </c>
      <c r="AY686" s="22">
        <v>0</v>
      </c>
      <c r="BE686" t="s">
        <v>212</v>
      </c>
      <c r="BG686" s="22">
        <v>0</v>
      </c>
      <c r="BH686" s="22">
        <v>0</v>
      </c>
      <c r="BI686" s="22">
        <v>0</v>
      </c>
      <c r="BJ686" s="22">
        <v>0</v>
      </c>
      <c r="BK686" s="22">
        <v>0</v>
      </c>
      <c r="BL686" s="22">
        <v>0</v>
      </c>
      <c r="BM686" s="22">
        <v>0</v>
      </c>
      <c r="BN686" s="22">
        <v>0</v>
      </c>
      <c r="BO686" s="22">
        <v>0</v>
      </c>
      <c r="BP686" s="22">
        <v>0</v>
      </c>
    </row>
    <row r="687" spans="1:68" x14ac:dyDescent="0.35">
      <c r="A687" s="96">
        <v>41</v>
      </c>
      <c r="B687" s="96">
        <v>3</v>
      </c>
      <c r="C687" s="96" t="s">
        <v>251</v>
      </c>
      <c r="E687" s="79" t="s">
        <v>212</v>
      </c>
      <c r="F687" s="87">
        <v>0</v>
      </c>
      <c r="H687" s="76">
        <v>0</v>
      </c>
      <c r="I687" s="76">
        <v>0</v>
      </c>
      <c r="J687" s="76">
        <v>0</v>
      </c>
      <c r="K687" s="76">
        <v>0</v>
      </c>
      <c r="L687" s="76">
        <v>0</v>
      </c>
      <c r="M687" s="76">
        <v>0</v>
      </c>
      <c r="N687" s="76">
        <v>0</v>
      </c>
      <c r="O687" s="76">
        <v>0</v>
      </c>
      <c r="P687" s="76">
        <v>0</v>
      </c>
      <c r="V687" s="121">
        <v>0</v>
      </c>
      <c r="Y687" s="20"/>
      <c r="Z687" s="76"/>
      <c r="AA687" s="203"/>
      <c r="AB687" s="76"/>
      <c r="AC687" s="76"/>
      <c r="AD687" s="76"/>
      <c r="AE687" s="76"/>
      <c r="AF687" s="76"/>
      <c r="AG687" s="76"/>
      <c r="AH687" s="76"/>
      <c r="AM687">
        <v>41</v>
      </c>
      <c r="AN687" t="s">
        <v>212</v>
      </c>
      <c r="AP687" s="22">
        <v>0</v>
      </c>
      <c r="AQ687" s="22">
        <v>0</v>
      </c>
      <c r="AR687" s="22">
        <v>0</v>
      </c>
      <c r="AS687" s="22">
        <v>0</v>
      </c>
      <c r="AT687" s="22">
        <v>0</v>
      </c>
      <c r="AU687" s="22">
        <v>0</v>
      </c>
      <c r="AV687" s="22">
        <v>0</v>
      </c>
      <c r="AW687" s="22">
        <v>0</v>
      </c>
      <c r="AX687" s="22">
        <v>0</v>
      </c>
      <c r="AY687" s="22">
        <v>0</v>
      </c>
      <c r="BE687" t="s">
        <v>212</v>
      </c>
      <c r="BG687" s="22">
        <v>0</v>
      </c>
      <c r="BH687" s="22">
        <v>0</v>
      </c>
      <c r="BI687" s="22">
        <v>0</v>
      </c>
      <c r="BJ687" s="22">
        <v>0</v>
      </c>
      <c r="BK687" s="22">
        <v>0</v>
      </c>
      <c r="BL687" s="22">
        <v>0</v>
      </c>
      <c r="BM687" s="22">
        <v>0</v>
      </c>
      <c r="BN687" s="22">
        <v>0</v>
      </c>
      <c r="BO687" s="22">
        <v>0</v>
      </c>
      <c r="BP687" s="22">
        <v>0</v>
      </c>
    </row>
    <row r="688" spans="1:68" x14ac:dyDescent="0.35">
      <c r="A688" s="96">
        <v>42</v>
      </c>
      <c r="B688" s="96">
        <v>3</v>
      </c>
      <c r="C688" s="96" t="s">
        <v>234</v>
      </c>
      <c r="E688" s="79" t="s">
        <v>212</v>
      </c>
      <c r="F688" s="87">
        <v>0</v>
      </c>
      <c r="H688" s="76">
        <v>0</v>
      </c>
      <c r="I688" s="76">
        <v>0</v>
      </c>
      <c r="J688" s="76">
        <v>0</v>
      </c>
      <c r="K688" s="76">
        <v>0</v>
      </c>
      <c r="L688" s="76">
        <v>0</v>
      </c>
      <c r="M688" s="76">
        <v>0</v>
      </c>
      <c r="N688" s="76">
        <v>0</v>
      </c>
      <c r="O688" s="76">
        <v>0</v>
      </c>
      <c r="P688" s="76">
        <v>0</v>
      </c>
      <c r="V688" s="121">
        <v>0</v>
      </c>
      <c r="Y688" s="20"/>
      <c r="Z688" s="76"/>
      <c r="AA688" s="203"/>
      <c r="AB688" s="76"/>
      <c r="AC688" s="76"/>
      <c r="AD688" s="76"/>
      <c r="AE688" s="76"/>
      <c r="AF688" s="76"/>
      <c r="AG688" s="76"/>
      <c r="AH688" s="76"/>
      <c r="AM688">
        <v>42</v>
      </c>
      <c r="AN688" t="s">
        <v>212</v>
      </c>
      <c r="AP688" s="22">
        <v>0</v>
      </c>
      <c r="AQ688" s="22">
        <v>0</v>
      </c>
      <c r="AR688" s="22">
        <v>0</v>
      </c>
      <c r="AS688" s="22">
        <v>0</v>
      </c>
      <c r="AT688" s="22">
        <v>0</v>
      </c>
      <c r="AU688" s="22">
        <v>0</v>
      </c>
      <c r="AV688" s="22">
        <v>0</v>
      </c>
      <c r="AW688" s="22">
        <v>0</v>
      </c>
      <c r="AX688" s="22">
        <v>0</v>
      </c>
      <c r="AY688" s="22">
        <v>0</v>
      </c>
      <c r="BE688" t="s">
        <v>212</v>
      </c>
      <c r="BG688" s="22">
        <v>0</v>
      </c>
      <c r="BH688" s="22">
        <v>0</v>
      </c>
      <c r="BI688" s="22">
        <v>0</v>
      </c>
      <c r="BJ688" s="22">
        <v>0</v>
      </c>
      <c r="BK688" s="22">
        <v>0</v>
      </c>
      <c r="BL688" s="22">
        <v>0</v>
      </c>
      <c r="BM688" s="22">
        <v>0</v>
      </c>
      <c r="BN688" s="22">
        <v>0</v>
      </c>
      <c r="BO688" s="22">
        <v>0</v>
      </c>
      <c r="BP688" s="22">
        <v>0</v>
      </c>
    </row>
    <row r="689" spans="1:68" x14ac:dyDescent="0.35">
      <c r="A689" s="96">
        <v>43</v>
      </c>
      <c r="B689" s="96">
        <v>3</v>
      </c>
      <c r="C689" s="96" t="s">
        <v>251</v>
      </c>
      <c r="E689" s="79" t="s">
        <v>212</v>
      </c>
      <c r="F689" s="87">
        <v>0</v>
      </c>
      <c r="H689" s="76">
        <v>0</v>
      </c>
      <c r="I689" s="76">
        <v>0</v>
      </c>
      <c r="J689" s="76">
        <v>0</v>
      </c>
      <c r="K689" s="76">
        <v>0</v>
      </c>
      <c r="L689" s="76">
        <v>0</v>
      </c>
      <c r="M689" s="76">
        <v>0</v>
      </c>
      <c r="N689" s="76">
        <v>0</v>
      </c>
      <c r="O689" s="76">
        <v>0</v>
      </c>
      <c r="P689" s="76">
        <v>0</v>
      </c>
      <c r="V689" s="121">
        <v>0</v>
      </c>
      <c r="Y689" s="20"/>
      <c r="Z689" s="76"/>
      <c r="AA689" s="203"/>
      <c r="AB689" s="76"/>
      <c r="AC689" s="76"/>
      <c r="AD689" s="76"/>
      <c r="AE689" s="76"/>
      <c r="AF689" s="76"/>
      <c r="AG689" s="76"/>
      <c r="AH689" s="76"/>
      <c r="AM689">
        <v>43</v>
      </c>
      <c r="AN689" t="s">
        <v>212</v>
      </c>
      <c r="AP689" s="22">
        <v>0</v>
      </c>
      <c r="AQ689" s="22">
        <v>0</v>
      </c>
      <c r="AR689" s="22">
        <v>0</v>
      </c>
      <c r="AS689" s="22">
        <v>0</v>
      </c>
      <c r="AT689" s="22">
        <v>0</v>
      </c>
      <c r="AU689" s="22">
        <v>0</v>
      </c>
      <c r="AV689" s="22">
        <v>0</v>
      </c>
      <c r="AW689" s="22">
        <v>0</v>
      </c>
      <c r="AX689" s="22">
        <v>0</v>
      </c>
      <c r="AY689" s="22">
        <v>0</v>
      </c>
      <c r="BE689" t="s">
        <v>212</v>
      </c>
      <c r="BG689" s="22">
        <v>0</v>
      </c>
      <c r="BH689" s="22">
        <v>0</v>
      </c>
      <c r="BI689" s="22">
        <v>0</v>
      </c>
      <c r="BJ689" s="22">
        <v>0</v>
      </c>
      <c r="BK689" s="22">
        <v>0</v>
      </c>
      <c r="BL689" s="22">
        <v>0</v>
      </c>
      <c r="BM689" s="22">
        <v>0</v>
      </c>
      <c r="BN689" s="22">
        <v>0</v>
      </c>
      <c r="BO689" s="22">
        <v>0</v>
      </c>
      <c r="BP689" s="22">
        <v>0</v>
      </c>
    </row>
    <row r="690" spans="1:68" x14ac:dyDescent="0.35">
      <c r="A690" s="96">
        <v>44</v>
      </c>
      <c r="B690" s="96">
        <v>3</v>
      </c>
      <c r="C690" s="96" t="s">
        <v>251</v>
      </c>
      <c r="E690" s="79" t="s">
        <v>212</v>
      </c>
      <c r="F690" s="87">
        <v>0</v>
      </c>
      <c r="H690" s="76">
        <v>0</v>
      </c>
      <c r="I690" s="76">
        <v>0</v>
      </c>
      <c r="J690" s="76">
        <v>0</v>
      </c>
      <c r="K690" s="76">
        <v>0</v>
      </c>
      <c r="L690" s="76">
        <v>0</v>
      </c>
      <c r="M690" s="76">
        <v>0</v>
      </c>
      <c r="N690" s="76">
        <v>0</v>
      </c>
      <c r="O690" s="76">
        <v>0</v>
      </c>
      <c r="P690" s="76">
        <v>0</v>
      </c>
      <c r="V690" s="121">
        <v>0</v>
      </c>
      <c r="Y690" s="20"/>
      <c r="Z690" s="76"/>
      <c r="AA690" s="203"/>
      <c r="AB690" s="76"/>
      <c r="AC690" s="76"/>
      <c r="AD690" s="76"/>
      <c r="AE690" s="76"/>
      <c r="AF690" s="76"/>
      <c r="AG690" s="76"/>
      <c r="AH690" s="76"/>
      <c r="AM690">
        <v>44</v>
      </c>
      <c r="AN690" t="s">
        <v>212</v>
      </c>
      <c r="AP690" s="22">
        <v>0</v>
      </c>
      <c r="AQ690" s="22">
        <v>0</v>
      </c>
      <c r="AR690" s="22">
        <v>0</v>
      </c>
      <c r="AS690" s="22">
        <v>0</v>
      </c>
      <c r="AT690" s="22">
        <v>0</v>
      </c>
      <c r="AU690" s="22">
        <v>0</v>
      </c>
      <c r="AV690" s="22">
        <v>0</v>
      </c>
      <c r="AW690" s="22">
        <v>0</v>
      </c>
      <c r="AX690" s="22">
        <v>0</v>
      </c>
      <c r="AY690" s="22">
        <v>0</v>
      </c>
      <c r="BE690" t="s">
        <v>212</v>
      </c>
      <c r="BG690" s="22">
        <v>0</v>
      </c>
      <c r="BH690" s="22">
        <v>0</v>
      </c>
      <c r="BI690" s="22">
        <v>0</v>
      </c>
      <c r="BJ690" s="22">
        <v>0</v>
      </c>
      <c r="BK690" s="22">
        <v>0</v>
      </c>
      <c r="BL690" s="22">
        <v>0</v>
      </c>
      <c r="BM690" s="22">
        <v>0</v>
      </c>
      <c r="BN690" s="22">
        <v>0</v>
      </c>
      <c r="BO690" s="22">
        <v>0</v>
      </c>
      <c r="BP690" s="22">
        <v>0</v>
      </c>
    </row>
    <row r="691" spans="1:68" x14ac:dyDescent="0.35">
      <c r="A691" s="96">
        <v>45</v>
      </c>
      <c r="B691" s="96">
        <v>3</v>
      </c>
      <c r="C691" s="96" t="s">
        <v>251</v>
      </c>
      <c r="E691" s="79" t="s">
        <v>212</v>
      </c>
      <c r="F691" s="87">
        <v>0</v>
      </c>
      <c r="H691" s="76">
        <v>0</v>
      </c>
      <c r="I691" s="76">
        <v>0</v>
      </c>
      <c r="J691" s="76">
        <v>0</v>
      </c>
      <c r="K691" s="76">
        <v>0</v>
      </c>
      <c r="L691" s="76">
        <v>0</v>
      </c>
      <c r="M691" s="76">
        <v>0</v>
      </c>
      <c r="N691" s="76">
        <v>0</v>
      </c>
      <c r="O691" s="76">
        <v>0</v>
      </c>
      <c r="P691" s="76">
        <v>0</v>
      </c>
      <c r="V691" s="121">
        <v>0</v>
      </c>
      <c r="Y691" s="20"/>
      <c r="Z691" s="76"/>
      <c r="AA691" s="203"/>
      <c r="AB691" s="76"/>
      <c r="AC691" s="76"/>
      <c r="AD691" s="76"/>
      <c r="AE691" s="76"/>
      <c r="AF691" s="76"/>
      <c r="AG691" s="76"/>
      <c r="AH691" s="76"/>
      <c r="AM691">
        <v>45</v>
      </c>
      <c r="AN691" t="s">
        <v>212</v>
      </c>
      <c r="AP691" s="22">
        <v>0</v>
      </c>
      <c r="AQ691" s="22">
        <v>0</v>
      </c>
      <c r="AR691" s="22">
        <v>0</v>
      </c>
      <c r="AS691" s="22">
        <v>0</v>
      </c>
      <c r="AT691" s="22">
        <v>0</v>
      </c>
      <c r="AU691" s="22">
        <v>0</v>
      </c>
      <c r="AV691" s="22">
        <v>0</v>
      </c>
      <c r="AW691" s="22">
        <v>0</v>
      </c>
      <c r="AX691" s="22">
        <v>0</v>
      </c>
      <c r="AY691" s="22">
        <v>0</v>
      </c>
      <c r="BE691" t="s">
        <v>212</v>
      </c>
      <c r="BG691" s="22">
        <v>0</v>
      </c>
      <c r="BH691" s="22">
        <v>0</v>
      </c>
      <c r="BI691" s="22">
        <v>0</v>
      </c>
      <c r="BJ691" s="22">
        <v>0</v>
      </c>
      <c r="BK691" s="22">
        <v>0</v>
      </c>
      <c r="BL691" s="22">
        <v>0</v>
      </c>
      <c r="BM691" s="22">
        <v>0</v>
      </c>
      <c r="BN691" s="22">
        <v>0</v>
      </c>
      <c r="BO691" s="22">
        <v>0</v>
      </c>
      <c r="BP691" s="22">
        <v>0</v>
      </c>
    </row>
    <row r="692" spans="1:68" x14ac:dyDescent="0.35">
      <c r="A692" s="96">
        <v>46</v>
      </c>
      <c r="B692" s="96">
        <v>4</v>
      </c>
      <c r="C692" s="96" t="s">
        <v>584</v>
      </c>
      <c r="E692" s="79" t="s">
        <v>212</v>
      </c>
      <c r="F692" s="87">
        <v>0.1</v>
      </c>
      <c r="H692" s="76">
        <v>0</v>
      </c>
      <c r="I692" s="76">
        <v>0</v>
      </c>
      <c r="J692" s="76">
        <v>0</v>
      </c>
      <c r="K692" s="76">
        <v>0</v>
      </c>
      <c r="L692" s="76">
        <v>800</v>
      </c>
      <c r="M692" s="76">
        <v>1680</v>
      </c>
      <c r="N692" s="76">
        <v>2648</v>
      </c>
      <c r="O692" s="76">
        <v>3712.8</v>
      </c>
      <c r="P692" s="76">
        <v>4884.08</v>
      </c>
      <c r="V692" s="121">
        <v>1</v>
      </c>
      <c r="Y692" s="20"/>
      <c r="Z692" s="76"/>
      <c r="AA692" s="203"/>
      <c r="AB692" s="76"/>
      <c r="AC692" s="76"/>
      <c r="AD692" s="76"/>
      <c r="AE692" s="76"/>
      <c r="AF692" s="76"/>
      <c r="AG692" s="76"/>
      <c r="AH692" s="76"/>
      <c r="AM692">
        <v>46</v>
      </c>
      <c r="AN692" t="s">
        <v>212</v>
      </c>
      <c r="AP692" s="22">
        <v>0</v>
      </c>
      <c r="AQ692" s="22">
        <v>0</v>
      </c>
      <c r="AR692" s="22">
        <v>0</v>
      </c>
      <c r="AS692" s="22">
        <v>0</v>
      </c>
      <c r="AT692" s="22">
        <v>0</v>
      </c>
      <c r="AU692" s="22">
        <v>800</v>
      </c>
      <c r="AV692" s="22">
        <v>1680</v>
      </c>
      <c r="AW692" s="22">
        <v>2648</v>
      </c>
      <c r="AX692" s="22">
        <v>3712.8</v>
      </c>
      <c r="AY692" s="22">
        <v>4884.08</v>
      </c>
      <c r="BE692" t="s">
        <v>212</v>
      </c>
      <c r="BG692" s="22">
        <v>0</v>
      </c>
      <c r="BH692" s="22">
        <v>0</v>
      </c>
      <c r="BI692" s="22">
        <v>0</v>
      </c>
      <c r="BJ692" s="22">
        <v>0</v>
      </c>
      <c r="BK692" s="22">
        <v>0</v>
      </c>
      <c r="BL692" s="22">
        <v>800</v>
      </c>
      <c r="BM692" s="22">
        <v>1680</v>
      </c>
      <c r="BN692" s="22">
        <v>2648</v>
      </c>
      <c r="BO692" s="22">
        <v>3712.8</v>
      </c>
      <c r="BP692" s="22">
        <v>4884.08</v>
      </c>
    </row>
    <row r="693" spans="1:68" x14ac:dyDescent="0.35">
      <c r="A693" s="96">
        <v>47</v>
      </c>
      <c r="B693" s="96">
        <v>4</v>
      </c>
      <c r="C693" s="96" t="s">
        <v>585</v>
      </c>
      <c r="E693" s="79" t="s">
        <v>212</v>
      </c>
      <c r="F693" s="87">
        <v>0</v>
      </c>
      <c r="H693" s="76">
        <v>0</v>
      </c>
      <c r="I693" s="76">
        <v>0</v>
      </c>
      <c r="J693" s="76">
        <v>0</v>
      </c>
      <c r="K693" s="76">
        <v>0</v>
      </c>
      <c r="L693" s="76">
        <v>0</v>
      </c>
      <c r="M693" s="76">
        <v>0</v>
      </c>
      <c r="N693" s="76">
        <v>0</v>
      </c>
      <c r="O693" s="76">
        <v>0</v>
      </c>
      <c r="P693" s="76">
        <v>0</v>
      </c>
      <c r="V693" s="121">
        <v>0</v>
      </c>
      <c r="Y693" s="20"/>
      <c r="Z693" s="76"/>
      <c r="AA693" s="203"/>
      <c r="AB693" s="76"/>
      <c r="AC693" s="76"/>
      <c r="AD693" s="76"/>
      <c r="AE693" s="76"/>
      <c r="AF693" s="76"/>
      <c r="AG693" s="76"/>
      <c r="AH693" s="76"/>
      <c r="AM693">
        <v>47</v>
      </c>
      <c r="AN693" t="s">
        <v>212</v>
      </c>
      <c r="AP693" s="22">
        <v>0</v>
      </c>
      <c r="AQ693" s="22">
        <v>0</v>
      </c>
      <c r="AR693" s="22">
        <v>0</v>
      </c>
      <c r="AS693" s="22">
        <v>0</v>
      </c>
      <c r="AT693" s="22">
        <v>0</v>
      </c>
      <c r="AU693" s="22">
        <v>0</v>
      </c>
      <c r="AV693" s="22">
        <v>0</v>
      </c>
      <c r="AW693" s="22">
        <v>0</v>
      </c>
      <c r="AX693" s="22">
        <v>0</v>
      </c>
      <c r="AY693" s="22">
        <v>0</v>
      </c>
      <c r="BE693" t="s">
        <v>212</v>
      </c>
      <c r="BG693" s="22">
        <v>0</v>
      </c>
      <c r="BH693" s="22">
        <v>0</v>
      </c>
      <c r="BI693" s="22">
        <v>0</v>
      </c>
      <c r="BJ693" s="22">
        <v>0</v>
      </c>
      <c r="BK693" s="22">
        <v>0</v>
      </c>
      <c r="BL693" s="22">
        <v>0</v>
      </c>
      <c r="BM693" s="22">
        <v>0</v>
      </c>
      <c r="BN693" s="22">
        <v>0</v>
      </c>
      <c r="BO693" s="22">
        <v>0</v>
      </c>
      <c r="BP693" s="22">
        <v>0</v>
      </c>
    </row>
    <row r="694" spans="1:68" x14ac:dyDescent="0.35">
      <c r="A694" s="96">
        <v>48</v>
      </c>
      <c r="B694" s="96">
        <v>4</v>
      </c>
      <c r="C694" s="96" t="s">
        <v>585</v>
      </c>
      <c r="E694" s="79" t="s">
        <v>212</v>
      </c>
      <c r="F694" s="87">
        <v>0.03</v>
      </c>
      <c r="H694" s="76">
        <v>0</v>
      </c>
      <c r="I694" s="76">
        <v>0</v>
      </c>
      <c r="J694" s="76">
        <v>0</v>
      </c>
      <c r="K694" s="76">
        <v>0</v>
      </c>
      <c r="L694" s="76">
        <v>0</v>
      </c>
      <c r="M694" s="76">
        <v>36</v>
      </c>
      <c r="N694" s="76">
        <v>73.08</v>
      </c>
      <c r="O694" s="76">
        <v>111.2724</v>
      </c>
      <c r="P694" s="76">
        <v>150.61057199999999</v>
      </c>
      <c r="V694" s="121">
        <v>0</v>
      </c>
      <c r="Y694" s="20"/>
      <c r="Z694" s="76"/>
      <c r="AA694" s="203"/>
      <c r="AB694" s="76"/>
      <c r="AC694" s="76"/>
      <c r="AD694" s="76"/>
      <c r="AE694" s="76"/>
      <c r="AF694" s="76"/>
      <c r="AG694" s="76"/>
      <c r="AH694" s="76"/>
      <c r="AM694">
        <v>48</v>
      </c>
      <c r="AN694" t="s">
        <v>212</v>
      </c>
      <c r="AP694" s="22">
        <v>0</v>
      </c>
      <c r="AQ694" s="22">
        <v>0</v>
      </c>
      <c r="AR694" s="22">
        <v>0</v>
      </c>
      <c r="AS694" s="22">
        <v>0</v>
      </c>
      <c r="AT694" s="22">
        <v>0</v>
      </c>
      <c r="AU694" s="22">
        <v>0</v>
      </c>
      <c r="AV694" s="22">
        <v>36</v>
      </c>
      <c r="AW694" s="22">
        <v>73.08</v>
      </c>
      <c r="AX694" s="22">
        <v>111.2724</v>
      </c>
      <c r="AY694" s="22">
        <v>150.61057199999999</v>
      </c>
      <c r="BE694" t="s">
        <v>212</v>
      </c>
      <c r="BG694" s="22">
        <v>0</v>
      </c>
      <c r="BH694" s="22">
        <v>0</v>
      </c>
      <c r="BI694" s="22">
        <v>0</v>
      </c>
      <c r="BJ694" s="22">
        <v>0</v>
      </c>
      <c r="BK694" s="22">
        <v>0</v>
      </c>
      <c r="BL694" s="22">
        <v>0</v>
      </c>
      <c r="BM694" s="22">
        <v>36</v>
      </c>
      <c r="BN694" s="22">
        <v>73.08</v>
      </c>
      <c r="BO694" s="22">
        <v>111.2724</v>
      </c>
      <c r="BP694" s="22">
        <v>150.61057199999999</v>
      </c>
    </row>
    <row r="695" spans="1:68" x14ac:dyDescent="0.35">
      <c r="A695" s="96">
        <v>49</v>
      </c>
      <c r="B695" s="96">
        <v>4</v>
      </c>
      <c r="C695" s="96" t="s">
        <v>585</v>
      </c>
      <c r="E695" s="79" t="s">
        <v>212</v>
      </c>
      <c r="F695" s="87">
        <v>0</v>
      </c>
      <c r="H695" s="76">
        <v>0</v>
      </c>
      <c r="I695" s="76">
        <v>0</v>
      </c>
      <c r="J695" s="76">
        <v>0</v>
      </c>
      <c r="K695" s="76">
        <v>0</v>
      </c>
      <c r="L695" s="76">
        <v>0</v>
      </c>
      <c r="M695" s="76">
        <v>0</v>
      </c>
      <c r="N695" s="76">
        <v>0</v>
      </c>
      <c r="O695" s="76">
        <v>0</v>
      </c>
      <c r="P695" s="76">
        <v>0</v>
      </c>
      <c r="V695" s="121">
        <v>0</v>
      </c>
      <c r="Y695" s="20"/>
      <c r="Z695" s="76"/>
      <c r="AA695" s="203"/>
      <c r="AB695" s="76"/>
      <c r="AC695" s="76"/>
      <c r="AD695" s="76"/>
      <c r="AE695" s="76"/>
      <c r="AF695" s="76"/>
      <c r="AG695" s="76"/>
      <c r="AH695" s="76"/>
      <c r="AM695">
        <v>49</v>
      </c>
      <c r="AN695" t="s">
        <v>212</v>
      </c>
      <c r="AP695" s="22">
        <v>0</v>
      </c>
      <c r="AQ695" s="22">
        <v>0</v>
      </c>
      <c r="AR695" s="22">
        <v>0</v>
      </c>
      <c r="AS695" s="22">
        <v>0</v>
      </c>
      <c r="AT695" s="22">
        <v>0</v>
      </c>
      <c r="AU695" s="22">
        <v>0</v>
      </c>
      <c r="AV695" s="22">
        <v>0</v>
      </c>
      <c r="AW695" s="22">
        <v>0</v>
      </c>
      <c r="AX695" s="22">
        <v>0</v>
      </c>
      <c r="AY695" s="22">
        <v>0</v>
      </c>
      <c r="BE695" t="s">
        <v>212</v>
      </c>
      <c r="BG695" s="22">
        <v>0</v>
      </c>
      <c r="BH695" s="22">
        <v>0</v>
      </c>
      <c r="BI695" s="22">
        <v>0</v>
      </c>
      <c r="BJ695" s="22">
        <v>0</v>
      </c>
      <c r="BK695" s="22">
        <v>0</v>
      </c>
      <c r="BL695" s="22">
        <v>0</v>
      </c>
      <c r="BM695" s="22">
        <v>0</v>
      </c>
      <c r="BN695" s="22">
        <v>0</v>
      </c>
      <c r="BO695" s="22">
        <v>0</v>
      </c>
      <c r="BP695" s="22">
        <v>0</v>
      </c>
    </row>
    <row r="696" spans="1:68" x14ac:dyDescent="0.35">
      <c r="A696" s="96">
        <v>50</v>
      </c>
      <c r="B696" s="96">
        <v>4</v>
      </c>
      <c r="C696" s="96" t="s">
        <v>585</v>
      </c>
      <c r="E696" s="79" t="s">
        <v>212</v>
      </c>
      <c r="F696" s="87">
        <v>0.03</v>
      </c>
      <c r="H696" s="76">
        <v>0</v>
      </c>
      <c r="I696" s="76">
        <v>0</v>
      </c>
      <c r="J696" s="76">
        <v>0</v>
      </c>
      <c r="K696" s="76">
        <v>0</v>
      </c>
      <c r="L696" s="76">
        <v>0</v>
      </c>
      <c r="M696" s="76">
        <v>36</v>
      </c>
      <c r="N696" s="76">
        <v>73.08</v>
      </c>
      <c r="O696" s="76">
        <v>111.2724</v>
      </c>
      <c r="P696" s="76">
        <v>150.61057199999999</v>
      </c>
      <c r="V696" s="121">
        <v>0</v>
      </c>
      <c r="Y696" s="20"/>
      <c r="Z696" s="76"/>
      <c r="AA696" s="203"/>
      <c r="AB696" s="76"/>
      <c r="AC696" s="76"/>
      <c r="AD696" s="76"/>
      <c r="AE696" s="76"/>
      <c r="AF696" s="76"/>
      <c r="AG696" s="76"/>
      <c r="AH696" s="76"/>
      <c r="AM696">
        <v>50</v>
      </c>
      <c r="AN696" t="s">
        <v>212</v>
      </c>
      <c r="AP696" s="22">
        <v>0</v>
      </c>
      <c r="AQ696" s="22">
        <v>0</v>
      </c>
      <c r="AR696" s="22">
        <v>0</v>
      </c>
      <c r="AS696" s="22">
        <v>0</v>
      </c>
      <c r="AT696" s="22">
        <v>0</v>
      </c>
      <c r="AU696" s="22">
        <v>0</v>
      </c>
      <c r="AV696" s="22">
        <v>36</v>
      </c>
      <c r="AW696" s="22">
        <v>73.08</v>
      </c>
      <c r="AX696" s="22">
        <v>111.2724</v>
      </c>
      <c r="AY696" s="22">
        <v>150.61057199999999</v>
      </c>
      <c r="BE696" t="s">
        <v>212</v>
      </c>
      <c r="BG696" s="22">
        <v>0</v>
      </c>
      <c r="BH696" s="22">
        <v>0</v>
      </c>
      <c r="BI696" s="22">
        <v>0</v>
      </c>
      <c r="BJ696" s="22">
        <v>0</v>
      </c>
      <c r="BK696" s="22">
        <v>0</v>
      </c>
      <c r="BL696" s="22">
        <v>0</v>
      </c>
      <c r="BM696" s="22">
        <v>36</v>
      </c>
      <c r="BN696" s="22">
        <v>73.08</v>
      </c>
      <c r="BO696" s="22">
        <v>111.2724</v>
      </c>
      <c r="BP696" s="22">
        <v>150.61057199999999</v>
      </c>
    </row>
    <row r="697" spans="1:68" x14ac:dyDescent="0.35">
      <c r="A697" s="96">
        <v>51</v>
      </c>
      <c r="B697" s="96">
        <v>4</v>
      </c>
      <c r="C697" s="96" t="s">
        <v>234</v>
      </c>
      <c r="E697" s="79" t="s">
        <v>212</v>
      </c>
      <c r="F697" s="87">
        <v>0</v>
      </c>
      <c r="H697" s="76">
        <v>0</v>
      </c>
      <c r="I697" s="76">
        <v>0</v>
      </c>
      <c r="J697" s="76">
        <v>0</v>
      </c>
      <c r="K697" s="76">
        <v>0</v>
      </c>
      <c r="L697" s="76">
        <v>0</v>
      </c>
      <c r="M697" s="76">
        <v>0</v>
      </c>
      <c r="N697" s="76">
        <v>0</v>
      </c>
      <c r="O697" s="76">
        <v>0</v>
      </c>
      <c r="P697" s="76">
        <v>0</v>
      </c>
      <c r="V697" s="121">
        <v>0</v>
      </c>
      <c r="Y697" s="20"/>
      <c r="Z697" s="76"/>
      <c r="AA697" s="203"/>
      <c r="AB697" s="76"/>
      <c r="AC697" s="76"/>
      <c r="AD697" s="76"/>
      <c r="AE697" s="76"/>
      <c r="AF697" s="76"/>
      <c r="AG697" s="76"/>
      <c r="AH697" s="76"/>
      <c r="AM697">
        <v>51</v>
      </c>
      <c r="AN697" t="s">
        <v>212</v>
      </c>
      <c r="AP697" s="22">
        <v>0</v>
      </c>
      <c r="AQ697" s="22">
        <v>0</v>
      </c>
      <c r="AR697" s="22">
        <v>0</v>
      </c>
      <c r="AS697" s="22">
        <v>0</v>
      </c>
      <c r="AT697" s="22">
        <v>0</v>
      </c>
      <c r="AU697" s="22">
        <v>0</v>
      </c>
      <c r="AV697" s="22">
        <v>0</v>
      </c>
      <c r="AW697" s="22">
        <v>0</v>
      </c>
      <c r="AX697" s="22">
        <v>0</v>
      </c>
      <c r="AY697" s="22">
        <v>0</v>
      </c>
      <c r="BE697" t="s">
        <v>212</v>
      </c>
      <c r="BG697" s="22">
        <v>0</v>
      </c>
      <c r="BH697" s="22">
        <v>0</v>
      </c>
      <c r="BI697" s="22">
        <v>0</v>
      </c>
      <c r="BJ697" s="22">
        <v>0</v>
      </c>
      <c r="BK697" s="22">
        <v>0</v>
      </c>
      <c r="BL697" s="22">
        <v>0</v>
      </c>
      <c r="BM697" s="22">
        <v>0</v>
      </c>
      <c r="BN697" s="22">
        <v>0</v>
      </c>
      <c r="BO697" s="22">
        <v>0</v>
      </c>
      <c r="BP697" s="22">
        <v>0</v>
      </c>
    </row>
    <row r="698" spans="1:68" x14ac:dyDescent="0.35">
      <c r="A698" s="96">
        <v>52</v>
      </c>
      <c r="B698" s="96">
        <v>4</v>
      </c>
      <c r="C698" s="96" t="s">
        <v>584</v>
      </c>
      <c r="E698" s="79" t="s">
        <v>212</v>
      </c>
      <c r="F698" s="87">
        <v>0</v>
      </c>
      <c r="H698" s="76">
        <v>0</v>
      </c>
      <c r="I698" s="76">
        <v>0</v>
      </c>
      <c r="J698" s="76">
        <v>0</v>
      </c>
      <c r="K698" s="76">
        <v>0</v>
      </c>
      <c r="L698" s="76">
        <v>0</v>
      </c>
      <c r="M698" s="76">
        <v>0</v>
      </c>
      <c r="N698" s="76">
        <v>0</v>
      </c>
      <c r="O698" s="76">
        <v>0</v>
      </c>
      <c r="P698" s="76">
        <v>0</v>
      </c>
      <c r="V698" s="121">
        <v>0</v>
      </c>
      <c r="Y698" s="20"/>
      <c r="Z698" s="76"/>
      <c r="AA698" s="203"/>
      <c r="AB698" s="76"/>
      <c r="AC698" s="76"/>
      <c r="AD698" s="76"/>
      <c r="AE698" s="76"/>
      <c r="AF698" s="76"/>
      <c r="AG698" s="76"/>
      <c r="AH698" s="76"/>
      <c r="AM698">
        <v>52</v>
      </c>
      <c r="AN698" t="s">
        <v>212</v>
      </c>
      <c r="AP698" s="22">
        <v>0</v>
      </c>
      <c r="AQ698" s="22">
        <v>0</v>
      </c>
      <c r="AR698" s="22">
        <v>0</v>
      </c>
      <c r="AS698" s="22">
        <v>0</v>
      </c>
      <c r="AT698" s="22">
        <v>0</v>
      </c>
      <c r="AU698" s="22">
        <v>0</v>
      </c>
      <c r="AV698" s="22">
        <v>0</v>
      </c>
      <c r="AW698" s="22">
        <v>0</v>
      </c>
      <c r="AX698" s="22">
        <v>0</v>
      </c>
      <c r="AY698" s="22">
        <v>0</v>
      </c>
      <c r="BE698" t="s">
        <v>212</v>
      </c>
      <c r="BG698" s="22">
        <v>0</v>
      </c>
      <c r="BH698" s="22">
        <v>0</v>
      </c>
      <c r="BI698" s="22">
        <v>0</v>
      </c>
      <c r="BJ698" s="22">
        <v>0</v>
      </c>
      <c r="BK698" s="22">
        <v>0</v>
      </c>
      <c r="BL698" s="22">
        <v>0</v>
      </c>
      <c r="BM698" s="22">
        <v>0</v>
      </c>
      <c r="BN698" s="22">
        <v>0</v>
      </c>
      <c r="BO698" s="22">
        <v>0</v>
      </c>
      <c r="BP698" s="22">
        <v>0</v>
      </c>
    </row>
    <row r="699" spans="1:68" x14ac:dyDescent="0.35">
      <c r="A699" s="96">
        <v>53</v>
      </c>
      <c r="B699" s="96">
        <v>4</v>
      </c>
      <c r="C699" s="96" t="s">
        <v>235</v>
      </c>
      <c r="E699" s="79" t="s">
        <v>212</v>
      </c>
      <c r="F699" s="87">
        <v>0</v>
      </c>
      <c r="H699" s="76">
        <v>0</v>
      </c>
      <c r="I699" s="76">
        <v>0</v>
      </c>
      <c r="J699" s="76">
        <v>0</v>
      </c>
      <c r="K699" s="76">
        <v>0</v>
      </c>
      <c r="L699" s="76">
        <v>0</v>
      </c>
      <c r="M699" s="76">
        <v>0</v>
      </c>
      <c r="N699" s="76">
        <v>0</v>
      </c>
      <c r="O699" s="76">
        <v>0</v>
      </c>
      <c r="P699" s="76">
        <v>0</v>
      </c>
      <c r="V699" s="121">
        <v>0</v>
      </c>
      <c r="Y699" s="20"/>
      <c r="Z699" s="76"/>
      <c r="AA699" s="203"/>
      <c r="AB699" s="76"/>
      <c r="AC699" s="76"/>
      <c r="AD699" s="76"/>
      <c r="AE699" s="76"/>
      <c r="AF699" s="76"/>
      <c r="AG699" s="76"/>
      <c r="AH699" s="76"/>
      <c r="AM699">
        <v>53</v>
      </c>
      <c r="AN699" t="s">
        <v>212</v>
      </c>
      <c r="AP699" s="22">
        <v>0</v>
      </c>
      <c r="AQ699" s="22">
        <v>0</v>
      </c>
      <c r="AR699" s="22">
        <v>0</v>
      </c>
      <c r="AS699" s="22">
        <v>0</v>
      </c>
      <c r="AT699" s="22">
        <v>0</v>
      </c>
      <c r="AU699" s="22">
        <v>0</v>
      </c>
      <c r="AV699" s="22">
        <v>0</v>
      </c>
      <c r="AW699" s="22">
        <v>0</v>
      </c>
      <c r="AX699" s="22">
        <v>0</v>
      </c>
      <c r="AY699" s="22">
        <v>0</v>
      </c>
      <c r="BE699" t="s">
        <v>212</v>
      </c>
      <c r="BG699" s="22">
        <v>0</v>
      </c>
      <c r="BH699" s="22">
        <v>0</v>
      </c>
      <c r="BI699" s="22">
        <v>0</v>
      </c>
      <c r="BJ699" s="22">
        <v>0</v>
      </c>
      <c r="BK699" s="22">
        <v>0</v>
      </c>
      <c r="BL699" s="22">
        <v>0</v>
      </c>
      <c r="BM699" s="22">
        <v>0</v>
      </c>
      <c r="BN699" s="22">
        <v>0</v>
      </c>
      <c r="BO699" s="22">
        <v>0</v>
      </c>
      <c r="BP699" s="22">
        <v>0</v>
      </c>
    </row>
    <row r="700" spans="1:68" x14ac:dyDescent="0.35">
      <c r="A700" s="96">
        <v>54</v>
      </c>
      <c r="B700" s="96">
        <v>4</v>
      </c>
      <c r="C700" s="96" t="s">
        <v>234</v>
      </c>
      <c r="E700" s="79" t="s">
        <v>212</v>
      </c>
      <c r="F700" s="87">
        <v>0</v>
      </c>
      <c r="H700" s="76">
        <v>0</v>
      </c>
      <c r="I700" s="76">
        <v>0</v>
      </c>
      <c r="J700" s="76">
        <v>0</v>
      </c>
      <c r="K700" s="76">
        <v>0</v>
      </c>
      <c r="L700" s="76">
        <v>0</v>
      </c>
      <c r="M700" s="76">
        <v>0</v>
      </c>
      <c r="N700" s="76">
        <v>0</v>
      </c>
      <c r="O700" s="76">
        <v>0</v>
      </c>
      <c r="P700" s="76">
        <v>0</v>
      </c>
      <c r="V700" s="121">
        <v>0</v>
      </c>
      <c r="Y700" s="20"/>
      <c r="Z700" s="76"/>
      <c r="AA700" s="203"/>
      <c r="AB700" s="76"/>
      <c r="AC700" s="76"/>
      <c r="AD700" s="76"/>
      <c r="AE700" s="76"/>
      <c r="AF700" s="76"/>
      <c r="AG700" s="76"/>
      <c r="AH700" s="76"/>
      <c r="AM700">
        <v>54</v>
      </c>
      <c r="AN700" t="s">
        <v>212</v>
      </c>
      <c r="AP700" s="22">
        <v>0</v>
      </c>
      <c r="AQ700" s="22">
        <v>0</v>
      </c>
      <c r="AR700" s="22">
        <v>0</v>
      </c>
      <c r="AS700" s="22">
        <v>0</v>
      </c>
      <c r="AT700" s="22">
        <v>0</v>
      </c>
      <c r="AU700" s="22">
        <v>0</v>
      </c>
      <c r="AV700" s="22">
        <v>0</v>
      </c>
      <c r="AW700" s="22">
        <v>0</v>
      </c>
      <c r="AX700" s="22">
        <v>0</v>
      </c>
      <c r="AY700" s="22">
        <v>0</v>
      </c>
      <c r="BE700" t="s">
        <v>212</v>
      </c>
      <c r="BG700" s="22">
        <v>0</v>
      </c>
      <c r="BH700" s="22">
        <v>0</v>
      </c>
      <c r="BI700" s="22">
        <v>0</v>
      </c>
      <c r="BJ700" s="22">
        <v>0</v>
      </c>
      <c r="BK700" s="22">
        <v>0</v>
      </c>
      <c r="BL700" s="22">
        <v>0</v>
      </c>
      <c r="BM700" s="22">
        <v>0</v>
      </c>
      <c r="BN700" s="22">
        <v>0</v>
      </c>
      <c r="BO700" s="22">
        <v>0</v>
      </c>
      <c r="BP700" s="22">
        <v>0</v>
      </c>
    </row>
    <row r="701" spans="1:68" x14ac:dyDescent="0.35">
      <c r="A701" s="96">
        <v>55</v>
      </c>
      <c r="B701" s="96">
        <v>4</v>
      </c>
      <c r="C701" s="96" t="s">
        <v>529</v>
      </c>
      <c r="E701" s="79" t="s">
        <v>212</v>
      </c>
      <c r="F701" s="87">
        <v>0</v>
      </c>
      <c r="H701" s="76">
        <v>0</v>
      </c>
      <c r="I701" s="76">
        <v>0</v>
      </c>
      <c r="J701" s="76">
        <v>0</v>
      </c>
      <c r="K701" s="76">
        <v>0</v>
      </c>
      <c r="L701" s="76">
        <v>0</v>
      </c>
      <c r="M701" s="76">
        <v>0</v>
      </c>
      <c r="N701" s="76">
        <v>0</v>
      </c>
      <c r="O701" s="76">
        <v>0</v>
      </c>
      <c r="P701" s="76">
        <v>0</v>
      </c>
      <c r="V701" s="121">
        <v>0</v>
      </c>
      <c r="Y701" s="20"/>
      <c r="Z701" s="76"/>
      <c r="AA701" s="203"/>
      <c r="AB701" s="76"/>
      <c r="AC701" s="76"/>
      <c r="AD701" s="76"/>
      <c r="AE701" s="76"/>
      <c r="AF701" s="76"/>
      <c r="AG701" s="76"/>
      <c r="AH701" s="76"/>
      <c r="AM701">
        <v>55</v>
      </c>
      <c r="AN701" t="s">
        <v>212</v>
      </c>
      <c r="AP701" s="22">
        <v>0</v>
      </c>
      <c r="AQ701" s="22">
        <v>0</v>
      </c>
      <c r="AR701" s="22">
        <v>0</v>
      </c>
      <c r="AS701" s="22">
        <v>0</v>
      </c>
      <c r="AT701" s="22">
        <v>0</v>
      </c>
      <c r="AU701" s="22">
        <v>0</v>
      </c>
      <c r="AV701" s="22">
        <v>0</v>
      </c>
      <c r="AW701" s="22">
        <v>0</v>
      </c>
      <c r="AX701" s="22">
        <v>0</v>
      </c>
      <c r="AY701" s="22">
        <v>0</v>
      </c>
      <c r="BE701" t="s">
        <v>212</v>
      </c>
      <c r="BG701" s="22">
        <v>0</v>
      </c>
      <c r="BH701" s="22">
        <v>0</v>
      </c>
      <c r="BI701" s="22">
        <v>0</v>
      </c>
      <c r="BJ701" s="22">
        <v>0</v>
      </c>
      <c r="BK701" s="22">
        <v>0</v>
      </c>
      <c r="BL701" s="22">
        <v>0</v>
      </c>
      <c r="BM701" s="22">
        <v>0</v>
      </c>
      <c r="BN701" s="22">
        <v>0</v>
      </c>
      <c r="BO701" s="22">
        <v>0</v>
      </c>
      <c r="BP701" s="22">
        <v>0</v>
      </c>
    </row>
    <row r="702" spans="1:68" x14ac:dyDescent="0.35">
      <c r="A702" s="96">
        <v>56</v>
      </c>
      <c r="B702" s="96">
        <v>4</v>
      </c>
      <c r="C702" s="96" t="s">
        <v>234</v>
      </c>
      <c r="E702" s="79" t="s">
        <v>212</v>
      </c>
      <c r="F702" s="87">
        <v>0</v>
      </c>
      <c r="H702" s="76">
        <v>0</v>
      </c>
      <c r="I702" s="76">
        <v>0</v>
      </c>
      <c r="J702" s="76">
        <v>0</v>
      </c>
      <c r="K702" s="76">
        <v>0</v>
      </c>
      <c r="L702" s="76">
        <v>0</v>
      </c>
      <c r="M702" s="76">
        <v>0</v>
      </c>
      <c r="N702" s="76">
        <v>0</v>
      </c>
      <c r="O702" s="76">
        <v>0</v>
      </c>
      <c r="P702" s="76">
        <v>0</v>
      </c>
      <c r="V702" s="121">
        <v>0</v>
      </c>
      <c r="Y702" s="20"/>
      <c r="Z702" s="76"/>
      <c r="AA702" s="203"/>
      <c r="AB702" s="76"/>
      <c r="AC702" s="76"/>
      <c r="AD702" s="76"/>
      <c r="AE702" s="76"/>
      <c r="AF702" s="76"/>
      <c r="AG702" s="76"/>
      <c r="AH702" s="76"/>
      <c r="AM702">
        <v>56</v>
      </c>
      <c r="AN702" t="s">
        <v>212</v>
      </c>
      <c r="AP702" s="22">
        <v>0</v>
      </c>
      <c r="AQ702" s="22">
        <v>0</v>
      </c>
      <c r="AR702" s="22">
        <v>0</v>
      </c>
      <c r="AS702" s="22">
        <v>0</v>
      </c>
      <c r="AT702" s="22">
        <v>0</v>
      </c>
      <c r="AU702" s="22">
        <v>0</v>
      </c>
      <c r="AV702" s="22">
        <v>0</v>
      </c>
      <c r="AW702" s="22">
        <v>0</v>
      </c>
      <c r="AX702" s="22">
        <v>0</v>
      </c>
      <c r="AY702" s="22">
        <v>0</v>
      </c>
      <c r="BE702" t="s">
        <v>212</v>
      </c>
      <c r="BG702" s="22">
        <v>0</v>
      </c>
      <c r="BH702" s="22">
        <v>0</v>
      </c>
      <c r="BI702" s="22">
        <v>0</v>
      </c>
      <c r="BJ702" s="22">
        <v>0</v>
      </c>
      <c r="BK702" s="22">
        <v>0</v>
      </c>
      <c r="BL702" s="22">
        <v>0</v>
      </c>
      <c r="BM702" s="22">
        <v>0</v>
      </c>
      <c r="BN702" s="22">
        <v>0</v>
      </c>
      <c r="BO702" s="22">
        <v>0</v>
      </c>
      <c r="BP702" s="22">
        <v>0</v>
      </c>
    </row>
    <row r="703" spans="1:68" x14ac:dyDescent="0.35">
      <c r="A703" s="96">
        <v>57</v>
      </c>
      <c r="B703" s="96">
        <v>4</v>
      </c>
      <c r="C703" s="96" t="s">
        <v>234</v>
      </c>
      <c r="E703" s="79" t="s">
        <v>212</v>
      </c>
      <c r="F703" s="87">
        <v>0</v>
      </c>
      <c r="H703" s="76">
        <v>0</v>
      </c>
      <c r="I703" s="76">
        <v>0</v>
      </c>
      <c r="J703" s="76">
        <v>0</v>
      </c>
      <c r="K703" s="76">
        <v>0</v>
      </c>
      <c r="L703" s="76">
        <v>0</v>
      </c>
      <c r="M703" s="76">
        <v>0</v>
      </c>
      <c r="N703" s="76">
        <v>0</v>
      </c>
      <c r="O703" s="76">
        <v>0</v>
      </c>
      <c r="P703" s="76">
        <v>0</v>
      </c>
      <c r="V703" s="121">
        <v>0</v>
      </c>
      <c r="Y703" s="20"/>
      <c r="Z703" s="76"/>
      <c r="AA703" s="203"/>
      <c r="AB703" s="76"/>
      <c r="AC703" s="76"/>
      <c r="AD703" s="76"/>
      <c r="AE703" s="76"/>
      <c r="AF703" s="76"/>
      <c r="AG703" s="76"/>
      <c r="AH703" s="76"/>
      <c r="AM703">
        <v>57</v>
      </c>
      <c r="AN703" t="s">
        <v>212</v>
      </c>
      <c r="AP703" s="22">
        <v>0</v>
      </c>
      <c r="AQ703" s="22">
        <v>0</v>
      </c>
      <c r="AR703" s="22">
        <v>0</v>
      </c>
      <c r="AS703" s="22">
        <v>0</v>
      </c>
      <c r="AT703" s="22">
        <v>0</v>
      </c>
      <c r="AU703" s="22">
        <v>0</v>
      </c>
      <c r="AV703" s="22">
        <v>0</v>
      </c>
      <c r="AW703" s="22">
        <v>0</v>
      </c>
      <c r="AX703" s="22">
        <v>0</v>
      </c>
      <c r="AY703" s="22">
        <v>0</v>
      </c>
      <c r="BE703" t="s">
        <v>212</v>
      </c>
      <c r="BG703" s="22">
        <v>0</v>
      </c>
      <c r="BH703" s="22">
        <v>0</v>
      </c>
      <c r="BI703" s="22">
        <v>0</v>
      </c>
      <c r="BJ703" s="22">
        <v>0</v>
      </c>
      <c r="BK703" s="22">
        <v>0</v>
      </c>
      <c r="BL703" s="22">
        <v>0</v>
      </c>
      <c r="BM703" s="22">
        <v>0</v>
      </c>
      <c r="BN703" s="22">
        <v>0</v>
      </c>
      <c r="BO703" s="22">
        <v>0</v>
      </c>
      <c r="BP703" s="22">
        <v>0</v>
      </c>
    </row>
    <row r="704" spans="1:68" x14ac:dyDescent="0.35">
      <c r="A704" s="96">
        <v>58</v>
      </c>
      <c r="B704" s="96">
        <v>4</v>
      </c>
      <c r="C704" s="96" t="s">
        <v>251</v>
      </c>
      <c r="E704" s="79" t="s">
        <v>212</v>
      </c>
      <c r="F704" s="87">
        <v>0</v>
      </c>
      <c r="H704" s="76">
        <v>0</v>
      </c>
      <c r="I704" s="76">
        <v>0</v>
      </c>
      <c r="J704" s="76">
        <v>0</v>
      </c>
      <c r="K704" s="76">
        <v>0</v>
      </c>
      <c r="L704" s="76">
        <v>0</v>
      </c>
      <c r="M704" s="76">
        <v>0</v>
      </c>
      <c r="N704" s="76">
        <v>0</v>
      </c>
      <c r="O704" s="76">
        <v>0</v>
      </c>
      <c r="P704" s="76">
        <v>0</v>
      </c>
      <c r="V704" s="121">
        <v>0</v>
      </c>
      <c r="Y704" s="20"/>
      <c r="Z704" s="76"/>
      <c r="AA704" s="203"/>
      <c r="AB704" s="76"/>
      <c r="AC704" s="76"/>
      <c r="AD704" s="76"/>
      <c r="AE704" s="76"/>
      <c r="AF704" s="76"/>
      <c r="AG704" s="76"/>
      <c r="AH704" s="76"/>
      <c r="AM704">
        <v>58</v>
      </c>
      <c r="AN704" t="s">
        <v>212</v>
      </c>
      <c r="AP704" s="22">
        <v>0</v>
      </c>
      <c r="AQ704" s="22">
        <v>0</v>
      </c>
      <c r="AR704" s="22">
        <v>0</v>
      </c>
      <c r="AS704" s="22">
        <v>0</v>
      </c>
      <c r="AT704" s="22">
        <v>0</v>
      </c>
      <c r="AU704" s="22">
        <v>0</v>
      </c>
      <c r="AV704" s="22">
        <v>0</v>
      </c>
      <c r="AW704" s="22">
        <v>0</v>
      </c>
      <c r="AX704" s="22">
        <v>0</v>
      </c>
      <c r="AY704" s="22">
        <v>0</v>
      </c>
      <c r="BE704" t="s">
        <v>212</v>
      </c>
      <c r="BG704" s="22">
        <v>0</v>
      </c>
      <c r="BH704" s="22">
        <v>0</v>
      </c>
      <c r="BI704" s="22">
        <v>0</v>
      </c>
      <c r="BJ704" s="22">
        <v>0</v>
      </c>
      <c r="BK704" s="22">
        <v>0</v>
      </c>
      <c r="BL704" s="22">
        <v>0</v>
      </c>
      <c r="BM704" s="22">
        <v>0</v>
      </c>
      <c r="BN704" s="22">
        <v>0</v>
      </c>
      <c r="BO704" s="22">
        <v>0</v>
      </c>
      <c r="BP704" s="22">
        <v>0</v>
      </c>
    </row>
    <row r="705" spans="1:68" x14ac:dyDescent="0.35">
      <c r="A705" s="96">
        <v>59</v>
      </c>
      <c r="B705" s="96">
        <v>4</v>
      </c>
      <c r="C705" s="96" t="s">
        <v>251</v>
      </c>
      <c r="E705" s="79" t="s">
        <v>212</v>
      </c>
      <c r="F705" s="87">
        <v>0</v>
      </c>
      <c r="H705" s="76">
        <v>0</v>
      </c>
      <c r="I705" s="76">
        <v>0</v>
      </c>
      <c r="J705" s="76">
        <v>0</v>
      </c>
      <c r="K705" s="76">
        <v>0</v>
      </c>
      <c r="L705" s="76">
        <v>0</v>
      </c>
      <c r="M705" s="76">
        <v>0</v>
      </c>
      <c r="N705" s="76">
        <v>0</v>
      </c>
      <c r="O705" s="76">
        <v>0</v>
      </c>
      <c r="P705" s="76">
        <v>0</v>
      </c>
      <c r="V705" s="121">
        <v>0</v>
      </c>
      <c r="Y705" s="20"/>
      <c r="Z705" s="76"/>
      <c r="AA705" s="203"/>
      <c r="AB705" s="76"/>
      <c r="AC705" s="76"/>
      <c r="AD705" s="76"/>
      <c r="AE705" s="76"/>
      <c r="AF705" s="76"/>
      <c r="AG705" s="76"/>
      <c r="AH705" s="76"/>
      <c r="AM705">
        <v>59</v>
      </c>
      <c r="AN705" t="s">
        <v>212</v>
      </c>
      <c r="AP705" s="22">
        <v>0</v>
      </c>
      <c r="AQ705" s="22">
        <v>0</v>
      </c>
      <c r="AR705" s="22">
        <v>0</v>
      </c>
      <c r="AS705" s="22">
        <v>0</v>
      </c>
      <c r="AT705" s="22">
        <v>0</v>
      </c>
      <c r="AU705" s="22">
        <v>0</v>
      </c>
      <c r="AV705" s="22">
        <v>0</v>
      </c>
      <c r="AW705" s="22">
        <v>0</v>
      </c>
      <c r="AX705" s="22">
        <v>0</v>
      </c>
      <c r="AY705" s="22">
        <v>0</v>
      </c>
      <c r="BE705" t="s">
        <v>212</v>
      </c>
      <c r="BG705" s="22">
        <v>0</v>
      </c>
      <c r="BH705" s="22">
        <v>0</v>
      </c>
      <c r="BI705" s="22">
        <v>0</v>
      </c>
      <c r="BJ705" s="22">
        <v>0</v>
      </c>
      <c r="BK705" s="22">
        <v>0</v>
      </c>
      <c r="BL705" s="22">
        <v>0</v>
      </c>
      <c r="BM705" s="22">
        <v>0</v>
      </c>
      <c r="BN705" s="22">
        <v>0</v>
      </c>
      <c r="BO705" s="22">
        <v>0</v>
      </c>
      <c r="BP705" s="22">
        <v>0</v>
      </c>
    </row>
    <row r="706" spans="1:68" x14ac:dyDescent="0.35">
      <c r="A706" s="96">
        <v>60</v>
      </c>
      <c r="B706" s="96">
        <v>4</v>
      </c>
      <c r="C706" s="96" t="s">
        <v>235</v>
      </c>
      <c r="E706" s="79" t="s">
        <v>212</v>
      </c>
      <c r="F706" s="87">
        <v>0</v>
      </c>
      <c r="H706" s="76">
        <v>0</v>
      </c>
      <c r="I706" s="76">
        <v>0</v>
      </c>
      <c r="J706" s="76">
        <v>0</v>
      </c>
      <c r="K706" s="76">
        <v>0</v>
      </c>
      <c r="L706" s="76">
        <v>0</v>
      </c>
      <c r="M706" s="76">
        <v>0</v>
      </c>
      <c r="N706" s="76">
        <v>0</v>
      </c>
      <c r="O706" s="76">
        <v>0</v>
      </c>
      <c r="P706" s="76">
        <v>0</v>
      </c>
      <c r="V706" s="121">
        <v>0</v>
      </c>
      <c r="Y706" s="20"/>
      <c r="Z706" s="76"/>
      <c r="AA706" s="203"/>
      <c r="AB706" s="76"/>
      <c r="AC706" s="76"/>
      <c r="AD706" s="76"/>
      <c r="AE706" s="76"/>
      <c r="AF706" s="76"/>
      <c r="AG706" s="76"/>
      <c r="AH706" s="76"/>
      <c r="AM706">
        <v>60</v>
      </c>
      <c r="AN706" t="s">
        <v>212</v>
      </c>
      <c r="AP706" s="22">
        <v>0</v>
      </c>
      <c r="AQ706" s="22">
        <v>0</v>
      </c>
      <c r="AR706" s="22">
        <v>0</v>
      </c>
      <c r="AS706" s="22">
        <v>0</v>
      </c>
      <c r="AT706" s="22">
        <v>0</v>
      </c>
      <c r="AU706" s="22">
        <v>0</v>
      </c>
      <c r="AV706" s="22">
        <v>0</v>
      </c>
      <c r="AW706" s="22">
        <v>0</v>
      </c>
      <c r="AX706" s="22">
        <v>0</v>
      </c>
      <c r="AY706" s="22">
        <v>0</v>
      </c>
      <c r="BE706" t="s">
        <v>212</v>
      </c>
      <c r="BG706" s="22">
        <v>0</v>
      </c>
      <c r="BH706" s="22">
        <v>0</v>
      </c>
      <c r="BI706" s="22">
        <v>0</v>
      </c>
      <c r="BJ706" s="22">
        <v>0</v>
      </c>
      <c r="BK706" s="22">
        <v>0</v>
      </c>
      <c r="BL706" s="22">
        <v>0</v>
      </c>
      <c r="BM706" s="22">
        <v>0</v>
      </c>
      <c r="BN706" s="22">
        <v>0</v>
      </c>
      <c r="BO706" s="22">
        <v>0</v>
      </c>
      <c r="BP706" s="22">
        <v>0</v>
      </c>
    </row>
    <row r="707" spans="1:68" x14ac:dyDescent="0.35">
      <c r="A707" s="96">
        <v>61</v>
      </c>
      <c r="B707" s="96">
        <v>5</v>
      </c>
      <c r="C707" s="96" t="s">
        <v>585</v>
      </c>
      <c r="E707" s="79" t="s">
        <v>212</v>
      </c>
      <c r="F707" s="87">
        <v>0.05</v>
      </c>
      <c r="H707" s="76">
        <v>0</v>
      </c>
      <c r="I707" s="76">
        <v>0</v>
      </c>
      <c r="J707" s="76">
        <v>0</v>
      </c>
      <c r="K707" s="76">
        <v>0</v>
      </c>
      <c r="L707" s="76">
        <v>0</v>
      </c>
      <c r="M707" s="76">
        <v>0</v>
      </c>
      <c r="N707" s="76">
        <v>80</v>
      </c>
      <c r="O707" s="76">
        <v>164</v>
      </c>
      <c r="P707" s="76">
        <v>252.2</v>
      </c>
      <c r="V707" s="121">
        <v>0</v>
      </c>
      <c r="Y707" s="20"/>
      <c r="Z707" s="76"/>
      <c r="AA707" s="203"/>
      <c r="AB707" s="76"/>
      <c r="AC707" s="76"/>
      <c r="AD707" s="76"/>
      <c r="AE707" s="76"/>
      <c r="AF707" s="76"/>
      <c r="AG707" s="76"/>
      <c r="AH707" s="76"/>
      <c r="AM707">
        <v>61</v>
      </c>
      <c r="AN707" t="s">
        <v>212</v>
      </c>
      <c r="AP707" s="22">
        <v>0</v>
      </c>
      <c r="AQ707" s="22">
        <v>0</v>
      </c>
      <c r="AR707" s="22">
        <v>0</v>
      </c>
      <c r="AS707" s="22">
        <v>0</v>
      </c>
      <c r="AT707" s="22">
        <v>0</v>
      </c>
      <c r="AU707" s="22">
        <v>0</v>
      </c>
      <c r="AV707" s="22">
        <v>0</v>
      </c>
      <c r="AW707" s="22">
        <v>80</v>
      </c>
      <c r="AX707" s="22">
        <v>164</v>
      </c>
      <c r="AY707" s="22">
        <v>252.2</v>
      </c>
      <c r="BE707" t="s">
        <v>212</v>
      </c>
      <c r="BG707" s="22">
        <v>0</v>
      </c>
      <c r="BH707" s="22">
        <v>0</v>
      </c>
      <c r="BI707" s="22">
        <v>0</v>
      </c>
      <c r="BJ707" s="22">
        <v>0</v>
      </c>
      <c r="BK707" s="22">
        <v>0</v>
      </c>
      <c r="BL707" s="22">
        <v>0</v>
      </c>
      <c r="BM707" s="22">
        <v>0</v>
      </c>
      <c r="BN707" s="22">
        <v>80</v>
      </c>
      <c r="BO707" s="22">
        <v>164</v>
      </c>
      <c r="BP707" s="22">
        <v>252.2</v>
      </c>
    </row>
    <row r="708" spans="1:68" x14ac:dyDescent="0.35">
      <c r="A708" s="96">
        <v>62</v>
      </c>
      <c r="B708" s="96">
        <v>5</v>
      </c>
      <c r="C708" s="96" t="s">
        <v>585</v>
      </c>
      <c r="E708" s="79" t="s">
        <v>212</v>
      </c>
      <c r="F708" s="87">
        <v>0</v>
      </c>
      <c r="H708" s="76">
        <v>0</v>
      </c>
      <c r="I708" s="76">
        <v>0</v>
      </c>
      <c r="J708" s="76">
        <v>0</v>
      </c>
      <c r="K708" s="76">
        <v>0</v>
      </c>
      <c r="L708" s="76">
        <v>0</v>
      </c>
      <c r="M708" s="76">
        <v>0</v>
      </c>
      <c r="N708" s="76">
        <v>0</v>
      </c>
      <c r="O708" s="76">
        <v>0</v>
      </c>
      <c r="P708" s="76">
        <v>0</v>
      </c>
      <c r="V708" s="121">
        <v>0</v>
      </c>
      <c r="Y708" s="20"/>
      <c r="Z708" s="76"/>
      <c r="AA708" s="203"/>
      <c r="AB708" s="76"/>
      <c r="AC708" s="76"/>
      <c r="AD708" s="76"/>
      <c r="AE708" s="76"/>
      <c r="AF708" s="76"/>
      <c r="AG708" s="76"/>
      <c r="AH708" s="76"/>
      <c r="AM708">
        <v>62</v>
      </c>
      <c r="AN708" t="s">
        <v>212</v>
      </c>
      <c r="AP708" s="22">
        <v>0</v>
      </c>
      <c r="AQ708" s="22">
        <v>0</v>
      </c>
      <c r="AR708" s="22">
        <v>0</v>
      </c>
      <c r="AS708" s="22">
        <v>0</v>
      </c>
      <c r="AT708" s="22">
        <v>0</v>
      </c>
      <c r="AU708" s="22">
        <v>0</v>
      </c>
      <c r="AV708" s="22">
        <v>0</v>
      </c>
      <c r="AW708" s="22">
        <v>0</v>
      </c>
      <c r="AX708" s="22">
        <v>0</v>
      </c>
      <c r="AY708" s="22">
        <v>0</v>
      </c>
      <c r="BE708" t="s">
        <v>212</v>
      </c>
      <c r="BG708" s="22">
        <v>0</v>
      </c>
      <c r="BH708" s="22">
        <v>0</v>
      </c>
      <c r="BI708" s="22">
        <v>0</v>
      </c>
      <c r="BJ708" s="22">
        <v>0</v>
      </c>
      <c r="BK708" s="22">
        <v>0</v>
      </c>
      <c r="BL708" s="22">
        <v>0</v>
      </c>
      <c r="BM708" s="22">
        <v>0</v>
      </c>
      <c r="BN708" s="22">
        <v>0</v>
      </c>
      <c r="BO708" s="22">
        <v>0</v>
      </c>
      <c r="BP708" s="22">
        <v>0</v>
      </c>
    </row>
    <row r="709" spans="1:68" x14ac:dyDescent="0.35">
      <c r="A709" s="96">
        <v>63</v>
      </c>
      <c r="B709" s="96">
        <v>5</v>
      </c>
      <c r="C709" s="96" t="s">
        <v>584</v>
      </c>
      <c r="E709" s="79" t="s">
        <v>212</v>
      </c>
      <c r="F709" s="87">
        <v>0.1</v>
      </c>
      <c r="H709" s="76">
        <v>0</v>
      </c>
      <c r="I709" s="76">
        <v>0</v>
      </c>
      <c r="J709" s="76">
        <v>0</v>
      </c>
      <c r="K709" s="76">
        <v>0</v>
      </c>
      <c r="L709" s="76">
        <v>0</v>
      </c>
      <c r="M709" s="76">
        <v>400</v>
      </c>
      <c r="N709" s="76">
        <v>840</v>
      </c>
      <c r="O709" s="76">
        <v>1324</v>
      </c>
      <c r="P709" s="76">
        <v>1856.4</v>
      </c>
      <c r="V709" s="121">
        <v>0</v>
      </c>
      <c r="Y709" s="20"/>
      <c r="Z709" s="76"/>
      <c r="AA709" s="203"/>
      <c r="AB709" s="76"/>
      <c r="AC709" s="76"/>
      <c r="AD709" s="76"/>
      <c r="AE709" s="76"/>
      <c r="AF709" s="76"/>
      <c r="AG709" s="76"/>
      <c r="AH709" s="76"/>
      <c r="AM709">
        <v>63</v>
      </c>
      <c r="AN709" t="s">
        <v>212</v>
      </c>
      <c r="AP709" s="22">
        <v>0</v>
      </c>
      <c r="AQ709" s="22">
        <v>0</v>
      </c>
      <c r="AR709" s="22">
        <v>0</v>
      </c>
      <c r="AS709" s="22">
        <v>0</v>
      </c>
      <c r="AT709" s="22">
        <v>0</v>
      </c>
      <c r="AU709" s="22">
        <v>0</v>
      </c>
      <c r="AV709" s="22">
        <v>400</v>
      </c>
      <c r="AW709" s="22">
        <v>840</v>
      </c>
      <c r="AX709" s="22">
        <v>1324</v>
      </c>
      <c r="AY709" s="22">
        <v>1856.4</v>
      </c>
      <c r="BE709" t="s">
        <v>212</v>
      </c>
      <c r="BG709" s="22">
        <v>0</v>
      </c>
      <c r="BH709" s="22">
        <v>0</v>
      </c>
      <c r="BI709" s="22">
        <v>0</v>
      </c>
      <c r="BJ709" s="22">
        <v>0</v>
      </c>
      <c r="BK709" s="22">
        <v>0</v>
      </c>
      <c r="BL709" s="22">
        <v>0</v>
      </c>
      <c r="BM709" s="22">
        <v>400</v>
      </c>
      <c r="BN709" s="22">
        <v>840</v>
      </c>
      <c r="BO709" s="22">
        <v>1324</v>
      </c>
      <c r="BP709" s="22">
        <v>1856.4</v>
      </c>
    </row>
    <row r="710" spans="1:68" x14ac:dyDescent="0.35">
      <c r="A710" s="96">
        <v>64</v>
      </c>
      <c r="B710" s="96">
        <v>5</v>
      </c>
      <c r="C710" s="96" t="s">
        <v>585</v>
      </c>
      <c r="E710" s="79" t="s">
        <v>212</v>
      </c>
      <c r="F710" s="87">
        <v>0</v>
      </c>
      <c r="H710" s="76">
        <v>0</v>
      </c>
      <c r="I710" s="76">
        <v>0</v>
      </c>
      <c r="J710" s="76">
        <v>0</v>
      </c>
      <c r="K710" s="76">
        <v>0</v>
      </c>
      <c r="L710" s="76">
        <v>0</v>
      </c>
      <c r="M710" s="76">
        <v>0</v>
      </c>
      <c r="N710" s="76">
        <v>0</v>
      </c>
      <c r="O710" s="76">
        <v>0</v>
      </c>
      <c r="P710" s="76">
        <v>0</v>
      </c>
      <c r="V710" s="121">
        <v>0</v>
      </c>
      <c r="Y710" s="20"/>
      <c r="Z710" s="76"/>
      <c r="AA710" s="203"/>
      <c r="AB710" s="76"/>
      <c r="AC710" s="76"/>
      <c r="AD710" s="76"/>
      <c r="AE710" s="76"/>
      <c r="AF710" s="76"/>
      <c r="AG710" s="76"/>
      <c r="AH710" s="76"/>
      <c r="AM710">
        <v>64</v>
      </c>
      <c r="AN710" t="s">
        <v>212</v>
      </c>
      <c r="AP710" s="22">
        <v>0</v>
      </c>
      <c r="AQ710" s="22">
        <v>0</v>
      </c>
      <c r="AR710" s="22">
        <v>0</v>
      </c>
      <c r="AS710" s="22">
        <v>0</v>
      </c>
      <c r="AT710" s="22">
        <v>0</v>
      </c>
      <c r="AU710" s="22">
        <v>0</v>
      </c>
      <c r="AV710" s="22">
        <v>0</v>
      </c>
      <c r="AW710" s="22">
        <v>0</v>
      </c>
      <c r="AX710" s="22">
        <v>0</v>
      </c>
      <c r="AY710" s="22">
        <v>0</v>
      </c>
      <c r="BE710" t="s">
        <v>212</v>
      </c>
      <c r="BG710" s="22">
        <v>0</v>
      </c>
      <c r="BH710" s="22">
        <v>0</v>
      </c>
      <c r="BI710" s="22">
        <v>0</v>
      </c>
      <c r="BJ710" s="22">
        <v>0</v>
      </c>
      <c r="BK710" s="22">
        <v>0</v>
      </c>
      <c r="BL710" s="22">
        <v>0</v>
      </c>
      <c r="BM710" s="22">
        <v>0</v>
      </c>
      <c r="BN710" s="22">
        <v>0</v>
      </c>
      <c r="BO710" s="22">
        <v>0</v>
      </c>
      <c r="BP710" s="22">
        <v>0</v>
      </c>
    </row>
    <row r="711" spans="1:68" x14ac:dyDescent="0.35">
      <c r="A711" s="96">
        <v>65</v>
      </c>
      <c r="B711" s="96">
        <v>5</v>
      </c>
      <c r="C711" s="96" t="s">
        <v>585</v>
      </c>
      <c r="E711" s="79" t="s">
        <v>212</v>
      </c>
      <c r="F711" s="87">
        <v>0.03</v>
      </c>
      <c r="H711" s="76">
        <v>0</v>
      </c>
      <c r="I711" s="76">
        <v>0</v>
      </c>
      <c r="J711" s="76">
        <v>0</v>
      </c>
      <c r="K711" s="76">
        <v>0</v>
      </c>
      <c r="L711" s="76">
        <v>0</v>
      </c>
      <c r="M711" s="76">
        <v>36</v>
      </c>
      <c r="N711" s="76">
        <v>73.08</v>
      </c>
      <c r="O711" s="76">
        <v>111.2724</v>
      </c>
      <c r="P711" s="76">
        <v>150.61057199999999</v>
      </c>
      <c r="V711" s="121">
        <v>0</v>
      </c>
      <c r="Y711" s="20"/>
      <c r="Z711" s="76"/>
      <c r="AA711" s="203"/>
      <c r="AB711" s="76"/>
      <c r="AC711" s="76"/>
      <c r="AD711" s="76"/>
      <c r="AE711" s="76"/>
      <c r="AF711" s="76"/>
      <c r="AG711" s="76"/>
      <c r="AH711" s="76"/>
      <c r="AM711">
        <v>65</v>
      </c>
      <c r="AN711" t="s">
        <v>212</v>
      </c>
      <c r="AP711" s="22">
        <v>0</v>
      </c>
      <c r="AQ711" s="22">
        <v>0</v>
      </c>
      <c r="AR711" s="22">
        <v>0</v>
      </c>
      <c r="AS711" s="22">
        <v>0</v>
      </c>
      <c r="AT711" s="22">
        <v>0</v>
      </c>
      <c r="AU711" s="22">
        <v>0</v>
      </c>
      <c r="AV711" s="22">
        <v>36</v>
      </c>
      <c r="AW711" s="22">
        <v>73.08</v>
      </c>
      <c r="AX711" s="22">
        <v>111.2724</v>
      </c>
      <c r="AY711" s="22">
        <v>150.61057199999999</v>
      </c>
      <c r="BE711" t="s">
        <v>212</v>
      </c>
      <c r="BG711" s="22">
        <v>0</v>
      </c>
      <c r="BH711" s="22">
        <v>0</v>
      </c>
      <c r="BI711" s="22">
        <v>0</v>
      </c>
      <c r="BJ711" s="22">
        <v>0</v>
      </c>
      <c r="BK711" s="22">
        <v>0</v>
      </c>
      <c r="BL711" s="22">
        <v>0</v>
      </c>
      <c r="BM711" s="22">
        <v>36</v>
      </c>
      <c r="BN711" s="22">
        <v>73.08</v>
      </c>
      <c r="BO711" s="22">
        <v>111.2724</v>
      </c>
      <c r="BP711" s="22">
        <v>150.61057199999999</v>
      </c>
    </row>
    <row r="712" spans="1:68" x14ac:dyDescent="0.35">
      <c r="A712" s="96">
        <v>66</v>
      </c>
      <c r="B712" s="96">
        <v>5</v>
      </c>
      <c r="C712" s="96" t="s">
        <v>585</v>
      </c>
      <c r="E712" s="79" t="s">
        <v>212</v>
      </c>
      <c r="F712" s="87">
        <v>0.05</v>
      </c>
      <c r="H712" s="76">
        <v>0</v>
      </c>
      <c r="I712" s="76">
        <v>0</v>
      </c>
      <c r="J712" s="76">
        <v>0</v>
      </c>
      <c r="K712" s="76">
        <v>0</v>
      </c>
      <c r="L712" s="76">
        <v>0</v>
      </c>
      <c r="M712" s="76">
        <v>100</v>
      </c>
      <c r="N712" s="76">
        <v>205</v>
      </c>
      <c r="O712" s="76">
        <v>315.25</v>
      </c>
      <c r="P712" s="76">
        <v>431.01249999999999</v>
      </c>
      <c r="V712" s="121">
        <v>0</v>
      </c>
      <c r="Y712" s="20"/>
      <c r="Z712" s="76"/>
      <c r="AA712" s="203"/>
      <c r="AB712" s="76"/>
      <c r="AC712" s="76"/>
      <c r="AD712" s="76"/>
      <c r="AE712" s="76"/>
      <c r="AF712" s="76"/>
      <c r="AG712" s="76"/>
      <c r="AH712" s="76"/>
      <c r="AM712">
        <v>66</v>
      </c>
      <c r="AN712" t="s">
        <v>212</v>
      </c>
      <c r="AP712" s="22">
        <v>0</v>
      </c>
      <c r="AQ712" s="22">
        <v>0</v>
      </c>
      <c r="AR712" s="22">
        <v>0</v>
      </c>
      <c r="AS712" s="22">
        <v>0</v>
      </c>
      <c r="AT712" s="22">
        <v>0</v>
      </c>
      <c r="AU712" s="22">
        <v>0</v>
      </c>
      <c r="AV712" s="22">
        <v>100</v>
      </c>
      <c r="AW712" s="22">
        <v>205</v>
      </c>
      <c r="AX712" s="22">
        <v>315.25</v>
      </c>
      <c r="AY712" s="22">
        <v>431.01249999999999</v>
      </c>
      <c r="BE712" t="s">
        <v>212</v>
      </c>
      <c r="BG712" s="22">
        <v>0</v>
      </c>
      <c r="BH712" s="22">
        <v>0</v>
      </c>
      <c r="BI712" s="22">
        <v>0</v>
      </c>
      <c r="BJ712" s="22">
        <v>0</v>
      </c>
      <c r="BK712" s="22">
        <v>0</v>
      </c>
      <c r="BL712" s="22">
        <v>0</v>
      </c>
      <c r="BM712" s="22">
        <v>100</v>
      </c>
      <c r="BN712" s="22">
        <v>205</v>
      </c>
      <c r="BO712" s="22">
        <v>315.25</v>
      </c>
      <c r="BP712" s="22">
        <v>431.01249999999999</v>
      </c>
    </row>
    <row r="713" spans="1:68" x14ac:dyDescent="0.35">
      <c r="A713" s="96">
        <v>67</v>
      </c>
      <c r="B713" s="96">
        <v>5</v>
      </c>
      <c r="C713" s="96" t="s">
        <v>234</v>
      </c>
      <c r="E713" s="79" t="s">
        <v>212</v>
      </c>
      <c r="F713" s="87">
        <v>0</v>
      </c>
      <c r="H713" s="76">
        <v>0</v>
      </c>
      <c r="I713" s="76">
        <v>0</v>
      </c>
      <c r="J713" s="76">
        <v>0</v>
      </c>
      <c r="K713" s="76">
        <v>0</v>
      </c>
      <c r="L713" s="76">
        <v>0</v>
      </c>
      <c r="M713" s="76">
        <v>0</v>
      </c>
      <c r="N713" s="76">
        <v>0</v>
      </c>
      <c r="O713" s="76">
        <v>0</v>
      </c>
      <c r="P713" s="76">
        <v>0</v>
      </c>
      <c r="V713" s="121">
        <v>0</v>
      </c>
      <c r="Y713" s="20"/>
      <c r="Z713" s="76"/>
      <c r="AA713" s="203"/>
      <c r="AB713" s="76"/>
      <c r="AC713" s="76"/>
      <c r="AD713" s="76"/>
      <c r="AE713" s="76"/>
      <c r="AF713" s="76"/>
      <c r="AG713" s="76"/>
      <c r="AH713" s="76"/>
      <c r="AM713">
        <v>67</v>
      </c>
      <c r="AN713" t="s">
        <v>212</v>
      </c>
      <c r="AP713" s="22">
        <v>0</v>
      </c>
      <c r="AQ713" s="22">
        <v>0</v>
      </c>
      <c r="AR713" s="22">
        <v>0</v>
      </c>
      <c r="AS713" s="22">
        <v>0</v>
      </c>
      <c r="AT713" s="22">
        <v>0</v>
      </c>
      <c r="AU713" s="22">
        <v>0</v>
      </c>
      <c r="AV713" s="22">
        <v>0</v>
      </c>
      <c r="AW713" s="22">
        <v>0</v>
      </c>
      <c r="AX713" s="22">
        <v>0</v>
      </c>
      <c r="AY713" s="22">
        <v>0</v>
      </c>
      <c r="BE713" t="s">
        <v>212</v>
      </c>
      <c r="BG713" s="22">
        <v>0</v>
      </c>
      <c r="BH713" s="22">
        <v>0</v>
      </c>
      <c r="BI713" s="22">
        <v>0</v>
      </c>
      <c r="BJ713" s="22">
        <v>0</v>
      </c>
      <c r="BK713" s="22">
        <v>0</v>
      </c>
      <c r="BL713" s="22">
        <v>0</v>
      </c>
      <c r="BM713" s="22">
        <v>0</v>
      </c>
      <c r="BN713" s="22">
        <v>0</v>
      </c>
      <c r="BO713" s="22">
        <v>0</v>
      </c>
      <c r="BP713" s="22">
        <v>0</v>
      </c>
    </row>
    <row r="714" spans="1:68" x14ac:dyDescent="0.35">
      <c r="A714" s="96">
        <v>68</v>
      </c>
      <c r="B714" s="96">
        <v>5</v>
      </c>
      <c r="C714" s="96" t="s">
        <v>234</v>
      </c>
      <c r="E714" s="79" t="s">
        <v>212</v>
      </c>
      <c r="F714" s="87">
        <v>0</v>
      </c>
      <c r="H714" s="76">
        <v>0</v>
      </c>
      <c r="I714" s="76">
        <v>0</v>
      </c>
      <c r="J714" s="76">
        <v>0</v>
      </c>
      <c r="K714" s="76">
        <v>0</v>
      </c>
      <c r="L714" s="76">
        <v>0</v>
      </c>
      <c r="M714" s="76">
        <v>0</v>
      </c>
      <c r="N714" s="76">
        <v>0</v>
      </c>
      <c r="O714" s="76">
        <v>0</v>
      </c>
      <c r="P714" s="76">
        <v>0</v>
      </c>
      <c r="V714" s="121">
        <v>0</v>
      </c>
      <c r="Y714" s="20"/>
      <c r="Z714" s="76"/>
      <c r="AA714" s="203"/>
      <c r="AB714" s="76"/>
      <c r="AC714" s="76"/>
      <c r="AD714" s="76"/>
      <c r="AE714" s="76"/>
      <c r="AF714" s="76"/>
      <c r="AG714" s="76"/>
      <c r="AH714" s="76"/>
      <c r="AM714">
        <v>68</v>
      </c>
      <c r="AN714" t="s">
        <v>212</v>
      </c>
      <c r="AP714" s="22">
        <v>0</v>
      </c>
      <c r="AQ714" s="22">
        <v>0</v>
      </c>
      <c r="AR714" s="22">
        <v>0</v>
      </c>
      <c r="AS714" s="22">
        <v>0</v>
      </c>
      <c r="AT714" s="22">
        <v>0</v>
      </c>
      <c r="AU714" s="22">
        <v>0</v>
      </c>
      <c r="AV714" s="22">
        <v>0</v>
      </c>
      <c r="AW714" s="22">
        <v>0</v>
      </c>
      <c r="AX714" s="22">
        <v>0</v>
      </c>
      <c r="AY714" s="22">
        <v>0</v>
      </c>
      <c r="BE714" t="s">
        <v>212</v>
      </c>
      <c r="BG714" s="22">
        <v>0</v>
      </c>
      <c r="BH714" s="22">
        <v>0</v>
      </c>
      <c r="BI714" s="22">
        <v>0</v>
      </c>
      <c r="BJ714" s="22">
        <v>0</v>
      </c>
      <c r="BK714" s="22">
        <v>0</v>
      </c>
      <c r="BL714" s="22">
        <v>0</v>
      </c>
      <c r="BM714" s="22">
        <v>0</v>
      </c>
      <c r="BN714" s="22">
        <v>0</v>
      </c>
      <c r="BO714" s="22">
        <v>0</v>
      </c>
      <c r="BP714" s="22">
        <v>0</v>
      </c>
    </row>
    <row r="715" spans="1:68" x14ac:dyDescent="0.35">
      <c r="A715" s="96">
        <v>69</v>
      </c>
      <c r="B715" s="96">
        <v>5</v>
      </c>
      <c r="C715" s="96" t="s">
        <v>235</v>
      </c>
      <c r="E715" s="79" t="s">
        <v>212</v>
      </c>
      <c r="F715" s="87">
        <v>0</v>
      </c>
      <c r="H715" s="76">
        <v>0</v>
      </c>
      <c r="I715" s="76">
        <v>0</v>
      </c>
      <c r="J715" s="76">
        <v>0</v>
      </c>
      <c r="K715" s="76">
        <v>0</v>
      </c>
      <c r="L715" s="76">
        <v>0</v>
      </c>
      <c r="M715" s="76">
        <v>0</v>
      </c>
      <c r="N715" s="76">
        <v>0</v>
      </c>
      <c r="O715" s="76">
        <v>0</v>
      </c>
      <c r="P715" s="76">
        <v>0</v>
      </c>
      <c r="V715" s="121">
        <v>0</v>
      </c>
      <c r="Y715" s="20"/>
      <c r="Z715" s="76"/>
      <c r="AA715" s="203"/>
      <c r="AB715" s="76"/>
      <c r="AC715" s="76"/>
      <c r="AD715" s="76"/>
      <c r="AE715" s="76"/>
      <c r="AF715" s="76"/>
      <c r="AG715" s="76"/>
      <c r="AH715" s="76"/>
      <c r="AM715">
        <v>69</v>
      </c>
      <c r="AN715" t="s">
        <v>212</v>
      </c>
      <c r="AP715" s="22">
        <v>0</v>
      </c>
      <c r="AQ715" s="22">
        <v>0</v>
      </c>
      <c r="AR715" s="22">
        <v>0</v>
      </c>
      <c r="AS715" s="22">
        <v>0</v>
      </c>
      <c r="AT715" s="22">
        <v>0</v>
      </c>
      <c r="AU715" s="22">
        <v>0</v>
      </c>
      <c r="AV715" s="22">
        <v>0</v>
      </c>
      <c r="AW715" s="22">
        <v>0</v>
      </c>
      <c r="AX715" s="22">
        <v>0</v>
      </c>
      <c r="AY715" s="22">
        <v>0</v>
      </c>
      <c r="BE715" t="s">
        <v>212</v>
      </c>
      <c r="BG715" s="22">
        <v>0</v>
      </c>
      <c r="BH715" s="22">
        <v>0</v>
      </c>
      <c r="BI715" s="22">
        <v>0</v>
      </c>
      <c r="BJ715" s="22">
        <v>0</v>
      </c>
      <c r="BK715" s="22">
        <v>0</v>
      </c>
      <c r="BL715" s="22">
        <v>0</v>
      </c>
      <c r="BM715" s="22">
        <v>0</v>
      </c>
      <c r="BN715" s="22">
        <v>0</v>
      </c>
      <c r="BO715" s="22">
        <v>0</v>
      </c>
      <c r="BP715" s="22">
        <v>0</v>
      </c>
    </row>
    <row r="716" spans="1:68" x14ac:dyDescent="0.35">
      <c r="A716" s="96">
        <v>70</v>
      </c>
      <c r="B716" s="96">
        <v>5</v>
      </c>
      <c r="C716" s="96" t="s">
        <v>234</v>
      </c>
      <c r="E716" s="79" t="s">
        <v>212</v>
      </c>
      <c r="F716" s="87">
        <v>0</v>
      </c>
      <c r="H716" s="76">
        <v>0</v>
      </c>
      <c r="I716" s="76">
        <v>0</v>
      </c>
      <c r="J716" s="76">
        <v>0</v>
      </c>
      <c r="K716" s="76">
        <v>0</v>
      </c>
      <c r="L716" s="76">
        <v>0</v>
      </c>
      <c r="M716" s="76">
        <v>0</v>
      </c>
      <c r="N716" s="76">
        <v>0</v>
      </c>
      <c r="O716" s="76">
        <v>0</v>
      </c>
      <c r="P716" s="76">
        <v>0</v>
      </c>
      <c r="V716" s="121">
        <v>0</v>
      </c>
      <c r="Y716" s="20"/>
      <c r="Z716" s="76"/>
      <c r="AA716" s="203"/>
      <c r="AB716" s="76"/>
      <c r="AC716" s="76"/>
      <c r="AD716" s="76"/>
      <c r="AE716" s="76"/>
      <c r="AF716" s="76"/>
      <c r="AG716" s="76"/>
      <c r="AH716" s="76"/>
      <c r="AM716">
        <v>70</v>
      </c>
      <c r="AN716" t="s">
        <v>212</v>
      </c>
      <c r="AP716" s="22">
        <v>0</v>
      </c>
      <c r="AQ716" s="22">
        <v>0</v>
      </c>
      <c r="AR716" s="22">
        <v>0</v>
      </c>
      <c r="AS716" s="22">
        <v>0</v>
      </c>
      <c r="AT716" s="22">
        <v>0</v>
      </c>
      <c r="AU716" s="22">
        <v>0</v>
      </c>
      <c r="AV716" s="22">
        <v>0</v>
      </c>
      <c r="AW716" s="22">
        <v>0</v>
      </c>
      <c r="AX716" s="22">
        <v>0</v>
      </c>
      <c r="AY716" s="22">
        <v>0</v>
      </c>
      <c r="BE716" t="s">
        <v>212</v>
      </c>
      <c r="BG716" s="22">
        <v>0</v>
      </c>
      <c r="BH716" s="22">
        <v>0</v>
      </c>
      <c r="BI716" s="22">
        <v>0</v>
      </c>
      <c r="BJ716" s="22">
        <v>0</v>
      </c>
      <c r="BK716" s="22">
        <v>0</v>
      </c>
      <c r="BL716" s="22">
        <v>0</v>
      </c>
      <c r="BM716" s="22">
        <v>0</v>
      </c>
      <c r="BN716" s="22">
        <v>0</v>
      </c>
      <c r="BO716" s="22">
        <v>0</v>
      </c>
      <c r="BP716" s="22">
        <v>0</v>
      </c>
    </row>
    <row r="717" spans="1:68" x14ac:dyDescent="0.35">
      <c r="A717" s="96">
        <v>71</v>
      </c>
      <c r="B717" s="96">
        <v>5</v>
      </c>
      <c r="C717" s="96" t="s">
        <v>529</v>
      </c>
      <c r="E717" s="79" t="s">
        <v>212</v>
      </c>
      <c r="F717" s="87">
        <v>0</v>
      </c>
      <c r="H717" s="76">
        <v>0</v>
      </c>
      <c r="I717" s="76">
        <v>0</v>
      </c>
      <c r="J717" s="76">
        <v>0</v>
      </c>
      <c r="K717" s="76">
        <v>0</v>
      </c>
      <c r="L717" s="76">
        <v>0</v>
      </c>
      <c r="M717" s="76">
        <v>0</v>
      </c>
      <c r="N717" s="76">
        <v>0</v>
      </c>
      <c r="O717" s="76">
        <v>0</v>
      </c>
      <c r="P717" s="76">
        <v>0</v>
      </c>
      <c r="V717" s="121">
        <v>0</v>
      </c>
      <c r="Y717" s="20"/>
      <c r="Z717" s="76"/>
      <c r="AA717" s="203"/>
      <c r="AB717" s="76"/>
      <c r="AC717" s="76"/>
      <c r="AD717" s="76"/>
      <c r="AE717" s="76"/>
      <c r="AF717" s="76"/>
      <c r="AG717" s="76"/>
      <c r="AH717" s="76"/>
      <c r="AM717">
        <v>71</v>
      </c>
      <c r="AN717" t="s">
        <v>212</v>
      </c>
      <c r="AP717" s="22">
        <v>0</v>
      </c>
      <c r="AQ717" s="22">
        <v>0</v>
      </c>
      <c r="AR717" s="22">
        <v>0</v>
      </c>
      <c r="AS717" s="22">
        <v>0</v>
      </c>
      <c r="AT717" s="22">
        <v>0</v>
      </c>
      <c r="AU717" s="22">
        <v>0</v>
      </c>
      <c r="AV717" s="22">
        <v>0</v>
      </c>
      <c r="AW717" s="22">
        <v>0</v>
      </c>
      <c r="AX717" s="22">
        <v>0</v>
      </c>
      <c r="AY717" s="22">
        <v>0</v>
      </c>
      <c r="BE717" t="s">
        <v>212</v>
      </c>
      <c r="BG717" s="22">
        <v>0</v>
      </c>
      <c r="BH717" s="22">
        <v>0</v>
      </c>
      <c r="BI717" s="22">
        <v>0</v>
      </c>
      <c r="BJ717" s="22">
        <v>0</v>
      </c>
      <c r="BK717" s="22">
        <v>0</v>
      </c>
      <c r="BL717" s="22">
        <v>0</v>
      </c>
      <c r="BM717" s="22">
        <v>0</v>
      </c>
      <c r="BN717" s="22">
        <v>0</v>
      </c>
      <c r="BO717" s="22">
        <v>0</v>
      </c>
      <c r="BP717" s="22">
        <v>0</v>
      </c>
    </row>
    <row r="718" spans="1:68" x14ac:dyDescent="0.35">
      <c r="A718" s="96">
        <v>72</v>
      </c>
      <c r="B718" s="96">
        <v>5</v>
      </c>
      <c r="C718" s="96" t="s">
        <v>251</v>
      </c>
      <c r="E718" s="79" t="s">
        <v>212</v>
      </c>
      <c r="F718" s="87">
        <v>0</v>
      </c>
      <c r="H718" s="76">
        <v>0</v>
      </c>
      <c r="I718" s="76">
        <v>0</v>
      </c>
      <c r="J718" s="76">
        <v>0</v>
      </c>
      <c r="K718" s="76">
        <v>0</v>
      </c>
      <c r="L718" s="76">
        <v>0</v>
      </c>
      <c r="M718" s="76">
        <v>0</v>
      </c>
      <c r="N718" s="76">
        <v>0</v>
      </c>
      <c r="O718" s="76">
        <v>0</v>
      </c>
      <c r="P718" s="76">
        <v>0</v>
      </c>
      <c r="V718" s="121">
        <v>0</v>
      </c>
      <c r="Y718" s="20"/>
      <c r="Z718" s="76"/>
      <c r="AA718" s="203"/>
      <c r="AB718" s="76"/>
      <c r="AC718" s="76"/>
      <c r="AD718" s="76"/>
      <c r="AE718" s="76"/>
      <c r="AF718" s="76"/>
      <c r="AG718" s="76"/>
      <c r="AH718" s="76"/>
      <c r="AM718">
        <v>72</v>
      </c>
      <c r="AN718" t="s">
        <v>212</v>
      </c>
      <c r="AP718" s="22">
        <v>0</v>
      </c>
      <c r="AQ718" s="22">
        <v>0</v>
      </c>
      <c r="AR718" s="22">
        <v>0</v>
      </c>
      <c r="AS718" s="22">
        <v>0</v>
      </c>
      <c r="AT718" s="22">
        <v>0</v>
      </c>
      <c r="AU718" s="22">
        <v>0</v>
      </c>
      <c r="AV718" s="22">
        <v>0</v>
      </c>
      <c r="AW718" s="22">
        <v>0</v>
      </c>
      <c r="AX718" s="22">
        <v>0</v>
      </c>
      <c r="AY718" s="22">
        <v>0</v>
      </c>
      <c r="BE718" t="s">
        <v>212</v>
      </c>
      <c r="BG718" s="22">
        <v>0</v>
      </c>
      <c r="BH718" s="22">
        <v>0</v>
      </c>
      <c r="BI718" s="22">
        <v>0</v>
      </c>
      <c r="BJ718" s="22">
        <v>0</v>
      </c>
      <c r="BK718" s="22">
        <v>0</v>
      </c>
      <c r="BL718" s="22">
        <v>0</v>
      </c>
      <c r="BM718" s="22">
        <v>0</v>
      </c>
      <c r="BN718" s="22">
        <v>0</v>
      </c>
      <c r="BO718" s="22">
        <v>0</v>
      </c>
      <c r="BP718" s="22">
        <v>0</v>
      </c>
    </row>
    <row r="719" spans="1:68" x14ac:dyDescent="0.35">
      <c r="A719" s="96">
        <v>73</v>
      </c>
      <c r="B719" s="96">
        <v>5</v>
      </c>
      <c r="C719" s="96" t="s">
        <v>251</v>
      </c>
      <c r="E719" s="79" t="s">
        <v>212</v>
      </c>
      <c r="F719" s="87">
        <v>0</v>
      </c>
      <c r="H719" s="76">
        <v>0</v>
      </c>
      <c r="I719" s="76">
        <v>0</v>
      </c>
      <c r="J719" s="76">
        <v>0</v>
      </c>
      <c r="K719" s="76">
        <v>0</v>
      </c>
      <c r="L719" s="76">
        <v>0</v>
      </c>
      <c r="M719" s="76">
        <v>0</v>
      </c>
      <c r="N719" s="76">
        <v>0</v>
      </c>
      <c r="O719" s="76">
        <v>0</v>
      </c>
      <c r="P719" s="76">
        <v>0</v>
      </c>
      <c r="V719" s="121">
        <v>0</v>
      </c>
      <c r="Y719" s="20"/>
      <c r="Z719" s="76"/>
      <c r="AA719" s="203"/>
      <c r="AB719" s="76"/>
      <c r="AC719" s="76"/>
      <c r="AD719" s="76"/>
      <c r="AE719" s="76"/>
      <c r="AF719" s="76"/>
      <c r="AG719" s="76"/>
      <c r="AH719" s="76"/>
      <c r="AM719">
        <v>73</v>
      </c>
      <c r="AN719" t="s">
        <v>212</v>
      </c>
      <c r="AP719" s="22">
        <v>0</v>
      </c>
      <c r="AQ719" s="22">
        <v>0</v>
      </c>
      <c r="AR719" s="22">
        <v>0</v>
      </c>
      <c r="AS719" s="22">
        <v>0</v>
      </c>
      <c r="AT719" s="22">
        <v>0</v>
      </c>
      <c r="AU719" s="22">
        <v>0</v>
      </c>
      <c r="AV719" s="22">
        <v>0</v>
      </c>
      <c r="AW719" s="22">
        <v>0</v>
      </c>
      <c r="AX719" s="22">
        <v>0</v>
      </c>
      <c r="AY719" s="22">
        <v>0</v>
      </c>
      <c r="BE719" t="s">
        <v>212</v>
      </c>
      <c r="BG719" s="22">
        <v>0</v>
      </c>
      <c r="BH719" s="22">
        <v>0</v>
      </c>
      <c r="BI719" s="22">
        <v>0</v>
      </c>
      <c r="BJ719" s="22">
        <v>0</v>
      </c>
      <c r="BK719" s="22">
        <v>0</v>
      </c>
      <c r="BL719" s="22">
        <v>0</v>
      </c>
      <c r="BM719" s="22">
        <v>0</v>
      </c>
      <c r="BN719" s="22">
        <v>0</v>
      </c>
      <c r="BO719" s="22">
        <v>0</v>
      </c>
      <c r="BP719" s="22">
        <v>0</v>
      </c>
    </row>
    <row r="720" spans="1:68" x14ac:dyDescent="0.35">
      <c r="A720" s="96">
        <v>74</v>
      </c>
      <c r="B720" s="96">
        <v>5</v>
      </c>
      <c r="C720" s="96" t="s">
        <v>251</v>
      </c>
      <c r="E720" s="79" t="s">
        <v>212</v>
      </c>
      <c r="F720" s="87">
        <v>0</v>
      </c>
      <c r="H720" s="76">
        <v>0</v>
      </c>
      <c r="I720" s="76">
        <v>0</v>
      </c>
      <c r="J720" s="76">
        <v>0</v>
      </c>
      <c r="K720" s="76">
        <v>0</v>
      </c>
      <c r="L720" s="76">
        <v>0</v>
      </c>
      <c r="M720" s="76">
        <v>0</v>
      </c>
      <c r="N720" s="76">
        <v>0</v>
      </c>
      <c r="O720" s="76">
        <v>0</v>
      </c>
      <c r="P720" s="76">
        <v>0</v>
      </c>
      <c r="V720" s="121">
        <v>0</v>
      </c>
      <c r="Y720" s="20"/>
      <c r="Z720" s="76"/>
      <c r="AA720" s="203"/>
      <c r="AB720" s="76"/>
      <c r="AC720" s="76"/>
      <c r="AD720" s="76"/>
      <c r="AE720" s="76"/>
      <c r="AF720" s="76"/>
      <c r="AG720" s="76"/>
      <c r="AH720" s="76"/>
      <c r="AM720">
        <v>74</v>
      </c>
      <c r="AN720" t="s">
        <v>212</v>
      </c>
      <c r="AP720" s="22">
        <v>0</v>
      </c>
      <c r="AQ720" s="22">
        <v>0</v>
      </c>
      <c r="AR720" s="22">
        <v>0</v>
      </c>
      <c r="AS720" s="22">
        <v>0</v>
      </c>
      <c r="AT720" s="22">
        <v>0</v>
      </c>
      <c r="AU720" s="22">
        <v>0</v>
      </c>
      <c r="AV720" s="22">
        <v>0</v>
      </c>
      <c r="AW720" s="22">
        <v>0</v>
      </c>
      <c r="AX720" s="22">
        <v>0</v>
      </c>
      <c r="AY720" s="22">
        <v>0</v>
      </c>
      <c r="BE720" t="s">
        <v>212</v>
      </c>
      <c r="BG720" s="22">
        <v>0</v>
      </c>
      <c r="BH720" s="22">
        <v>0</v>
      </c>
      <c r="BI720" s="22">
        <v>0</v>
      </c>
      <c r="BJ720" s="22">
        <v>0</v>
      </c>
      <c r="BK720" s="22">
        <v>0</v>
      </c>
      <c r="BL720" s="22">
        <v>0</v>
      </c>
      <c r="BM720" s="22">
        <v>0</v>
      </c>
      <c r="BN720" s="22">
        <v>0</v>
      </c>
      <c r="BO720" s="22">
        <v>0</v>
      </c>
      <c r="BP720" s="22">
        <v>0</v>
      </c>
    </row>
    <row r="721" spans="1:68" x14ac:dyDescent="0.35">
      <c r="A721" s="96">
        <v>75</v>
      </c>
      <c r="B721" s="96">
        <v>5</v>
      </c>
      <c r="C721" s="96" t="s">
        <v>251</v>
      </c>
      <c r="D721" s="15"/>
      <c r="E721" s="125" t="s">
        <v>212</v>
      </c>
      <c r="F721" s="87">
        <v>0</v>
      </c>
      <c r="G721" s="15"/>
      <c r="H721" s="128">
        <v>0</v>
      </c>
      <c r="I721" s="128">
        <v>0</v>
      </c>
      <c r="J721" s="128">
        <v>0</v>
      </c>
      <c r="K721" s="128">
        <v>0</v>
      </c>
      <c r="L721" s="128">
        <v>0</v>
      </c>
      <c r="M721" s="128">
        <v>0</v>
      </c>
      <c r="N721" s="128">
        <v>0</v>
      </c>
      <c r="O721" s="128">
        <v>0</v>
      </c>
      <c r="P721" s="128">
        <v>0</v>
      </c>
      <c r="Q721" s="15"/>
      <c r="R721" s="15"/>
      <c r="S721" s="15"/>
      <c r="T721" s="15"/>
      <c r="U721" s="15"/>
      <c r="V721" s="121">
        <v>0</v>
      </c>
      <c r="X721" s="15"/>
      <c r="Y721" s="55"/>
      <c r="Z721" s="128"/>
      <c r="AA721" s="204"/>
      <c r="AB721" s="128"/>
      <c r="AC721" s="128"/>
      <c r="AD721" s="128"/>
      <c r="AE721" s="128"/>
      <c r="AF721" s="128"/>
      <c r="AG721" s="128"/>
      <c r="AH721" s="128"/>
      <c r="AI721" s="15"/>
      <c r="AJ721" s="15"/>
      <c r="AK721" s="15"/>
      <c r="AL721" s="15"/>
      <c r="AM721" s="15">
        <v>75</v>
      </c>
      <c r="AN721" s="15" t="s">
        <v>212</v>
      </c>
      <c r="AO721" s="15"/>
      <c r="AP721" s="22">
        <v>0</v>
      </c>
      <c r="AQ721" s="22">
        <v>0</v>
      </c>
      <c r="AR721" s="22">
        <v>0</v>
      </c>
      <c r="AS721" s="22">
        <v>0</v>
      </c>
      <c r="AT721" s="22">
        <v>0</v>
      </c>
      <c r="AU721" s="22">
        <v>0</v>
      </c>
      <c r="AV721" s="22">
        <v>0</v>
      </c>
      <c r="AW721" s="22">
        <v>0</v>
      </c>
      <c r="AX721" s="22">
        <v>0</v>
      </c>
      <c r="AY721" s="22">
        <v>0</v>
      </c>
      <c r="BE721" t="s">
        <v>212</v>
      </c>
      <c r="BG721" s="22">
        <v>0</v>
      </c>
      <c r="BH721" s="22">
        <v>0</v>
      </c>
      <c r="BI721" s="22">
        <v>0</v>
      </c>
      <c r="BJ721" s="22">
        <v>0</v>
      </c>
      <c r="BK721" s="22">
        <v>0</v>
      </c>
      <c r="BL721" s="22">
        <v>0</v>
      </c>
      <c r="BM721" s="22">
        <v>0</v>
      </c>
      <c r="BN721" s="22">
        <v>0</v>
      </c>
      <c r="BO721" s="22">
        <v>0</v>
      </c>
      <c r="BP721" s="22">
        <v>0</v>
      </c>
    </row>
    <row r="722" spans="1:68" x14ac:dyDescent="0.35">
      <c r="A722" s="96">
        <v>1</v>
      </c>
      <c r="B722" s="96">
        <v>1</v>
      </c>
      <c r="C722" s="96" t="s">
        <v>585</v>
      </c>
      <c r="E722" s="79" t="s">
        <v>43</v>
      </c>
      <c r="F722" s="87">
        <v>-0.8</v>
      </c>
      <c r="H722" s="22">
        <v>0</v>
      </c>
      <c r="I722" s="22">
        <v>-1280</v>
      </c>
      <c r="J722" s="22">
        <v>-1344</v>
      </c>
      <c r="K722" s="22">
        <v>-1411.2</v>
      </c>
      <c r="L722" s="22">
        <v>-1481.7600000000002</v>
      </c>
      <c r="M722" s="22">
        <v>-1555.848</v>
      </c>
      <c r="N722" s="22">
        <v>-1633.6404000000002</v>
      </c>
      <c r="O722" s="22">
        <v>-1633.6404000000002</v>
      </c>
      <c r="P722" s="22">
        <v>-1633.6404000000002</v>
      </c>
      <c r="V722" s="121">
        <v>0</v>
      </c>
      <c r="AM722">
        <v>1</v>
      </c>
      <c r="AN722" t="s">
        <v>43</v>
      </c>
      <c r="AP722" s="22">
        <v>0</v>
      </c>
      <c r="AQ722" s="22">
        <v>0</v>
      </c>
      <c r="AR722" s="22">
        <v>-1280</v>
      </c>
      <c r="AS722" s="22">
        <v>-1344</v>
      </c>
      <c r="AT722" s="22">
        <v>-1411.2</v>
      </c>
      <c r="AU722" s="22">
        <v>-1481.7600000000002</v>
      </c>
      <c r="AV722" s="22">
        <v>-1555.848</v>
      </c>
      <c r="AW722" s="22">
        <v>-1633.6404000000002</v>
      </c>
      <c r="AX722" s="22">
        <v>-1633.6404000000002</v>
      </c>
      <c r="AY722" s="22">
        <v>-1633.6404000000002</v>
      </c>
      <c r="BE722" t="s">
        <v>43</v>
      </c>
      <c r="BG722" s="22">
        <v>0</v>
      </c>
      <c r="BH722" s="22">
        <v>0</v>
      </c>
      <c r="BI722" s="22">
        <v>-1280</v>
      </c>
      <c r="BJ722" s="22">
        <v>-1344</v>
      </c>
      <c r="BK722" s="22">
        <v>-1411.2</v>
      </c>
      <c r="BL722" s="22">
        <v>-1481.7600000000002</v>
      </c>
      <c r="BM722" s="22">
        <v>-1555.848</v>
      </c>
      <c r="BN722" s="22">
        <v>-1633.6404000000002</v>
      </c>
      <c r="BO722" s="22">
        <v>-1633.6404000000002</v>
      </c>
      <c r="BP722" s="22">
        <v>-1633.6404000000002</v>
      </c>
    </row>
    <row r="723" spans="1:68" x14ac:dyDescent="0.35">
      <c r="A723" s="96">
        <v>2</v>
      </c>
      <c r="B723" s="96">
        <v>1</v>
      </c>
      <c r="C723" s="96" t="s">
        <v>585</v>
      </c>
      <c r="E723" s="79" t="s">
        <v>43</v>
      </c>
      <c r="F723" s="87">
        <v>-0.8</v>
      </c>
      <c r="H723" s="22">
        <v>0</v>
      </c>
      <c r="I723" s="22">
        <v>0</v>
      </c>
      <c r="J723" s="22">
        <v>-1600</v>
      </c>
      <c r="K723" s="22">
        <v>-1680</v>
      </c>
      <c r="L723" s="22">
        <v>-1764</v>
      </c>
      <c r="M723" s="22">
        <v>-1852.2</v>
      </c>
      <c r="N723" s="22">
        <v>-1944.81</v>
      </c>
      <c r="O723" s="22">
        <v>-2042.0505000000003</v>
      </c>
      <c r="P723" s="22">
        <v>-2042.0505000000003</v>
      </c>
      <c r="V723" s="121">
        <v>0</v>
      </c>
      <c r="AM723">
        <v>2</v>
      </c>
      <c r="AN723" t="s">
        <v>43</v>
      </c>
      <c r="AP723" s="22">
        <v>0</v>
      </c>
      <c r="AQ723" s="22">
        <v>0</v>
      </c>
      <c r="AR723" s="22">
        <v>0</v>
      </c>
      <c r="AS723" s="22">
        <v>-1600</v>
      </c>
      <c r="AT723" s="22">
        <v>-1680</v>
      </c>
      <c r="AU723" s="22">
        <v>-1764</v>
      </c>
      <c r="AV723" s="22">
        <v>-1852.2</v>
      </c>
      <c r="AW723" s="22">
        <v>-1944.81</v>
      </c>
      <c r="AX723" s="22">
        <v>-2042.0505000000003</v>
      </c>
      <c r="AY723" s="22">
        <v>-2042.0505000000003</v>
      </c>
      <c r="BE723" t="s">
        <v>43</v>
      </c>
      <c r="BG723" s="22">
        <v>0</v>
      </c>
      <c r="BH723" s="22">
        <v>0</v>
      </c>
      <c r="BI723" s="22">
        <v>0</v>
      </c>
      <c r="BJ723" s="22">
        <v>-1600</v>
      </c>
      <c r="BK723" s="22">
        <v>-1680</v>
      </c>
      <c r="BL723" s="22">
        <v>-1764</v>
      </c>
      <c r="BM723" s="22">
        <v>-1852.2</v>
      </c>
      <c r="BN723" s="22">
        <v>-1944.81</v>
      </c>
      <c r="BO723" s="22">
        <v>-2042.0505000000003</v>
      </c>
      <c r="BP723" s="22">
        <v>-2042.0505000000003</v>
      </c>
    </row>
    <row r="724" spans="1:68" x14ac:dyDescent="0.35">
      <c r="A724" s="96">
        <v>3</v>
      </c>
      <c r="B724" s="96">
        <v>1</v>
      </c>
      <c r="C724" s="96" t="s">
        <v>585</v>
      </c>
      <c r="E724" s="79" t="s">
        <v>43</v>
      </c>
      <c r="F724" s="87">
        <v>-0.86</v>
      </c>
      <c r="H724" s="22">
        <v>0</v>
      </c>
      <c r="I724" s="22">
        <v>-1032</v>
      </c>
      <c r="J724" s="22">
        <v>-1062.96</v>
      </c>
      <c r="K724" s="22">
        <v>-1094.8488</v>
      </c>
      <c r="L724" s="22">
        <v>-1127.694264</v>
      </c>
      <c r="M724" s="22">
        <v>-1161.52509192</v>
      </c>
      <c r="N724" s="22">
        <v>-1196.3708446776</v>
      </c>
      <c r="O724" s="22">
        <v>-1196.3708446776</v>
      </c>
      <c r="P724" s="22">
        <v>-1196.3708446776</v>
      </c>
      <c r="V724" s="121">
        <v>0</v>
      </c>
      <c r="AM724">
        <v>3</v>
      </c>
      <c r="AN724" t="s">
        <v>43</v>
      </c>
      <c r="AP724" s="22">
        <v>0</v>
      </c>
      <c r="AQ724" s="22">
        <v>0</v>
      </c>
      <c r="AR724" s="22">
        <v>-1032</v>
      </c>
      <c r="AS724" s="22">
        <v>-1062.96</v>
      </c>
      <c r="AT724" s="22">
        <v>-1094.8488</v>
      </c>
      <c r="AU724" s="22">
        <v>-1127.694264</v>
      </c>
      <c r="AV724" s="22">
        <v>-1161.52509192</v>
      </c>
      <c r="AW724" s="22">
        <v>-1196.3708446776</v>
      </c>
      <c r="AX724" s="22">
        <v>-1196.3708446776</v>
      </c>
      <c r="AY724" s="22">
        <v>-1196.3708446776</v>
      </c>
      <c r="BE724" t="s">
        <v>43</v>
      </c>
      <c r="BG724" s="22">
        <v>0</v>
      </c>
      <c r="BH724" s="22">
        <v>0</v>
      </c>
      <c r="BI724" s="22">
        <v>-1032</v>
      </c>
      <c r="BJ724" s="22">
        <v>-1062.96</v>
      </c>
      <c r="BK724" s="22">
        <v>-1094.8488</v>
      </c>
      <c r="BL724" s="22">
        <v>-1127.694264</v>
      </c>
      <c r="BM724" s="22">
        <v>-1161.52509192</v>
      </c>
      <c r="BN724" s="22">
        <v>-1196.3708446776</v>
      </c>
      <c r="BO724" s="22">
        <v>-1196.3708446776</v>
      </c>
      <c r="BP724" s="22">
        <v>-1196.3708446776</v>
      </c>
    </row>
    <row r="725" spans="1:68" x14ac:dyDescent="0.35">
      <c r="A725" s="96">
        <v>4</v>
      </c>
      <c r="B725" s="96">
        <v>1</v>
      </c>
      <c r="C725" s="96" t="s">
        <v>585</v>
      </c>
      <c r="E725" s="79" t="s">
        <v>43</v>
      </c>
      <c r="F725" s="87">
        <v>-0.81</v>
      </c>
      <c r="H725" s="22">
        <v>0</v>
      </c>
      <c r="I725" s="22">
        <v>-648</v>
      </c>
      <c r="J725" s="22">
        <v>-648</v>
      </c>
      <c r="K725" s="22">
        <v>-648</v>
      </c>
      <c r="L725" s="22">
        <v>-648</v>
      </c>
      <c r="M725" s="22">
        <v>-648</v>
      </c>
      <c r="N725" s="22">
        <v>-648</v>
      </c>
      <c r="O725" s="22">
        <v>-648</v>
      </c>
      <c r="P725" s="22">
        <v>-648</v>
      </c>
      <c r="V725" s="121">
        <v>0</v>
      </c>
      <c r="AM725">
        <v>4</v>
      </c>
      <c r="AN725" t="s">
        <v>43</v>
      </c>
      <c r="AP725" s="22">
        <v>0</v>
      </c>
      <c r="AQ725" s="22">
        <v>0</v>
      </c>
      <c r="AR725" s="22">
        <v>-648</v>
      </c>
      <c r="AS725" s="22">
        <v>-648</v>
      </c>
      <c r="AT725" s="22">
        <v>-648</v>
      </c>
      <c r="AU725" s="22">
        <v>-648</v>
      </c>
      <c r="AV725" s="22">
        <v>-648</v>
      </c>
      <c r="AW725" s="22">
        <v>-648</v>
      </c>
      <c r="AX725" s="22">
        <v>-648</v>
      </c>
      <c r="AY725" s="22">
        <v>-648</v>
      </c>
      <c r="BE725" t="s">
        <v>43</v>
      </c>
      <c r="BG725" s="22">
        <v>0</v>
      </c>
      <c r="BH725" s="22">
        <v>0</v>
      </c>
      <c r="BI725" s="22">
        <v>-648</v>
      </c>
      <c r="BJ725" s="22">
        <v>-648</v>
      </c>
      <c r="BK725" s="22">
        <v>-648</v>
      </c>
      <c r="BL725" s="22">
        <v>-648</v>
      </c>
      <c r="BM725" s="22">
        <v>-648</v>
      </c>
      <c r="BN725" s="22">
        <v>-648</v>
      </c>
      <c r="BO725" s="22">
        <v>-648</v>
      </c>
      <c r="BP725" s="22">
        <v>-648</v>
      </c>
    </row>
    <row r="726" spans="1:68" x14ac:dyDescent="0.35">
      <c r="A726" s="96">
        <v>5</v>
      </c>
      <c r="B726" s="96">
        <v>1</v>
      </c>
      <c r="C726" s="96" t="s">
        <v>585</v>
      </c>
      <c r="E726" s="79" t="s">
        <v>43</v>
      </c>
      <c r="F726" s="87">
        <v>-0.86</v>
      </c>
      <c r="H726" s="22">
        <v>0</v>
      </c>
      <c r="I726" s="22">
        <v>-1290</v>
      </c>
      <c r="J726" s="22">
        <v>-1328.7</v>
      </c>
      <c r="K726" s="22">
        <v>-1368.5609999999999</v>
      </c>
      <c r="L726" s="22">
        <v>-1409.6178299999999</v>
      </c>
      <c r="M726" s="22">
        <v>-1451.9063649</v>
      </c>
      <c r="N726" s="22">
        <v>-1495.463555847</v>
      </c>
      <c r="O726" s="22">
        <v>-1495.463555847</v>
      </c>
      <c r="P726" s="22">
        <v>-1495.463555847</v>
      </c>
      <c r="V726" s="121">
        <v>0</v>
      </c>
      <c r="AM726">
        <v>5</v>
      </c>
      <c r="AN726" t="s">
        <v>43</v>
      </c>
      <c r="AP726" s="22">
        <v>0</v>
      </c>
      <c r="AQ726" s="22">
        <v>0</v>
      </c>
      <c r="AR726" s="22">
        <v>-1290</v>
      </c>
      <c r="AS726" s="22">
        <v>-1328.7</v>
      </c>
      <c r="AT726" s="22">
        <v>-1368.5609999999999</v>
      </c>
      <c r="AU726" s="22">
        <v>-1409.6178299999999</v>
      </c>
      <c r="AV726" s="22">
        <v>-1451.9063649</v>
      </c>
      <c r="AW726" s="22">
        <v>-1495.463555847</v>
      </c>
      <c r="AX726" s="22">
        <v>-1495.463555847</v>
      </c>
      <c r="AY726" s="22">
        <v>-1495.463555847</v>
      </c>
      <c r="BE726" t="s">
        <v>43</v>
      </c>
      <c r="BG726" s="22">
        <v>0</v>
      </c>
      <c r="BH726" s="22">
        <v>0</v>
      </c>
      <c r="BI726" s="22">
        <v>-1290</v>
      </c>
      <c r="BJ726" s="22">
        <v>-1328.7</v>
      </c>
      <c r="BK726" s="22">
        <v>-1368.5609999999999</v>
      </c>
      <c r="BL726" s="22">
        <v>-1409.6178299999999</v>
      </c>
      <c r="BM726" s="22">
        <v>-1451.9063649</v>
      </c>
      <c r="BN726" s="22">
        <v>-1495.463555847</v>
      </c>
      <c r="BO726" s="22">
        <v>-1495.463555847</v>
      </c>
      <c r="BP726" s="22">
        <v>-1495.463555847</v>
      </c>
    </row>
    <row r="727" spans="1:68" x14ac:dyDescent="0.35">
      <c r="A727" s="96">
        <v>6</v>
      </c>
      <c r="B727" s="96">
        <v>1</v>
      </c>
      <c r="C727" s="96" t="s">
        <v>529</v>
      </c>
      <c r="E727" s="79" t="s">
        <v>43</v>
      </c>
      <c r="F727" s="87">
        <v>0</v>
      </c>
      <c r="H727" s="22">
        <v>0</v>
      </c>
      <c r="I727" s="22">
        <v>0</v>
      </c>
      <c r="J727" s="22">
        <v>0</v>
      </c>
      <c r="K727" s="22">
        <v>0</v>
      </c>
      <c r="L727" s="22">
        <v>0</v>
      </c>
      <c r="M727" s="22">
        <v>0</v>
      </c>
      <c r="N727" s="22">
        <v>0</v>
      </c>
      <c r="O727" s="22">
        <v>0</v>
      </c>
      <c r="P727" s="22">
        <v>0</v>
      </c>
      <c r="V727" s="121">
        <v>0</v>
      </c>
      <c r="AM727">
        <v>6</v>
      </c>
      <c r="AN727" t="s">
        <v>43</v>
      </c>
      <c r="AP727" s="22">
        <v>0</v>
      </c>
      <c r="AQ727" s="22">
        <v>0</v>
      </c>
      <c r="AR727" s="22">
        <v>0</v>
      </c>
      <c r="AS727" s="22">
        <v>0</v>
      </c>
      <c r="AT727" s="22">
        <v>0</v>
      </c>
      <c r="AU727" s="22">
        <v>0</v>
      </c>
      <c r="AV727" s="22">
        <v>0</v>
      </c>
      <c r="AW727" s="22">
        <v>0</v>
      </c>
      <c r="AX727" s="22">
        <v>0</v>
      </c>
      <c r="AY727" s="22">
        <v>0</v>
      </c>
      <c r="BE727" t="s">
        <v>43</v>
      </c>
      <c r="BG727" s="22">
        <v>0</v>
      </c>
      <c r="BH727" s="22">
        <v>0</v>
      </c>
      <c r="BI727" s="22">
        <v>0</v>
      </c>
      <c r="BJ727" s="22">
        <v>0</v>
      </c>
      <c r="BK727" s="22">
        <v>0</v>
      </c>
      <c r="BL727" s="22">
        <v>0</v>
      </c>
      <c r="BM727" s="22">
        <v>0</v>
      </c>
      <c r="BN727" s="22">
        <v>0</v>
      </c>
      <c r="BO727" s="22">
        <v>0</v>
      </c>
      <c r="BP727" s="22">
        <v>0</v>
      </c>
    </row>
    <row r="728" spans="1:68" x14ac:dyDescent="0.35">
      <c r="A728" s="96">
        <v>7</v>
      </c>
      <c r="B728" s="96">
        <v>1</v>
      </c>
      <c r="C728" s="96" t="s">
        <v>235</v>
      </c>
      <c r="E728" s="79" t="s">
        <v>43</v>
      </c>
      <c r="F728" s="87">
        <v>0</v>
      </c>
      <c r="H728" s="22">
        <v>0</v>
      </c>
      <c r="I728" s="22">
        <v>0</v>
      </c>
      <c r="J728" s="22">
        <v>0</v>
      </c>
      <c r="K728" s="22">
        <v>0</v>
      </c>
      <c r="L728" s="22">
        <v>0</v>
      </c>
      <c r="M728" s="22">
        <v>0</v>
      </c>
      <c r="N728" s="22">
        <v>0</v>
      </c>
      <c r="O728" s="22">
        <v>0</v>
      </c>
      <c r="P728" s="22">
        <v>0</v>
      </c>
      <c r="V728" s="121">
        <v>0</v>
      </c>
      <c r="AM728">
        <v>7</v>
      </c>
      <c r="AN728" t="s">
        <v>43</v>
      </c>
      <c r="AP728" s="22">
        <v>0</v>
      </c>
      <c r="AQ728" s="22">
        <v>0</v>
      </c>
      <c r="AR728" s="22">
        <v>0</v>
      </c>
      <c r="AS728" s="22">
        <v>0</v>
      </c>
      <c r="AT728" s="22">
        <v>0</v>
      </c>
      <c r="AU728" s="22">
        <v>0</v>
      </c>
      <c r="AV728" s="22">
        <v>0</v>
      </c>
      <c r="AW728" s="22">
        <v>0</v>
      </c>
      <c r="AX728" s="22">
        <v>0</v>
      </c>
      <c r="AY728" s="22">
        <v>0</v>
      </c>
      <c r="BE728" t="s">
        <v>43</v>
      </c>
      <c r="BG728" s="22">
        <v>0</v>
      </c>
      <c r="BH728" s="22">
        <v>0</v>
      </c>
      <c r="BI728" s="22">
        <v>0</v>
      </c>
      <c r="BJ728" s="22">
        <v>0</v>
      </c>
      <c r="BK728" s="22">
        <v>0</v>
      </c>
      <c r="BL728" s="22">
        <v>0</v>
      </c>
      <c r="BM728" s="22">
        <v>0</v>
      </c>
      <c r="BN728" s="22">
        <v>0</v>
      </c>
      <c r="BO728" s="22">
        <v>0</v>
      </c>
      <c r="BP728" s="22">
        <v>0</v>
      </c>
    </row>
    <row r="729" spans="1:68" x14ac:dyDescent="0.35">
      <c r="A729" s="96">
        <v>8</v>
      </c>
      <c r="B729" s="96">
        <v>1</v>
      </c>
      <c r="C729" s="96" t="s">
        <v>234</v>
      </c>
      <c r="E729" s="79" t="s">
        <v>43</v>
      </c>
      <c r="F729" s="87">
        <v>0</v>
      </c>
      <c r="H729" s="22">
        <v>0</v>
      </c>
      <c r="I729" s="22">
        <v>0</v>
      </c>
      <c r="J729" s="22">
        <v>0</v>
      </c>
      <c r="K729" s="22">
        <v>0</v>
      </c>
      <c r="L729" s="22">
        <v>0</v>
      </c>
      <c r="M729" s="22">
        <v>0</v>
      </c>
      <c r="N729" s="22">
        <v>0</v>
      </c>
      <c r="O729" s="22">
        <v>0</v>
      </c>
      <c r="P729" s="22">
        <v>0</v>
      </c>
      <c r="V729" s="121">
        <v>0</v>
      </c>
      <c r="AM729">
        <v>8</v>
      </c>
      <c r="AN729" t="s">
        <v>43</v>
      </c>
      <c r="AP729" s="22">
        <v>0</v>
      </c>
      <c r="AQ729" s="22">
        <v>0</v>
      </c>
      <c r="AR729" s="22">
        <v>0</v>
      </c>
      <c r="AS729" s="22">
        <v>0</v>
      </c>
      <c r="AT729" s="22">
        <v>0</v>
      </c>
      <c r="AU729" s="22">
        <v>0</v>
      </c>
      <c r="AV729" s="22">
        <v>0</v>
      </c>
      <c r="AW729" s="22">
        <v>0</v>
      </c>
      <c r="AX729" s="22">
        <v>0</v>
      </c>
      <c r="AY729" s="22">
        <v>0</v>
      </c>
      <c r="BE729" t="s">
        <v>43</v>
      </c>
      <c r="BG729" s="22">
        <v>0</v>
      </c>
      <c r="BH729" s="22">
        <v>0</v>
      </c>
      <c r="BI729" s="22">
        <v>0</v>
      </c>
      <c r="BJ729" s="22">
        <v>0</v>
      </c>
      <c r="BK729" s="22">
        <v>0</v>
      </c>
      <c r="BL729" s="22">
        <v>0</v>
      </c>
      <c r="BM729" s="22">
        <v>0</v>
      </c>
      <c r="BN729" s="22">
        <v>0</v>
      </c>
      <c r="BO729" s="22">
        <v>0</v>
      </c>
      <c r="BP729" s="22">
        <v>0</v>
      </c>
    </row>
    <row r="730" spans="1:68" x14ac:dyDescent="0.35">
      <c r="A730" s="96">
        <v>9</v>
      </c>
      <c r="B730" s="96">
        <v>1</v>
      </c>
      <c r="C730" s="96" t="s">
        <v>529</v>
      </c>
      <c r="E730" s="79" t="s">
        <v>43</v>
      </c>
      <c r="F730" s="87">
        <v>0</v>
      </c>
      <c r="H730" s="22">
        <v>0</v>
      </c>
      <c r="I730" s="22">
        <v>0</v>
      </c>
      <c r="J730" s="22">
        <v>0</v>
      </c>
      <c r="K730" s="22">
        <v>0</v>
      </c>
      <c r="L730" s="22">
        <v>0</v>
      </c>
      <c r="M730" s="22">
        <v>0</v>
      </c>
      <c r="N730" s="22">
        <v>0</v>
      </c>
      <c r="O730" s="22">
        <v>0</v>
      </c>
      <c r="P730" s="22">
        <v>0</v>
      </c>
      <c r="V730" s="121">
        <v>0</v>
      </c>
      <c r="AM730">
        <v>9</v>
      </c>
      <c r="AN730" t="s">
        <v>43</v>
      </c>
      <c r="AP730" s="22">
        <v>0</v>
      </c>
      <c r="AQ730" s="22">
        <v>0</v>
      </c>
      <c r="AR730" s="22">
        <v>0</v>
      </c>
      <c r="AS730" s="22">
        <v>0</v>
      </c>
      <c r="AT730" s="22">
        <v>0</v>
      </c>
      <c r="AU730" s="22">
        <v>0</v>
      </c>
      <c r="AV730" s="22">
        <v>0</v>
      </c>
      <c r="AW730" s="22">
        <v>0</v>
      </c>
      <c r="AX730" s="22">
        <v>0</v>
      </c>
      <c r="AY730" s="22">
        <v>0</v>
      </c>
      <c r="BE730" t="s">
        <v>43</v>
      </c>
      <c r="BG730" s="22">
        <v>0</v>
      </c>
      <c r="BH730" s="22">
        <v>0</v>
      </c>
      <c r="BI730" s="22">
        <v>0</v>
      </c>
      <c r="BJ730" s="22">
        <v>0</v>
      </c>
      <c r="BK730" s="22">
        <v>0</v>
      </c>
      <c r="BL730" s="22">
        <v>0</v>
      </c>
      <c r="BM730" s="22">
        <v>0</v>
      </c>
      <c r="BN730" s="22">
        <v>0</v>
      </c>
      <c r="BO730" s="22">
        <v>0</v>
      </c>
      <c r="BP730" s="22">
        <v>0</v>
      </c>
    </row>
    <row r="731" spans="1:68" x14ac:dyDescent="0.35">
      <c r="A731" s="96">
        <v>10</v>
      </c>
      <c r="B731" s="96">
        <v>1</v>
      </c>
      <c r="C731" s="96" t="s">
        <v>235</v>
      </c>
      <c r="E731" s="79" t="s">
        <v>43</v>
      </c>
      <c r="F731" s="87">
        <v>0</v>
      </c>
      <c r="H731" s="22">
        <v>0</v>
      </c>
      <c r="I731" s="22">
        <v>0</v>
      </c>
      <c r="J731" s="22">
        <v>0</v>
      </c>
      <c r="K731" s="22">
        <v>0</v>
      </c>
      <c r="L731" s="22">
        <v>0</v>
      </c>
      <c r="M731" s="22">
        <v>0</v>
      </c>
      <c r="N731" s="22">
        <v>0</v>
      </c>
      <c r="O731" s="22">
        <v>0</v>
      </c>
      <c r="P731" s="22">
        <v>0</v>
      </c>
      <c r="V731" s="121">
        <v>0</v>
      </c>
      <c r="AM731">
        <v>10</v>
      </c>
      <c r="AN731" t="s">
        <v>43</v>
      </c>
      <c r="AP731" s="22">
        <v>0</v>
      </c>
      <c r="AQ731" s="22">
        <v>0</v>
      </c>
      <c r="AR731" s="22">
        <v>0</v>
      </c>
      <c r="AS731" s="22">
        <v>0</v>
      </c>
      <c r="AT731" s="22">
        <v>0</v>
      </c>
      <c r="AU731" s="22">
        <v>0</v>
      </c>
      <c r="AV731" s="22">
        <v>0</v>
      </c>
      <c r="AW731" s="22">
        <v>0</v>
      </c>
      <c r="AX731" s="22">
        <v>0</v>
      </c>
      <c r="AY731" s="22">
        <v>0</v>
      </c>
      <c r="BE731" t="s">
        <v>43</v>
      </c>
      <c r="BG731" s="22">
        <v>0</v>
      </c>
      <c r="BH731" s="22">
        <v>0</v>
      </c>
      <c r="BI731" s="22">
        <v>0</v>
      </c>
      <c r="BJ731" s="22">
        <v>0</v>
      </c>
      <c r="BK731" s="22">
        <v>0</v>
      </c>
      <c r="BL731" s="22">
        <v>0</v>
      </c>
      <c r="BM731" s="22">
        <v>0</v>
      </c>
      <c r="BN731" s="22">
        <v>0</v>
      </c>
      <c r="BO731" s="22">
        <v>0</v>
      </c>
      <c r="BP731" s="22">
        <v>0</v>
      </c>
    </row>
    <row r="732" spans="1:68" x14ac:dyDescent="0.35">
      <c r="A732" s="96">
        <v>11</v>
      </c>
      <c r="B732" s="96">
        <v>1</v>
      </c>
      <c r="C732" s="96" t="s">
        <v>251</v>
      </c>
      <c r="E732" s="79" t="s">
        <v>43</v>
      </c>
      <c r="F732" s="87">
        <v>0</v>
      </c>
      <c r="H732" s="22">
        <v>0</v>
      </c>
      <c r="I732" s="22">
        <v>0</v>
      </c>
      <c r="J732" s="22">
        <v>0</v>
      </c>
      <c r="K732" s="22">
        <v>0</v>
      </c>
      <c r="L732" s="22">
        <v>0</v>
      </c>
      <c r="M732" s="22">
        <v>0</v>
      </c>
      <c r="N732" s="22">
        <v>0</v>
      </c>
      <c r="O732" s="22">
        <v>0</v>
      </c>
      <c r="P732" s="22">
        <v>0</v>
      </c>
      <c r="V732" s="121">
        <v>0</v>
      </c>
      <c r="AM732">
        <v>11</v>
      </c>
      <c r="AN732" t="s">
        <v>43</v>
      </c>
      <c r="AP732" s="22">
        <v>0</v>
      </c>
      <c r="AQ732" s="22">
        <v>0</v>
      </c>
      <c r="AR732" s="22">
        <v>0</v>
      </c>
      <c r="AS732" s="22">
        <v>0</v>
      </c>
      <c r="AT732" s="22">
        <v>0</v>
      </c>
      <c r="AU732" s="22">
        <v>0</v>
      </c>
      <c r="AV732" s="22">
        <v>0</v>
      </c>
      <c r="AW732" s="22">
        <v>0</v>
      </c>
      <c r="AX732" s="22">
        <v>0</v>
      </c>
      <c r="AY732" s="22">
        <v>0</v>
      </c>
      <c r="BE732" t="s">
        <v>43</v>
      </c>
      <c r="BG732" s="22">
        <v>0</v>
      </c>
      <c r="BH732" s="22">
        <v>0</v>
      </c>
      <c r="BI732" s="22">
        <v>0</v>
      </c>
      <c r="BJ732" s="22">
        <v>0</v>
      </c>
      <c r="BK732" s="22">
        <v>0</v>
      </c>
      <c r="BL732" s="22">
        <v>0</v>
      </c>
      <c r="BM732" s="22">
        <v>0</v>
      </c>
      <c r="BN732" s="22">
        <v>0</v>
      </c>
      <c r="BO732" s="22">
        <v>0</v>
      </c>
      <c r="BP732" s="22">
        <v>0</v>
      </c>
    </row>
    <row r="733" spans="1:68" x14ac:dyDescent="0.35">
      <c r="A733" s="96">
        <v>12</v>
      </c>
      <c r="B733" s="96">
        <v>1</v>
      </c>
      <c r="C733" s="96" t="s">
        <v>234</v>
      </c>
      <c r="E733" s="79" t="s">
        <v>43</v>
      </c>
      <c r="F733" s="87">
        <v>0</v>
      </c>
      <c r="H733" s="22">
        <v>0</v>
      </c>
      <c r="I733" s="22">
        <v>0</v>
      </c>
      <c r="J733" s="22">
        <v>0</v>
      </c>
      <c r="K733" s="22">
        <v>0</v>
      </c>
      <c r="L733" s="22">
        <v>0</v>
      </c>
      <c r="M733" s="22">
        <v>0</v>
      </c>
      <c r="N733" s="22">
        <v>0</v>
      </c>
      <c r="O733" s="22">
        <v>0</v>
      </c>
      <c r="P733" s="22">
        <v>0</v>
      </c>
      <c r="V733" s="121">
        <v>0</v>
      </c>
      <c r="AM733">
        <v>12</v>
      </c>
      <c r="AN733" t="s">
        <v>43</v>
      </c>
      <c r="AP733" s="22">
        <v>0</v>
      </c>
      <c r="AQ733" s="22">
        <v>0</v>
      </c>
      <c r="AR733" s="22">
        <v>0</v>
      </c>
      <c r="AS733" s="22">
        <v>0</v>
      </c>
      <c r="AT733" s="22">
        <v>0</v>
      </c>
      <c r="AU733" s="22">
        <v>0</v>
      </c>
      <c r="AV733" s="22">
        <v>0</v>
      </c>
      <c r="AW733" s="22">
        <v>0</v>
      </c>
      <c r="AX733" s="22">
        <v>0</v>
      </c>
      <c r="AY733" s="22">
        <v>0</v>
      </c>
      <c r="BE733" t="s">
        <v>43</v>
      </c>
      <c r="BG733" s="22">
        <v>0</v>
      </c>
      <c r="BH733" s="22">
        <v>0</v>
      </c>
      <c r="BI733" s="22">
        <v>0</v>
      </c>
      <c r="BJ733" s="22">
        <v>0</v>
      </c>
      <c r="BK733" s="22">
        <v>0</v>
      </c>
      <c r="BL733" s="22">
        <v>0</v>
      </c>
      <c r="BM733" s="22">
        <v>0</v>
      </c>
      <c r="BN733" s="22">
        <v>0</v>
      </c>
      <c r="BO733" s="22">
        <v>0</v>
      </c>
      <c r="BP733" s="22">
        <v>0</v>
      </c>
    </row>
    <row r="734" spans="1:68" x14ac:dyDescent="0.35">
      <c r="A734" s="96">
        <v>13</v>
      </c>
      <c r="B734" s="96">
        <v>1</v>
      </c>
      <c r="C734" s="96" t="s">
        <v>251</v>
      </c>
      <c r="E734" s="79" t="s">
        <v>43</v>
      </c>
      <c r="F734" s="87">
        <v>0</v>
      </c>
      <c r="H734" s="22">
        <v>0</v>
      </c>
      <c r="I734" s="22">
        <v>0</v>
      </c>
      <c r="J734" s="22">
        <v>0</v>
      </c>
      <c r="K734" s="22">
        <v>0</v>
      </c>
      <c r="L734" s="22">
        <v>0</v>
      </c>
      <c r="M734" s="22">
        <v>0</v>
      </c>
      <c r="N734" s="22">
        <v>0</v>
      </c>
      <c r="O734" s="22">
        <v>0</v>
      </c>
      <c r="P734" s="22">
        <v>0</v>
      </c>
      <c r="V734" s="121">
        <v>0</v>
      </c>
      <c r="AM734">
        <v>13</v>
      </c>
      <c r="AN734" t="s">
        <v>43</v>
      </c>
      <c r="AP734" s="22">
        <v>0</v>
      </c>
      <c r="AQ734" s="22">
        <v>0</v>
      </c>
      <c r="AR734" s="22">
        <v>0</v>
      </c>
      <c r="AS734" s="22">
        <v>0</v>
      </c>
      <c r="AT734" s="22">
        <v>0</v>
      </c>
      <c r="AU734" s="22">
        <v>0</v>
      </c>
      <c r="AV734" s="22">
        <v>0</v>
      </c>
      <c r="AW734" s="22">
        <v>0</v>
      </c>
      <c r="AX734" s="22">
        <v>0</v>
      </c>
      <c r="AY734" s="22">
        <v>0</v>
      </c>
      <c r="BE734" t="s">
        <v>43</v>
      </c>
      <c r="BG734" s="22">
        <v>0</v>
      </c>
      <c r="BH734" s="22">
        <v>0</v>
      </c>
      <c r="BI734" s="22">
        <v>0</v>
      </c>
      <c r="BJ734" s="22">
        <v>0</v>
      </c>
      <c r="BK734" s="22">
        <v>0</v>
      </c>
      <c r="BL734" s="22">
        <v>0</v>
      </c>
      <c r="BM734" s="22">
        <v>0</v>
      </c>
      <c r="BN734" s="22">
        <v>0</v>
      </c>
      <c r="BO734" s="22">
        <v>0</v>
      </c>
      <c r="BP734" s="22">
        <v>0</v>
      </c>
    </row>
    <row r="735" spans="1:68" x14ac:dyDescent="0.35">
      <c r="A735" s="96">
        <v>14</v>
      </c>
      <c r="B735" s="96">
        <v>1</v>
      </c>
      <c r="C735" s="96" t="s">
        <v>251</v>
      </c>
      <c r="E735" s="79" t="s">
        <v>43</v>
      </c>
      <c r="F735" s="87">
        <v>0</v>
      </c>
      <c r="H735" s="22">
        <v>0</v>
      </c>
      <c r="I735" s="22">
        <v>0</v>
      </c>
      <c r="J735" s="22">
        <v>0</v>
      </c>
      <c r="K735" s="22">
        <v>0</v>
      </c>
      <c r="L735" s="22">
        <v>0</v>
      </c>
      <c r="M735" s="22">
        <v>0</v>
      </c>
      <c r="N735" s="22">
        <v>0</v>
      </c>
      <c r="O735" s="22">
        <v>0</v>
      </c>
      <c r="P735" s="22">
        <v>0</v>
      </c>
      <c r="V735" s="121">
        <v>0</v>
      </c>
      <c r="AM735">
        <v>14</v>
      </c>
      <c r="AN735" t="s">
        <v>43</v>
      </c>
      <c r="AP735" s="22">
        <v>0</v>
      </c>
      <c r="AQ735" s="22">
        <v>0</v>
      </c>
      <c r="AR735" s="22">
        <v>0</v>
      </c>
      <c r="AS735" s="22">
        <v>0</v>
      </c>
      <c r="AT735" s="22">
        <v>0</v>
      </c>
      <c r="AU735" s="22">
        <v>0</v>
      </c>
      <c r="AV735" s="22">
        <v>0</v>
      </c>
      <c r="AW735" s="22">
        <v>0</v>
      </c>
      <c r="AX735" s="22">
        <v>0</v>
      </c>
      <c r="AY735" s="22">
        <v>0</v>
      </c>
      <c r="BE735" t="s">
        <v>43</v>
      </c>
      <c r="BG735" s="22">
        <v>0</v>
      </c>
      <c r="BH735" s="22">
        <v>0</v>
      </c>
      <c r="BI735" s="22">
        <v>0</v>
      </c>
      <c r="BJ735" s="22">
        <v>0</v>
      </c>
      <c r="BK735" s="22">
        <v>0</v>
      </c>
      <c r="BL735" s="22">
        <v>0</v>
      </c>
      <c r="BM735" s="22">
        <v>0</v>
      </c>
      <c r="BN735" s="22">
        <v>0</v>
      </c>
      <c r="BO735" s="22">
        <v>0</v>
      </c>
      <c r="BP735" s="22">
        <v>0</v>
      </c>
    </row>
    <row r="736" spans="1:68" x14ac:dyDescent="0.35">
      <c r="A736" s="96">
        <v>15</v>
      </c>
      <c r="B736" s="96">
        <v>1</v>
      </c>
      <c r="C736" s="96" t="s">
        <v>235</v>
      </c>
      <c r="E736" s="79" t="s">
        <v>43</v>
      </c>
      <c r="F736" s="87">
        <v>0</v>
      </c>
      <c r="H736" s="22">
        <v>0</v>
      </c>
      <c r="I736" s="22">
        <v>0</v>
      </c>
      <c r="J736" s="22">
        <v>0</v>
      </c>
      <c r="K736" s="22">
        <v>0</v>
      </c>
      <c r="L736" s="22">
        <v>0</v>
      </c>
      <c r="M736" s="22">
        <v>0</v>
      </c>
      <c r="N736" s="22">
        <v>0</v>
      </c>
      <c r="O736" s="22">
        <v>0</v>
      </c>
      <c r="P736" s="22">
        <v>0</v>
      </c>
      <c r="V736" s="121">
        <v>0</v>
      </c>
      <c r="AM736">
        <v>15</v>
      </c>
      <c r="AN736" t="s">
        <v>43</v>
      </c>
      <c r="AP736" s="22">
        <v>0</v>
      </c>
      <c r="AQ736" s="22">
        <v>0</v>
      </c>
      <c r="AR736" s="22">
        <v>0</v>
      </c>
      <c r="AS736" s="22">
        <v>0</v>
      </c>
      <c r="AT736" s="22">
        <v>0</v>
      </c>
      <c r="AU736" s="22">
        <v>0</v>
      </c>
      <c r="AV736" s="22">
        <v>0</v>
      </c>
      <c r="AW736" s="22">
        <v>0</v>
      </c>
      <c r="AX736" s="22">
        <v>0</v>
      </c>
      <c r="AY736" s="22">
        <v>0</v>
      </c>
      <c r="BE736" t="s">
        <v>43</v>
      </c>
      <c r="BG736" s="22">
        <v>0</v>
      </c>
      <c r="BH736" s="22">
        <v>0</v>
      </c>
      <c r="BI736" s="22">
        <v>0</v>
      </c>
      <c r="BJ736" s="22">
        <v>0</v>
      </c>
      <c r="BK736" s="22">
        <v>0</v>
      </c>
      <c r="BL736" s="22">
        <v>0</v>
      </c>
      <c r="BM736" s="22">
        <v>0</v>
      </c>
      <c r="BN736" s="22">
        <v>0</v>
      </c>
      <c r="BO736" s="22">
        <v>0</v>
      </c>
      <c r="BP736" s="22">
        <v>0</v>
      </c>
    </row>
    <row r="737" spans="1:68" x14ac:dyDescent="0.35">
      <c r="A737" s="96">
        <v>16</v>
      </c>
      <c r="B737" s="96">
        <v>2</v>
      </c>
      <c r="C737" s="96" t="s">
        <v>585</v>
      </c>
      <c r="E737" s="79" t="s">
        <v>43</v>
      </c>
      <c r="F737" s="87">
        <v>-0.81</v>
      </c>
      <c r="H737" s="22">
        <v>0</v>
      </c>
      <c r="I737" s="22">
        <v>0</v>
      </c>
      <c r="J737" s="22">
        <v>-648</v>
      </c>
      <c r="K737" s="22">
        <v>-648</v>
      </c>
      <c r="L737" s="22">
        <v>-648</v>
      </c>
      <c r="M737" s="22">
        <v>-648</v>
      </c>
      <c r="N737" s="22">
        <v>-648</v>
      </c>
      <c r="O737" s="22">
        <v>-648</v>
      </c>
      <c r="P737" s="22">
        <v>-648</v>
      </c>
      <c r="V737" s="121">
        <v>0</v>
      </c>
      <c r="AM737">
        <v>16</v>
      </c>
      <c r="AN737" t="s">
        <v>43</v>
      </c>
      <c r="AP737" s="22">
        <v>0</v>
      </c>
      <c r="AQ737" s="22">
        <v>0</v>
      </c>
      <c r="AR737" s="22">
        <v>0</v>
      </c>
      <c r="AS737" s="22">
        <v>-648</v>
      </c>
      <c r="AT737" s="22">
        <v>-648</v>
      </c>
      <c r="AU737" s="22">
        <v>-648</v>
      </c>
      <c r="AV737" s="22">
        <v>-648</v>
      </c>
      <c r="AW737" s="22">
        <v>-648</v>
      </c>
      <c r="AX737" s="22">
        <v>-648</v>
      </c>
      <c r="AY737" s="22">
        <v>-648</v>
      </c>
      <c r="BE737" t="s">
        <v>43</v>
      </c>
      <c r="BG737" s="22">
        <v>0</v>
      </c>
      <c r="BH737" s="22">
        <v>0</v>
      </c>
      <c r="BI737" s="22">
        <v>0</v>
      </c>
      <c r="BJ737" s="22">
        <v>-648</v>
      </c>
      <c r="BK737" s="22">
        <v>-648</v>
      </c>
      <c r="BL737" s="22">
        <v>-648</v>
      </c>
      <c r="BM737" s="22">
        <v>-648</v>
      </c>
      <c r="BN737" s="22">
        <v>-648</v>
      </c>
      <c r="BO737" s="22">
        <v>-648</v>
      </c>
      <c r="BP737" s="22">
        <v>-648</v>
      </c>
    </row>
    <row r="738" spans="1:68" x14ac:dyDescent="0.35">
      <c r="A738" s="96">
        <v>17</v>
      </c>
      <c r="B738" s="96">
        <v>2</v>
      </c>
      <c r="C738" s="96" t="s">
        <v>585</v>
      </c>
      <c r="E738" s="79" t="s">
        <v>43</v>
      </c>
      <c r="F738" s="87">
        <v>-0.85</v>
      </c>
      <c r="H738" s="22">
        <v>0</v>
      </c>
      <c r="I738" s="22">
        <v>0</v>
      </c>
      <c r="J738" s="22">
        <v>-1360</v>
      </c>
      <c r="K738" s="22">
        <v>-1360</v>
      </c>
      <c r="L738" s="22">
        <v>-1360</v>
      </c>
      <c r="M738" s="22">
        <v>-1360</v>
      </c>
      <c r="N738" s="22">
        <v>-1360</v>
      </c>
      <c r="O738" s="22">
        <v>-1360</v>
      </c>
      <c r="P738" s="22">
        <v>-1360</v>
      </c>
      <c r="V738" s="121">
        <v>0</v>
      </c>
      <c r="AM738">
        <v>17</v>
      </c>
      <c r="AN738" t="s">
        <v>43</v>
      </c>
      <c r="AP738" s="22">
        <v>0</v>
      </c>
      <c r="AQ738" s="22">
        <v>0</v>
      </c>
      <c r="AR738" s="22">
        <v>0</v>
      </c>
      <c r="AS738" s="22">
        <v>-1360</v>
      </c>
      <c r="AT738" s="22">
        <v>-1360</v>
      </c>
      <c r="AU738" s="22">
        <v>-1360</v>
      </c>
      <c r="AV738" s="22">
        <v>-1360</v>
      </c>
      <c r="AW738" s="22">
        <v>-1360</v>
      </c>
      <c r="AX738" s="22">
        <v>-1360</v>
      </c>
      <c r="AY738" s="22">
        <v>-1360</v>
      </c>
      <c r="BE738" t="s">
        <v>43</v>
      </c>
      <c r="BG738" s="22">
        <v>0</v>
      </c>
      <c r="BH738" s="22">
        <v>0</v>
      </c>
      <c r="BI738" s="22">
        <v>0</v>
      </c>
      <c r="BJ738" s="22">
        <v>-1360</v>
      </c>
      <c r="BK738" s="22">
        <v>-1360</v>
      </c>
      <c r="BL738" s="22">
        <v>-1360</v>
      </c>
      <c r="BM738" s="22">
        <v>-1360</v>
      </c>
      <c r="BN738" s="22">
        <v>-1360</v>
      </c>
      <c r="BO738" s="22">
        <v>-1360</v>
      </c>
      <c r="BP738" s="22">
        <v>-1360</v>
      </c>
    </row>
    <row r="739" spans="1:68" x14ac:dyDescent="0.35">
      <c r="A739" s="96">
        <v>18</v>
      </c>
      <c r="B739" s="96">
        <v>2</v>
      </c>
      <c r="C739" s="96" t="s">
        <v>584</v>
      </c>
      <c r="E739" s="79" t="s">
        <v>43</v>
      </c>
      <c r="F739" s="87">
        <v>-0.8</v>
      </c>
      <c r="H739" s="22">
        <v>0</v>
      </c>
      <c r="I739" s="22">
        <v>-1600</v>
      </c>
      <c r="J739" s="22">
        <v>-1760</v>
      </c>
      <c r="K739" s="22">
        <v>-1936</v>
      </c>
      <c r="L739" s="22">
        <v>-2129.6</v>
      </c>
      <c r="M739" s="22">
        <v>-2342.56</v>
      </c>
      <c r="N739" s="22">
        <v>-2576.8160000000003</v>
      </c>
      <c r="O739" s="22">
        <v>-2576.8160000000003</v>
      </c>
      <c r="P739" s="22">
        <v>-2576.8160000000003</v>
      </c>
      <c r="V739" s="121">
        <v>0</v>
      </c>
      <c r="AM739">
        <v>18</v>
      </c>
      <c r="AN739" t="s">
        <v>43</v>
      </c>
      <c r="AP739" s="22">
        <v>0</v>
      </c>
      <c r="AQ739" s="22">
        <v>0</v>
      </c>
      <c r="AR739" s="22">
        <v>-1600</v>
      </c>
      <c r="AS739" s="22">
        <v>-1760</v>
      </c>
      <c r="AT739" s="22">
        <v>-1936</v>
      </c>
      <c r="AU739" s="22">
        <v>-2129.6</v>
      </c>
      <c r="AV739" s="22">
        <v>-2342.56</v>
      </c>
      <c r="AW739" s="22">
        <v>-2576.8160000000003</v>
      </c>
      <c r="AX739" s="22">
        <v>-2576.8160000000003</v>
      </c>
      <c r="AY739" s="22">
        <v>-2576.8160000000003</v>
      </c>
      <c r="BE739" t="s">
        <v>43</v>
      </c>
      <c r="BG739" s="22">
        <v>0</v>
      </c>
      <c r="BH739" s="22">
        <v>0</v>
      </c>
      <c r="BI739" s="22">
        <v>-1600</v>
      </c>
      <c r="BJ739" s="22">
        <v>-1760</v>
      </c>
      <c r="BK739" s="22">
        <v>-1936</v>
      </c>
      <c r="BL739" s="22">
        <v>-2129.6</v>
      </c>
      <c r="BM739" s="22">
        <v>-2342.56</v>
      </c>
      <c r="BN739" s="22">
        <v>-2576.8160000000003</v>
      </c>
      <c r="BO739" s="22">
        <v>-2576.8160000000003</v>
      </c>
      <c r="BP739" s="22">
        <v>-2576.8160000000003</v>
      </c>
    </row>
    <row r="740" spans="1:68" x14ac:dyDescent="0.35">
      <c r="A740" s="96">
        <v>19</v>
      </c>
      <c r="B740" s="96">
        <v>2</v>
      </c>
      <c r="C740" s="96" t="s">
        <v>585</v>
      </c>
      <c r="E740" s="79" t="s">
        <v>43</v>
      </c>
      <c r="F740" s="87">
        <v>-0.81</v>
      </c>
      <c r="H740" s="22">
        <v>0</v>
      </c>
      <c r="I740" s="22">
        <v>0</v>
      </c>
      <c r="J740" s="22">
        <v>-648</v>
      </c>
      <c r="K740" s="22">
        <v>-648</v>
      </c>
      <c r="L740" s="22">
        <v>-648</v>
      </c>
      <c r="M740" s="22">
        <v>-648</v>
      </c>
      <c r="N740" s="22">
        <v>-648</v>
      </c>
      <c r="O740" s="22">
        <v>-648</v>
      </c>
      <c r="P740" s="22">
        <v>-648</v>
      </c>
      <c r="V740" s="121">
        <v>0</v>
      </c>
      <c r="AM740">
        <v>19</v>
      </c>
      <c r="AN740" t="s">
        <v>43</v>
      </c>
      <c r="AP740" s="22">
        <v>0</v>
      </c>
      <c r="AQ740" s="22">
        <v>0</v>
      </c>
      <c r="AR740" s="22">
        <v>0</v>
      </c>
      <c r="AS740" s="22">
        <v>-648</v>
      </c>
      <c r="AT740" s="22">
        <v>-648</v>
      </c>
      <c r="AU740" s="22">
        <v>-648</v>
      </c>
      <c r="AV740" s="22">
        <v>-648</v>
      </c>
      <c r="AW740" s="22">
        <v>-648</v>
      </c>
      <c r="AX740" s="22">
        <v>-648</v>
      </c>
      <c r="AY740" s="22">
        <v>-648</v>
      </c>
      <c r="BE740" t="s">
        <v>43</v>
      </c>
      <c r="BG740" s="22">
        <v>0</v>
      </c>
      <c r="BH740" s="22">
        <v>0</v>
      </c>
      <c r="BI740" s="22">
        <v>0</v>
      </c>
      <c r="BJ740" s="22">
        <v>-648</v>
      </c>
      <c r="BK740" s="22">
        <v>-648</v>
      </c>
      <c r="BL740" s="22">
        <v>-648</v>
      </c>
      <c r="BM740" s="22">
        <v>-648</v>
      </c>
      <c r="BN740" s="22">
        <v>-648</v>
      </c>
      <c r="BO740" s="22">
        <v>-648</v>
      </c>
      <c r="BP740" s="22">
        <v>-648</v>
      </c>
    </row>
    <row r="741" spans="1:68" x14ac:dyDescent="0.35">
      <c r="A741" s="96">
        <v>20</v>
      </c>
      <c r="B741" s="96">
        <v>2</v>
      </c>
      <c r="C741" s="96" t="s">
        <v>585</v>
      </c>
      <c r="E741" s="79" t="s">
        <v>43</v>
      </c>
      <c r="F741" s="87">
        <v>-0.86</v>
      </c>
      <c r="H741" s="22">
        <v>0</v>
      </c>
      <c r="I741" s="22">
        <v>0</v>
      </c>
      <c r="J741" s="22">
        <v>0</v>
      </c>
      <c r="K741" s="22">
        <v>-1290</v>
      </c>
      <c r="L741" s="22">
        <v>-1328.7</v>
      </c>
      <c r="M741" s="22">
        <v>-1368.5609999999999</v>
      </c>
      <c r="N741" s="22">
        <v>-1409.6178299999999</v>
      </c>
      <c r="O741" s="22">
        <v>-1451.9063649</v>
      </c>
      <c r="P741" s="22">
        <v>-1495.463555847</v>
      </c>
      <c r="V741" s="121">
        <v>0</v>
      </c>
      <c r="AM741">
        <v>20</v>
      </c>
      <c r="AN741" t="s">
        <v>43</v>
      </c>
      <c r="AP741" s="22">
        <v>0</v>
      </c>
      <c r="AQ741" s="22">
        <v>0</v>
      </c>
      <c r="AR741" s="22">
        <v>0</v>
      </c>
      <c r="AS741" s="22">
        <v>0</v>
      </c>
      <c r="AT741" s="22">
        <v>-1290</v>
      </c>
      <c r="AU741" s="22">
        <v>-1328.7</v>
      </c>
      <c r="AV741" s="22">
        <v>-1368.5609999999999</v>
      </c>
      <c r="AW741" s="22">
        <v>-1409.6178299999999</v>
      </c>
      <c r="AX741" s="22">
        <v>-1451.9063649</v>
      </c>
      <c r="AY741" s="22">
        <v>-1495.463555847</v>
      </c>
      <c r="BE741" t="s">
        <v>43</v>
      </c>
      <c r="BG741" s="22">
        <v>0</v>
      </c>
      <c r="BH741" s="22">
        <v>0</v>
      </c>
      <c r="BI741" s="22">
        <v>0</v>
      </c>
      <c r="BJ741" s="22">
        <v>0</v>
      </c>
      <c r="BK741" s="22">
        <v>-1290</v>
      </c>
      <c r="BL741" s="22">
        <v>-1328.7</v>
      </c>
      <c r="BM741" s="22">
        <v>-1368.5609999999999</v>
      </c>
      <c r="BN741" s="22">
        <v>-1409.6178299999999</v>
      </c>
      <c r="BO741" s="22">
        <v>-1451.9063649</v>
      </c>
      <c r="BP741" s="22">
        <v>-1495.463555847</v>
      </c>
    </row>
    <row r="742" spans="1:68" x14ac:dyDescent="0.35">
      <c r="A742" s="96">
        <v>21</v>
      </c>
      <c r="B742" s="96">
        <v>2</v>
      </c>
      <c r="C742" s="96" t="s">
        <v>234</v>
      </c>
      <c r="E742" s="79" t="s">
        <v>43</v>
      </c>
      <c r="F742" s="87">
        <v>0</v>
      </c>
      <c r="H742" s="22">
        <v>0</v>
      </c>
      <c r="I742" s="22">
        <v>0</v>
      </c>
      <c r="J742" s="22">
        <v>0</v>
      </c>
      <c r="K742" s="22">
        <v>0</v>
      </c>
      <c r="L742" s="22">
        <v>0</v>
      </c>
      <c r="M742" s="22">
        <v>0</v>
      </c>
      <c r="N742" s="22">
        <v>0</v>
      </c>
      <c r="O742" s="22">
        <v>0</v>
      </c>
      <c r="P742" s="22">
        <v>0</v>
      </c>
      <c r="V742" s="121">
        <v>0</v>
      </c>
      <c r="AM742">
        <v>21</v>
      </c>
      <c r="AN742" t="s">
        <v>43</v>
      </c>
      <c r="AP742" s="22">
        <v>0</v>
      </c>
      <c r="AQ742" s="22">
        <v>0</v>
      </c>
      <c r="AR742" s="22">
        <v>0</v>
      </c>
      <c r="AS742" s="22">
        <v>0</v>
      </c>
      <c r="AT742" s="22">
        <v>0</v>
      </c>
      <c r="AU742" s="22">
        <v>0</v>
      </c>
      <c r="AV742" s="22">
        <v>0</v>
      </c>
      <c r="AW742" s="22">
        <v>0</v>
      </c>
      <c r="AX742" s="22">
        <v>0</v>
      </c>
      <c r="AY742" s="22">
        <v>0</v>
      </c>
      <c r="BE742" t="s">
        <v>43</v>
      </c>
      <c r="BG742" s="22">
        <v>0</v>
      </c>
      <c r="BH742" s="22">
        <v>0</v>
      </c>
      <c r="BI742" s="22">
        <v>0</v>
      </c>
      <c r="BJ742" s="22">
        <v>0</v>
      </c>
      <c r="BK742" s="22">
        <v>0</v>
      </c>
      <c r="BL742" s="22">
        <v>0</v>
      </c>
      <c r="BM742" s="22">
        <v>0</v>
      </c>
      <c r="BN742" s="22">
        <v>0</v>
      </c>
      <c r="BO742" s="22">
        <v>0</v>
      </c>
      <c r="BP742" s="22">
        <v>0</v>
      </c>
    </row>
    <row r="743" spans="1:68" x14ac:dyDescent="0.35">
      <c r="A743" s="96">
        <v>22</v>
      </c>
      <c r="B743" s="96">
        <v>2</v>
      </c>
      <c r="C743" s="96" t="s">
        <v>529</v>
      </c>
      <c r="E743" s="79" t="s">
        <v>43</v>
      </c>
      <c r="F743" s="87">
        <v>0</v>
      </c>
      <c r="H743" s="22">
        <v>0</v>
      </c>
      <c r="I743" s="22">
        <v>0</v>
      </c>
      <c r="J743" s="22">
        <v>0</v>
      </c>
      <c r="K743" s="22">
        <v>0</v>
      </c>
      <c r="L743" s="22">
        <v>0</v>
      </c>
      <c r="M743" s="22">
        <v>0</v>
      </c>
      <c r="N743" s="22">
        <v>0</v>
      </c>
      <c r="O743" s="22">
        <v>0</v>
      </c>
      <c r="P743" s="22">
        <v>0</v>
      </c>
      <c r="V743" s="121">
        <v>0</v>
      </c>
      <c r="AM743">
        <v>22</v>
      </c>
      <c r="AN743" t="s">
        <v>43</v>
      </c>
      <c r="AP743" s="22">
        <v>0</v>
      </c>
      <c r="AQ743" s="22">
        <v>0</v>
      </c>
      <c r="AR743" s="22">
        <v>0</v>
      </c>
      <c r="AS743" s="22">
        <v>0</v>
      </c>
      <c r="AT743" s="22">
        <v>0</v>
      </c>
      <c r="AU743" s="22">
        <v>0</v>
      </c>
      <c r="AV743" s="22">
        <v>0</v>
      </c>
      <c r="AW743" s="22">
        <v>0</v>
      </c>
      <c r="AX743" s="22">
        <v>0</v>
      </c>
      <c r="AY743" s="22">
        <v>0</v>
      </c>
      <c r="BE743" t="s">
        <v>43</v>
      </c>
      <c r="BG743" s="22">
        <v>0</v>
      </c>
      <c r="BH743" s="22">
        <v>0</v>
      </c>
      <c r="BI743" s="22">
        <v>0</v>
      </c>
      <c r="BJ743" s="22">
        <v>0</v>
      </c>
      <c r="BK743" s="22">
        <v>0</v>
      </c>
      <c r="BL743" s="22">
        <v>0</v>
      </c>
      <c r="BM743" s="22">
        <v>0</v>
      </c>
      <c r="BN743" s="22">
        <v>0</v>
      </c>
      <c r="BO743" s="22">
        <v>0</v>
      </c>
      <c r="BP743" s="22">
        <v>0</v>
      </c>
    </row>
    <row r="744" spans="1:68" x14ac:dyDescent="0.35">
      <c r="A744" s="96">
        <v>23</v>
      </c>
      <c r="B744" s="96">
        <v>2</v>
      </c>
      <c r="C744" s="96" t="s">
        <v>234</v>
      </c>
      <c r="E744" s="79" t="s">
        <v>43</v>
      </c>
      <c r="F744" s="87">
        <v>0</v>
      </c>
      <c r="H744" s="22">
        <v>0</v>
      </c>
      <c r="I744" s="22">
        <v>0</v>
      </c>
      <c r="J744" s="22">
        <v>0</v>
      </c>
      <c r="K744" s="22">
        <v>0</v>
      </c>
      <c r="L744" s="22">
        <v>0</v>
      </c>
      <c r="M744" s="22">
        <v>0</v>
      </c>
      <c r="N744" s="22">
        <v>0</v>
      </c>
      <c r="O744" s="22">
        <v>0</v>
      </c>
      <c r="P744" s="22">
        <v>0</v>
      </c>
      <c r="V744" s="121">
        <v>0</v>
      </c>
      <c r="AM744">
        <v>23</v>
      </c>
      <c r="AN744" t="s">
        <v>43</v>
      </c>
      <c r="AP744" s="22">
        <v>0</v>
      </c>
      <c r="AQ744" s="22">
        <v>0</v>
      </c>
      <c r="AR744" s="22">
        <v>0</v>
      </c>
      <c r="AS744" s="22">
        <v>0</v>
      </c>
      <c r="AT744" s="22">
        <v>0</v>
      </c>
      <c r="AU744" s="22">
        <v>0</v>
      </c>
      <c r="AV744" s="22">
        <v>0</v>
      </c>
      <c r="AW744" s="22">
        <v>0</v>
      </c>
      <c r="AX744" s="22">
        <v>0</v>
      </c>
      <c r="AY744" s="22">
        <v>0</v>
      </c>
      <c r="BE744" t="s">
        <v>43</v>
      </c>
      <c r="BG744" s="22">
        <v>0</v>
      </c>
      <c r="BH744" s="22">
        <v>0</v>
      </c>
      <c r="BI744" s="22">
        <v>0</v>
      </c>
      <c r="BJ744" s="22">
        <v>0</v>
      </c>
      <c r="BK744" s="22">
        <v>0</v>
      </c>
      <c r="BL744" s="22">
        <v>0</v>
      </c>
      <c r="BM744" s="22">
        <v>0</v>
      </c>
      <c r="BN744" s="22">
        <v>0</v>
      </c>
      <c r="BO744" s="22">
        <v>0</v>
      </c>
      <c r="BP744" s="22">
        <v>0</v>
      </c>
    </row>
    <row r="745" spans="1:68" x14ac:dyDescent="0.35">
      <c r="A745" s="96">
        <v>24</v>
      </c>
      <c r="B745" s="96">
        <v>2</v>
      </c>
      <c r="C745" s="96" t="s">
        <v>234</v>
      </c>
      <c r="E745" s="79" t="s">
        <v>43</v>
      </c>
      <c r="F745" s="87">
        <v>0</v>
      </c>
      <c r="H745" s="22">
        <v>0</v>
      </c>
      <c r="I745" s="22">
        <v>0</v>
      </c>
      <c r="J745" s="22">
        <v>0</v>
      </c>
      <c r="K745" s="22">
        <v>0</v>
      </c>
      <c r="L745" s="22">
        <v>0</v>
      </c>
      <c r="M745" s="22">
        <v>0</v>
      </c>
      <c r="N745" s="22">
        <v>0</v>
      </c>
      <c r="O745" s="22">
        <v>0</v>
      </c>
      <c r="P745" s="22">
        <v>0</v>
      </c>
      <c r="V745" s="121">
        <v>0</v>
      </c>
      <c r="AM745">
        <v>24</v>
      </c>
      <c r="AN745" t="s">
        <v>43</v>
      </c>
      <c r="AP745" s="22">
        <v>0</v>
      </c>
      <c r="AQ745" s="22">
        <v>0</v>
      </c>
      <c r="AR745" s="22">
        <v>0</v>
      </c>
      <c r="AS745" s="22">
        <v>0</v>
      </c>
      <c r="AT745" s="22">
        <v>0</v>
      </c>
      <c r="AU745" s="22">
        <v>0</v>
      </c>
      <c r="AV745" s="22">
        <v>0</v>
      </c>
      <c r="AW745" s="22">
        <v>0</v>
      </c>
      <c r="AX745" s="22">
        <v>0</v>
      </c>
      <c r="AY745" s="22">
        <v>0</v>
      </c>
      <c r="BE745" t="s">
        <v>43</v>
      </c>
      <c r="BG745" s="22">
        <v>0</v>
      </c>
      <c r="BH745" s="22">
        <v>0</v>
      </c>
      <c r="BI745" s="22">
        <v>0</v>
      </c>
      <c r="BJ745" s="22">
        <v>0</v>
      </c>
      <c r="BK745" s="22">
        <v>0</v>
      </c>
      <c r="BL745" s="22">
        <v>0</v>
      </c>
      <c r="BM745" s="22">
        <v>0</v>
      </c>
      <c r="BN745" s="22">
        <v>0</v>
      </c>
      <c r="BO745" s="22">
        <v>0</v>
      </c>
      <c r="BP745" s="22">
        <v>0</v>
      </c>
    </row>
    <row r="746" spans="1:68" x14ac:dyDescent="0.35">
      <c r="A746" s="96">
        <v>25</v>
      </c>
      <c r="B746" s="96">
        <v>2</v>
      </c>
      <c r="C746" s="96" t="s">
        <v>235</v>
      </c>
      <c r="E746" s="79" t="s">
        <v>43</v>
      </c>
      <c r="F746" s="87">
        <v>0</v>
      </c>
      <c r="H746" s="22">
        <v>0</v>
      </c>
      <c r="I746" s="22">
        <v>0</v>
      </c>
      <c r="J746" s="22">
        <v>0</v>
      </c>
      <c r="K746" s="22">
        <v>0</v>
      </c>
      <c r="L746" s="22">
        <v>0</v>
      </c>
      <c r="M746" s="22">
        <v>0</v>
      </c>
      <c r="N746" s="22">
        <v>0</v>
      </c>
      <c r="O746" s="22">
        <v>0</v>
      </c>
      <c r="P746" s="22">
        <v>0</v>
      </c>
      <c r="V746" s="121">
        <v>0</v>
      </c>
      <c r="AM746">
        <v>25</v>
      </c>
      <c r="AN746" t="s">
        <v>43</v>
      </c>
      <c r="AP746" s="22">
        <v>0</v>
      </c>
      <c r="AQ746" s="22">
        <v>0</v>
      </c>
      <c r="AR746" s="22">
        <v>0</v>
      </c>
      <c r="AS746" s="22">
        <v>0</v>
      </c>
      <c r="AT746" s="22">
        <v>0</v>
      </c>
      <c r="AU746" s="22">
        <v>0</v>
      </c>
      <c r="AV746" s="22">
        <v>0</v>
      </c>
      <c r="AW746" s="22">
        <v>0</v>
      </c>
      <c r="AX746" s="22">
        <v>0</v>
      </c>
      <c r="AY746" s="22">
        <v>0</v>
      </c>
      <c r="BE746" t="s">
        <v>43</v>
      </c>
      <c r="BG746" s="22">
        <v>0</v>
      </c>
      <c r="BH746" s="22">
        <v>0</v>
      </c>
      <c r="BI746" s="22">
        <v>0</v>
      </c>
      <c r="BJ746" s="22">
        <v>0</v>
      </c>
      <c r="BK746" s="22">
        <v>0</v>
      </c>
      <c r="BL746" s="22">
        <v>0</v>
      </c>
      <c r="BM746" s="22">
        <v>0</v>
      </c>
      <c r="BN746" s="22">
        <v>0</v>
      </c>
      <c r="BO746" s="22">
        <v>0</v>
      </c>
      <c r="BP746" s="22">
        <v>0</v>
      </c>
    </row>
    <row r="747" spans="1:68" x14ac:dyDescent="0.35">
      <c r="A747" s="96">
        <v>26</v>
      </c>
      <c r="B747" s="96">
        <v>2</v>
      </c>
      <c r="C747" s="96" t="s">
        <v>235</v>
      </c>
      <c r="E747" s="79" t="s">
        <v>43</v>
      </c>
      <c r="F747" s="87">
        <v>0</v>
      </c>
      <c r="H747" s="22">
        <v>0</v>
      </c>
      <c r="I747" s="22">
        <v>0</v>
      </c>
      <c r="J747" s="22">
        <v>0</v>
      </c>
      <c r="K747" s="22">
        <v>0</v>
      </c>
      <c r="L747" s="22">
        <v>0</v>
      </c>
      <c r="M747" s="22">
        <v>0</v>
      </c>
      <c r="N747" s="22">
        <v>0</v>
      </c>
      <c r="O747" s="22">
        <v>0</v>
      </c>
      <c r="P747" s="22">
        <v>0</v>
      </c>
      <c r="V747" s="121">
        <v>0</v>
      </c>
      <c r="AM747">
        <v>26</v>
      </c>
      <c r="AN747" t="s">
        <v>43</v>
      </c>
      <c r="AP747" s="22">
        <v>0</v>
      </c>
      <c r="AQ747" s="22">
        <v>0</v>
      </c>
      <c r="AR747" s="22">
        <v>0</v>
      </c>
      <c r="AS747" s="22">
        <v>0</v>
      </c>
      <c r="AT747" s="22">
        <v>0</v>
      </c>
      <c r="AU747" s="22">
        <v>0</v>
      </c>
      <c r="AV747" s="22">
        <v>0</v>
      </c>
      <c r="AW747" s="22">
        <v>0</v>
      </c>
      <c r="AX747" s="22">
        <v>0</v>
      </c>
      <c r="AY747" s="22">
        <v>0</v>
      </c>
      <c r="BE747" t="s">
        <v>43</v>
      </c>
      <c r="BG747" s="22">
        <v>0</v>
      </c>
      <c r="BH747" s="22">
        <v>0</v>
      </c>
      <c r="BI747" s="22">
        <v>0</v>
      </c>
      <c r="BJ747" s="22">
        <v>0</v>
      </c>
      <c r="BK747" s="22">
        <v>0</v>
      </c>
      <c r="BL747" s="22">
        <v>0</v>
      </c>
      <c r="BM747" s="22">
        <v>0</v>
      </c>
      <c r="BN747" s="22">
        <v>0</v>
      </c>
      <c r="BO747" s="22">
        <v>0</v>
      </c>
      <c r="BP747" s="22">
        <v>0</v>
      </c>
    </row>
    <row r="748" spans="1:68" x14ac:dyDescent="0.35">
      <c r="A748" s="96">
        <v>27</v>
      </c>
      <c r="B748" s="96">
        <v>2</v>
      </c>
      <c r="C748" s="96" t="s">
        <v>251</v>
      </c>
      <c r="E748" s="79" t="s">
        <v>43</v>
      </c>
      <c r="F748" s="87">
        <v>0</v>
      </c>
      <c r="H748" s="22">
        <v>0</v>
      </c>
      <c r="I748" s="22">
        <v>0</v>
      </c>
      <c r="J748" s="22">
        <v>0</v>
      </c>
      <c r="K748" s="22">
        <v>0</v>
      </c>
      <c r="L748" s="22">
        <v>0</v>
      </c>
      <c r="M748" s="22">
        <v>0</v>
      </c>
      <c r="N748" s="22">
        <v>0</v>
      </c>
      <c r="O748" s="22">
        <v>0</v>
      </c>
      <c r="P748" s="22">
        <v>0</v>
      </c>
      <c r="V748" s="121">
        <v>0</v>
      </c>
      <c r="AM748">
        <v>27</v>
      </c>
      <c r="AN748" t="s">
        <v>43</v>
      </c>
      <c r="AP748" s="22">
        <v>0</v>
      </c>
      <c r="AQ748" s="22">
        <v>0</v>
      </c>
      <c r="AR748" s="22">
        <v>0</v>
      </c>
      <c r="AS748" s="22">
        <v>0</v>
      </c>
      <c r="AT748" s="22">
        <v>0</v>
      </c>
      <c r="AU748" s="22">
        <v>0</v>
      </c>
      <c r="AV748" s="22">
        <v>0</v>
      </c>
      <c r="AW748" s="22">
        <v>0</v>
      </c>
      <c r="AX748" s="22">
        <v>0</v>
      </c>
      <c r="AY748" s="22">
        <v>0</v>
      </c>
      <c r="BE748" t="s">
        <v>43</v>
      </c>
      <c r="BG748" s="22">
        <v>0</v>
      </c>
      <c r="BH748" s="22">
        <v>0</v>
      </c>
      <c r="BI748" s="22">
        <v>0</v>
      </c>
      <c r="BJ748" s="22">
        <v>0</v>
      </c>
      <c r="BK748" s="22">
        <v>0</v>
      </c>
      <c r="BL748" s="22">
        <v>0</v>
      </c>
      <c r="BM748" s="22">
        <v>0</v>
      </c>
      <c r="BN748" s="22">
        <v>0</v>
      </c>
      <c r="BO748" s="22">
        <v>0</v>
      </c>
      <c r="BP748" s="22">
        <v>0</v>
      </c>
    </row>
    <row r="749" spans="1:68" x14ac:dyDescent="0.35">
      <c r="A749" s="96">
        <v>28</v>
      </c>
      <c r="B749" s="96">
        <v>2</v>
      </c>
      <c r="C749" s="96" t="s">
        <v>234</v>
      </c>
      <c r="E749" s="79" t="s">
        <v>43</v>
      </c>
      <c r="F749" s="87">
        <v>0</v>
      </c>
      <c r="H749" s="22">
        <v>0</v>
      </c>
      <c r="I749" s="22">
        <v>0</v>
      </c>
      <c r="J749" s="22">
        <v>0</v>
      </c>
      <c r="K749" s="22">
        <v>0</v>
      </c>
      <c r="L749" s="22">
        <v>0</v>
      </c>
      <c r="M749" s="22">
        <v>0</v>
      </c>
      <c r="N749" s="22">
        <v>0</v>
      </c>
      <c r="O749" s="22">
        <v>0</v>
      </c>
      <c r="P749" s="22">
        <v>0</v>
      </c>
      <c r="V749" s="121">
        <v>0</v>
      </c>
      <c r="AM749">
        <v>28</v>
      </c>
      <c r="AN749" t="s">
        <v>43</v>
      </c>
      <c r="AP749" s="22">
        <v>0</v>
      </c>
      <c r="AQ749" s="22">
        <v>0</v>
      </c>
      <c r="AR749" s="22">
        <v>0</v>
      </c>
      <c r="AS749" s="22">
        <v>0</v>
      </c>
      <c r="AT749" s="22">
        <v>0</v>
      </c>
      <c r="AU749" s="22">
        <v>0</v>
      </c>
      <c r="AV749" s="22">
        <v>0</v>
      </c>
      <c r="AW749" s="22">
        <v>0</v>
      </c>
      <c r="AX749" s="22">
        <v>0</v>
      </c>
      <c r="AY749" s="22">
        <v>0</v>
      </c>
      <c r="BE749" t="s">
        <v>43</v>
      </c>
      <c r="BG749" s="22">
        <v>0</v>
      </c>
      <c r="BH749" s="22">
        <v>0</v>
      </c>
      <c r="BI749" s="22">
        <v>0</v>
      </c>
      <c r="BJ749" s="22">
        <v>0</v>
      </c>
      <c r="BK749" s="22">
        <v>0</v>
      </c>
      <c r="BL749" s="22">
        <v>0</v>
      </c>
      <c r="BM749" s="22">
        <v>0</v>
      </c>
      <c r="BN749" s="22">
        <v>0</v>
      </c>
      <c r="BO749" s="22">
        <v>0</v>
      </c>
      <c r="BP749" s="22">
        <v>0</v>
      </c>
    </row>
    <row r="750" spans="1:68" x14ac:dyDescent="0.35">
      <c r="A750" s="96">
        <v>29</v>
      </c>
      <c r="B750" s="96">
        <v>2</v>
      </c>
      <c r="C750" s="96" t="s">
        <v>251</v>
      </c>
      <c r="E750" s="79" t="s">
        <v>43</v>
      </c>
      <c r="F750" s="87">
        <v>0</v>
      </c>
      <c r="H750" s="22">
        <v>0</v>
      </c>
      <c r="I750" s="22">
        <v>0</v>
      </c>
      <c r="J750" s="22">
        <v>0</v>
      </c>
      <c r="K750" s="22">
        <v>0</v>
      </c>
      <c r="L750" s="22">
        <v>0</v>
      </c>
      <c r="M750" s="22">
        <v>0</v>
      </c>
      <c r="N750" s="22">
        <v>0</v>
      </c>
      <c r="O750" s="22">
        <v>0</v>
      </c>
      <c r="P750" s="22">
        <v>0</v>
      </c>
      <c r="V750" s="121">
        <v>0</v>
      </c>
      <c r="AM750">
        <v>29</v>
      </c>
      <c r="AN750" t="s">
        <v>43</v>
      </c>
      <c r="AP750" s="22">
        <v>0</v>
      </c>
      <c r="AQ750" s="22">
        <v>0</v>
      </c>
      <c r="AR750" s="22">
        <v>0</v>
      </c>
      <c r="AS750" s="22">
        <v>0</v>
      </c>
      <c r="AT750" s="22">
        <v>0</v>
      </c>
      <c r="AU750" s="22">
        <v>0</v>
      </c>
      <c r="AV750" s="22">
        <v>0</v>
      </c>
      <c r="AW750" s="22">
        <v>0</v>
      </c>
      <c r="AX750" s="22">
        <v>0</v>
      </c>
      <c r="AY750" s="22">
        <v>0</v>
      </c>
      <c r="BE750" t="s">
        <v>43</v>
      </c>
      <c r="BG750" s="22">
        <v>0</v>
      </c>
      <c r="BH750" s="22">
        <v>0</v>
      </c>
      <c r="BI750" s="22">
        <v>0</v>
      </c>
      <c r="BJ750" s="22">
        <v>0</v>
      </c>
      <c r="BK750" s="22">
        <v>0</v>
      </c>
      <c r="BL750" s="22">
        <v>0</v>
      </c>
      <c r="BM750" s="22">
        <v>0</v>
      </c>
      <c r="BN750" s="22">
        <v>0</v>
      </c>
      <c r="BO750" s="22">
        <v>0</v>
      </c>
      <c r="BP750" s="22">
        <v>0</v>
      </c>
    </row>
    <row r="751" spans="1:68" x14ac:dyDescent="0.35">
      <c r="A751" s="96">
        <v>30</v>
      </c>
      <c r="B751" s="96">
        <v>2</v>
      </c>
      <c r="C751" s="96" t="s">
        <v>234</v>
      </c>
      <c r="E751" s="79" t="s">
        <v>43</v>
      </c>
      <c r="F751" s="87">
        <v>0</v>
      </c>
      <c r="H751" s="22">
        <v>0</v>
      </c>
      <c r="I751" s="22">
        <v>0</v>
      </c>
      <c r="J751" s="22">
        <v>0</v>
      </c>
      <c r="K751" s="22">
        <v>0</v>
      </c>
      <c r="L751" s="22">
        <v>0</v>
      </c>
      <c r="M751" s="22">
        <v>0</v>
      </c>
      <c r="N751" s="22">
        <v>0</v>
      </c>
      <c r="O751" s="22">
        <v>0</v>
      </c>
      <c r="P751" s="22">
        <v>0</v>
      </c>
      <c r="V751" s="121">
        <v>0</v>
      </c>
      <c r="AM751">
        <v>30</v>
      </c>
      <c r="AN751" t="s">
        <v>43</v>
      </c>
      <c r="AP751" s="22">
        <v>0</v>
      </c>
      <c r="AQ751" s="22">
        <v>0</v>
      </c>
      <c r="AR751" s="22">
        <v>0</v>
      </c>
      <c r="AS751" s="22">
        <v>0</v>
      </c>
      <c r="AT751" s="22">
        <v>0</v>
      </c>
      <c r="AU751" s="22">
        <v>0</v>
      </c>
      <c r="AV751" s="22">
        <v>0</v>
      </c>
      <c r="AW751" s="22">
        <v>0</v>
      </c>
      <c r="AX751" s="22">
        <v>0</v>
      </c>
      <c r="AY751" s="22">
        <v>0</v>
      </c>
      <c r="BE751" t="s">
        <v>43</v>
      </c>
      <c r="BG751" s="22">
        <v>0</v>
      </c>
      <c r="BH751" s="22">
        <v>0</v>
      </c>
      <c r="BI751" s="22">
        <v>0</v>
      </c>
      <c r="BJ751" s="22">
        <v>0</v>
      </c>
      <c r="BK751" s="22">
        <v>0</v>
      </c>
      <c r="BL751" s="22">
        <v>0</v>
      </c>
      <c r="BM751" s="22">
        <v>0</v>
      </c>
      <c r="BN751" s="22">
        <v>0</v>
      </c>
      <c r="BO751" s="22">
        <v>0</v>
      </c>
      <c r="BP751" s="22">
        <v>0</v>
      </c>
    </row>
    <row r="752" spans="1:68" x14ac:dyDescent="0.35">
      <c r="A752" s="96">
        <v>31</v>
      </c>
      <c r="B752" s="96">
        <v>3</v>
      </c>
      <c r="C752" s="96" t="s">
        <v>585</v>
      </c>
      <c r="E752" s="79" t="s">
        <v>43</v>
      </c>
      <c r="F752" s="87">
        <v>-0.86</v>
      </c>
      <c r="H752" s="22">
        <v>0</v>
      </c>
      <c r="I752" s="22">
        <v>0</v>
      </c>
      <c r="J752" s="22">
        <v>-1290</v>
      </c>
      <c r="K752" s="22">
        <v>-1328.7</v>
      </c>
      <c r="L752" s="22">
        <v>-1368.5609999999999</v>
      </c>
      <c r="M752" s="22">
        <v>-1409.6178299999999</v>
      </c>
      <c r="N752" s="22">
        <v>-1451.9063649</v>
      </c>
      <c r="O752" s="22">
        <v>-1495.463555847</v>
      </c>
      <c r="P752" s="22">
        <v>-1495.463555847</v>
      </c>
      <c r="V752" s="121">
        <v>0</v>
      </c>
      <c r="AM752">
        <v>31</v>
      </c>
      <c r="AN752" t="s">
        <v>43</v>
      </c>
      <c r="AP752" s="22">
        <v>0</v>
      </c>
      <c r="AQ752" s="22">
        <v>0</v>
      </c>
      <c r="AR752" s="22">
        <v>0</v>
      </c>
      <c r="AS752" s="22">
        <v>-1290</v>
      </c>
      <c r="AT752" s="22">
        <v>-1328.7</v>
      </c>
      <c r="AU752" s="22">
        <v>-1368.5609999999999</v>
      </c>
      <c r="AV752" s="22">
        <v>-1409.6178299999999</v>
      </c>
      <c r="AW752" s="22">
        <v>-1451.9063649</v>
      </c>
      <c r="AX752" s="22">
        <v>-1495.463555847</v>
      </c>
      <c r="AY752" s="22">
        <v>-1495.463555847</v>
      </c>
      <c r="BE752" t="s">
        <v>43</v>
      </c>
      <c r="BG752" s="22">
        <v>0</v>
      </c>
      <c r="BH752" s="22">
        <v>0</v>
      </c>
      <c r="BI752" s="22">
        <v>0</v>
      </c>
      <c r="BJ752" s="22">
        <v>-1290</v>
      </c>
      <c r="BK752" s="22">
        <v>-1328.7</v>
      </c>
      <c r="BL752" s="22">
        <v>-1368.5609999999999</v>
      </c>
      <c r="BM752" s="22">
        <v>-1409.6178299999999</v>
      </c>
      <c r="BN752" s="22">
        <v>-1451.9063649</v>
      </c>
      <c r="BO752" s="22">
        <v>-1495.463555847</v>
      </c>
      <c r="BP752" s="22">
        <v>-1495.463555847</v>
      </c>
    </row>
    <row r="753" spans="1:68" x14ac:dyDescent="0.35">
      <c r="A753" s="96">
        <v>32</v>
      </c>
      <c r="B753" s="96">
        <v>3</v>
      </c>
      <c r="C753" s="96" t="s">
        <v>585</v>
      </c>
      <c r="E753" s="79" t="s">
        <v>43</v>
      </c>
      <c r="F753" s="87">
        <v>-0.86</v>
      </c>
      <c r="H753" s="22">
        <v>0</v>
      </c>
      <c r="I753" s="22">
        <v>0</v>
      </c>
      <c r="J753" s="22">
        <v>-1290</v>
      </c>
      <c r="K753" s="22">
        <v>-1328.7</v>
      </c>
      <c r="L753" s="22">
        <v>-1368.5609999999999</v>
      </c>
      <c r="M753" s="22">
        <v>-1409.6178299999999</v>
      </c>
      <c r="N753" s="22">
        <v>-1451.9063649</v>
      </c>
      <c r="O753" s="22">
        <v>-1495.463555847</v>
      </c>
      <c r="P753" s="22">
        <v>-1495.463555847</v>
      </c>
      <c r="V753" s="121">
        <v>0</v>
      </c>
      <c r="AM753">
        <v>32</v>
      </c>
      <c r="AN753" t="s">
        <v>43</v>
      </c>
      <c r="AP753" s="22">
        <v>0</v>
      </c>
      <c r="AQ753" s="22">
        <v>0</v>
      </c>
      <c r="AR753" s="22">
        <v>0</v>
      </c>
      <c r="AS753" s="22">
        <v>-1290</v>
      </c>
      <c r="AT753" s="22">
        <v>-1328.7</v>
      </c>
      <c r="AU753" s="22">
        <v>-1368.5609999999999</v>
      </c>
      <c r="AV753" s="22">
        <v>-1409.6178299999999</v>
      </c>
      <c r="AW753" s="22">
        <v>-1451.9063649</v>
      </c>
      <c r="AX753" s="22">
        <v>-1495.463555847</v>
      </c>
      <c r="AY753" s="22">
        <v>-1495.463555847</v>
      </c>
      <c r="BE753" t="s">
        <v>43</v>
      </c>
      <c r="BG753" s="22">
        <v>0</v>
      </c>
      <c r="BH753" s="22">
        <v>0</v>
      </c>
      <c r="BI753" s="22">
        <v>0</v>
      </c>
      <c r="BJ753" s="22">
        <v>-1290</v>
      </c>
      <c r="BK753" s="22">
        <v>-1328.7</v>
      </c>
      <c r="BL753" s="22">
        <v>-1368.5609999999999</v>
      </c>
      <c r="BM753" s="22">
        <v>-1409.6178299999999</v>
      </c>
      <c r="BN753" s="22">
        <v>-1451.9063649</v>
      </c>
      <c r="BO753" s="22">
        <v>-1495.463555847</v>
      </c>
      <c r="BP753" s="22">
        <v>-1495.463555847</v>
      </c>
    </row>
    <row r="754" spans="1:68" x14ac:dyDescent="0.35">
      <c r="A754" s="96">
        <v>33</v>
      </c>
      <c r="B754" s="96">
        <v>3</v>
      </c>
      <c r="C754" s="96" t="s">
        <v>584</v>
      </c>
      <c r="E754" s="79" t="s">
        <v>43</v>
      </c>
      <c r="F754" s="87">
        <v>-0.8</v>
      </c>
      <c r="H754" s="22">
        <v>0</v>
      </c>
      <c r="I754" s="22">
        <v>0</v>
      </c>
      <c r="J754" s="22">
        <v>-6400</v>
      </c>
      <c r="K754" s="22">
        <v>-7040</v>
      </c>
      <c r="L754" s="22">
        <v>-7744</v>
      </c>
      <c r="M754" s="22">
        <v>-8518.4</v>
      </c>
      <c r="N754" s="22">
        <v>-9370.24</v>
      </c>
      <c r="O754" s="22">
        <v>-10307.264000000001</v>
      </c>
      <c r="P754" s="22">
        <v>-10307.264000000001</v>
      </c>
      <c r="V754" s="121">
        <v>0</v>
      </c>
      <c r="AM754">
        <v>33</v>
      </c>
      <c r="AN754" t="s">
        <v>43</v>
      </c>
      <c r="AP754" s="22">
        <v>0</v>
      </c>
      <c r="AQ754" s="22">
        <v>0</v>
      </c>
      <c r="AR754" s="22">
        <v>0</v>
      </c>
      <c r="AS754" s="22">
        <v>-6400</v>
      </c>
      <c r="AT754" s="22">
        <v>-7040</v>
      </c>
      <c r="AU754" s="22">
        <v>-7744</v>
      </c>
      <c r="AV754" s="22">
        <v>-8518.4</v>
      </c>
      <c r="AW754" s="22">
        <v>-9370.24</v>
      </c>
      <c r="AX754" s="22">
        <v>-10307.264000000001</v>
      </c>
      <c r="AY754" s="22">
        <v>-10307.264000000001</v>
      </c>
      <c r="BE754" t="s">
        <v>43</v>
      </c>
      <c r="BG754" s="22">
        <v>0</v>
      </c>
      <c r="BH754" s="22">
        <v>0</v>
      </c>
      <c r="BI754" s="22">
        <v>0</v>
      </c>
      <c r="BJ754" s="22">
        <v>-6400</v>
      </c>
      <c r="BK754" s="22">
        <v>-7040</v>
      </c>
      <c r="BL754" s="22">
        <v>-7744</v>
      </c>
      <c r="BM754" s="22">
        <v>-8518.4</v>
      </c>
      <c r="BN754" s="22">
        <v>-9370.24</v>
      </c>
      <c r="BO754" s="22">
        <v>-10307.264000000001</v>
      </c>
      <c r="BP754" s="22">
        <v>-10307.264000000001</v>
      </c>
    </row>
    <row r="755" spans="1:68" x14ac:dyDescent="0.35">
      <c r="A755" s="96">
        <v>34</v>
      </c>
      <c r="B755" s="96">
        <v>3</v>
      </c>
      <c r="C755" s="96" t="s">
        <v>585</v>
      </c>
      <c r="E755" s="79" t="s">
        <v>43</v>
      </c>
      <c r="F755" s="87">
        <v>-0.86</v>
      </c>
      <c r="H755" s="22">
        <v>0</v>
      </c>
      <c r="I755" s="22">
        <v>0</v>
      </c>
      <c r="J755" s="22">
        <v>-1290</v>
      </c>
      <c r="K755" s="22">
        <v>-1328.7</v>
      </c>
      <c r="L755" s="22">
        <v>-1368.5609999999999</v>
      </c>
      <c r="M755" s="22">
        <v>-1409.6178299999999</v>
      </c>
      <c r="N755" s="22">
        <v>-1451.9063649</v>
      </c>
      <c r="O755" s="22">
        <v>-1495.463555847</v>
      </c>
      <c r="P755" s="22">
        <v>-1495.463555847</v>
      </c>
      <c r="V755" s="121">
        <v>0</v>
      </c>
      <c r="AM755">
        <v>34</v>
      </c>
      <c r="AN755" t="s">
        <v>43</v>
      </c>
      <c r="AP755" s="22">
        <v>0</v>
      </c>
      <c r="AQ755" s="22">
        <v>0</v>
      </c>
      <c r="AR755" s="22">
        <v>0</v>
      </c>
      <c r="AS755" s="22">
        <v>-1290</v>
      </c>
      <c r="AT755" s="22">
        <v>-1328.7</v>
      </c>
      <c r="AU755" s="22">
        <v>-1368.5609999999999</v>
      </c>
      <c r="AV755" s="22">
        <v>-1409.6178299999999</v>
      </c>
      <c r="AW755" s="22">
        <v>-1451.9063649</v>
      </c>
      <c r="AX755" s="22">
        <v>-1495.463555847</v>
      </c>
      <c r="AY755" s="22">
        <v>-1495.463555847</v>
      </c>
      <c r="BE755" t="s">
        <v>43</v>
      </c>
      <c r="BG755" s="22">
        <v>0</v>
      </c>
      <c r="BH755" s="22">
        <v>0</v>
      </c>
      <c r="BI755" s="22">
        <v>0</v>
      </c>
      <c r="BJ755" s="22">
        <v>-1290</v>
      </c>
      <c r="BK755" s="22">
        <v>-1328.7</v>
      </c>
      <c r="BL755" s="22">
        <v>-1368.5609999999999</v>
      </c>
      <c r="BM755" s="22">
        <v>-1409.6178299999999</v>
      </c>
      <c r="BN755" s="22">
        <v>-1451.9063649</v>
      </c>
      <c r="BO755" s="22">
        <v>-1495.463555847</v>
      </c>
      <c r="BP755" s="22">
        <v>-1495.463555847</v>
      </c>
    </row>
    <row r="756" spans="1:68" x14ac:dyDescent="0.35">
      <c r="A756" s="96">
        <v>35</v>
      </c>
      <c r="B756" s="96">
        <v>3</v>
      </c>
      <c r="C756" s="96" t="s">
        <v>585</v>
      </c>
      <c r="E756" s="79" t="s">
        <v>43</v>
      </c>
      <c r="F756" s="87">
        <v>-0.86</v>
      </c>
      <c r="H756" s="22">
        <v>0</v>
      </c>
      <c r="I756" s="22">
        <v>0</v>
      </c>
      <c r="J756" s="22">
        <v>-774</v>
      </c>
      <c r="K756" s="22">
        <v>-797.22</v>
      </c>
      <c r="L756" s="22">
        <v>-821.13659999999993</v>
      </c>
      <c r="M756" s="22">
        <v>-845.77069799999992</v>
      </c>
      <c r="N756" s="22">
        <v>-871.14381894000007</v>
      </c>
      <c r="O756" s="22">
        <v>-897.27813350819997</v>
      </c>
      <c r="P756" s="22">
        <v>-897.27813350819997</v>
      </c>
      <c r="V756" s="121">
        <v>0</v>
      </c>
      <c r="AM756">
        <v>35</v>
      </c>
      <c r="AN756" t="s">
        <v>43</v>
      </c>
      <c r="AP756" s="22">
        <v>0</v>
      </c>
      <c r="AQ756" s="22">
        <v>0</v>
      </c>
      <c r="AR756" s="22">
        <v>0</v>
      </c>
      <c r="AS756" s="22">
        <v>-774</v>
      </c>
      <c r="AT756" s="22">
        <v>-797.22</v>
      </c>
      <c r="AU756" s="22">
        <v>-821.13659999999993</v>
      </c>
      <c r="AV756" s="22">
        <v>-845.77069799999992</v>
      </c>
      <c r="AW756" s="22">
        <v>-871.14381894000007</v>
      </c>
      <c r="AX756" s="22">
        <v>-897.27813350819997</v>
      </c>
      <c r="AY756" s="22">
        <v>-897.27813350819997</v>
      </c>
      <c r="BE756" t="s">
        <v>43</v>
      </c>
      <c r="BG756" s="22">
        <v>0</v>
      </c>
      <c r="BH756" s="22">
        <v>0</v>
      </c>
      <c r="BI756" s="22">
        <v>0</v>
      </c>
      <c r="BJ756" s="22">
        <v>-774</v>
      </c>
      <c r="BK756" s="22">
        <v>-797.22</v>
      </c>
      <c r="BL756" s="22">
        <v>-821.13659999999993</v>
      </c>
      <c r="BM756" s="22">
        <v>-845.77069799999992</v>
      </c>
      <c r="BN756" s="22">
        <v>-871.14381894000007</v>
      </c>
      <c r="BO756" s="22">
        <v>-897.27813350819997</v>
      </c>
      <c r="BP756" s="22">
        <v>-897.27813350819997</v>
      </c>
    </row>
    <row r="757" spans="1:68" x14ac:dyDescent="0.35">
      <c r="A757" s="96">
        <v>36</v>
      </c>
      <c r="B757" s="96">
        <v>3</v>
      </c>
      <c r="C757" s="96" t="s">
        <v>584</v>
      </c>
      <c r="E757" s="79" t="s">
        <v>43</v>
      </c>
      <c r="F757" s="87">
        <v>-0.86</v>
      </c>
      <c r="H757" s="22">
        <v>0</v>
      </c>
      <c r="I757" s="22">
        <v>0</v>
      </c>
      <c r="J757" s="22">
        <v>1032</v>
      </c>
      <c r="K757" s="22">
        <v>1032</v>
      </c>
      <c r="L757" s="22">
        <v>1032</v>
      </c>
      <c r="M757" s="22">
        <v>1032</v>
      </c>
      <c r="N757" s="22">
        <v>1032</v>
      </c>
      <c r="O757" s="22">
        <v>1032</v>
      </c>
      <c r="P757" s="22">
        <v>1032</v>
      </c>
      <c r="V757" s="121">
        <v>0</v>
      </c>
      <c r="AM757">
        <v>36</v>
      </c>
      <c r="AN757" t="s">
        <v>43</v>
      </c>
      <c r="AP757" s="22">
        <v>0</v>
      </c>
      <c r="AQ757" s="22">
        <v>0</v>
      </c>
      <c r="AR757" s="22">
        <v>0</v>
      </c>
      <c r="AS757" s="22">
        <v>1032</v>
      </c>
      <c r="AT757" s="22">
        <v>1032</v>
      </c>
      <c r="AU757" s="22">
        <v>1032</v>
      </c>
      <c r="AV757" s="22">
        <v>1032</v>
      </c>
      <c r="AW757" s="22">
        <v>1032</v>
      </c>
      <c r="AX757" s="22">
        <v>1032</v>
      </c>
      <c r="AY757" s="22">
        <v>1032</v>
      </c>
      <c r="BE757" t="s">
        <v>43</v>
      </c>
      <c r="BG757" s="22">
        <v>0</v>
      </c>
      <c r="BH757" s="22">
        <v>0</v>
      </c>
      <c r="BI757" s="22">
        <v>0</v>
      </c>
      <c r="BJ757" s="22">
        <v>1032</v>
      </c>
      <c r="BK757" s="22">
        <v>1032</v>
      </c>
      <c r="BL757" s="22">
        <v>1032</v>
      </c>
      <c r="BM757" s="22">
        <v>1032</v>
      </c>
      <c r="BN757" s="22">
        <v>1032</v>
      </c>
      <c r="BO757" s="22">
        <v>1032</v>
      </c>
      <c r="BP757" s="22">
        <v>1032</v>
      </c>
    </row>
    <row r="758" spans="1:68" x14ac:dyDescent="0.35">
      <c r="A758" s="96">
        <v>37</v>
      </c>
      <c r="B758" s="96">
        <v>3</v>
      </c>
      <c r="C758" s="96" t="s">
        <v>234</v>
      </c>
      <c r="E758" s="79" t="s">
        <v>43</v>
      </c>
      <c r="F758" s="87">
        <v>0</v>
      </c>
      <c r="H758" s="22">
        <v>0</v>
      </c>
      <c r="I758" s="22">
        <v>0</v>
      </c>
      <c r="J758" s="22">
        <v>0</v>
      </c>
      <c r="K758" s="22">
        <v>0</v>
      </c>
      <c r="L758" s="22">
        <v>0</v>
      </c>
      <c r="M758" s="22">
        <v>0</v>
      </c>
      <c r="N758" s="22">
        <v>0</v>
      </c>
      <c r="O758" s="22">
        <v>0</v>
      </c>
      <c r="P758" s="22">
        <v>0</v>
      </c>
      <c r="V758" s="121">
        <v>0</v>
      </c>
      <c r="AM758">
        <v>37</v>
      </c>
      <c r="AN758" t="s">
        <v>43</v>
      </c>
      <c r="AP758" s="22">
        <v>0</v>
      </c>
      <c r="AQ758" s="22">
        <v>0</v>
      </c>
      <c r="AR758" s="22">
        <v>0</v>
      </c>
      <c r="AS758" s="22">
        <v>0</v>
      </c>
      <c r="AT758" s="22">
        <v>0</v>
      </c>
      <c r="AU758" s="22">
        <v>0</v>
      </c>
      <c r="AV758" s="22">
        <v>0</v>
      </c>
      <c r="AW758" s="22">
        <v>0</v>
      </c>
      <c r="AX758" s="22">
        <v>0</v>
      </c>
      <c r="AY758" s="22">
        <v>0</v>
      </c>
      <c r="BE758" t="s">
        <v>43</v>
      </c>
      <c r="BG758" s="22">
        <v>0</v>
      </c>
      <c r="BH758" s="22">
        <v>0</v>
      </c>
      <c r="BI758" s="22">
        <v>0</v>
      </c>
      <c r="BJ758" s="22">
        <v>0</v>
      </c>
      <c r="BK758" s="22">
        <v>0</v>
      </c>
      <c r="BL758" s="22">
        <v>0</v>
      </c>
      <c r="BM758" s="22">
        <v>0</v>
      </c>
      <c r="BN758" s="22">
        <v>0</v>
      </c>
      <c r="BO758" s="22">
        <v>0</v>
      </c>
      <c r="BP758" s="22">
        <v>0</v>
      </c>
    </row>
    <row r="759" spans="1:68" x14ac:dyDescent="0.35">
      <c r="A759" s="96">
        <v>38</v>
      </c>
      <c r="B759" s="96">
        <v>3</v>
      </c>
      <c r="C759" s="96" t="s">
        <v>529</v>
      </c>
      <c r="E759" s="79" t="s">
        <v>43</v>
      </c>
      <c r="F759" s="87">
        <v>0</v>
      </c>
      <c r="H759" s="22">
        <v>0</v>
      </c>
      <c r="I759" s="22">
        <v>0</v>
      </c>
      <c r="J759" s="22">
        <v>0</v>
      </c>
      <c r="K759" s="22">
        <v>0</v>
      </c>
      <c r="L759" s="22">
        <v>0</v>
      </c>
      <c r="M759" s="22">
        <v>0</v>
      </c>
      <c r="N759" s="22">
        <v>0</v>
      </c>
      <c r="O759" s="22">
        <v>0</v>
      </c>
      <c r="P759" s="22">
        <v>0</v>
      </c>
      <c r="V759" s="121">
        <v>0</v>
      </c>
      <c r="AM759">
        <v>38</v>
      </c>
      <c r="AN759" t="s">
        <v>43</v>
      </c>
      <c r="AP759" s="22">
        <v>0</v>
      </c>
      <c r="AQ759" s="22">
        <v>0</v>
      </c>
      <c r="AR759" s="22">
        <v>0</v>
      </c>
      <c r="AS759" s="22">
        <v>0</v>
      </c>
      <c r="AT759" s="22">
        <v>0</v>
      </c>
      <c r="AU759" s="22">
        <v>0</v>
      </c>
      <c r="AV759" s="22">
        <v>0</v>
      </c>
      <c r="AW759" s="22">
        <v>0</v>
      </c>
      <c r="AX759" s="22">
        <v>0</v>
      </c>
      <c r="AY759" s="22">
        <v>0</v>
      </c>
      <c r="BE759" t="s">
        <v>43</v>
      </c>
      <c r="BG759" s="22">
        <v>0</v>
      </c>
      <c r="BH759" s="22">
        <v>0</v>
      </c>
      <c r="BI759" s="22">
        <v>0</v>
      </c>
      <c r="BJ759" s="22">
        <v>0</v>
      </c>
      <c r="BK759" s="22">
        <v>0</v>
      </c>
      <c r="BL759" s="22">
        <v>0</v>
      </c>
      <c r="BM759" s="22">
        <v>0</v>
      </c>
      <c r="BN759" s="22">
        <v>0</v>
      </c>
      <c r="BO759" s="22">
        <v>0</v>
      </c>
      <c r="BP759" s="22">
        <v>0</v>
      </c>
    </row>
    <row r="760" spans="1:68" x14ac:dyDescent="0.35">
      <c r="A760" s="96">
        <v>39</v>
      </c>
      <c r="B760" s="96">
        <v>3</v>
      </c>
      <c r="C760" s="96" t="s">
        <v>234</v>
      </c>
      <c r="E760" s="79" t="s">
        <v>43</v>
      </c>
      <c r="F760" s="87">
        <v>0</v>
      </c>
      <c r="H760" s="22">
        <v>0</v>
      </c>
      <c r="I760" s="22">
        <v>0</v>
      </c>
      <c r="J760" s="22">
        <v>0</v>
      </c>
      <c r="K760" s="22">
        <v>0</v>
      </c>
      <c r="L760" s="22">
        <v>0</v>
      </c>
      <c r="M760" s="22">
        <v>0</v>
      </c>
      <c r="N760" s="22">
        <v>0</v>
      </c>
      <c r="O760" s="22">
        <v>0</v>
      </c>
      <c r="P760" s="22">
        <v>0</v>
      </c>
      <c r="V760" s="121">
        <v>0</v>
      </c>
      <c r="AM760">
        <v>39</v>
      </c>
      <c r="AN760" t="s">
        <v>43</v>
      </c>
      <c r="AP760" s="22">
        <v>0</v>
      </c>
      <c r="AQ760" s="22">
        <v>0</v>
      </c>
      <c r="AR760" s="22">
        <v>0</v>
      </c>
      <c r="AS760" s="22">
        <v>0</v>
      </c>
      <c r="AT760" s="22">
        <v>0</v>
      </c>
      <c r="AU760" s="22">
        <v>0</v>
      </c>
      <c r="AV760" s="22">
        <v>0</v>
      </c>
      <c r="AW760" s="22">
        <v>0</v>
      </c>
      <c r="AX760" s="22">
        <v>0</v>
      </c>
      <c r="AY760" s="22">
        <v>0</v>
      </c>
      <c r="BE760" t="s">
        <v>43</v>
      </c>
      <c r="BG760" s="22">
        <v>0</v>
      </c>
      <c r="BH760" s="22">
        <v>0</v>
      </c>
      <c r="BI760" s="22">
        <v>0</v>
      </c>
      <c r="BJ760" s="22">
        <v>0</v>
      </c>
      <c r="BK760" s="22">
        <v>0</v>
      </c>
      <c r="BL760" s="22">
        <v>0</v>
      </c>
      <c r="BM760" s="22">
        <v>0</v>
      </c>
      <c r="BN760" s="22">
        <v>0</v>
      </c>
      <c r="BO760" s="22">
        <v>0</v>
      </c>
      <c r="BP760" s="22">
        <v>0</v>
      </c>
    </row>
    <row r="761" spans="1:68" x14ac:dyDescent="0.35">
      <c r="A761" s="96">
        <v>40</v>
      </c>
      <c r="B761" s="96">
        <v>3</v>
      </c>
      <c r="C761" s="96" t="s">
        <v>234</v>
      </c>
      <c r="E761" s="79" t="s">
        <v>43</v>
      </c>
      <c r="F761" s="87">
        <v>0</v>
      </c>
      <c r="H761" s="22">
        <v>0</v>
      </c>
      <c r="I761" s="22">
        <v>0</v>
      </c>
      <c r="J761" s="22">
        <v>0</v>
      </c>
      <c r="K761" s="22">
        <v>0</v>
      </c>
      <c r="L761" s="22">
        <v>0</v>
      </c>
      <c r="M761" s="22">
        <v>0</v>
      </c>
      <c r="N761" s="22">
        <v>0</v>
      </c>
      <c r="O761" s="22">
        <v>0</v>
      </c>
      <c r="P761" s="22">
        <v>0</v>
      </c>
      <c r="V761" s="121">
        <v>0</v>
      </c>
      <c r="AM761">
        <v>40</v>
      </c>
      <c r="AN761" t="s">
        <v>43</v>
      </c>
      <c r="AP761" s="22">
        <v>0</v>
      </c>
      <c r="AQ761" s="22">
        <v>0</v>
      </c>
      <c r="AR761" s="22">
        <v>0</v>
      </c>
      <c r="AS761" s="22">
        <v>0</v>
      </c>
      <c r="AT761" s="22">
        <v>0</v>
      </c>
      <c r="AU761" s="22">
        <v>0</v>
      </c>
      <c r="AV761" s="22">
        <v>0</v>
      </c>
      <c r="AW761" s="22">
        <v>0</v>
      </c>
      <c r="AX761" s="22">
        <v>0</v>
      </c>
      <c r="AY761" s="22">
        <v>0</v>
      </c>
      <c r="BE761" t="s">
        <v>43</v>
      </c>
      <c r="BG761" s="22">
        <v>0</v>
      </c>
      <c r="BH761" s="22">
        <v>0</v>
      </c>
      <c r="BI761" s="22">
        <v>0</v>
      </c>
      <c r="BJ761" s="22">
        <v>0</v>
      </c>
      <c r="BK761" s="22">
        <v>0</v>
      </c>
      <c r="BL761" s="22">
        <v>0</v>
      </c>
      <c r="BM761" s="22">
        <v>0</v>
      </c>
      <c r="BN761" s="22">
        <v>0</v>
      </c>
      <c r="BO761" s="22">
        <v>0</v>
      </c>
      <c r="BP761" s="22">
        <v>0</v>
      </c>
    </row>
    <row r="762" spans="1:68" x14ac:dyDescent="0.35">
      <c r="A762" s="96">
        <v>41</v>
      </c>
      <c r="B762" s="96">
        <v>3</v>
      </c>
      <c r="C762" s="96" t="s">
        <v>251</v>
      </c>
      <c r="E762" s="79" t="s">
        <v>43</v>
      </c>
      <c r="F762" s="87">
        <v>0</v>
      </c>
      <c r="H762" s="22">
        <v>0</v>
      </c>
      <c r="I762" s="22">
        <v>0</v>
      </c>
      <c r="J762" s="22">
        <v>0</v>
      </c>
      <c r="K762" s="22">
        <v>0</v>
      </c>
      <c r="L762" s="22">
        <v>0</v>
      </c>
      <c r="M762" s="22">
        <v>0</v>
      </c>
      <c r="N762" s="22">
        <v>0</v>
      </c>
      <c r="O762" s="22">
        <v>0</v>
      </c>
      <c r="P762" s="22">
        <v>0</v>
      </c>
      <c r="V762" s="121">
        <v>0</v>
      </c>
      <c r="AM762">
        <v>41</v>
      </c>
      <c r="AN762" t="s">
        <v>43</v>
      </c>
      <c r="AP762" s="22">
        <v>0</v>
      </c>
      <c r="AQ762" s="22">
        <v>0</v>
      </c>
      <c r="AR762" s="22">
        <v>0</v>
      </c>
      <c r="AS762" s="22">
        <v>0</v>
      </c>
      <c r="AT762" s="22">
        <v>0</v>
      </c>
      <c r="AU762" s="22">
        <v>0</v>
      </c>
      <c r="AV762" s="22">
        <v>0</v>
      </c>
      <c r="AW762" s="22">
        <v>0</v>
      </c>
      <c r="AX762" s="22">
        <v>0</v>
      </c>
      <c r="AY762" s="22">
        <v>0</v>
      </c>
      <c r="BE762" t="s">
        <v>43</v>
      </c>
      <c r="BG762" s="22">
        <v>0</v>
      </c>
      <c r="BH762" s="22">
        <v>0</v>
      </c>
      <c r="BI762" s="22">
        <v>0</v>
      </c>
      <c r="BJ762" s="22">
        <v>0</v>
      </c>
      <c r="BK762" s="22">
        <v>0</v>
      </c>
      <c r="BL762" s="22">
        <v>0</v>
      </c>
      <c r="BM762" s="22">
        <v>0</v>
      </c>
      <c r="BN762" s="22">
        <v>0</v>
      </c>
      <c r="BO762" s="22">
        <v>0</v>
      </c>
      <c r="BP762" s="22">
        <v>0</v>
      </c>
    </row>
    <row r="763" spans="1:68" x14ac:dyDescent="0.35">
      <c r="A763" s="96">
        <v>42</v>
      </c>
      <c r="B763" s="96">
        <v>3</v>
      </c>
      <c r="C763" s="96" t="s">
        <v>234</v>
      </c>
      <c r="E763" s="79" t="s">
        <v>43</v>
      </c>
      <c r="F763" s="87">
        <v>0</v>
      </c>
      <c r="H763" s="22">
        <v>0</v>
      </c>
      <c r="I763" s="22">
        <v>0</v>
      </c>
      <c r="J763" s="22">
        <v>0</v>
      </c>
      <c r="K763" s="22">
        <v>0</v>
      </c>
      <c r="L763" s="22">
        <v>0</v>
      </c>
      <c r="M763" s="22">
        <v>0</v>
      </c>
      <c r="N763" s="22">
        <v>0</v>
      </c>
      <c r="O763" s="22">
        <v>0</v>
      </c>
      <c r="P763" s="22">
        <v>0</v>
      </c>
      <c r="V763" s="121">
        <v>0</v>
      </c>
      <c r="AM763">
        <v>42</v>
      </c>
      <c r="AN763" t="s">
        <v>43</v>
      </c>
      <c r="AP763" s="22">
        <v>0</v>
      </c>
      <c r="AQ763" s="22">
        <v>0</v>
      </c>
      <c r="AR763" s="22">
        <v>0</v>
      </c>
      <c r="AS763" s="22">
        <v>0</v>
      </c>
      <c r="AT763" s="22">
        <v>0</v>
      </c>
      <c r="AU763" s="22">
        <v>0</v>
      </c>
      <c r="AV763" s="22">
        <v>0</v>
      </c>
      <c r="AW763" s="22">
        <v>0</v>
      </c>
      <c r="AX763" s="22">
        <v>0</v>
      </c>
      <c r="AY763" s="22">
        <v>0</v>
      </c>
      <c r="BE763" t="s">
        <v>43</v>
      </c>
      <c r="BG763" s="22">
        <v>0</v>
      </c>
      <c r="BH763" s="22">
        <v>0</v>
      </c>
      <c r="BI763" s="22">
        <v>0</v>
      </c>
      <c r="BJ763" s="22">
        <v>0</v>
      </c>
      <c r="BK763" s="22">
        <v>0</v>
      </c>
      <c r="BL763" s="22">
        <v>0</v>
      </c>
      <c r="BM763" s="22">
        <v>0</v>
      </c>
      <c r="BN763" s="22">
        <v>0</v>
      </c>
      <c r="BO763" s="22">
        <v>0</v>
      </c>
      <c r="BP763" s="22">
        <v>0</v>
      </c>
    </row>
    <row r="764" spans="1:68" x14ac:dyDescent="0.35">
      <c r="A764" s="96">
        <v>43</v>
      </c>
      <c r="B764" s="96">
        <v>3</v>
      </c>
      <c r="C764" s="96" t="s">
        <v>251</v>
      </c>
      <c r="E764" s="79" t="s">
        <v>43</v>
      </c>
      <c r="F764" s="87">
        <v>0</v>
      </c>
      <c r="H764" s="22">
        <v>0</v>
      </c>
      <c r="I764" s="22">
        <v>0</v>
      </c>
      <c r="J764" s="22">
        <v>0</v>
      </c>
      <c r="K764" s="22">
        <v>0</v>
      </c>
      <c r="L764" s="22">
        <v>0</v>
      </c>
      <c r="M764" s="22">
        <v>0</v>
      </c>
      <c r="N764" s="22">
        <v>0</v>
      </c>
      <c r="O764" s="22">
        <v>0</v>
      </c>
      <c r="P764" s="22">
        <v>0</v>
      </c>
      <c r="V764" s="121">
        <v>0</v>
      </c>
      <c r="AM764">
        <v>43</v>
      </c>
      <c r="AN764" t="s">
        <v>43</v>
      </c>
      <c r="AP764" s="22">
        <v>0</v>
      </c>
      <c r="AQ764" s="22">
        <v>0</v>
      </c>
      <c r="AR764" s="22">
        <v>0</v>
      </c>
      <c r="AS764" s="22">
        <v>0</v>
      </c>
      <c r="AT764" s="22">
        <v>0</v>
      </c>
      <c r="AU764" s="22">
        <v>0</v>
      </c>
      <c r="AV764" s="22">
        <v>0</v>
      </c>
      <c r="AW764" s="22">
        <v>0</v>
      </c>
      <c r="AX764" s="22">
        <v>0</v>
      </c>
      <c r="AY764" s="22">
        <v>0</v>
      </c>
      <c r="BE764" t="s">
        <v>43</v>
      </c>
      <c r="BG764" s="22">
        <v>0</v>
      </c>
      <c r="BH764" s="22">
        <v>0</v>
      </c>
      <c r="BI764" s="22">
        <v>0</v>
      </c>
      <c r="BJ764" s="22">
        <v>0</v>
      </c>
      <c r="BK764" s="22">
        <v>0</v>
      </c>
      <c r="BL764" s="22">
        <v>0</v>
      </c>
      <c r="BM764" s="22">
        <v>0</v>
      </c>
      <c r="BN764" s="22">
        <v>0</v>
      </c>
      <c r="BO764" s="22">
        <v>0</v>
      </c>
      <c r="BP764" s="22">
        <v>0</v>
      </c>
    </row>
    <row r="765" spans="1:68" x14ac:dyDescent="0.35">
      <c r="A765" s="96">
        <v>44</v>
      </c>
      <c r="B765" s="96">
        <v>3</v>
      </c>
      <c r="C765" s="96" t="s">
        <v>251</v>
      </c>
      <c r="E765" s="79" t="s">
        <v>43</v>
      </c>
      <c r="F765" s="87">
        <v>0</v>
      </c>
      <c r="H765" s="22">
        <v>0</v>
      </c>
      <c r="I765" s="22">
        <v>0</v>
      </c>
      <c r="J765" s="22">
        <v>0</v>
      </c>
      <c r="K765" s="22">
        <v>0</v>
      </c>
      <c r="L765" s="22">
        <v>0</v>
      </c>
      <c r="M765" s="22">
        <v>0</v>
      </c>
      <c r="N765" s="22">
        <v>0</v>
      </c>
      <c r="O765" s="22">
        <v>0</v>
      </c>
      <c r="P765" s="22">
        <v>0</v>
      </c>
      <c r="V765" s="121">
        <v>0</v>
      </c>
      <c r="AM765">
        <v>44</v>
      </c>
      <c r="AN765" t="s">
        <v>43</v>
      </c>
      <c r="AP765" s="22">
        <v>0</v>
      </c>
      <c r="AQ765" s="22">
        <v>0</v>
      </c>
      <c r="AR765" s="22">
        <v>0</v>
      </c>
      <c r="AS765" s="22">
        <v>0</v>
      </c>
      <c r="AT765" s="22">
        <v>0</v>
      </c>
      <c r="AU765" s="22">
        <v>0</v>
      </c>
      <c r="AV765" s="22">
        <v>0</v>
      </c>
      <c r="AW765" s="22">
        <v>0</v>
      </c>
      <c r="AX765" s="22">
        <v>0</v>
      </c>
      <c r="AY765" s="22">
        <v>0</v>
      </c>
      <c r="BE765" t="s">
        <v>43</v>
      </c>
      <c r="BG765" s="22">
        <v>0</v>
      </c>
      <c r="BH765" s="22">
        <v>0</v>
      </c>
      <c r="BI765" s="22">
        <v>0</v>
      </c>
      <c r="BJ765" s="22">
        <v>0</v>
      </c>
      <c r="BK765" s="22">
        <v>0</v>
      </c>
      <c r="BL765" s="22">
        <v>0</v>
      </c>
      <c r="BM765" s="22">
        <v>0</v>
      </c>
      <c r="BN765" s="22">
        <v>0</v>
      </c>
      <c r="BO765" s="22">
        <v>0</v>
      </c>
      <c r="BP765" s="22">
        <v>0</v>
      </c>
    </row>
    <row r="766" spans="1:68" x14ac:dyDescent="0.35">
      <c r="A766" s="96">
        <v>45</v>
      </c>
      <c r="B766" s="96">
        <v>3</v>
      </c>
      <c r="C766" s="96" t="s">
        <v>251</v>
      </c>
      <c r="E766" s="79" t="s">
        <v>43</v>
      </c>
      <c r="F766" s="87">
        <v>0</v>
      </c>
      <c r="H766" s="22">
        <v>0</v>
      </c>
      <c r="I766" s="22">
        <v>0</v>
      </c>
      <c r="J766" s="22">
        <v>0</v>
      </c>
      <c r="K766" s="22">
        <v>0</v>
      </c>
      <c r="L766" s="22">
        <v>0</v>
      </c>
      <c r="M766" s="22">
        <v>0</v>
      </c>
      <c r="N766" s="22">
        <v>0</v>
      </c>
      <c r="O766" s="22">
        <v>0</v>
      </c>
      <c r="P766" s="22">
        <v>0</v>
      </c>
      <c r="V766" s="121">
        <v>0</v>
      </c>
      <c r="AM766">
        <v>45</v>
      </c>
      <c r="AN766" t="s">
        <v>43</v>
      </c>
      <c r="AP766" s="22">
        <v>0</v>
      </c>
      <c r="AQ766" s="22">
        <v>0</v>
      </c>
      <c r="AR766" s="22">
        <v>0</v>
      </c>
      <c r="AS766" s="22">
        <v>0</v>
      </c>
      <c r="AT766" s="22">
        <v>0</v>
      </c>
      <c r="AU766" s="22">
        <v>0</v>
      </c>
      <c r="AV766" s="22">
        <v>0</v>
      </c>
      <c r="AW766" s="22">
        <v>0</v>
      </c>
      <c r="AX766" s="22">
        <v>0</v>
      </c>
      <c r="AY766" s="22">
        <v>0</v>
      </c>
      <c r="BE766" t="s">
        <v>43</v>
      </c>
      <c r="BG766" s="22">
        <v>0</v>
      </c>
      <c r="BH766" s="22">
        <v>0</v>
      </c>
      <c r="BI766" s="22">
        <v>0</v>
      </c>
      <c r="BJ766" s="22">
        <v>0</v>
      </c>
      <c r="BK766" s="22">
        <v>0</v>
      </c>
      <c r="BL766" s="22">
        <v>0</v>
      </c>
      <c r="BM766" s="22">
        <v>0</v>
      </c>
      <c r="BN766" s="22">
        <v>0</v>
      </c>
      <c r="BO766" s="22">
        <v>0</v>
      </c>
      <c r="BP766" s="22">
        <v>0</v>
      </c>
    </row>
    <row r="767" spans="1:68" x14ac:dyDescent="0.35">
      <c r="A767" s="96">
        <v>46</v>
      </c>
      <c r="B767" s="96">
        <v>4</v>
      </c>
      <c r="C767" s="96" t="s">
        <v>584</v>
      </c>
      <c r="E767" s="79" t="s">
        <v>43</v>
      </c>
      <c r="F767" s="87">
        <v>-0.8</v>
      </c>
      <c r="H767" s="22">
        <v>0</v>
      </c>
      <c r="I767" s="22">
        <v>0</v>
      </c>
      <c r="J767" s="22">
        <v>0</v>
      </c>
      <c r="K767" s="22">
        <v>-6400</v>
      </c>
      <c r="L767" s="22">
        <v>-7040</v>
      </c>
      <c r="M767" s="22">
        <v>-7744</v>
      </c>
      <c r="N767" s="22">
        <v>-8518.4</v>
      </c>
      <c r="O767" s="22">
        <v>-9370.24</v>
      </c>
      <c r="P767" s="22">
        <v>-10307.264000000001</v>
      </c>
      <c r="V767" s="121">
        <v>1</v>
      </c>
      <c r="AM767">
        <v>46</v>
      </c>
      <c r="AN767" t="s">
        <v>43</v>
      </c>
      <c r="AP767" s="22">
        <v>0</v>
      </c>
      <c r="AQ767" s="22">
        <v>0</v>
      </c>
      <c r="AR767" s="22">
        <v>0</v>
      </c>
      <c r="AS767" s="22">
        <v>0</v>
      </c>
      <c r="AT767" s="22">
        <v>-6400</v>
      </c>
      <c r="AU767" s="22">
        <v>-7040</v>
      </c>
      <c r="AV767" s="22">
        <v>-7744</v>
      </c>
      <c r="AW767" s="22">
        <v>-8518.4</v>
      </c>
      <c r="AX767" s="22">
        <v>-9370.24</v>
      </c>
      <c r="AY767" s="22">
        <v>-10307.264000000001</v>
      </c>
      <c r="BE767" t="s">
        <v>43</v>
      </c>
      <c r="BG767" s="22">
        <v>0</v>
      </c>
      <c r="BH767" s="22">
        <v>0</v>
      </c>
      <c r="BI767" s="22">
        <v>0</v>
      </c>
      <c r="BJ767" s="22">
        <v>0</v>
      </c>
      <c r="BK767" s="22">
        <v>-6400</v>
      </c>
      <c r="BL767" s="22">
        <v>-7040</v>
      </c>
      <c r="BM767" s="22">
        <v>-7744</v>
      </c>
      <c r="BN767" s="22">
        <v>-8518.4</v>
      </c>
      <c r="BO767" s="22">
        <v>-9370.24</v>
      </c>
      <c r="BP767" s="22">
        <v>-10307.264000000001</v>
      </c>
    </row>
    <row r="768" spans="1:68" x14ac:dyDescent="0.35">
      <c r="A768" s="96">
        <v>47</v>
      </c>
      <c r="B768" s="96">
        <v>4</v>
      </c>
      <c r="C768" s="96" t="s">
        <v>585</v>
      </c>
      <c r="E768" s="79" t="s">
        <v>43</v>
      </c>
      <c r="F768" s="87">
        <v>-0.81</v>
      </c>
      <c r="H768" s="22">
        <v>0</v>
      </c>
      <c r="I768" s="22">
        <v>0</v>
      </c>
      <c r="J768" s="22">
        <v>0</v>
      </c>
      <c r="K768" s="22">
        <v>0</v>
      </c>
      <c r="L768" s="22">
        <v>-518.40000000000009</v>
      </c>
      <c r="M768" s="22">
        <v>-518.40000000000009</v>
      </c>
      <c r="N768" s="22">
        <v>-518.40000000000009</v>
      </c>
      <c r="O768" s="22">
        <v>-518.40000000000009</v>
      </c>
      <c r="P768" s="22">
        <v>-518.40000000000009</v>
      </c>
      <c r="V768" s="121">
        <v>0</v>
      </c>
      <c r="AM768">
        <v>47</v>
      </c>
      <c r="AN768" t="s">
        <v>43</v>
      </c>
      <c r="AP768" s="22">
        <v>0</v>
      </c>
      <c r="AQ768" s="22">
        <v>0</v>
      </c>
      <c r="AR768" s="22">
        <v>0</v>
      </c>
      <c r="AS768" s="22">
        <v>0</v>
      </c>
      <c r="AT768" s="22">
        <v>0</v>
      </c>
      <c r="AU768" s="22">
        <v>-518.40000000000009</v>
      </c>
      <c r="AV768" s="22">
        <v>-518.40000000000009</v>
      </c>
      <c r="AW768" s="22">
        <v>-518.40000000000009</v>
      </c>
      <c r="AX768" s="22">
        <v>-518.40000000000009</v>
      </c>
      <c r="AY768" s="22">
        <v>-518.40000000000009</v>
      </c>
      <c r="BE768" t="s">
        <v>43</v>
      </c>
      <c r="BG768" s="22">
        <v>0</v>
      </c>
      <c r="BH768" s="22">
        <v>0</v>
      </c>
      <c r="BI768" s="22">
        <v>0</v>
      </c>
      <c r="BJ768" s="22">
        <v>0</v>
      </c>
      <c r="BK768" s="22">
        <v>0</v>
      </c>
      <c r="BL768" s="22">
        <v>-518.40000000000009</v>
      </c>
      <c r="BM768" s="22">
        <v>-518.40000000000009</v>
      </c>
      <c r="BN768" s="22">
        <v>-518.40000000000009</v>
      </c>
      <c r="BO768" s="22">
        <v>-518.40000000000009</v>
      </c>
      <c r="BP768" s="22">
        <v>-518.40000000000009</v>
      </c>
    </row>
    <row r="769" spans="1:68" x14ac:dyDescent="0.35">
      <c r="A769" s="96">
        <v>48</v>
      </c>
      <c r="B769" s="96">
        <v>4</v>
      </c>
      <c r="C769" s="96" t="s">
        <v>585</v>
      </c>
      <c r="E769" s="79" t="s">
        <v>43</v>
      </c>
      <c r="F769" s="87">
        <v>-0.86</v>
      </c>
      <c r="H769" s="22">
        <v>0</v>
      </c>
      <c r="I769" s="22">
        <v>0</v>
      </c>
      <c r="J769" s="22">
        <v>0</v>
      </c>
      <c r="K769" s="22">
        <v>0</v>
      </c>
      <c r="L769" s="22">
        <v>-1032</v>
      </c>
      <c r="M769" s="22">
        <v>-1062.96</v>
      </c>
      <c r="N769" s="22">
        <v>-1094.8488</v>
      </c>
      <c r="O769" s="22">
        <v>-1127.694264</v>
      </c>
      <c r="P769" s="22">
        <v>-1161.52509192</v>
      </c>
      <c r="V769" s="121">
        <v>0</v>
      </c>
      <c r="AM769">
        <v>48</v>
      </c>
      <c r="AN769" t="s">
        <v>43</v>
      </c>
      <c r="AP769" s="22">
        <v>0</v>
      </c>
      <c r="AQ769" s="22">
        <v>0</v>
      </c>
      <c r="AR769" s="22">
        <v>0</v>
      </c>
      <c r="AS769" s="22">
        <v>0</v>
      </c>
      <c r="AT769" s="22">
        <v>0</v>
      </c>
      <c r="AU769" s="22">
        <v>-1032</v>
      </c>
      <c r="AV769" s="22">
        <v>-1062.96</v>
      </c>
      <c r="AW769" s="22">
        <v>-1094.8488</v>
      </c>
      <c r="AX769" s="22">
        <v>-1127.694264</v>
      </c>
      <c r="AY769" s="22">
        <v>-1161.52509192</v>
      </c>
      <c r="BE769" t="s">
        <v>43</v>
      </c>
      <c r="BG769" s="22">
        <v>0</v>
      </c>
      <c r="BH769" s="22">
        <v>0</v>
      </c>
      <c r="BI769" s="22">
        <v>0</v>
      </c>
      <c r="BJ769" s="22">
        <v>0</v>
      </c>
      <c r="BK769" s="22">
        <v>0</v>
      </c>
      <c r="BL769" s="22">
        <v>-1032</v>
      </c>
      <c r="BM769" s="22">
        <v>-1062.96</v>
      </c>
      <c r="BN769" s="22">
        <v>-1094.8488</v>
      </c>
      <c r="BO769" s="22">
        <v>-1127.694264</v>
      </c>
      <c r="BP769" s="22">
        <v>-1161.52509192</v>
      </c>
    </row>
    <row r="770" spans="1:68" x14ac:dyDescent="0.35">
      <c r="A770" s="96">
        <v>49</v>
      </c>
      <c r="B770" s="96">
        <v>4</v>
      </c>
      <c r="C770" s="96" t="s">
        <v>585</v>
      </c>
      <c r="E770" s="79" t="s">
        <v>43</v>
      </c>
      <c r="F770" s="87">
        <v>-0.85</v>
      </c>
      <c r="H770" s="22">
        <v>0</v>
      </c>
      <c r="I770" s="22">
        <v>0</v>
      </c>
      <c r="J770" s="22">
        <v>0</v>
      </c>
      <c r="K770" s="22">
        <v>0</v>
      </c>
      <c r="L770" s="22">
        <v>-1020</v>
      </c>
      <c r="M770" s="22">
        <v>-1020</v>
      </c>
      <c r="N770" s="22">
        <v>-1020</v>
      </c>
      <c r="O770" s="22">
        <v>-1020</v>
      </c>
      <c r="P770" s="22">
        <v>-1020</v>
      </c>
      <c r="V770" s="121">
        <v>0</v>
      </c>
      <c r="AM770">
        <v>49</v>
      </c>
      <c r="AN770" t="s">
        <v>43</v>
      </c>
      <c r="AP770" s="22">
        <v>0</v>
      </c>
      <c r="AQ770" s="22">
        <v>0</v>
      </c>
      <c r="AR770" s="22">
        <v>0</v>
      </c>
      <c r="AS770" s="22">
        <v>0</v>
      </c>
      <c r="AT770" s="22">
        <v>0</v>
      </c>
      <c r="AU770" s="22">
        <v>-1020</v>
      </c>
      <c r="AV770" s="22">
        <v>-1020</v>
      </c>
      <c r="AW770" s="22">
        <v>-1020</v>
      </c>
      <c r="AX770" s="22">
        <v>-1020</v>
      </c>
      <c r="AY770" s="22">
        <v>-1020</v>
      </c>
      <c r="BE770" t="s">
        <v>43</v>
      </c>
      <c r="BG770" s="22">
        <v>0</v>
      </c>
      <c r="BH770" s="22">
        <v>0</v>
      </c>
      <c r="BI770" s="22">
        <v>0</v>
      </c>
      <c r="BJ770" s="22">
        <v>0</v>
      </c>
      <c r="BK770" s="22">
        <v>0</v>
      </c>
      <c r="BL770" s="22">
        <v>-1020</v>
      </c>
      <c r="BM770" s="22">
        <v>-1020</v>
      </c>
      <c r="BN770" s="22">
        <v>-1020</v>
      </c>
      <c r="BO770" s="22">
        <v>-1020</v>
      </c>
      <c r="BP770" s="22">
        <v>-1020</v>
      </c>
    </row>
    <row r="771" spans="1:68" x14ac:dyDescent="0.35">
      <c r="A771" s="96">
        <v>50</v>
      </c>
      <c r="B771" s="96">
        <v>4</v>
      </c>
      <c r="C771" s="96" t="s">
        <v>585</v>
      </c>
      <c r="E771" s="79" t="s">
        <v>43</v>
      </c>
      <c r="F771" s="87">
        <v>-0.86</v>
      </c>
      <c r="H771" s="22">
        <v>0</v>
      </c>
      <c r="I771" s="22">
        <v>0</v>
      </c>
      <c r="J771" s="22">
        <v>0</v>
      </c>
      <c r="K771" s="22">
        <v>0</v>
      </c>
      <c r="L771" s="22">
        <v>-1032</v>
      </c>
      <c r="M771" s="22">
        <v>-1062.96</v>
      </c>
      <c r="N771" s="22">
        <v>-1094.8488</v>
      </c>
      <c r="O771" s="22">
        <v>-1127.694264</v>
      </c>
      <c r="P771" s="22">
        <v>-1161.52509192</v>
      </c>
      <c r="V771" s="121">
        <v>0</v>
      </c>
      <c r="AM771">
        <v>50</v>
      </c>
      <c r="AN771" t="s">
        <v>43</v>
      </c>
      <c r="AP771" s="22">
        <v>0</v>
      </c>
      <c r="AQ771" s="22">
        <v>0</v>
      </c>
      <c r="AR771" s="22">
        <v>0</v>
      </c>
      <c r="AS771" s="22">
        <v>0</v>
      </c>
      <c r="AT771" s="22">
        <v>0</v>
      </c>
      <c r="AU771" s="22">
        <v>-1032</v>
      </c>
      <c r="AV771" s="22">
        <v>-1062.96</v>
      </c>
      <c r="AW771" s="22">
        <v>-1094.8488</v>
      </c>
      <c r="AX771" s="22">
        <v>-1127.694264</v>
      </c>
      <c r="AY771" s="22">
        <v>-1161.52509192</v>
      </c>
      <c r="BE771" t="s">
        <v>43</v>
      </c>
      <c r="BG771" s="22">
        <v>0</v>
      </c>
      <c r="BH771" s="22">
        <v>0</v>
      </c>
      <c r="BI771" s="22">
        <v>0</v>
      </c>
      <c r="BJ771" s="22">
        <v>0</v>
      </c>
      <c r="BK771" s="22">
        <v>0</v>
      </c>
      <c r="BL771" s="22">
        <v>-1032</v>
      </c>
      <c r="BM771" s="22">
        <v>-1062.96</v>
      </c>
      <c r="BN771" s="22">
        <v>-1094.8488</v>
      </c>
      <c r="BO771" s="22">
        <v>-1127.694264</v>
      </c>
      <c r="BP771" s="22">
        <v>-1161.52509192</v>
      </c>
    </row>
    <row r="772" spans="1:68" x14ac:dyDescent="0.35">
      <c r="A772" s="96">
        <v>51</v>
      </c>
      <c r="B772" s="96">
        <v>4</v>
      </c>
      <c r="C772" s="96" t="s">
        <v>234</v>
      </c>
      <c r="E772" s="79" t="s">
        <v>43</v>
      </c>
      <c r="F772" s="87">
        <v>0</v>
      </c>
      <c r="H772" s="22">
        <v>0</v>
      </c>
      <c r="I772" s="22">
        <v>0</v>
      </c>
      <c r="J772" s="22">
        <v>0</v>
      </c>
      <c r="K772" s="22">
        <v>0</v>
      </c>
      <c r="L772" s="22">
        <v>0</v>
      </c>
      <c r="M772" s="22">
        <v>0</v>
      </c>
      <c r="N772" s="22">
        <v>0</v>
      </c>
      <c r="O772" s="22">
        <v>0</v>
      </c>
      <c r="P772" s="22">
        <v>0</v>
      </c>
      <c r="V772" s="121">
        <v>0</v>
      </c>
      <c r="AM772">
        <v>51</v>
      </c>
      <c r="AN772" t="s">
        <v>43</v>
      </c>
      <c r="AP772" s="22">
        <v>0</v>
      </c>
      <c r="AQ772" s="22">
        <v>0</v>
      </c>
      <c r="AR772" s="22">
        <v>0</v>
      </c>
      <c r="AS772" s="22">
        <v>0</v>
      </c>
      <c r="AT772" s="22">
        <v>0</v>
      </c>
      <c r="AU772" s="22">
        <v>0</v>
      </c>
      <c r="AV772" s="22">
        <v>0</v>
      </c>
      <c r="AW772" s="22">
        <v>0</v>
      </c>
      <c r="AX772" s="22">
        <v>0</v>
      </c>
      <c r="AY772" s="22">
        <v>0</v>
      </c>
      <c r="BE772" t="s">
        <v>43</v>
      </c>
      <c r="BG772" s="22">
        <v>0</v>
      </c>
      <c r="BH772" s="22">
        <v>0</v>
      </c>
      <c r="BI772" s="22">
        <v>0</v>
      </c>
      <c r="BJ772" s="22">
        <v>0</v>
      </c>
      <c r="BK772" s="22">
        <v>0</v>
      </c>
      <c r="BL772" s="22">
        <v>0</v>
      </c>
      <c r="BM772" s="22">
        <v>0</v>
      </c>
      <c r="BN772" s="22">
        <v>0</v>
      </c>
      <c r="BO772" s="22">
        <v>0</v>
      </c>
      <c r="BP772" s="22">
        <v>0</v>
      </c>
    </row>
    <row r="773" spans="1:68" x14ac:dyDescent="0.35">
      <c r="A773" s="96">
        <v>52</v>
      </c>
      <c r="B773" s="96">
        <v>4</v>
      </c>
      <c r="C773" s="96" t="s">
        <v>584</v>
      </c>
      <c r="E773" s="79" t="s">
        <v>43</v>
      </c>
      <c r="F773" s="87">
        <v>-0.86</v>
      </c>
      <c r="H773" s="22">
        <v>0</v>
      </c>
      <c r="I773" s="22">
        <v>0</v>
      </c>
      <c r="J773" s="22">
        <v>0</v>
      </c>
      <c r="K773" s="22">
        <v>1032</v>
      </c>
      <c r="L773" s="22">
        <v>1032</v>
      </c>
      <c r="M773" s="22">
        <v>1032</v>
      </c>
      <c r="N773" s="22">
        <v>1032</v>
      </c>
      <c r="O773" s="22">
        <v>1032</v>
      </c>
      <c r="P773" s="22">
        <v>1032</v>
      </c>
      <c r="V773" s="121">
        <v>0</v>
      </c>
      <c r="AM773">
        <v>52</v>
      </c>
      <c r="AN773" t="s">
        <v>43</v>
      </c>
      <c r="AP773" s="22">
        <v>0</v>
      </c>
      <c r="AQ773" s="22">
        <v>0</v>
      </c>
      <c r="AR773" s="22">
        <v>0</v>
      </c>
      <c r="AS773" s="22">
        <v>0</v>
      </c>
      <c r="AT773" s="22">
        <v>1032</v>
      </c>
      <c r="AU773" s="22">
        <v>1032</v>
      </c>
      <c r="AV773" s="22">
        <v>1032</v>
      </c>
      <c r="AW773" s="22">
        <v>1032</v>
      </c>
      <c r="AX773" s="22">
        <v>1032</v>
      </c>
      <c r="AY773" s="22">
        <v>1032</v>
      </c>
      <c r="BE773" t="s">
        <v>43</v>
      </c>
      <c r="BG773" s="22">
        <v>0</v>
      </c>
      <c r="BH773" s="22">
        <v>0</v>
      </c>
      <c r="BI773" s="22">
        <v>0</v>
      </c>
      <c r="BJ773" s="22">
        <v>0</v>
      </c>
      <c r="BK773" s="22">
        <v>1032</v>
      </c>
      <c r="BL773" s="22">
        <v>1032</v>
      </c>
      <c r="BM773" s="22">
        <v>1032</v>
      </c>
      <c r="BN773" s="22">
        <v>1032</v>
      </c>
      <c r="BO773" s="22">
        <v>1032</v>
      </c>
      <c r="BP773" s="22">
        <v>1032</v>
      </c>
    </row>
    <row r="774" spans="1:68" x14ac:dyDescent="0.35">
      <c r="A774" s="96">
        <v>53</v>
      </c>
      <c r="B774" s="96">
        <v>4</v>
      </c>
      <c r="C774" s="96" t="s">
        <v>235</v>
      </c>
      <c r="E774" s="79" t="s">
        <v>43</v>
      </c>
      <c r="F774" s="87">
        <v>0</v>
      </c>
      <c r="H774" s="22">
        <v>0</v>
      </c>
      <c r="I774" s="22">
        <v>0</v>
      </c>
      <c r="J774" s="22">
        <v>0</v>
      </c>
      <c r="K774" s="22">
        <v>0</v>
      </c>
      <c r="L774" s="22">
        <v>0</v>
      </c>
      <c r="M774" s="22">
        <v>0</v>
      </c>
      <c r="N774" s="22">
        <v>0</v>
      </c>
      <c r="O774" s="22">
        <v>0</v>
      </c>
      <c r="P774" s="22">
        <v>0</v>
      </c>
      <c r="V774" s="121">
        <v>0</v>
      </c>
      <c r="AM774">
        <v>53</v>
      </c>
      <c r="AN774" t="s">
        <v>43</v>
      </c>
      <c r="AP774" s="22">
        <v>0</v>
      </c>
      <c r="AQ774" s="22">
        <v>0</v>
      </c>
      <c r="AR774" s="22">
        <v>0</v>
      </c>
      <c r="AS774" s="22">
        <v>0</v>
      </c>
      <c r="AT774" s="22">
        <v>0</v>
      </c>
      <c r="AU774" s="22">
        <v>0</v>
      </c>
      <c r="AV774" s="22">
        <v>0</v>
      </c>
      <c r="AW774" s="22">
        <v>0</v>
      </c>
      <c r="AX774" s="22">
        <v>0</v>
      </c>
      <c r="AY774" s="22">
        <v>0</v>
      </c>
      <c r="BE774" t="s">
        <v>43</v>
      </c>
      <c r="BG774" s="22">
        <v>0</v>
      </c>
      <c r="BH774" s="22">
        <v>0</v>
      </c>
      <c r="BI774" s="22">
        <v>0</v>
      </c>
      <c r="BJ774" s="22">
        <v>0</v>
      </c>
      <c r="BK774" s="22">
        <v>0</v>
      </c>
      <c r="BL774" s="22">
        <v>0</v>
      </c>
      <c r="BM774" s="22">
        <v>0</v>
      </c>
      <c r="BN774" s="22">
        <v>0</v>
      </c>
      <c r="BO774" s="22">
        <v>0</v>
      </c>
      <c r="BP774" s="22">
        <v>0</v>
      </c>
    </row>
    <row r="775" spans="1:68" x14ac:dyDescent="0.35">
      <c r="A775" s="96">
        <v>54</v>
      </c>
      <c r="B775" s="96">
        <v>4</v>
      </c>
      <c r="C775" s="96" t="s">
        <v>234</v>
      </c>
      <c r="E775" s="79" t="s">
        <v>43</v>
      </c>
      <c r="F775" s="87">
        <v>0</v>
      </c>
      <c r="H775" s="22">
        <v>0</v>
      </c>
      <c r="I775" s="22">
        <v>0</v>
      </c>
      <c r="J775" s="22">
        <v>0</v>
      </c>
      <c r="K775" s="22">
        <v>0</v>
      </c>
      <c r="L775" s="22">
        <v>0</v>
      </c>
      <c r="M775" s="22">
        <v>0</v>
      </c>
      <c r="N775" s="22">
        <v>0</v>
      </c>
      <c r="O775" s="22">
        <v>0</v>
      </c>
      <c r="P775" s="22">
        <v>0</v>
      </c>
      <c r="V775" s="121">
        <v>0</v>
      </c>
      <c r="AM775">
        <v>54</v>
      </c>
      <c r="AN775" t="s">
        <v>43</v>
      </c>
      <c r="AP775" s="22">
        <v>0</v>
      </c>
      <c r="AQ775" s="22">
        <v>0</v>
      </c>
      <c r="AR775" s="22">
        <v>0</v>
      </c>
      <c r="AS775" s="22">
        <v>0</v>
      </c>
      <c r="AT775" s="22">
        <v>0</v>
      </c>
      <c r="AU775" s="22">
        <v>0</v>
      </c>
      <c r="AV775" s="22">
        <v>0</v>
      </c>
      <c r="AW775" s="22">
        <v>0</v>
      </c>
      <c r="AX775" s="22">
        <v>0</v>
      </c>
      <c r="AY775" s="22">
        <v>0</v>
      </c>
      <c r="BE775" t="s">
        <v>43</v>
      </c>
      <c r="BG775" s="22">
        <v>0</v>
      </c>
      <c r="BH775" s="22">
        <v>0</v>
      </c>
      <c r="BI775" s="22">
        <v>0</v>
      </c>
      <c r="BJ775" s="22">
        <v>0</v>
      </c>
      <c r="BK775" s="22">
        <v>0</v>
      </c>
      <c r="BL775" s="22">
        <v>0</v>
      </c>
      <c r="BM775" s="22">
        <v>0</v>
      </c>
      <c r="BN775" s="22">
        <v>0</v>
      </c>
      <c r="BO775" s="22">
        <v>0</v>
      </c>
      <c r="BP775" s="22">
        <v>0</v>
      </c>
    </row>
    <row r="776" spans="1:68" x14ac:dyDescent="0.35">
      <c r="A776" s="96">
        <v>55</v>
      </c>
      <c r="B776" s="96">
        <v>4</v>
      </c>
      <c r="C776" s="96" t="s">
        <v>529</v>
      </c>
      <c r="E776" s="79" t="s">
        <v>43</v>
      </c>
      <c r="F776" s="87">
        <v>0</v>
      </c>
      <c r="H776" s="22">
        <v>0</v>
      </c>
      <c r="I776" s="22">
        <v>0</v>
      </c>
      <c r="J776" s="22">
        <v>0</v>
      </c>
      <c r="K776" s="22">
        <v>0</v>
      </c>
      <c r="L776" s="22">
        <v>0</v>
      </c>
      <c r="M776" s="22">
        <v>0</v>
      </c>
      <c r="N776" s="22">
        <v>0</v>
      </c>
      <c r="O776" s="22">
        <v>0</v>
      </c>
      <c r="P776" s="22">
        <v>0</v>
      </c>
      <c r="V776" s="121">
        <v>0</v>
      </c>
      <c r="AM776">
        <v>55</v>
      </c>
      <c r="AN776" t="s">
        <v>43</v>
      </c>
      <c r="AP776" s="22">
        <v>0</v>
      </c>
      <c r="AQ776" s="22">
        <v>0</v>
      </c>
      <c r="AR776" s="22">
        <v>0</v>
      </c>
      <c r="AS776" s="22">
        <v>0</v>
      </c>
      <c r="AT776" s="22">
        <v>0</v>
      </c>
      <c r="AU776" s="22">
        <v>0</v>
      </c>
      <c r="AV776" s="22">
        <v>0</v>
      </c>
      <c r="AW776" s="22">
        <v>0</v>
      </c>
      <c r="AX776" s="22">
        <v>0</v>
      </c>
      <c r="AY776" s="22">
        <v>0</v>
      </c>
      <c r="BE776" t="s">
        <v>43</v>
      </c>
      <c r="BG776" s="22">
        <v>0</v>
      </c>
      <c r="BH776" s="22">
        <v>0</v>
      </c>
      <c r="BI776" s="22">
        <v>0</v>
      </c>
      <c r="BJ776" s="22">
        <v>0</v>
      </c>
      <c r="BK776" s="22">
        <v>0</v>
      </c>
      <c r="BL776" s="22">
        <v>0</v>
      </c>
      <c r="BM776" s="22">
        <v>0</v>
      </c>
      <c r="BN776" s="22">
        <v>0</v>
      </c>
      <c r="BO776" s="22">
        <v>0</v>
      </c>
      <c r="BP776" s="22">
        <v>0</v>
      </c>
    </row>
    <row r="777" spans="1:68" x14ac:dyDescent="0.35">
      <c r="A777" s="96">
        <v>56</v>
      </c>
      <c r="B777" s="96">
        <v>4</v>
      </c>
      <c r="C777" s="96" t="s">
        <v>234</v>
      </c>
      <c r="E777" s="79" t="s">
        <v>43</v>
      </c>
      <c r="F777" s="87">
        <v>0</v>
      </c>
      <c r="H777" s="22">
        <v>0</v>
      </c>
      <c r="I777" s="22">
        <v>0</v>
      </c>
      <c r="J777" s="22">
        <v>0</v>
      </c>
      <c r="K777" s="22">
        <v>0</v>
      </c>
      <c r="L777" s="22">
        <v>0</v>
      </c>
      <c r="M777" s="22">
        <v>0</v>
      </c>
      <c r="N777" s="22">
        <v>0</v>
      </c>
      <c r="O777" s="22">
        <v>0</v>
      </c>
      <c r="P777" s="22">
        <v>0</v>
      </c>
      <c r="V777" s="121">
        <v>0</v>
      </c>
      <c r="AM777">
        <v>56</v>
      </c>
      <c r="AN777" t="s">
        <v>43</v>
      </c>
      <c r="AP777" s="22">
        <v>0</v>
      </c>
      <c r="AQ777" s="22">
        <v>0</v>
      </c>
      <c r="AR777" s="22">
        <v>0</v>
      </c>
      <c r="AS777" s="22">
        <v>0</v>
      </c>
      <c r="AT777" s="22">
        <v>0</v>
      </c>
      <c r="AU777" s="22">
        <v>0</v>
      </c>
      <c r="AV777" s="22">
        <v>0</v>
      </c>
      <c r="AW777" s="22">
        <v>0</v>
      </c>
      <c r="AX777" s="22">
        <v>0</v>
      </c>
      <c r="AY777" s="22">
        <v>0</v>
      </c>
      <c r="BE777" t="s">
        <v>43</v>
      </c>
      <c r="BG777" s="22">
        <v>0</v>
      </c>
      <c r="BH777" s="22">
        <v>0</v>
      </c>
      <c r="BI777" s="22">
        <v>0</v>
      </c>
      <c r="BJ777" s="22">
        <v>0</v>
      </c>
      <c r="BK777" s="22">
        <v>0</v>
      </c>
      <c r="BL777" s="22">
        <v>0</v>
      </c>
      <c r="BM777" s="22">
        <v>0</v>
      </c>
      <c r="BN777" s="22">
        <v>0</v>
      </c>
      <c r="BO777" s="22">
        <v>0</v>
      </c>
      <c r="BP777" s="22">
        <v>0</v>
      </c>
    </row>
    <row r="778" spans="1:68" x14ac:dyDescent="0.35">
      <c r="A778" s="96">
        <v>57</v>
      </c>
      <c r="B778" s="96">
        <v>4</v>
      </c>
      <c r="C778" s="96" t="s">
        <v>234</v>
      </c>
      <c r="E778" s="79" t="s">
        <v>43</v>
      </c>
      <c r="F778" s="87">
        <v>0</v>
      </c>
      <c r="H778" s="22">
        <v>0</v>
      </c>
      <c r="I778" s="22">
        <v>0</v>
      </c>
      <c r="J778" s="22">
        <v>0</v>
      </c>
      <c r="K778" s="22">
        <v>0</v>
      </c>
      <c r="L778" s="22">
        <v>0</v>
      </c>
      <c r="M778" s="22">
        <v>0</v>
      </c>
      <c r="N778" s="22">
        <v>0</v>
      </c>
      <c r="O778" s="22">
        <v>0</v>
      </c>
      <c r="P778" s="22">
        <v>0</v>
      </c>
      <c r="V778" s="121">
        <v>0</v>
      </c>
      <c r="AM778">
        <v>57</v>
      </c>
      <c r="AN778" t="s">
        <v>43</v>
      </c>
      <c r="AP778" s="22">
        <v>0</v>
      </c>
      <c r="AQ778" s="22">
        <v>0</v>
      </c>
      <c r="AR778" s="22">
        <v>0</v>
      </c>
      <c r="AS778" s="22">
        <v>0</v>
      </c>
      <c r="AT778" s="22">
        <v>0</v>
      </c>
      <c r="AU778" s="22">
        <v>0</v>
      </c>
      <c r="AV778" s="22">
        <v>0</v>
      </c>
      <c r="AW778" s="22">
        <v>0</v>
      </c>
      <c r="AX778" s="22">
        <v>0</v>
      </c>
      <c r="AY778" s="22">
        <v>0</v>
      </c>
      <c r="BE778" t="s">
        <v>43</v>
      </c>
      <c r="BG778" s="22">
        <v>0</v>
      </c>
      <c r="BH778" s="22">
        <v>0</v>
      </c>
      <c r="BI778" s="22">
        <v>0</v>
      </c>
      <c r="BJ778" s="22">
        <v>0</v>
      </c>
      <c r="BK778" s="22">
        <v>0</v>
      </c>
      <c r="BL778" s="22">
        <v>0</v>
      </c>
      <c r="BM778" s="22">
        <v>0</v>
      </c>
      <c r="BN778" s="22">
        <v>0</v>
      </c>
      <c r="BO778" s="22">
        <v>0</v>
      </c>
      <c r="BP778" s="22">
        <v>0</v>
      </c>
    </row>
    <row r="779" spans="1:68" x14ac:dyDescent="0.35">
      <c r="A779" s="96">
        <v>58</v>
      </c>
      <c r="B779" s="96">
        <v>4</v>
      </c>
      <c r="C779" s="96" t="s">
        <v>251</v>
      </c>
      <c r="E779" s="79" t="s">
        <v>43</v>
      </c>
      <c r="F779" s="87">
        <v>0</v>
      </c>
      <c r="H779" s="22">
        <v>0</v>
      </c>
      <c r="I779" s="22">
        <v>0</v>
      </c>
      <c r="J779" s="22">
        <v>0</v>
      </c>
      <c r="K779" s="22">
        <v>0</v>
      </c>
      <c r="L779" s="22">
        <v>0</v>
      </c>
      <c r="M779" s="22">
        <v>0</v>
      </c>
      <c r="N779" s="22">
        <v>0</v>
      </c>
      <c r="O779" s="22">
        <v>0</v>
      </c>
      <c r="P779" s="22">
        <v>0</v>
      </c>
      <c r="V779" s="121">
        <v>0</v>
      </c>
      <c r="AM779">
        <v>58</v>
      </c>
      <c r="AN779" t="s">
        <v>43</v>
      </c>
      <c r="AP779" s="22">
        <v>0</v>
      </c>
      <c r="AQ779" s="22">
        <v>0</v>
      </c>
      <c r="AR779" s="22">
        <v>0</v>
      </c>
      <c r="AS779" s="22">
        <v>0</v>
      </c>
      <c r="AT779" s="22">
        <v>0</v>
      </c>
      <c r="AU779" s="22">
        <v>0</v>
      </c>
      <c r="AV779" s="22">
        <v>0</v>
      </c>
      <c r="AW779" s="22">
        <v>0</v>
      </c>
      <c r="AX779" s="22">
        <v>0</v>
      </c>
      <c r="AY779" s="22">
        <v>0</v>
      </c>
      <c r="BE779" t="s">
        <v>43</v>
      </c>
      <c r="BG779" s="22">
        <v>0</v>
      </c>
      <c r="BH779" s="22">
        <v>0</v>
      </c>
      <c r="BI779" s="22">
        <v>0</v>
      </c>
      <c r="BJ779" s="22">
        <v>0</v>
      </c>
      <c r="BK779" s="22">
        <v>0</v>
      </c>
      <c r="BL779" s="22">
        <v>0</v>
      </c>
      <c r="BM779" s="22">
        <v>0</v>
      </c>
      <c r="BN779" s="22">
        <v>0</v>
      </c>
      <c r="BO779" s="22">
        <v>0</v>
      </c>
      <c r="BP779" s="22">
        <v>0</v>
      </c>
    </row>
    <row r="780" spans="1:68" x14ac:dyDescent="0.35">
      <c r="A780" s="96">
        <v>59</v>
      </c>
      <c r="B780" s="96">
        <v>4</v>
      </c>
      <c r="C780" s="96" t="s">
        <v>251</v>
      </c>
      <c r="E780" s="79" t="s">
        <v>43</v>
      </c>
      <c r="F780" s="87">
        <v>0</v>
      </c>
      <c r="H780" s="22">
        <v>0</v>
      </c>
      <c r="I780" s="22">
        <v>0</v>
      </c>
      <c r="J780" s="22">
        <v>0</v>
      </c>
      <c r="K780" s="22">
        <v>0</v>
      </c>
      <c r="L780" s="22">
        <v>0</v>
      </c>
      <c r="M780" s="22">
        <v>0</v>
      </c>
      <c r="N780" s="22">
        <v>0</v>
      </c>
      <c r="O780" s="22">
        <v>0</v>
      </c>
      <c r="P780" s="22">
        <v>0</v>
      </c>
      <c r="V780" s="121">
        <v>0</v>
      </c>
      <c r="AM780">
        <v>59</v>
      </c>
      <c r="AN780" t="s">
        <v>43</v>
      </c>
      <c r="AP780" s="22">
        <v>0</v>
      </c>
      <c r="AQ780" s="22">
        <v>0</v>
      </c>
      <c r="AR780" s="22">
        <v>0</v>
      </c>
      <c r="AS780" s="22">
        <v>0</v>
      </c>
      <c r="AT780" s="22">
        <v>0</v>
      </c>
      <c r="AU780" s="22">
        <v>0</v>
      </c>
      <c r="AV780" s="22">
        <v>0</v>
      </c>
      <c r="AW780" s="22">
        <v>0</v>
      </c>
      <c r="AX780" s="22">
        <v>0</v>
      </c>
      <c r="AY780" s="22">
        <v>0</v>
      </c>
      <c r="BE780" t="s">
        <v>43</v>
      </c>
      <c r="BG780" s="22">
        <v>0</v>
      </c>
      <c r="BH780" s="22">
        <v>0</v>
      </c>
      <c r="BI780" s="22">
        <v>0</v>
      </c>
      <c r="BJ780" s="22">
        <v>0</v>
      </c>
      <c r="BK780" s="22">
        <v>0</v>
      </c>
      <c r="BL780" s="22">
        <v>0</v>
      </c>
      <c r="BM780" s="22">
        <v>0</v>
      </c>
      <c r="BN780" s="22">
        <v>0</v>
      </c>
      <c r="BO780" s="22">
        <v>0</v>
      </c>
      <c r="BP780" s="22">
        <v>0</v>
      </c>
    </row>
    <row r="781" spans="1:68" x14ac:dyDescent="0.35">
      <c r="A781" s="96">
        <v>60</v>
      </c>
      <c r="B781" s="96">
        <v>4</v>
      </c>
      <c r="C781" s="96" t="s">
        <v>235</v>
      </c>
      <c r="E781" s="79" t="s">
        <v>43</v>
      </c>
      <c r="F781" s="87">
        <v>0</v>
      </c>
      <c r="H781" s="22">
        <v>0</v>
      </c>
      <c r="I781" s="22">
        <v>0</v>
      </c>
      <c r="J781" s="22">
        <v>0</v>
      </c>
      <c r="K781" s="22">
        <v>0</v>
      </c>
      <c r="L781" s="22">
        <v>0</v>
      </c>
      <c r="M781" s="22">
        <v>0</v>
      </c>
      <c r="N781" s="22">
        <v>0</v>
      </c>
      <c r="O781" s="22">
        <v>0</v>
      </c>
      <c r="P781" s="22">
        <v>0</v>
      </c>
      <c r="V781" s="121">
        <v>0</v>
      </c>
      <c r="AM781">
        <v>60</v>
      </c>
      <c r="AN781" t="s">
        <v>43</v>
      </c>
      <c r="AP781" s="22">
        <v>0</v>
      </c>
      <c r="AQ781" s="22">
        <v>0</v>
      </c>
      <c r="AR781" s="22">
        <v>0</v>
      </c>
      <c r="AS781" s="22">
        <v>0</v>
      </c>
      <c r="AT781" s="22">
        <v>0</v>
      </c>
      <c r="AU781" s="22">
        <v>0</v>
      </c>
      <c r="AV781" s="22">
        <v>0</v>
      </c>
      <c r="AW781" s="22">
        <v>0</v>
      </c>
      <c r="AX781" s="22">
        <v>0</v>
      </c>
      <c r="AY781" s="22">
        <v>0</v>
      </c>
      <c r="BE781" t="s">
        <v>43</v>
      </c>
      <c r="BG781" s="22">
        <v>0</v>
      </c>
      <c r="BH781" s="22">
        <v>0</v>
      </c>
      <c r="BI781" s="22">
        <v>0</v>
      </c>
      <c r="BJ781" s="22">
        <v>0</v>
      </c>
      <c r="BK781" s="22">
        <v>0</v>
      </c>
      <c r="BL781" s="22">
        <v>0</v>
      </c>
      <c r="BM781" s="22">
        <v>0</v>
      </c>
      <c r="BN781" s="22">
        <v>0</v>
      </c>
      <c r="BO781" s="22">
        <v>0</v>
      </c>
      <c r="BP781" s="22">
        <v>0</v>
      </c>
    </row>
    <row r="782" spans="1:68" x14ac:dyDescent="0.35">
      <c r="A782" s="96">
        <v>61</v>
      </c>
      <c r="B782" s="96">
        <v>5</v>
      </c>
      <c r="C782" s="96" t="s">
        <v>585</v>
      </c>
      <c r="E782" s="79" t="s">
        <v>43</v>
      </c>
      <c r="F782" s="87">
        <v>-0.8</v>
      </c>
      <c r="H782" s="22">
        <v>0</v>
      </c>
      <c r="I782" s="22">
        <v>0</v>
      </c>
      <c r="J782" s="22">
        <v>0</v>
      </c>
      <c r="K782" s="22">
        <v>0</v>
      </c>
      <c r="L782" s="22">
        <v>0</v>
      </c>
      <c r="M782" s="22">
        <v>-1280</v>
      </c>
      <c r="N782" s="22">
        <v>-1344</v>
      </c>
      <c r="O782" s="22">
        <v>-1411.2</v>
      </c>
      <c r="P782" s="22">
        <v>-1481.7600000000002</v>
      </c>
      <c r="V782" s="121">
        <v>0</v>
      </c>
      <c r="AM782">
        <v>61</v>
      </c>
      <c r="AN782" t="s">
        <v>43</v>
      </c>
      <c r="AP782" s="22">
        <v>0</v>
      </c>
      <c r="AQ782" s="22">
        <v>0</v>
      </c>
      <c r="AR782" s="22">
        <v>0</v>
      </c>
      <c r="AS782" s="22">
        <v>0</v>
      </c>
      <c r="AT782" s="22">
        <v>0</v>
      </c>
      <c r="AU782" s="22">
        <v>0</v>
      </c>
      <c r="AV782" s="22">
        <v>-1280</v>
      </c>
      <c r="AW782" s="22">
        <v>-1344</v>
      </c>
      <c r="AX782" s="22">
        <v>-1411.2</v>
      </c>
      <c r="AY782" s="22">
        <v>-1481.7600000000002</v>
      </c>
      <c r="BE782" t="s">
        <v>43</v>
      </c>
      <c r="BG782" s="22">
        <v>0</v>
      </c>
      <c r="BH782" s="22">
        <v>0</v>
      </c>
      <c r="BI782" s="22">
        <v>0</v>
      </c>
      <c r="BJ782" s="22">
        <v>0</v>
      </c>
      <c r="BK782" s="22">
        <v>0</v>
      </c>
      <c r="BL782" s="22">
        <v>0</v>
      </c>
      <c r="BM782" s="22">
        <v>-1280</v>
      </c>
      <c r="BN782" s="22">
        <v>-1344</v>
      </c>
      <c r="BO782" s="22">
        <v>-1411.2</v>
      </c>
      <c r="BP782" s="22">
        <v>-1481.7600000000002</v>
      </c>
    </row>
    <row r="783" spans="1:68" x14ac:dyDescent="0.35">
      <c r="A783" s="96">
        <v>62</v>
      </c>
      <c r="B783" s="96">
        <v>5</v>
      </c>
      <c r="C783" s="96" t="s">
        <v>585</v>
      </c>
      <c r="E783" s="79" t="s">
        <v>43</v>
      </c>
      <c r="F783" s="87">
        <v>-0.81</v>
      </c>
      <c r="H783" s="22">
        <v>0</v>
      </c>
      <c r="I783" s="22">
        <v>0</v>
      </c>
      <c r="J783" s="22">
        <v>0</v>
      </c>
      <c r="K783" s="22">
        <v>0</v>
      </c>
      <c r="L783" s="22">
        <v>0</v>
      </c>
      <c r="M783" s="22">
        <v>-648</v>
      </c>
      <c r="N783" s="22">
        <v>-648</v>
      </c>
      <c r="O783" s="22">
        <v>-648</v>
      </c>
      <c r="P783" s="22">
        <v>-648</v>
      </c>
      <c r="V783" s="121">
        <v>0</v>
      </c>
      <c r="AM783">
        <v>62</v>
      </c>
      <c r="AN783" t="s">
        <v>43</v>
      </c>
      <c r="AP783" s="22">
        <v>0</v>
      </c>
      <c r="AQ783" s="22">
        <v>0</v>
      </c>
      <c r="AR783" s="22">
        <v>0</v>
      </c>
      <c r="AS783" s="22">
        <v>0</v>
      </c>
      <c r="AT783" s="22">
        <v>0</v>
      </c>
      <c r="AU783" s="22">
        <v>0</v>
      </c>
      <c r="AV783" s="22">
        <v>-648</v>
      </c>
      <c r="AW783" s="22">
        <v>-648</v>
      </c>
      <c r="AX783" s="22">
        <v>-648</v>
      </c>
      <c r="AY783" s="22">
        <v>-648</v>
      </c>
      <c r="BE783" t="s">
        <v>43</v>
      </c>
      <c r="BG783" s="22">
        <v>0</v>
      </c>
      <c r="BH783" s="22">
        <v>0</v>
      </c>
      <c r="BI783" s="22">
        <v>0</v>
      </c>
      <c r="BJ783" s="22">
        <v>0</v>
      </c>
      <c r="BK783" s="22">
        <v>0</v>
      </c>
      <c r="BL783" s="22">
        <v>0</v>
      </c>
      <c r="BM783" s="22">
        <v>-648</v>
      </c>
      <c r="BN783" s="22">
        <v>-648</v>
      </c>
      <c r="BO783" s="22">
        <v>-648</v>
      </c>
      <c r="BP783" s="22">
        <v>-648</v>
      </c>
    </row>
    <row r="784" spans="1:68" x14ac:dyDescent="0.35">
      <c r="A784" s="96">
        <v>63</v>
      </c>
      <c r="B784" s="96">
        <v>5</v>
      </c>
      <c r="C784" s="96" t="s">
        <v>584</v>
      </c>
      <c r="E784" s="79" t="s">
        <v>43</v>
      </c>
      <c r="F784" s="87">
        <v>-0.8</v>
      </c>
      <c r="H784" s="22">
        <v>0</v>
      </c>
      <c r="I784" s="22">
        <v>0</v>
      </c>
      <c r="J784" s="22">
        <v>0</v>
      </c>
      <c r="K784" s="22">
        <v>0</v>
      </c>
      <c r="L784" s="22">
        <v>-3200</v>
      </c>
      <c r="M784" s="22">
        <v>-3520</v>
      </c>
      <c r="N784" s="22">
        <v>-3872</v>
      </c>
      <c r="O784" s="22">
        <v>-4259.2</v>
      </c>
      <c r="P784" s="22">
        <v>-4685.12</v>
      </c>
      <c r="V784" s="121">
        <v>0</v>
      </c>
      <c r="AM784">
        <v>63</v>
      </c>
      <c r="AN784" t="s">
        <v>43</v>
      </c>
      <c r="AP784" s="22">
        <v>0</v>
      </c>
      <c r="AQ784" s="22">
        <v>0</v>
      </c>
      <c r="AR784" s="22">
        <v>0</v>
      </c>
      <c r="AS784" s="22">
        <v>0</v>
      </c>
      <c r="AT784" s="22">
        <v>0</v>
      </c>
      <c r="AU784" s="22">
        <v>-3200</v>
      </c>
      <c r="AV784" s="22">
        <v>-3520</v>
      </c>
      <c r="AW784" s="22">
        <v>-3872</v>
      </c>
      <c r="AX784" s="22">
        <v>-4259.2</v>
      </c>
      <c r="AY784" s="22">
        <v>-4685.12</v>
      </c>
      <c r="BE784" t="s">
        <v>43</v>
      </c>
      <c r="BG784" s="22">
        <v>0</v>
      </c>
      <c r="BH784" s="22">
        <v>0</v>
      </c>
      <c r="BI784" s="22">
        <v>0</v>
      </c>
      <c r="BJ784" s="22">
        <v>0</v>
      </c>
      <c r="BK784" s="22">
        <v>0</v>
      </c>
      <c r="BL784" s="22">
        <v>-3200</v>
      </c>
      <c r="BM784" s="22">
        <v>-3520</v>
      </c>
      <c r="BN784" s="22">
        <v>-3872</v>
      </c>
      <c r="BO784" s="22">
        <v>-4259.2</v>
      </c>
      <c r="BP784" s="22">
        <v>-4685.12</v>
      </c>
    </row>
    <row r="785" spans="1:68" x14ac:dyDescent="0.35">
      <c r="A785" s="96">
        <v>64</v>
      </c>
      <c r="B785" s="96">
        <v>5</v>
      </c>
      <c r="C785" s="96" t="s">
        <v>585</v>
      </c>
      <c r="E785" s="79" t="s">
        <v>43</v>
      </c>
      <c r="F785" s="87">
        <v>-0.85</v>
      </c>
      <c r="H785" s="22">
        <v>0</v>
      </c>
      <c r="I785" s="22">
        <v>0</v>
      </c>
      <c r="J785" s="22">
        <v>0</v>
      </c>
      <c r="K785" s="22">
        <v>0</v>
      </c>
      <c r="L785" s="22">
        <v>0</v>
      </c>
      <c r="M785" s="22">
        <v>-1700</v>
      </c>
      <c r="N785" s="22">
        <v>-1700</v>
      </c>
      <c r="O785" s="22">
        <v>-1700</v>
      </c>
      <c r="P785" s="22">
        <v>-1700</v>
      </c>
      <c r="V785" s="121">
        <v>0</v>
      </c>
      <c r="AM785">
        <v>64</v>
      </c>
      <c r="AN785" t="s">
        <v>43</v>
      </c>
      <c r="AP785" s="22">
        <v>0</v>
      </c>
      <c r="AQ785" s="22">
        <v>0</v>
      </c>
      <c r="AR785" s="22">
        <v>0</v>
      </c>
      <c r="AS785" s="22">
        <v>0</v>
      </c>
      <c r="AT785" s="22">
        <v>0</v>
      </c>
      <c r="AU785" s="22">
        <v>0</v>
      </c>
      <c r="AV785" s="22">
        <v>-1700</v>
      </c>
      <c r="AW785" s="22">
        <v>-1700</v>
      </c>
      <c r="AX785" s="22">
        <v>-1700</v>
      </c>
      <c r="AY785" s="22">
        <v>-1700</v>
      </c>
      <c r="BE785" t="s">
        <v>43</v>
      </c>
      <c r="BG785" s="22">
        <v>0</v>
      </c>
      <c r="BH785" s="22">
        <v>0</v>
      </c>
      <c r="BI785" s="22">
        <v>0</v>
      </c>
      <c r="BJ785" s="22">
        <v>0</v>
      </c>
      <c r="BK785" s="22">
        <v>0</v>
      </c>
      <c r="BL785" s="22">
        <v>0</v>
      </c>
      <c r="BM785" s="22">
        <v>-1700</v>
      </c>
      <c r="BN785" s="22">
        <v>-1700</v>
      </c>
      <c r="BO785" s="22">
        <v>-1700</v>
      </c>
      <c r="BP785" s="22">
        <v>-1700</v>
      </c>
    </row>
    <row r="786" spans="1:68" x14ac:dyDescent="0.35">
      <c r="A786" s="96">
        <v>65</v>
      </c>
      <c r="B786" s="96">
        <v>5</v>
      </c>
      <c r="C786" s="96" t="s">
        <v>585</v>
      </c>
      <c r="E786" s="79" t="s">
        <v>43</v>
      </c>
      <c r="F786" s="87">
        <v>-0.86</v>
      </c>
      <c r="H786" s="22">
        <v>0</v>
      </c>
      <c r="I786" s="22">
        <v>0</v>
      </c>
      <c r="J786" s="22">
        <v>0</v>
      </c>
      <c r="K786" s="22">
        <v>0</v>
      </c>
      <c r="L786" s="22">
        <v>-1032</v>
      </c>
      <c r="M786" s="22">
        <v>-1062.96</v>
      </c>
      <c r="N786" s="22">
        <v>-1094.8488</v>
      </c>
      <c r="O786" s="22">
        <v>-1127.694264</v>
      </c>
      <c r="P786" s="22">
        <v>-1161.52509192</v>
      </c>
      <c r="V786" s="121">
        <v>0</v>
      </c>
      <c r="AM786">
        <v>65</v>
      </c>
      <c r="AN786" t="s">
        <v>43</v>
      </c>
      <c r="AP786" s="22">
        <v>0</v>
      </c>
      <c r="AQ786" s="22">
        <v>0</v>
      </c>
      <c r="AR786" s="22">
        <v>0</v>
      </c>
      <c r="AS786" s="22">
        <v>0</v>
      </c>
      <c r="AT786" s="22">
        <v>0</v>
      </c>
      <c r="AU786" s="22">
        <v>-1032</v>
      </c>
      <c r="AV786" s="22">
        <v>-1062.96</v>
      </c>
      <c r="AW786" s="22">
        <v>-1094.8488</v>
      </c>
      <c r="AX786" s="22">
        <v>-1127.694264</v>
      </c>
      <c r="AY786" s="22">
        <v>-1161.52509192</v>
      </c>
      <c r="BE786" t="s">
        <v>43</v>
      </c>
      <c r="BG786" s="22">
        <v>0</v>
      </c>
      <c r="BH786" s="22">
        <v>0</v>
      </c>
      <c r="BI786" s="22">
        <v>0</v>
      </c>
      <c r="BJ786" s="22">
        <v>0</v>
      </c>
      <c r="BK786" s="22">
        <v>0</v>
      </c>
      <c r="BL786" s="22">
        <v>-1032</v>
      </c>
      <c r="BM786" s="22">
        <v>-1062.96</v>
      </c>
      <c r="BN786" s="22">
        <v>-1094.8488</v>
      </c>
      <c r="BO786" s="22">
        <v>-1127.694264</v>
      </c>
      <c r="BP786" s="22">
        <v>-1161.52509192</v>
      </c>
    </row>
    <row r="787" spans="1:68" x14ac:dyDescent="0.35">
      <c r="A787" s="96">
        <v>66</v>
      </c>
      <c r="B787" s="96">
        <v>5</v>
      </c>
      <c r="C787" s="96" t="s">
        <v>585</v>
      </c>
      <c r="E787" s="79" t="s">
        <v>43</v>
      </c>
      <c r="F787" s="87">
        <v>-0.8</v>
      </c>
      <c r="H787" s="22">
        <v>0</v>
      </c>
      <c r="I787" s="22">
        <v>0</v>
      </c>
      <c r="J787" s="22">
        <v>0</v>
      </c>
      <c r="K787" s="22">
        <v>0</v>
      </c>
      <c r="L787" s="22">
        <v>-1600</v>
      </c>
      <c r="M787" s="22">
        <v>-1680</v>
      </c>
      <c r="N787" s="22">
        <v>-1764</v>
      </c>
      <c r="O787" s="22">
        <v>-1852.2</v>
      </c>
      <c r="P787" s="22">
        <v>-1944.81</v>
      </c>
      <c r="V787" s="121">
        <v>0</v>
      </c>
      <c r="AM787">
        <v>66</v>
      </c>
      <c r="AN787" t="s">
        <v>43</v>
      </c>
      <c r="AP787" s="22">
        <v>0</v>
      </c>
      <c r="AQ787" s="22">
        <v>0</v>
      </c>
      <c r="AR787" s="22">
        <v>0</v>
      </c>
      <c r="AS787" s="22">
        <v>0</v>
      </c>
      <c r="AT787" s="22">
        <v>0</v>
      </c>
      <c r="AU787" s="22">
        <v>-1600</v>
      </c>
      <c r="AV787" s="22">
        <v>-1680</v>
      </c>
      <c r="AW787" s="22">
        <v>-1764</v>
      </c>
      <c r="AX787" s="22">
        <v>-1852.2</v>
      </c>
      <c r="AY787" s="22">
        <v>-1944.81</v>
      </c>
      <c r="BE787" t="s">
        <v>43</v>
      </c>
      <c r="BG787" s="22">
        <v>0</v>
      </c>
      <c r="BH787" s="22">
        <v>0</v>
      </c>
      <c r="BI787" s="22">
        <v>0</v>
      </c>
      <c r="BJ787" s="22">
        <v>0</v>
      </c>
      <c r="BK787" s="22">
        <v>0</v>
      </c>
      <c r="BL787" s="22">
        <v>-1600</v>
      </c>
      <c r="BM787" s="22">
        <v>-1680</v>
      </c>
      <c r="BN787" s="22">
        <v>-1764</v>
      </c>
      <c r="BO787" s="22">
        <v>-1852.2</v>
      </c>
      <c r="BP787" s="22">
        <v>-1944.81</v>
      </c>
    </row>
    <row r="788" spans="1:68" x14ac:dyDescent="0.35">
      <c r="A788" s="96">
        <v>67</v>
      </c>
      <c r="B788" s="96">
        <v>5</v>
      </c>
      <c r="C788" s="96" t="s">
        <v>234</v>
      </c>
      <c r="E788" s="79" t="s">
        <v>43</v>
      </c>
      <c r="F788" s="87">
        <v>0</v>
      </c>
      <c r="H788" s="22">
        <v>0</v>
      </c>
      <c r="I788" s="22">
        <v>0</v>
      </c>
      <c r="J788" s="22">
        <v>0</v>
      </c>
      <c r="K788" s="22">
        <v>0</v>
      </c>
      <c r="L788" s="22">
        <v>0</v>
      </c>
      <c r="M788" s="22">
        <v>0</v>
      </c>
      <c r="N788" s="22">
        <v>0</v>
      </c>
      <c r="O788" s="22">
        <v>0</v>
      </c>
      <c r="P788" s="22">
        <v>0</v>
      </c>
      <c r="V788" s="121">
        <v>0</v>
      </c>
      <c r="AM788">
        <v>67</v>
      </c>
      <c r="AN788" t="s">
        <v>43</v>
      </c>
      <c r="AP788" s="22">
        <v>0</v>
      </c>
      <c r="AQ788" s="22">
        <v>0</v>
      </c>
      <c r="AR788" s="22">
        <v>0</v>
      </c>
      <c r="AS788" s="22">
        <v>0</v>
      </c>
      <c r="AT788" s="22">
        <v>0</v>
      </c>
      <c r="AU788" s="22">
        <v>0</v>
      </c>
      <c r="AV788" s="22">
        <v>0</v>
      </c>
      <c r="AW788" s="22">
        <v>0</v>
      </c>
      <c r="AX788" s="22">
        <v>0</v>
      </c>
      <c r="AY788" s="22">
        <v>0</v>
      </c>
      <c r="BE788" t="s">
        <v>43</v>
      </c>
      <c r="BG788" s="22">
        <v>0</v>
      </c>
      <c r="BH788" s="22">
        <v>0</v>
      </c>
      <c r="BI788" s="22">
        <v>0</v>
      </c>
      <c r="BJ788" s="22">
        <v>0</v>
      </c>
      <c r="BK788" s="22">
        <v>0</v>
      </c>
      <c r="BL788" s="22">
        <v>0</v>
      </c>
      <c r="BM788" s="22">
        <v>0</v>
      </c>
      <c r="BN788" s="22">
        <v>0</v>
      </c>
      <c r="BO788" s="22">
        <v>0</v>
      </c>
      <c r="BP788" s="22">
        <v>0</v>
      </c>
    </row>
    <row r="789" spans="1:68" x14ac:dyDescent="0.35">
      <c r="A789" s="96">
        <v>68</v>
      </c>
      <c r="B789" s="96">
        <v>5</v>
      </c>
      <c r="C789" s="96" t="s">
        <v>234</v>
      </c>
      <c r="E789" s="79" t="s">
        <v>43</v>
      </c>
      <c r="F789" s="87">
        <v>0</v>
      </c>
      <c r="H789" s="22">
        <v>0</v>
      </c>
      <c r="I789" s="22">
        <v>0</v>
      </c>
      <c r="J789" s="22">
        <v>0</v>
      </c>
      <c r="K789" s="22">
        <v>0</v>
      </c>
      <c r="L789" s="22">
        <v>0</v>
      </c>
      <c r="M789" s="22">
        <v>0</v>
      </c>
      <c r="N789" s="22">
        <v>0</v>
      </c>
      <c r="O789" s="22">
        <v>0</v>
      </c>
      <c r="P789" s="22">
        <v>0</v>
      </c>
      <c r="V789" s="121">
        <v>0</v>
      </c>
      <c r="AM789">
        <v>68</v>
      </c>
      <c r="AN789" t="s">
        <v>43</v>
      </c>
      <c r="AP789" s="22">
        <v>0</v>
      </c>
      <c r="AQ789" s="22">
        <v>0</v>
      </c>
      <c r="AR789" s="22">
        <v>0</v>
      </c>
      <c r="AS789" s="22">
        <v>0</v>
      </c>
      <c r="AT789" s="22">
        <v>0</v>
      </c>
      <c r="AU789" s="22">
        <v>0</v>
      </c>
      <c r="AV789" s="22">
        <v>0</v>
      </c>
      <c r="AW789" s="22">
        <v>0</v>
      </c>
      <c r="AX789" s="22">
        <v>0</v>
      </c>
      <c r="AY789" s="22">
        <v>0</v>
      </c>
      <c r="BE789" t="s">
        <v>43</v>
      </c>
      <c r="BG789" s="22">
        <v>0</v>
      </c>
      <c r="BH789" s="22">
        <v>0</v>
      </c>
      <c r="BI789" s="22">
        <v>0</v>
      </c>
      <c r="BJ789" s="22">
        <v>0</v>
      </c>
      <c r="BK789" s="22">
        <v>0</v>
      </c>
      <c r="BL789" s="22">
        <v>0</v>
      </c>
      <c r="BM789" s="22">
        <v>0</v>
      </c>
      <c r="BN789" s="22">
        <v>0</v>
      </c>
      <c r="BO789" s="22">
        <v>0</v>
      </c>
      <c r="BP789" s="22">
        <v>0</v>
      </c>
    </row>
    <row r="790" spans="1:68" x14ac:dyDescent="0.35">
      <c r="A790" s="96">
        <v>69</v>
      </c>
      <c r="B790" s="96">
        <v>5</v>
      </c>
      <c r="C790" s="96" t="s">
        <v>235</v>
      </c>
      <c r="E790" s="79" t="s">
        <v>43</v>
      </c>
      <c r="F790" s="87">
        <v>0</v>
      </c>
      <c r="H790" s="22">
        <v>0</v>
      </c>
      <c r="I790" s="22">
        <v>0</v>
      </c>
      <c r="J790" s="22">
        <v>0</v>
      </c>
      <c r="K790" s="22">
        <v>0</v>
      </c>
      <c r="L790" s="22">
        <v>0</v>
      </c>
      <c r="M790" s="22">
        <v>0</v>
      </c>
      <c r="N790" s="22">
        <v>0</v>
      </c>
      <c r="O790" s="22">
        <v>0</v>
      </c>
      <c r="P790" s="22">
        <v>0</v>
      </c>
      <c r="V790" s="121">
        <v>0</v>
      </c>
      <c r="AM790">
        <v>69</v>
      </c>
      <c r="AN790" t="s">
        <v>43</v>
      </c>
      <c r="AP790" s="22">
        <v>0</v>
      </c>
      <c r="AQ790" s="22">
        <v>0</v>
      </c>
      <c r="AR790" s="22">
        <v>0</v>
      </c>
      <c r="AS790" s="22">
        <v>0</v>
      </c>
      <c r="AT790" s="22">
        <v>0</v>
      </c>
      <c r="AU790" s="22">
        <v>0</v>
      </c>
      <c r="AV790" s="22">
        <v>0</v>
      </c>
      <c r="AW790" s="22">
        <v>0</v>
      </c>
      <c r="AX790" s="22">
        <v>0</v>
      </c>
      <c r="AY790" s="22">
        <v>0</v>
      </c>
      <c r="BE790" t="s">
        <v>43</v>
      </c>
      <c r="BG790" s="22">
        <v>0</v>
      </c>
      <c r="BH790" s="22">
        <v>0</v>
      </c>
      <c r="BI790" s="22">
        <v>0</v>
      </c>
      <c r="BJ790" s="22">
        <v>0</v>
      </c>
      <c r="BK790" s="22">
        <v>0</v>
      </c>
      <c r="BL790" s="22">
        <v>0</v>
      </c>
      <c r="BM790" s="22">
        <v>0</v>
      </c>
      <c r="BN790" s="22">
        <v>0</v>
      </c>
      <c r="BO790" s="22">
        <v>0</v>
      </c>
      <c r="BP790" s="22">
        <v>0</v>
      </c>
    </row>
    <row r="791" spans="1:68" x14ac:dyDescent="0.35">
      <c r="A791" s="96">
        <v>70</v>
      </c>
      <c r="B791" s="96">
        <v>5</v>
      </c>
      <c r="C791" s="96" t="s">
        <v>234</v>
      </c>
      <c r="E791" s="79" t="s">
        <v>43</v>
      </c>
      <c r="F791" s="87">
        <v>0</v>
      </c>
      <c r="H791" s="22">
        <v>0</v>
      </c>
      <c r="I791" s="22">
        <v>0</v>
      </c>
      <c r="J791" s="22">
        <v>0</v>
      </c>
      <c r="K791" s="22">
        <v>0</v>
      </c>
      <c r="L791" s="22">
        <v>0</v>
      </c>
      <c r="M791" s="22">
        <v>0</v>
      </c>
      <c r="N791" s="22">
        <v>0</v>
      </c>
      <c r="O791" s="22">
        <v>0</v>
      </c>
      <c r="P791" s="22">
        <v>0</v>
      </c>
      <c r="V791" s="121">
        <v>0</v>
      </c>
      <c r="AM791">
        <v>70</v>
      </c>
      <c r="AN791" t="s">
        <v>43</v>
      </c>
      <c r="AP791" s="22">
        <v>0</v>
      </c>
      <c r="AQ791" s="22">
        <v>0</v>
      </c>
      <c r="AR791" s="22">
        <v>0</v>
      </c>
      <c r="AS791" s="22">
        <v>0</v>
      </c>
      <c r="AT791" s="22">
        <v>0</v>
      </c>
      <c r="AU791" s="22">
        <v>0</v>
      </c>
      <c r="AV791" s="22">
        <v>0</v>
      </c>
      <c r="AW791" s="22">
        <v>0</v>
      </c>
      <c r="AX791" s="22">
        <v>0</v>
      </c>
      <c r="AY791" s="22">
        <v>0</v>
      </c>
      <c r="BE791" t="s">
        <v>43</v>
      </c>
      <c r="BG791" s="22">
        <v>0</v>
      </c>
      <c r="BH791" s="22">
        <v>0</v>
      </c>
      <c r="BI791" s="22">
        <v>0</v>
      </c>
      <c r="BJ791" s="22">
        <v>0</v>
      </c>
      <c r="BK791" s="22">
        <v>0</v>
      </c>
      <c r="BL791" s="22">
        <v>0</v>
      </c>
      <c r="BM791" s="22">
        <v>0</v>
      </c>
      <c r="BN791" s="22">
        <v>0</v>
      </c>
      <c r="BO791" s="22">
        <v>0</v>
      </c>
      <c r="BP791" s="22">
        <v>0</v>
      </c>
    </row>
    <row r="792" spans="1:68" x14ac:dyDescent="0.35">
      <c r="A792" s="96">
        <v>71</v>
      </c>
      <c r="B792" s="96">
        <v>5</v>
      </c>
      <c r="C792" s="96" t="s">
        <v>529</v>
      </c>
      <c r="E792" s="79" t="s">
        <v>43</v>
      </c>
      <c r="F792" s="87">
        <v>0</v>
      </c>
      <c r="H792" s="22">
        <v>0</v>
      </c>
      <c r="I792" s="22">
        <v>0</v>
      </c>
      <c r="J792" s="22">
        <v>0</v>
      </c>
      <c r="K792" s="22">
        <v>0</v>
      </c>
      <c r="L792" s="22">
        <v>0</v>
      </c>
      <c r="M792" s="22">
        <v>0</v>
      </c>
      <c r="N792" s="22">
        <v>0</v>
      </c>
      <c r="O792" s="22">
        <v>0</v>
      </c>
      <c r="P792" s="22">
        <v>0</v>
      </c>
      <c r="V792" s="121">
        <v>0</v>
      </c>
      <c r="AM792">
        <v>71</v>
      </c>
      <c r="AN792" t="s">
        <v>43</v>
      </c>
      <c r="AP792" s="22">
        <v>0</v>
      </c>
      <c r="AQ792" s="22">
        <v>0</v>
      </c>
      <c r="AR792" s="22">
        <v>0</v>
      </c>
      <c r="AS792" s="22">
        <v>0</v>
      </c>
      <c r="AT792" s="22">
        <v>0</v>
      </c>
      <c r="AU792" s="22">
        <v>0</v>
      </c>
      <c r="AV792" s="22">
        <v>0</v>
      </c>
      <c r="AW792" s="22">
        <v>0</v>
      </c>
      <c r="AX792" s="22">
        <v>0</v>
      </c>
      <c r="AY792" s="22">
        <v>0</v>
      </c>
      <c r="BE792" t="s">
        <v>43</v>
      </c>
      <c r="BG792" s="22">
        <v>0</v>
      </c>
      <c r="BH792" s="22">
        <v>0</v>
      </c>
      <c r="BI792" s="22">
        <v>0</v>
      </c>
      <c r="BJ792" s="22">
        <v>0</v>
      </c>
      <c r="BK792" s="22">
        <v>0</v>
      </c>
      <c r="BL792" s="22">
        <v>0</v>
      </c>
      <c r="BM792" s="22">
        <v>0</v>
      </c>
      <c r="BN792" s="22">
        <v>0</v>
      </c>
      <c r="BO792" s="22">
        <v>0</v>
      </c>
      <c r="BP792" s="22">
        <v>0</v>
      </c>
    </row>
    <row r="793" spans="1:68" x14ac:dyDescent="0.35">
      <c r="A793" s="96">
        <v>72</v>
      </c>
      <c r="B793" s="96">
        <v>5</v>
      </c>
      <c r="C793" s="96" t="s">
        <v>251</v>
      </c>
      <c r="E793" s="79" t="s">
        <v>43</v>
      </c>
      <c r="F793" s="87">
        <v>0</v>
      </c>
      <c r="H793" s="22">
        <v>0</v>
      </c>
      <c r="I793" s="22">
        <v>0</v>
      </c>
      <c r="J793" s="22">
        <v>0</v>
      </c>
      <c r="K793" s="22">
        <v>0</v>
      </c>
      <c r="L793" s="22">
        <v>0</v>
      </c>
      <c r="M793" s="22">
        <v>0</v>
      </c>
      <c r="N793" s="22">
        <v>0</v>
      </c>
      <c r="O793" s="22">
        <v>0</v>
      </c>
      <c r="P793" s="22">
        <v>0</v>
      </c>
      <c r="V793" s="121">
        <v>0</v>
      </c>
      <c r="AM793">
        <v>72</v>
      </c>
      <c r="AN793" t="s">
        <v>43</v>
      </c>
      <c r="AP793" s="22">
        <v>0</v>
      </c>
      <c r="AQ793" s="22">
        <v>0</v>
      </c>
      <c r="AR793" s="22">
        <v>0</v>
      </c>
      <c r="AS793" s="22">
        <v>0</v>
      </c>
      <c r="AT793" s="22">
        <v>0</v>
      </c>
      <c r="AU793" s="22">
        <v>0</v>
      </c>
      <c r="AV793" s="22">
        <v>0</v>
      </c>
      <c r="AW793" s="22">
        <v>0</v>
      </c>
      <c r="AX793" s="22">
        <v>0</v>
      </c>
      <c r="AY793" s="22">
        <v>0</v>
      </c>
      <c r="BE793" t="s">
        <v>43</v>
      </c>
      <c r="BG793" s="22">
        <v>0</v>
      </c>
      <c r="BH793" s="22">
        <v>0</v>
      </c>
      <c r="BI793" s="22">
        <v>0</v>
      </c>
      <c r="BJ793" s="22">
        <v>0</v>
      </c>
      <c r="BK793" s="22">
        <v>0</v>
      </c>
      <c r="BL793" s="22">
        <v>0</v>
      </c>
      <c r="BM793" s="22">
        <v>0</v>
      </c>
      <c r="BN793" s="22">
        <v>0</v>
      </c>
      <c r="BO793" s="22">
        <v>0</v>
      </c>
      <c r="BP793" s="22">
        <v>0</v>
      </c>
    </row>
    <row r="794" spans="1:68" x14ac:dyDescent="0.35">
      <c r="A794" s="96">
        <v>73</v>
      </c>
      <c r="B794" s="96">
        <v>5</v>
      </c>
      <c r="C794" s="96" t="s">
        <v>251</v>
      </c>
      <c r="E794" s="79" t="s">
        <v>43</v>
      </c>
      <c r="F794" s="87">
        <v>0</v>
      </c>
      <c r="H794" s="22">
        <v>0</v>
      </c>
      <c r="I794" s="22">
        <v>0</v>
      </c>
      <c r="J794" s="22">
        <v>0</v>
      </c>
      <c r="K794" s="22">
        <v>0</v>
      </c>
      <c r="L794" s="22">
        <v>0</v>
      </c>
      <c r="M794" s="22">
        <v>0</v>
      </c>
      <c r="N794" s="22">
        <v>0</v>
      </c>
      <c r="O794" s="22">
        <v>0</v>
      </c>
      <c r="P794" s="22">
        <v>0</v>
      </c>
      <c r="V794" s="121">
        <v>0</v>
      </c>
      <c r="AM794">
        <v>73</v>
      </c>
      <c r="AN794" t="s">
        <v>43</v>
      </c>
      <c r="AP794" s="22">
        <v>0</v>
      </c>
      <c r="AQ794" s="22">
        <v>0</v>
      </c>
      <c r="AR794" s="22">
        <v>0</v>
      </c>
      <c r="AS794" s="22">
        <v>0</v>
      </c>
      <c r="AT794" s="22">
        <v>0</v>
      </c>
      <c r="AU794" s="22">
        <v>0</v>
      </c>
      <c r="AV794" s="22">
        <v>0</v>
      </c>
      <c r="AW794" s="22">
        <v>0</v>
      </c>
      <c r="AX794" s="22">
        <v>0</v>
      </c>
      <c r="AY794" s="22">
        <v>0</v>
      </c>
      <c r="BE794" t="s">
        <v>43</v>
      </c>
      <c r="BG794" s="22">
        <v>0</v>
      </c>
      <c r="BH794" s="22">
        <v>0</v>
      </c>
      <c r="BI794" s="22">
        <v>0</v>
      </c>
      <c r="BJ794" s="22">
        <v>0</v>
      </c>
      <c r="BK794" s="22">
        <v>0</v>
      </c>
      <c r="BL794" s="22">
        <v>0</v>
      </c>
      <c r="BM794" s="22">
        <v>0</v>
      </c>
      <c r="BN794" s="22">
        <v>0</v>
      </c>
      <c r="BO794" s="22">
        <v>0</v>
      </c>
      <c r="BP794" s="22">
        <v>0</v>
      </c>
    </row>
    <row r="795" spans="1:68" x14ac:dyDescent="0.35">
      <c r="A795" s="96">
        <v>74</v>
      </c>
      <c r="B795" s="96">
        <v>5</v>
      </c>
      <c r="C795" s="96" t="s">
        <v>251</v>
      </c>
      <c r="E795" s="79" t="s">
        <v>43</v>
      </c>
      <c r="F795" s="87">
        <v>0</v>
      </c>
      <c r="H795" s="22">
        <v>0</v>
      </c>
      <c r="I795" s="22">
        <v>0</v>
      </c>
      <c r="J795" s="22">
        <v>0</v>
      </c>
      <c r="K795" s="22">
        <v>0</v>
      </c>
      <c r="L795" s="22">
        <v>0</v>
      </c>
      <c r="M795" s="22">
        <v>0</v>
      </c>
      <c r="N795" s="22">
        <v>0</v>
      </c>
      <c r="O795" s="22">
        <v>0</v>
      </c>
      <c r="P795" s="22">
        <v>0</v>
      </c>
      <c r="V795" s="121">
        <v>0</v>
      </c>
      <c r="AM795">
        <v>74</v>
      </c>
      <c r="AN795" t="s">
        <v>43</v>
      </c>
      <c r="AP795" s="22">
        <v>0</v>
      </c>
      <c r="AQ795" s="22">
        <v>0</v>
      </c>
      <c r="AR795" s="22">
        <v>0</v>
      </c>
      <c r="AS795" s="22">
        <v>0</v>
      </c>
      <c r="AT795" s="22">
        <v>0</v>
      </c>
      <c r="AU795" s="22">
        <v>0</v>
      </c>
      <c r="AV795" s="22">
        <v>0</v>
      </c>
      <c r="AW795" s="22">
        <v>0</v>
      </c>
      <c r="AX795" s="22">
        <v>0</v>
      </c>
      <c r="AY795" s="22">
        <v>0</v>
      </c>
      <c r="BE795" t="s">
        <v>43</v>
      </c>
      <c r="BG795" s="22">
        <v>0</v>
      </c>
      <c r="BH795" s="22">
        <v>0</v>
      </c>
      <c r="BI795" s="22">
        <v>0</v>
      </c>
      <c r="BJ795" s="22">
        <v>0</v>
      </c>
      <c r="BK795" s="22">
        <v>0</v>
      </c>
      <c r="BL795" s="22">
        <v>0</v>
      </c>
      <c r="BM795" s="22">
        <v>0</v>
      </c>
      <c r="BN795" s="22">
        <v>0</v>
      </c>
      <c r="BO795" s="22">
        <v>0</v>
      </c>
      <c r="BP795" s="22">
        <v>0</v>
      </c>
    </row>
    <row r="796" spans="1:68" x14ac:dyDescent="0.35">
      <c r="A796" s="96">
        <v>75</v>
      </c>
      <c r="B796" s="96">
        <v>5</v>
      </c>
      <c r="C796" s="96" t="s">
        <v>251</v>
      </c>
      <c r="D796" s="15"/>
      <c r="E796" s="125" t="s">
        <v>43</v>
      </c>
      <c r="F796" s="87">
        <v>0</v>
      </c>
      <c r="G796" s="15"/>
      <c r="H796" s="104">
        <v>0</v>
      </c>
      <c r="I796" s="104">
        <v>0</v>
      </c>
      <c r="J796" s="104">
        <v>0</v>
      </c>
      <c r="K796" s="104">
        <v>0</v>
      </c>
      <c r="L796" s="104">
        <v>0</v>
      </c>
      <c r="M796" s="104">
        <v>0</v>
      </c>
      <c r="N796" s="104">
        <v>0</v>
      </c>
      <c r="O796" s="104">
        <v>0</v>
      </c>
      <c r="P796" s="104">
        <v>0</v>
      </c>
      <c r="Q796" s="15"/>
      <c r="R796" s="15"/>
      <c r="S796" s="15"/>
      <c r="T796" s="15"/>
      <c r="U796" s="15"/>
      <c r="V796" s="121">
        <v>0</v>
      </c>
      <c r="X796" s="15"/>
      <c r="Y796" s="15"/>
      <c r="Z796" s="15"/>
      <c r="AA796" s="202"/>
      <c r="AB796" s="15"/>
      <c r="AC796" s="15"/>
      <c r="AD796" s="15"/>
      <c r="AE796" s="15"/>
      <c r="AF796" s="15"/>
      <c r="AG796" s="15"/>
      <c r="AH796" s="15"/>
      <c r="AI796" s="15"/>
      <c r="AJ796" s="15"/>
      <c r="AK796" s="15"/>
      <c r="AL796" s="15"/>
      <c r="AM796" s="15">
        <v>75</v>
      </c>
      <c r="AN796" s="15" t="s">
        <v>43</v>
      </c>
      <c r="AO796" s="15"/>
      <c r="AP796" s="22">
        <v>0</v>
      </c>
      <c r="AQ796" s="22">
        <v>0</v>
      </c>
      <c r="AR796" s="22">
        <v>0</v>
      </c>
      <c r="AS796" s="22">
        <v>0</v>
      </c>
      <c r="AT796" s="22">
        <v>0</v>
      </c>
      <c r="AU796" s="22">
        <v>0</v>
      </c>
      <c r="AV796" s="22">
        <v>0</v>
      </c>
      <c r="AW796" s="22">
        <v>0</v>
      </c>
      <c r="AX796" s="22">
        <v>0</v>
      </c>
      <c r="AY796" s="22">
        <v>0</v>
      </c>
      <c r="BE796" t="s">
        <v>43</v>
      </c>
      <c r="BG796" s="22">
        <v>0</v>
      </c>
      <c r="BH796" s="22">
        <v>0</v>
      </c>
      <c r="BI796" s="22">
        <v>0</v>
      </c>
      <c r="BJ796" s="22">
        <v>0</v>
      </c>
      <c r="BK796" s="22">
        <v>0</v>
      </c>
      <c r="BL796" s="22">
        <v>0</v>
      </c>
      <c r="BM796" s="22">
        <v>0</v>
      </c>
      <c r="BN796" s="22">
        <v>0</v>
      </c>
      <c r="BO796" s="22">
        <v>0</v>
      </c>
      <c r="BP796" s="22">
        <v>0</v>
      </c>
    </row>
    <row r="797" spans="1:68" x14ac:dyDescent="0.35">
      <c r="A797" s="96">
        <v>1</v>
      </c>
      <c r="B797" s="96">
        <v>1</v>
      </c>
      <c r="C797" s="96" t="s">
        <v>585</v>
      </c>
      <c r="E797" s="79" t="s">
        <v>44</v>
      </c>
      <c r="F797" s="87">
        <v>-0.05</v>
      </c>
      <c r="H797" s="22">
        <v>0</v>
      </c>
      <c r="I797" s="22">
        <v>-80</v>
      </c>
      <c r="J797" s="22">
        <v>-84</v>
      </c>
      <c r="K797" s="22">
        <v>-88.2</v>
      </c>
      <c r="L797" s="22">
        <v>-92.610000000000014</v>
      </c>
      <c r="M797" s="22">
        <v>-97.240499999999997</v>
      </c>
      <c r="N797" s="22">
        <v>-102.10252500000001</v>
      </c>
      <c r="O797" s="22">
        <v>-102.10252500000001</v>
      </c>
      <c r="P797" s="22">
        <v>-102.10252500000001</v>
      </c>
      <c r="V797" s="121">
        <v>0</v>
      </c>
      <c r="AM797">
        <v>1</v>
      </c>
      <c r="AN797" t="s">
        <v>44</v>
      </c>
      <c r="AP797" s="22"/>
      <c r="AQ797" s="22">
        <v>0</v>
      </c>
      <c r="AR797" s="22">
        <v>-80</v>
      </c>
      <c r="AS797" s="22">
        <v>-84</v>
      </c>
      <c r="AT797" s="22">
        <v>-88.2</v>
      </c>
      <c r="AU797" s="22">
        <v>-92.610000000000014</v>
      </c>
      <c r="AV797" s="22">
        <v>-97.240499999999997</v>
      </c>
      <c r="AW797" s="22">
        <v>-102.10252500000001</v>
      </c>
      <c r="AX797" s="22">
        <v>-102.10252500000001</v>
      </c>
      <c r="AY797" s="22">
        <v>-102.10252500000001</v>
      </c>
      <c r="BE797" t="s">
        <v>44</v>
      </c>
      <c r="BG797" s="22">
        <v>0</v>
      </c>
      <c r="BH797" s="22">
        <v>0</v>
      </c>
      <c r="BI797" s="22">
        <v>-80</v>
      </c>
      <c r="BJ797" s="22">
        <v>-84</v>
      </c>
      <c r="BK797" s="22">
        <v>-88.2</v>
      </c>
      <c r="BL797" s="22">
        <v>-92.610000000000014</v>
      </c>
      <c r="BM797" s="22">
        <v>-97.240499999999997</v>
      </c>
      <c r="BN797" s="22">
        <v>-102.10252500000001</v>
      </c>
      <c r="BO797" s="22">
        <v>-102.10252500000001</v>
      </c>
      <c r="BP797" s="22">
        <v>-102.10252500000001</v>
      </c>
    </row>
    <row r="798" spans="1:68" x14ac:dyDescent="0.35">
      <c r="A798" s="96">
        <v>2</v>
      </c>
      <c r="B798" s="96">
        <v>1</v>
      </c>
      <c r="C798" s="96" t="s">
        <v>585</v>
      </c>
      <c r="E798" s="79" t="s">
        <v>44</v>
      </c>
      <c r="F798" s="87">
        <v>-0.05</v>
      </c>
      <c r="H798" s="22">
        <v>0</v>
      </c>
      <c r="I798" s="22">
        <v>0</v>
      </c>
      <c r="J798" s="22">
        <v>-100</v>
      </c>
      <c r="K798" s="22">
        <v>-105</v>
      </c>
      <c r="L798" s="22">
        <v>-110.25</v>
      </c>
      <c r="M798" s="22">
        <v>-115.7625</v>
      </c>
      <c r="N798" s="22">
        <v>-121.550625</v>
      </c>
      <c r="O798" s="22">
        <v>-127.62815625000002</v>
      </c>
      <c r="P798" s="22">
        <v>-127.62815625000002</v>
      </c>
      <c r="V798" s="121">
        <v>0</v>
      </c>
      <c r="AM798">
        <v>2</v>
      </c>
      <c r="AN798" t="s">
        <v>44</v>
      </c>
      <c r="AP798" s="20"/>
      <c r="AQ798" s="76">
        <v>0</v>
      </c>
      <c r="AR798" s="22">
        <v>0</v>
      </c>
      <c r="AS798" s="22">
        <v>-100</v>
      </c>
      <c r="AT798" s="22">
        <v>-105</v>
      </c>
      <c r="AU798" s="22">
        <v>-110.25</v>
      </c>
      <c r="AV798" s="22">
        <v>-115.7625</v>
      </c>
      <c r="AW798" s="22">
        <v>-121.550625</v>
      </c>
      <c r="AX798" s="22">
        <v>-127.62815625000002</v>
      </c>
      <c r="AY798" s="22">
        <v>-127.62815625000002</v>
      </c>
      <c r="BE798" t="s">
        <v>44</v>
      </c>
      <c r="BG798" s="22">
        <v>0</v>
      </c>
      <c r="BH798" s="22">
        <v>0</v>
      </c>
      <c r="BI798" s="22">
        <v>0</v>
      </c>
      <c r="BJ798" s="22">
        <v>-100</v>
      </c>
      <c r="BK798" s="22">
        <v>-105</v>
      </c>
      <c r="BL798" s="22">
        <v>-110.25</v>
      </c>
      <c r="BM798" s="22">
        <v>-115.7625</v>
      </c>
      <c r="BN798" s="22">
        <v>-121.550625</v>
      </c>
      <c r="BO798" s="22">
        <v>-127.62815625000002</v>
      </c>
      <c r="BP798" s="22">
        <v>-127.62815625000002</v>
      </c>
    </row>
    <row r="799" spans="1:68" x14ac:dyDescent="0.35">
      <c r="A799" s="96">
        <v>3</v>
      </c>
      <c r="B799" s="96">
        <v>1</v>
      </c>
      <c r="C799" s="96" t="s">
        <v>585</v>
      </c>
      <c r="E799" s="79" t="s">
        <v>44</v>
      </c>
      <c r="F799" s="87">
        <v>-0.05</v>
      </c>
      <c r="H799" s="22">
        <v>0</v>
      </c>
      <c r="I799" s="22">
        <v>-60</v>
      </c>
      <c r="J799" s="22">
        <v>-61.800000000000004</v>
      </c>
      <c r="K799" s="22">
        <v>-63.653999999999996</v>
      </c>
      <c r="L799" s="22">
        <v>-65.56362</v>
      </c>
      <c r="M799" s="22">
        <v>-67.530528600000011</v>
      </c>
      <c r="N799" s="22">
        <v>-69.556444458000001</v>
      </c>
      <c r="O799" s="22">
        <v>-69.556444458000001</v>
      </c>
      <c r="P799" s="22">
        <v>-69.556444458000001</v>
      </c>
      <c r="V799" s="121">
        <v>0</v>
      </c>
      <c r="AM799">
        <v>3</v>
      </c>
      <c r="AN799" t="s">
        <v>44</v>
      </c>
      <c r="AP799" s="20"/>
      <c r="AQ799" s="76">
        <v>0</v>
      </c>
      <c r="AR799" s="22">
        <v>-60</v>
      </c>
      <c r="AS799" s="22">
        <v>-61.800000000000004</v>
      </c>
      <c r="AT799" s="22">
        <v>-63.653999999999996</v>
      </c>
      <c r="AU799" s="22">
        <v>-65.56362</v>
      </c>
      <c r="AV799" s="22">
        <v>-67.530528600000011</v>
      </c>
      <c r="AW799" s="22">
        <v>-69.556444458000001</v>
      </c>
      <c r="AX799" s="22">
        <v>-69.556444458000001</v>
      </c>
      <c r="AY799" s="22">
        <v>-69.556444458000001</v>
      </c>
      <c r="BE799" t="s">
        <v>44</v>
      </c>
      <c r="BG799" s="22">
        <v>0</v>
      </c>
      <c r="BH799" s="22">
        <v>0</v>
      </c>
      <c r="BI799" s="22">
        <v>-60</v>
      </c>
      <c r="BJ799" s="22">
        <v>-61.800000000000004</v>
      </c>
      <c r="BK799" s="22">
        <v>-63.653999999999996</v>
      </c>
      <c r="BL799" s="22">
        <v>-65.56362</v>
      </c>
      <c r="BM799" s="22">
        <v>-67.530528600000011</v>
      </c>
      <c r="BN799" s="22">
        <v>-69.556444458000001</v>
      </c>
      <c r="BO799" s="22">
        <v>-69.556444458000001</v>
      </c>
      <c r="BP799" s="22">
        <v>-69.556444458000001</v>
      </c>
    </row>
    <row r="800" spans="1:68" x14ac:dyDescent="0.35">
      <c r="A800" s="96">
        <v>4</v>
      </c>
      <c r="B800" s="96">
        <v>1</v>
      </c>
      <c r="C800" s="96" t="s">
        <v>585</v>
      </c>
      <c r="E800" s="79" t="s">
        <v>44</v>
      </c>
      <c r="F800" s="87">
        <v>-0.05</v>
      </c>
      <c r="H800" s="22">
        <v>0</v>
      </c>
      <c r="I800" s="22">
        <v>-40</v>
      </c>
      <c r="J800" s="22">
        <v>-40</v>
      </c>
      <c r="K800" s="22">
        <v>-40</v>
      </c>
      <c r="L800" s="22">
        <v>-40</v>
      </c>
      <c r="M800" s="22">
        <v>-40</v>
      </c>
      <c r="N800" s="22">
        <v>-40</v>
      </c>
      <c r="O800" s="22">
        <v>-40</v>
      </c>
      <c r="P800" s="22">
        <v>-40</v>
      </c>
      <c r="V800" s="121">
        <v>0</v>
      </c>
      <c r="AM800">
        <v>4</v>
      </c>
      <c r="AN800" t="s">
        <v>44</v>
      </c>
      <c r="AP800" s="20"/>
      <c r="AQ800" s="76">
        <v>0</v>
      </c>
      <c r="AR800" s="22">
        <v>-40</v>
      </c>
      <c r="AS800" s="22">
        <v>-40</v>
      </c>
      <c r="AT800" s="22">
        <v>-40</v>
      </c>
      <c r="AU800" s="22">
        <v>-40</v>
      </c>
      <c r="AV800" s="22">
        <v>-40</v>
      </c>
      <c r="AW800" s="22">
        <v>-40</v>
      </c>
      <c r="AX800" s="22">
        <v>-40</v>
      </c>
      <c r="AY800" s="22">
        <v>-40</v>
      </c>
      <c r="BE800" t="s">
        <v>44</v>
      </c>
      <c r="BG800" s="22">
        <v>0</v>
      </c>
      <c r="BH800" s="22">
        <v>0</v>
      </c>
      <c r="BI800" s="22">
        <v>-40</v>
      </c>
      <c r="BJ800" s="22">
        <v>-40</v>
      </c>
      <c r="BK800" s="22">
        <v>-40</v>
      </c>
      <c r="BL800" s="22">
        <v>-40</v>
      </c>
      <c r="BM800" s="22">
        <v>-40</v>
      </c>
      <c r="BN800" s="22">
        <v>-40</v>
      </c>
      <c r="BO800" s="22">
        <v>-40</v>
      </c>
      <c r="BP800" s="22">
        <v>-40</v>
      </c>
    </row>
    <row r="801" spans="1:68" x14ac:dyDescent="0.35">
      <c r="A801" s="96">
        <v>5</v>
      </c>
      <c r="B801" s="96">
        <v>1</v>
      </c>
      <c r="C801" s="96" t="s">
        <v>585</v>
      </c>
      <c r="E801" s="79" t="s">
        <v>44</v>
      </c>
      <c r="F801" s="87">
        <v>-0.05</v>
      </c>
      <c r="H801" s="22">
        <v>0</v>
      </c>
      <c r="I801" s="22">
        <v>-75</v>
      </c>
      <c r="J801" s="22">
        <v>-77.25</v>
      </c>
      <c r="K801" s="22">
        <v>-79.567499999999995</v>
      </c>
      <c r="L801" s="22">
        <v>-81.954525000000004</v>
      </c>
      <c r="M801" s="22">
        <v>-84.413160750000003</v>
      </c>
      <c r="N801" s="22">
        <v>-86.945555572499998</v>
      </c>
      <c r="O801" s="22">
        <v>-86.945555572499998</v>
      </c>
      <c r="P801" s="22">
        <v>-86.945555572499998</v>
      </c>
      <c r="V801" s="121">
        <v>0</v>
      </c>
      <c r="AM801">
        <v>5</v>
      </c>
      <c r="AN801" t="s">
        <v>44</v>
      </c>
      <c r="AP801" s="20"/>
      <c r="AQ801" s="76">
        <v>0</v>
      </c>
      <c r="AR801" s="22">
        <v>-75</v>
      </c>
      <c r="AS801" s="22">
        <v>-77.25</v>
      </c>
      <c r="AT801" s="22">
        <v>-79.567499999999995</v>
      </c>
      <c r="AU801" s="22">
        <v>-81.954525000000004</v>
      </c>
      <c r="AV801" s="22">
        <v>-84.413160750000003</v>
      </c>
      <c r="AW801" s="22">
        <v>-86.945555572499998</v>
      </c>
      <c r="AX801" s="22">
        <v>-86.945555572499998</v>
      </c>
      <c r="AY801" s="22">
        <v>-86.945555572499998</v>
      </c>
      <c r="BE801" t="s">
        <v>44</v>
      </c>
      <c r="BG801" s="22">
        <v>0</v>
      </c>
      <c r="BH801" s="22">
        <v>0</v>
      </c>
      <c r="BI801" s="22">
        <v>-75</v>
      </c>
      <c r="BJ801" s="22">
        <v>-77.25</v>
      </c>
      <c r="BK801" s="22">
        <v>-79.567499999999995</v>
      </c>
      <c r="BL801" s="22">
        <v>-81.954525000000004</v>
      </c>
      <c r="BM801" s="22">
        <v>-84.413160750000003</v>
      </c>
      <c r="BN801" s="22">
        <v>-86.945555572499998</v>
      </c>
      <c r="BO801" s="22">
        <v>-86.945555572499998</v>
      </c>
      <c r="BP801" s="22">
        <v>-86.945555572499998</v>
      </c>
    </row>
    <row r="802" spans="1:68" x14ac:dyDescent="0.35">
      <c r="A802" s="96">
        <v>6</v>
      </c>
      <c r="B802" s="96">
        <v>1</v>
      </c>
      <c r="C802" s="96" t="s">
        <v>529</v>
      </c>
      <c r="E802" s="79" t="s">
        <v>44</v>
      </c>
      <c r="F802" s="87">
        <v>0</v>
      </c>
      <c r="H802" s="22">
        <v>0</v>
      </c>
      <c r="I802" s="22">
        <v>0</v>
      </c>
      <c r="J802" s="22">
        <v>0</v>
      </c>
      <c r="K802" s="22">
        <v>0</v>
      </c>
      <c r="L802" s="22">
        <v>0</v>
      </c>
      <c r="M802" s="22">
        <v>0</v>
      </c>
      <c r="N802" s="22">
        <v>0</v>
      </c>
      <c r="O802" s="22">
        <v>0</v>
      </c>
      <c r="P802" s="22">
        <v>0</v>
      </c>
      <c r="V802" s="121">
        <v>0</v>
      </c>
      <c r="AM802">
        <v>6</v>
      </c>
      <c r="AN802" t="s">
        <v>44</v>
      </c>
      <c r="AP802" s="20"/>
      <c r="AQ802" s="76">
        <v>0</v>
      </c>
      <c r="AR802" s="22">
        <v>0</v>
      </c>
      <c r="AS802" s="22">
        <v>0</v>
      </c>
      <c r="AT802" s="22">
        <v>0</v>
      </c>
      <c r="AU802" s="22">
        <v>0</v>
      </c>
      <c r="AV802" s="22">
        <v>0</v>
      </c>
      <c r="AW802" s="22">
        <v>0</v>
      </c>
      <c r="AX802" s="22">
        <v>0</v>
      </c>
      <c r="AY802" s="22">
        <v>0</v>
      </c>
      <c r="BE802" t="s">
        <v>44</v>
      </c>
      <c r="BG802" s="22">
        <v>0</v>
      </c>
      <c r="BH802" s="22">
        <v>0</v>
      </c>
      <c r="BI802" s="22">
        <v>0</v>
      </c>
      <c r="BJ802" s="22">
        <v>0</v>
      </c>
      <c r="BK802" s="22">
        <v>0</v>
      </c>
      <c r="BL802" s="22">
        <v>0</v>
      </c>
      <c r="BM802" s="22">
        <v>0</v>
      </c>
      <c r="BN802" s="22">
        <v>0</v>
      </c>
      <c r="BO802" s="22">
        <v>0</v>
      </c>
      <c r="BP802" s="22">
        <v>0</v>
      </c>
    </row>
    <row r="803" spans="1:68" x14ac:dyDescent="0.35">
      <c r="A803" s="96">
        <v>7</v>
      </c>
      <c r="B803" s="96">
        <v>1</v>
      </c>
      <c r="C803" s="96" t="s">
        <v>235</v>
      </c>
      <c r="E803" s="79" t="s">
        <v>44</v>
      </c>
      <c r="F803" s="87">
        <v>0</v>
      </c>
      <c r="H803" s="22">
        <v>0</v>
      </c>
      <c r="I803" s="22">
        <v>0</v>
      </c>
      <c r="J803" s="22">
        <v>0</v>
      </c>
      <c r="K803" s="22">
        <v>0</v>
      </c>
      <c r="L803" s="22">
        <v>0</v>
      </c>
      <c r="M803" s="22">
        <v>0</v>
      </c>
      <c r="N803" s="22">
        <v>0</v>
      </c>
      <c r="O803" s="22">
        <v>0</v>
      </c>
      <c r="P803" s="22">
        <v>0</v>
      </c>
      <c r="V803" s="121">
        <v>0</v>
      </c>
      <c r="AM803">
        <v>7</v>
      </c>
      <c r="AN803" t="s">
        <v>44</v>
      </c>
      <c r="AP803" s="20"/>
      <c r="AQ803" s="76">
        <v>0</v>
      </c>
      <c r="AR803" s="22">
        <v>0</v>
      </c>
      <c r="AS803" s="22">
        <v>0</v>
      </c>
      <c r="AT803" s="22">
        <v>0</v>
      </c>
      <c r="AU803" s="22">
        <v>0</v>
      </c>
      <c r="AV803" s="22">
        <v>0</v>
      </c>
      <c r="AW803" s="22">
        <v>0</v>
      </c>
      <c r="AX803" s="22">
        <v>0</v>
      </c>
      <c r="AY803" s="22">
        <v>0</v>
      </c>
      <c r="BE803" t="s">
        <v>44</v>
      </c>
      <c r="BG803" s="22">
        <v>0</v>
      </c>
      <c r="BH803" s="22">
        <v>0</v>
      </c>
      <c r="BI803" s="22">
        <v>0</v>
      </c>
      <c r="BJ803" s="22">
        <v>0</v>
      </c>
      <c r="BK803" s="22">
        <v>0</v>
      </c>
      <c r="BL803" s="22">
        <v>0</v>
      </c>
      <c r="BM803" s="22">
        <v>0</v>
      </c>
      <c r="BN803" s="22">
        <v>0</v>
      </c>
      <c r="BO803" s="22">
        <v>0</v>
      </c>
      <c r="BP803" s="22">
        <v>0</v>
      </c>
    </row>
    <row r="804" spans="1:68" x14ac:dyDescent="0.35">
      <c r="A804" s="96">
        <v>8</v>
      </c>
      <c r="B804" s="96">
        <v>1</v>
      </c>
      <c r="C804" s="96" t="s">
        <v>234</v>
      </c>
      <c r="E804" s="79" t="s">
        <v>44</v>
      </c>
      <c r="F804" s="87">
        <v>0</v>
      </c>
      <c r="H804" s="22">
        <v>0</v>
      </c>
      <c r="I804" s="22">
        <v>0</v>
      </c>
      <c r="J804" s="22">
        <v>0</v>
      </c>
      <c r="K804" s="22">
        <v>0</v>
      </c>
      <c r="L804" s="22">
        <v>0</v>
      </c>
      <c r="M804" s="22">
        <v>0</v>
      </c>
      <c r="N804" s="22">
        <v>0</v>
      </c>
      <c r="O804" s="22">
        <v>0</v>
      </c>
      <c r="P804" s="22">
        <v>0</v>
      </c>
      <c r="V804" s="121">
        <v>0</v>
      </c>
      <c r="AM804">
        <v>8</v>
      </c>
      <c r="AN804" t="s">
        <v>44</v>
      </c>
      <c r="AP804" s="20"/>
      <c r="AQ804" s="76">
        <v>0</v>
      </c>
      <c r="AR804" s="22">
        <v>0</v>
      </c>
      <c r="AS804" s="22">
        <v>0</v>
      </c>
      <c r="AT804" s="22">
        <v>0</v>
      </c>
      <c r="AU804" s="22">
        <v>0</v>
      </c>
      <c r="AV804" s="22">
        <v>0</v>
      </c>
      <c r="AW804" s="22">
        <v>0</v>
      </c>
      <c r="AX804" s="22">
        <v>0</v>
      </c>
      <c r="AY804" s="22">
        <v>0</v>
      </c>
      <c r="BE804" t="s">
        <v>44</v>
      </c>
      <c r="BG804" s="22">
        <v>0</v>
      </c>
      <c r="BH804" s="22">
        <v>0</v>
      </c>
      <c r="BI804" s="22">
        <v>0</v>
      </c>
      <c r="BJ804" s="22">
        <v>0</v>
      </c>
      <c r="BK804" s="22">
        <v>0</v>
      </c>
      <c r="BL804" s="22">
        <v>0</v>
      </c>
      <c r="BM804" s="22">
        <v>0</v>
      </c>
      <c r="BN804" s="22">
        <v>0</v>
      </c>
      <c r="BO804" s="22">
        <v>0</v>
      </c>
      <c r="BP804" s="22">
        <v>0</v>
      </c>
    </row>
    <row r="805" spans="1:68" x14ac:dyDescent="0.35">
      <c r="A805" s="96">
        <v>9</v>
      </c>
      <c r="B805" s="96">
        <v>1</v>
      </c>
      <c r="C805" s="96" t="s">
        <v>529</v>
      </c>
      <c r="E805" s="79" t="s">
        <v>44</v>
      </c>
      <c r="F805" s="87">
        <v>0</v>
      </c>
      <c r="H805" s="22">
        <v>0</v>
      </c>
      <c r="I805" s="22">
        <v>0</v>
      </c>
      <c r="J805" s="22">
        <v>0</v>
      </c>
      <c r="K805" s="22">
        <v>0</v>
      </c>
      <c r="L805" s="22">
        <v>0</v>
      </c>
      <c r="M805" s="22">
        <v>0</v>
      </c>
      <c r="N805" s="22">
        <v>0</v>
      </c>
      <c r="O805" s="22">
        <v>0</v>
      </c>
      <c r="P805" s="22">
        <v>0</v>
      </c>
      <c r="V805" s="121">
        <v>0</v>
      </c>
      <c r="AM805">
        <v>9</v>
      </c>
      <c r="AN805" t="s">
        <v>44</v>
      </c>
      <c r="AP805" s="20"/>
      <c r="AQ805" s="76">
        <v>0</v>
      </c>
      <c r="AR805" s="22">
        <v>0</v>
      </c>
      <c r="AS805" s="22">
        <v>0</v>
      </c>
      <c r="AT805" s="22">
        <v>0</v>
      </c>
      <c r="AU805" s="22">
        <v>0</v>
      </c>
      <c r="AV805" s="22">
        <v>0</v>
      </c>
      <c r="AW805" s="22">
        <v>0</v>
      </c>
      <c r="AX805" s="22">
        <v>0</v>
      </c>
      <c r="AY805" s="22">
        <v>0</v>
      </c>
      <c r="BE805" t="s">
        <v>44</v>
      </c>
      <c r="BG805" s="22">
        <v>0</v>
      </c>
      <c r="BH805" s="22">
        <v>0</v>
      </c>
      <c r="BI805" s="22">
        <v>0</v>
      </c>
      <c r="BJ805" s="22">
        <v>0</v>
      </c>
      <c r="BK805" s="22">
        <v>0</v>
      </c>
      <c r="BL805" s="22">
        <v>0</v>
      </c>
      <c r="BM805" s="22">
        <v>0</v>
      </c>
      <c r="BN805" s="22">
        <v>0</v>
      </c>
      <c r="BO805" s="22">
        <v>0</v>
      </c>
      <c r="BP805" s="22">
        <v>0</v>
      </c>
    </row>
    <row r="806" spans="1:68" x14ac:dyDescent="0.35">
      <c r="A806" s="96">
        <v>10</v>
      </c>
      <c r="B806" s="96">
        <v>1</v>
      </c>
      <c r="C806" s="96" t="s">
        <v>235</v>
      </c>
      <c r="E806" s="79" t="s">
        <v>44</v>
      </c>
      <c r="F806" s="87">
        <v>0</v>
      </c>
      <c r="H806" s="22">
        <v>0</v>
      </c>
      <c r="I806" s="22">
        <v>0</v>
      </c>
      <c r="J806" s="22">
        <v>0</v>
      </c>
      <c r="K806" s="22">
        <v>0</v>
      </c>
      <c r="L806" s="22">
        <v>0</v>
      </c>
      <c r="M806" s="22">
        <v>0</v>
      </c>
      <c r="N806" s="22">
        <v>0</v>
      </c>
      <c r="O806" s="22">
        <v>0</v>
      </c>
      <c r="P806" s="22">
        <v>0</v>
      </c>
      <c r="V806" s="121">
        <v>0</v>
      </c>
      <c r="AM806">
        <v>10</v>
      </c>
      <c r="AN806" t="s">
        <v>44</v>
      </c>
      <c r="AP806" s="20"/>
      <c r="AQ806" s="76">
        <v>0</v>
      </c>
      <c r="AR806" s="22">
        <v>0</v>
      </c>
      <c r="AS806" s="22">
        <v>0</v>
      </c>
      <c r="AT806" s="22">
        <v>0</v>
      </c>
      <c r="AU806" s="22">
        <v>0</v>
      </c>
      <c r="AV806" s="22">
        <v>0</v>
      </c>
      <c r="AW806" s="22">
        <v>0</v>
      </c>
      <c r="AX806" s="22">
        <v>0</v>
      </c>
      <c r="AY806" s="22">
        <v>0</v>
      </c>
      <c r="BE806" t="s">
        <v>44</v>
      </c>
      <c r="BG806" s="22">
        <v>0</v>
      </c>
      <c r="BH806" s="22">
        <v>0</v>
      </c>
      <c r="BI806" s="22">
        <v>0</v>
      </c>
      <c r="BJ806" s="22">
        <v>0</v>
      </c>
      <c r="BK806" s="22">
        <v>0</v>
      </c>
      <c r="BL806" s="22">
        <v>0</v>
      </c>
      <c r="BM806" s="22">
        <v>0</v>
      </c>
      <c r="BN806" s="22">
        <v>0</v>
      </c>
      <c r="BO806" s="22">
        <v>0</v>
      </c>
      <c r="BP806" s="22">
        <v>0</v>
      </c>
    </row>
    <row r="807" spans="1:68" x14ac:dyDescent="0.35">
      <c r="A807" s="96">
        <v>11</v>
      </c>
      <c r="B807" s="96">
        <v>1</v>
      </c>
      <c r="C807" s="96" t="s">
        <v>251</v>
      </c>
      <c r="E807" s="79" t="s">
        <v>44</v>
      </c>
      <c r="F807" s="87">
        <v>0</v>
      </c>
      <c r="H807" s="22">
        <v>0</v>
      </c>
      <c r="I807" s="22">
        <v>0</v>
      </c>
      <c r="J807" s="22">
        <v>0</v>
      </c>
      <c r="K807" s="22">
        <v>0</v>
      </c>
      <c r="L807" s="22">
        <v>0</v>
      </c>
      <c r="M807" s="22">
        <v>0</v>
      </c>
      <c r="N807" s="22">
        <v>0</v>
      </c>
      <c r="O807" s="22">
        <v>0</v>
      </c>
      <c r="P807" s="22">
        <v>0</v>
      </c>
      <c r="V807" s="121">
        <v>0</v>
      </c>
      <c r="AM807">
        <v>11</v>
      </c>
      <c r="AN807" t="s">
        <v>44</v>
      </c>
      <c r="AP807" s="20"/>
      <c r="AQ807" s="76">
        <v>0</v>
      </c>
      <c r="AR807" s="22">
        <v>0</v>
      </c>
      <c r="AS807" s="22">
        <v>0</v>
      </c>
      <c r="AT807" s="22">
        <v>0</v>
      </c>
      <c r="AU807" s="22">
        <v>0</v>
      </c>
      <c r="AV807" s="22">
        <v>0</v>
      </c>
      <c r="AW807" s="22">
        <v>0</v>
      </c>
      <c r="AX807" s="22">
        <v>0</v>
      </c>
      <c r="AY807" s="22">
        <v>0</v>
      </c>
      <c r="BE807" t="s">
        <v>44</v>
      </c>
      <c r="BG807" s="22">
        <v>0</v>
      </c>
      <c r="BH807" s="22">
        <v>0</v>
      </c>
      <c r="BI807" s="22">
        <v>0</v>
      </c>
      <c r="BJ807" s="22">
        <v>0</v>
      </c>
      <c r="BK807" s="22">
        <v>0</v>
      </c>
      <c r="BL807" s="22">
        <v>0</v>
      </c>
      <c r="BM807" s="22">
        <v>0</v>
      </c>
      <c r="BN807" s="22">
        <v>0</v>
      </c>
      <c r="BO807" s="22">
        <v>0</v>
      </c>
      <c r="BP807" s="22">
        <v>0</v>
      </c>
    </row>
    <row r="808" spans="1:68" x14ac:dyDescent="0.35">
      <c r="A808" s="96">
        <v>12</v>
      </c>
      <c r="B808" s="96">
        <v>1</v>
      </c>
      <c r="C808" s="96" t="s">
        <v>234</v>
      </c>
      <c r="E808" s="79" t="s">
        <v>44</v>
      </c>
      <c r="F808" s="87">
        <v>0</v>
      </c>
      <c r="H808" s="22">
        <v>0</v>
      </c>
      <c r="I808" s="22">
        <v>0</v>
      </c>
      <c r="J808" s="22">
        <v>0</v>
      </c>
      <c r="K808" s="22">
        <v>0</v>
      </c>
      <c r="L808" s="22">
        <v>0</v>
      </c>
      <c r="M808" s="22">
        <v>0</v>
      </c>
      <c r="N808" s="22">
        <v>0</v>
      </c>
      <c r="O808" s="22">
        <v>0</v>
      </c>
      <c r="P808" s="22">
        <v>0</v>
      </c>
      <c r="V808" s="121">
        <v>0</v>
      </c>
      <c r="AM808">
        <v>12</v>
      </c>
      <c r="AN808" t="s">
        <v>44</v>
      </c>
      <c r="AP808" s="20"/>
      <c r="AQ808" s="76">
        <v>0</v>
      </c>
      <c r="AR808" s="22">
        <v>0</v>
      </c>
      <c r="AS808" s="22">
        <v>0</v>
      </c>
      <c r="AT808" s="22">
        <v>0</v>
      </c>
      <c r="AU808" s="22">
        <v>0</v>
      </c>
      <c r="AV808" s="22">
        <v>0</v>
      </c>
      <c r="AW808" s="22">
        <v>0</v>
      </c>
      <c r="AX808" s="22">
        <v>0</v>
      </c>
      <c r="AY808" s="22">
        <v>0</v>
      </c>
      <c r="BE808" t="s">
        <v>44</v>
      </c>
      <c r="BG808" s="22">
        <v>0</v>
      </c>
      <c r="BH808" s="22">
        <v>0</v>
      </c>
      <c r="BI808" s="22">
        <v>0</v>
      </c>
      <c r="BJ808" s="22">
        <v>0</v>
      </c>
      <c r="BK808" s="22">
        <v>0</v>
      </c>
      <c r="BL808" s="22">
        <v>0</v>
      </c>
      <c r="BM808" s="22">
        <v>0</v>
      </c>
      <c r="BN808" s="22">
        <v>0</v>
      </c>
      <c r="BO808" s="22">
        <v>0</v>
      </c>
      <c r="BP808" s="22">
        <v>0</v>
      </c>
    </row>
    <row r="809" spans="1:68" x14ac:dyDescent="0.35">
      <c r="A809" s="96">
        <v>13</v>
      </c>
      <c r="B809" s="96">
        <v>1</v>
      </c>
      <c r="C809" s="96" t="s">
        <v>251</v>
      </c>
      <c r="E809" s="79" t="s">
        <v>44</v>
      </c>
      <c r="F809" s="87">
        <v>0</v>
      </c>
      <c r="H809" s="22">
        <v>0</v>
      </c>
      <c r="I809" s="22">
        <v>0</v>
      </c>
      <c r="J809" s="22">
        <v>0</v>
      </c>
      <c r="K809" s="22">
        <v>0</v>
      </c>
      <c r="L809" s="22">
        <v>0</v>
      </c>
      <c r="M809" s="22">
        <v>0</v>
      </c>
      <c r="N809" s="22">
        <v>0</v>
      </c>
      <c r="O809" s="22">
        <v>0</v>
      </c>
      <c r="P809" s="22">
        <v>0</v>
      </c>
      <c r="V809" s="121">
        <v>0</v>
      </c>
      <c r="AM809">
        <v>13</v>
      </c>
      <c r="AN809" t="s">
        <v>44</v>
      </c>
      <c r="AP809" s="20"/>
      <c r="AQ809" s="76">
        <v>0</v>
      </c>
      <c r="AR809" s="22">
        <v>0</v>
      </c>
      <c r="AS809" s="22">
        <v>0</v>
      </c>
      <c r="AT809" s="22">
        <v>0</v>
      </c>
      <c r="AU809" s="22">
        <v>0</v>
      </c>
      <c r="AV809" s="22">
        <v>0</v>
      </c>
      <c r="AW809" s="22">
        <v>0</v>
      </c>
      <c r="AX809" s="22">
        <v>0</v>
      </c>
      <c r="AY809" s="22">
        <v>0</v>
      </c>
      <c r="BE809" t="s">
        <v>44</v>
      </c>
      <c r="BG809" s="22">
        <v>0</v>
      </c>
      <c r="BH809" s="22">
        <v>0</v>
      </c>
      <c r="BI809" s="22">
        <v>0</v>
      </c>
      <c r="BJ809" s="22">
        <v>0</v>
      </c>
      <c r="BK809" s="22">
        <v>0</v>
      </c>
      <c r="BL809" s="22">
        <v>0</v>
      </c>
      <c r="BM809" s="22">
        <v>0</v>
      </c>
      <c r="BN809" s="22">
        <v>0</v>
      </c>
      <c r="BO809" s="22">
        <v>0</v>
      </c>
      <c r="BP809" s="22">
        <v>0</v>
      </c>
    </row>
    <row r="810" spans="1:68" x14ac:dyDescent="0.35">
      <c r="A810" s="96">
        <v>14</v>
      </c>
      <c r="B810" s="96">
        <v>1</v>
      </c>
      <c r="C810" s="96" t="s">
        <v>251</v>
      </c>
      <c r="E810" s="79" t="s">
        <v>44</v>
      </c>
      <c r="F810" s="87">
        <v>0</v>
      </c>
      <c r="H810" s="22">
        <v>0</v>
      </c>
      <c r="I810" s="22">
        <v>0</v>
      </c>
      <c r="J810" s="22">
        <v>0</v>
      </c>
      <c r="K810" s="22">
        <v>0</v>
      </c>
      <c r="L810" s="22">
        <v>0</v>
      </c>
      <c r="M810" s="22">
        <v>0</v>
      </c>
      <c r="N810" s="22">
        <v>0</v>
      </c>
      <c r="O810" s="22">
        <v>0</v>
      </c>
      <c r="P810" s="22">
        <v>0</v>
      </c>
      <c r="V810" s="121">
        <v>0</v>
      </c>
      <c r="AM810">
        <v>14</v>
      </c>
      <c r="AN810" t="s">
        <v>44</v>
      </c>
      <c r="AP810" s="20"/>
      <c r="AQ810" s="76">
        <v>0</v>
      </c>
      <c r="AR810" s="22">
        <v>0</v>
      </c>
      <c r="AS810" s="22">
        <v>0</v>
      </c>
      <c r="AT810" s="22">
        <v>0</v>
      </c>
      <c r="AU810" s="22">
        <v>0</v>
      </c>
      <c r="AV810" s="22">
        <v>0</v>
      </c>
      <c r="AW810" s="22">
        <v>0</v>
      </c>
      <c r="AX810" s="22">
        <v>0</v>
      </c>
      <c r="AY810" s="22">
        <v>0</v>
      </c>
      <c r="BE810" t="s">
        <v>44</v>
      </c>
      <c r="BG810" s="22">
        <v>0</v>
      </c>
      <c r="BH810" s="22">
        <v>0</v>
      </c>
      <c r="BI810" s="22">
        <v>0</v>
      </c>
      <c r="BJ810" s="22">
        <v>0</v>
      </c>
      <c r="BK810" s="22">
        <v>0</v>
      </c>
      <c r="BL810" s="22">
        <v>0</v>
      </c>
      <c r="BM810" s="22">
        <v>0</v>
      </c>
      <c r="BN810" s="22">
        <v>0</v>
      </c>
      <c r="BO810" s="22">
        <v>0</v>
      </c>
      <c r="BP810" s="22">
        <v>0</v>
      </c>
    </row>
    <row r="811" spans="1:68" x14ac:dyDescent="0.35">
      <c r="A811" s="96">
        <v>15</v>
      </c>
      <c r="B811" s="96">
        <v>1</v>
      </c>
      <c r="C811" s="96" t="s">
        <v>235</v>
      </c>
      <c r="E811" s="79" t="s">
        <v>44</v>
      </c>
      <c r="F811" s="87">
        <v>0</v>
      </c>
      <c r="H811" s="22">
        <v>0</v>
      </c>
      <c r="I811" s="22">
        <v>0</v>
      </c>
      <c r="J811" s="22">
        <v>0</v>
      </c>
      <c r="K811" s="22">
        <v>0</v>
      </c>
      <c r="L811" s="22">
        <v>0</v>
      </c>
      <c r="M811" s="22">
        <v>0</v>
      </c>
      <c r="N811" s="22">
        <v>0</v>
      </c>
      <c r="O811" s="22">
        <v>0</v>
      </c>
      <c r="P811" s="22">
        <v>0</v>
      </c>
      <c r="V811" s="121">
        <v>0</v>
      </c>
      <c r="AM811">
        <v>15</v>
      </c>
      <c r="AN811" t="s">
        <v>44</v>
      </c>
      <c r="AP811" s="20"/>
      <c r="AQ811" s="76">
        <v>0</v>
      </c>
      <c r="AR811" s="22">
        <v>0</v>
      </c>
      <c r="AS811" s="22">
        <v>0</v>
      </c>
      <c r="AT811" s="22">
        <v>0</v>
      </c>
      <c r="AU811" s="22">
        <v>0</v>
      </c>
      <c r="AV811" s="22">
        <v>0</v>
      </c>
      <c r="AW811" s="22">
        <v>0</v>
      </c>
      <c r="AX811" s="22">
        <v>0</v>
      </c>
      <c r="AY811" s="22">
        <v>0</v>
      </c>
      <c r="BE811" t="s">
        <v>44</v>
      </c>
      <c r="BG811" s="22">
        <v>0</v>
      </c>
      <c r="BH811" s="22">
        <v>0</v>
      </c>
      <c r="BI811" s="22">
        <v>0</v>
      </c>
      <c r="BJ811" s="22">
        <v>0</v>
      </c>
      <c r="BK811" s="22">
        <v>0</v>
      </c>
      <c r="BL811" s="22">
        <v>0</v>
      </c>
      <c r="BM811" s="22">
        <v>0</v>
      </c>
      <c r="BN811" s="22">
        <v>0</v>
      </c>
      <c r="BO811" s="22">
        <v>0</v>
      </c>
      <c r="BP811" s="22">
        <v>0</v>
      </c>
    </row>
    <row r="812" spans="1:68" x14ac:dyDescent="0.35">
      <c r="A812" s="96">
        <v>16</v>
      </c>
      <c r="B812" s="96">
        <v>2</v>
      </c>
      <c r="C812" s="96" t="s">
        <v>585</v>
      </c>
      <c r="E812" s="79" t="s">
        <v>44</v>
      </c>
      <c r="F812" s="87">
        <v>-0.05</v>
      </c>
      <c r="H812" s="22">
        <v>0</v>
      </c>
      <c r="I812" s="22">
        <v>0</v>
      </c>
      <c r="J812" s="22">
        <v>-40</v>
      </c>
      <c r="K812" s="22">
        <v>-40</v>
      </c>
      <c r="L812" s="22">
        <v>-40</v>
      </c>
      <c r="M812" s="22">
        <v>-40</v>
      </c>
      <c r="N812" s="22">
        <v>-40</v>
      </c>
      <c r="O812" s="22">
        <v>-40</v>
      </c>
      <c r="P812" s="22">
        <v>-40</v>
      </c>
      <c r="V812" s="121">
        <v>0</v>
      </c>
      <c r="AM812">
        <v>16</v>
      </c>
      <c r="AN812" t="s">
        <v>44</v>
      </c>
      <c r="AP812" s="20"/>
      <c r="AQ812" s="76">
        <v>0</v>
      </c>
      <c r="AR812" s="22">
        <v>0</v>
      </c>
      <c r="AS812" s="22">
        <v>-40</v>
      </c>
      <c r="AT812" s="22">
        <v>-40</v>
      </c>
      <c r="AU812" s="22">
        <v>-40</v>
      </c>
      <c r="AV812" s="22">
        <v>-40</v>
      </c>
      <c r="AW812" s="22">
        <v>-40</v>
      </c>
      <c r="AX812" s="22">
        <v>-40</v>
      </c>
      <c r="AY812" s="22">
        <v>-40</v>
      </c>
      <c r="BE812" t="s">
        <v>44</v>
      </c>
      <c r="BG812" s="22">
        <v>0</v>
      </c>
      <c r="BH812" s="22">
        <v>0</v>
      </c>
      <c r="BI812" s="22">
        <v>0</v>
      </c>
      <c r="BJ812" s="22">
        <v>-40</v>
      </c>
      <c r="BK812" s="22">
        <v>-40</v>
      </c>
      <c r="BL812" s="22">
        <v>-40</v>
      </c>
      <c r="BM812" s="22">
        <v>-40</v>
      </c>
      <c r="BN812" s="22">
        <v>-40</v>
      </c>
      <c r="BO812" s="22">
        <v>-40</v>
      </c>
      <c r="BP812" s="22">
        <v>-40</v>
      </c>
    </row>
    <row r="813" spans="1:68" x14ac:dyDescent="0.35">
      <c r="A813" s="96">
        <v>17</v>
      </c>
      <c r="B813" s="96">
        <v>2</v>
      </c>
      <c r="C813" s="96" t="s">
        <v>585</v>
      </c>
      <c r="E813" s="79" t="s">
        <v>44</v>
      </c>
      <c r="F813" s="87">
        <v>-0.05</v>
      </c>
      <c r="H813" s="22">
        <v>0</v>
      </c>
      <c r="I813" s="22">
        <v>0</v>
      </c>
      <c r="J813" s="22">
        <v>-80</v>
      </c>
      <c r="K813" s="22">
        <v>-80</v>
      </c>
      <c r="L813" s="22">
        <v>-80</v>
      </c>
      <c r="M813" s="22">
        <v>-80</v>
      </c>
      <c r="N813" s="22">
        <v>-80</v>
      </c>
      <c r="O813" s="22">
        <v>-80</v>
      </c>
      <c r="P813" s="22">
        <v>-80</v>
      </c>
      <c r="V813" s="121">
        <v>0</v>
      </c>
      <c r="AM813">
        <v>17</v>
      </c>
      <c r="AN813" t="s">
        <v>44</v>
      </c>
      <c r="AP813" s="20"/>
      <c r="AQ813" s="76">
        <v>0</v>
      </c>
      <c r="AR813" s="22">
        <v>0</v>
      </c>
      <c r="AS813" s="22">
        <v>-80</v>
      </c>
      <c r="AT813" s="22">
        <v>-80</v>
      </c>
      <c r="AU813" s="22">
        <v>-80</v>
      </c>
      <c r="AV813" s="22">
        <v>-80</v>
      </c>
      <c r="AW813" s="22">
        <v>-80</v>
      </c>
      <c r="AX813" s="22">
        <v>-80</v>
      </c>
      <c r="AY813" s="22">
        <v>-80</v>
      </c>
      <c r="BE813" t="s">
        <v>44</v>
      </c>
      <c r="BG813" s="22">
        <v>0</v>
      </c>
      <c r="BH813" s="22">
        <v>0</v>
      </c>
      <c r="BI813" s="22">
        <v>0</v>
      </c>
      <c r="BJ813" s="22">
        <v>-80</v>
      </c>
      <c r="BK813" s="22">
        <v>-80</v>
      </c>
      <c r="BL813" s="22">
        <v>-80</v>
      </c>
      <c r="BM813" s="22">
        <v>-80</v>
      </c>
      <c r="BN813" s="22">
        <v>-80</v>
      </c>
      <c r="BO813" s="22">
        <v>-80</v>
      </c>
      <c r="BP813" s="22">
        <v>-80</v>
      </c>
    </row>
    <row r="814" spans="1:68" x14ac:dyDescent="0.35">
      <c r="A814" s="96">
        <v>18</v>
      </c>
      <c r="B814" s="96">
        <v>2</v>
      </c>
      <c r="C814" s="96" t="s">
        <v>584</v>
      </c>
      <c r="E814" s="79" t="s">
        <v>44</v>
      </c>
      <c r="F814" s="87">
        <v>-0.05</v>
      </c>
      <c r="H814" s="22">
        <v>0</v>
      </c>
      <c r="I814" s="22">
        <v>-100</v>
      </c>
      <c r="J814" s="22">
        <v>-110</v>
      </c>
      <c r="K814" s="22">
        <v>-121</v>
      </c>
      <c r="L814" s="22">
        <v>-133.1</v>
      </c>
      <c r="M814" s="22">
        <v>-146.41</v>
      </c>
      <c r="N814" s="22">
        <v>-161.05100000000002</v>
      </c>
      <c r="O814" s="22">
        <v>-161.05100000000002</v>
      </c>
      <c r="P814" s="22">
        <v>-161.05100000000002</v>
      </c>
      <c r="V814" s="121">
        <v>0</v>
      </c>
      <c r="AM814">
        <v>18</v>
      </c>
      <c r="AN814" t="s">
        <v>44</v>
      </c>
      <c r="AP814" s="20"/>
      <c r="AQ814" s="76">
        <v>0</v>
      </c>
      <c r="AR814" s="22">
        <v>-100</v>
      </c>
      <c r="AS814" s="22">
        <v>-110</v>
      </c>
      <c r="AT814" s="22">
        <v>-121</v>
      </c>
      <c r="AU814" s="22">
        <v>-133.1</v>
      </c>
      <c r="AV814" s="22">
        <v>-146.41</v>
      </c>
      <c r="AW814" s="22">
        <v>-161.05100000000002</v>
      </c>
      <c r="AX814" s="22">
        <v>-161.05100000000002</v>
      </c>
      <c r="AY814" s="22">
        <v>-161.05100000000002</v>
      </c>
      <c r="BE814" t="s">
        <v>44</v>
      </c>
      <c r="BG814" s="22">
        <v>0</v>
      </c>
      <c r="BH814" s="22">
        <v>0</v>
      </c>
      <c r="BI814" s="22">
        <v>-100</v>
      </c>
      <c r="BJ814" s="22">
        <v>-110</v>
      </c>
      <c r="BK814" s="22">
        <v>-121</v>
      </c>
      <c r="BL814" s="22">
        <v>-133.1</v>
      </c>
      <c r="BM814" s="22">
        <v>-146.41</v>
      </c>
      <c r="BN814" s="22">
        <v>-161.05100000000002</v>
      </c>
      <c r="BO814" s="22">
        <v>-161.05100000000002</v>
      </c>
      <c r="BP814" s="22">
        <v>-161.05100000000002</v>
      </c>
    </row>
    <row r="815" spans="1:68" x14ac:dyDescent="0.35">
      <c r="A815" s="96">
        <v>19</v>
      </c>
      <c r="B815" s="96">
        <v>2</v>
      </c>
      <c r="C815" s="96" t="s">
        <v>585</v>
      </c>
      <c r="E815" s="79" t="s">
        <v>44</v>
      </c>
      <c r="F815" s="87">
        <v>-0.05</v>
      </c>
      <c r="H815" s="22">
        <v>0</v>
      </c>
      <c r="I815" s="22">
        <v>0</v>
      </c>
      <c r="J815" s="22">
        <v>-40</v>
      </c>
      <c r="K815" s="22">
        <v>-40</v>
      </c>
      <c r="L815" s="22">
        <v>-40</v>
      </c>
      <c r="M815" s="22">
        <v>-40</v>
      </c>
      <c r="N815" s="22">
        <v>-40</v>
      </c>
      <c r="O815" s="22">
        <v>-40</v>
      </c>
      <c r="P815" s="22">
        <v>-40</v>
      </c>
      <c r="V815" s="121">
        <v>0</v>
      </c>
      <c r="AM815">
        <v>19</v>
      </c>
      <c r="AN815" t="s">
        <v>44</v>
      </c>
      <c r="AP815" s="20"/>
      <c r="AQ815" s="76">
        <v>0</v>
      </c>
      <c r="AR815" s="22">
        <v>0</v>
      </c>
      <c r="AS815" s="22">
        <v>-40</v>
      </c>
      <c r="AT815" s="22">
        <v>-40</v>
      </c>
      <c r="AU815" s="22">
        <v>-40</v>
      </c>
      <c r="AV815" s="22">
        <v>-40</v>
      </c>
      <c r="AW815" s="22">
        <v>-40</v>
      </c>
      <c r="AX815" s="22">
        <v>-40</v>
      </c>
      <c r="AY815" s="22">
        <v>-40</v>
      </c>
      <c r="BE815" t="s">
        <v>44</v>
      </c>
      <c r="BG815" s="22">
        <v>0</v>
      </c>
      <c r="BH815" s="22">
        <v>0</v>
      </c>
      <c r="BI815" s="22">
        <v>0</v>
      </c>
      <c r="BJ815" s="22">
        <v>-40</v>
      </c>
      <c r="BK815" s="22">
        <v>-40</v>
      </c>
      <c r="BL815" s="22">
        <v>-40</v>
      </c>
      <c r="BM815" s="22">
        <v>-40</v>
      </c>
      <c r="BN815" s="22">
        <v>-40</v>
      </c>
      <c r="BO815" s="22">
        <v>-40</v>
      </c>
      <c r="BP815" s="22">
        <v>-40</v>
      </c>
    </row>
    <row r="816" spans="1:68" x14ac:dyDescent="0.35">
      <c r="A816" s="96">
        <v>20</v>
      </c>
      <c r="B816" s="96">
        <v>2</v>
      </c>
      <c r="C816" s="96" t="s">
        <v>585</v>
      </c>
      <c r="E816" s="79" t="s">
        <v>44</v>
      </c>
      <c r="F816" s="87">
        <v>-0.05</v>
      </c>
      <c r="H816" s="22">
        <v>0</v>
      </c>
      <c r="I816" s="22">
        <v>0</v>
      </c>
      <c r="J816" s="22">
        <v>0</v>
      </c>
      <c r="K816" s="22">
        <v>-75</v>
      </c>
      <c r="L816" s="22">
        <v>-77.25</v>
      </c>
      <c r="M816" s="22">
        <v>-79.567499999999995</v>
      </c>
      <c r="N816" s="22">
        <v>-81.954525000000004</v>
      </c>
      <c r="O816" s="22">
        <v>-84.413160750000003</v>
      </c>
      <c r="P816" s="22">
        <v>-86.945555572499998</v>
      </c>
      <c r="V816" s="121">
        <v>0</v>
      </c>
      <c r="AM816">
        <v>20</v>
      </c>
      <c r="AN816" t="s">
        <v>44</v>
      </c>
      <c r="AP816" s="20"/>
      <c r="AQ816" s="76">
        <v>0</v>
      </c>
      <c r="AR816" s="22">
        <v>0</v>
      </c>
      <c r="AS816" s="22">
        <v>0</v>
      </c>
      <c r="AT816" s="22">
        <v>-75</v>
      </c>
      <c r="AU816" s="22">
        <v>-77.25</v>
      </c>
      <c r="AV816" s="22">
        <v>-79.567499999999995</v>
      </c>
      <c r="AW816" s="22">
        <v>-81.954525000000004</v>
      </c>
      <c r="AX816" s="22">
        <v>-84.413160750000003</v>
      </c>
      <c r="AY816" s="22">
        <v>-86.945555572499998</v>
      </c>
      <c r="BE816" t="s">
        <v>44</v>
      </c>
      <c r="BG816" s="22">
        <v>0</v>
      </c>
      <c r="BH816" s="22">
        <v>0</v>
      </c>
      <c r="BI816" s="22">
        <v>0</v>
      </c>
      <c r="BJ816" s="22">
        <v>0</v>
      </c>
      <c r="BK816" s="22">
        <v>-75</v>
      </c>
      <c r="BL816" s="22">
        <v>-77.25</v>
      </c>
      <c r="BM816" s="22">
        <v>-79.567499999999995</v>
      </c>
      <c r="BN816" s="22">
        <v>-81.954525000000004</v>
      </c>
      <c r="BO816" s="22">
        <v>-84.413160750000003</v>
      </c>
      <c r="BP816" s="22">
        <v>-86.945555572499998</v>
      </c>
    </row>
    <row r="817" spans="1:68" x14ac:dyDescent="0.35">
      <c r="A817" s="96">
        <v>21</v>
      </c>
      <c r="B817" s="96">
        <v>2</v>
      </c>
      <c r="C817" s="96" t="s">
        <v>234</v>
      </c>
      <c r="E817" s="79" t="s">
        <v>44</v>
      </c>
      <c r="F817" s="87">
        <v>0</v>
      </c>
      <c r="H817" s="22">
        <v>0</v>
      </c>
      <c r="I817" s="22">
        <v>0</v>
      </c>
      <c r="J817" s="22">
        <v>0</v>
      </c>
      <c r="K817" s="22">
        <v>0</v>
      </c>
      <c r="L817" s="22">
        <v>0</v>
      </c>
      <c r="M817" s="22">
        <v>0</v>
      </c>
      <c r="N817" s="22">
        <v>0</v>
      </c>
      <c r="O817" s="22">
        <v>0</v>
      </c>
      <c r="P817" s="22">
        <v>0</v>
      </c>
      <c r="V817" s="121">
        <v>0</v>
      </c>
      <c r="AM817">
        <v>21</v>
      </c>
      <c r="AN817" t="s">
        <v>44</v>
      </c>
      <c r="AP817" s="20"/>
      <c r="AQ817" s="76">
        <v>0</v>
      </c>
      <c r="AR817" s="22">
        <v>0</v>
      </c>
      <c r="AS817" s="22">
        <v>0</v>
      </c>
      <c r="AT817" s="22">
        <v>0</v>
      </c>
      <c r="AU817" s="22">
        <v>0</v>
      </c>
      <c r="AV817" s="22">
        <v>0</v>
      </c>
      <c r="AW817" s="22">
        <v>0</v>
      </c>
      <c r="AX817" s="22">
        <v>0</v>
      </c>
      <c r="AY817" s="22">
        <v>0</v>
      </c>
      <c r="BE817" t="s">
        <v>44</v>
      </c>
      <c r="BG817" s="22">
        <v>0</v>
      </c>
      <c r="BH817" s="22">
        <v>0</v>
      </c>
      <c r="BI817" s="22">
        <v>0</v>
      </c>
      <c r="BJ817" s="22">
        <v>0</v>
      </c>
      <c r="BK817" s="22">
        <v>0</v>
      </c>
      <c r="BL817" s="22">
        <v>0</v>
      </c>
      <c r="BM817" s="22">
        <v>0</v>
      </c>
      <c r="BN817" s="22">
        <v>0</v>
      </c>
      <c r="BO817" s="22">
        <v>0</v>
      </c>
      <c r="BP817" s="22">
        <v>0</v>
      </c>
    </row>
    <row r="818" spans="1:68" x14ac:dyDescent="0.35">
      <c r="A818" s="96">
        <v>22</v>
      </c>
      <c r="B818" s="96">
        <v>2</v>
      </c>
      <c r="C818" s="96" t="s">
        <v>529</v>
      </c>
      <c r="E818" s="79" t="s">
        <v>44</v>
      </c>
      <c r="F818" s="87">
        <v>0</v>
      </c>
      <c r="H818" s="22">
        <v>0</v>
      </c>
      <c r="I818" s="22">
        <v>0</v>
      </c>
      <c r="J818" s="22">
        <v>0</v>
      </c>
      <c r="K818" s="22">
        <v>0</v>
      </c>
      <c r="L818" s="22">
        <v>0</v>
      </c>
      <c r="M818" s="22">
        <v>0</v>
      </c>
      <c r="N818" s="22">
        <v>0</v>
      </c>
      <c r="O818" s="22">
        <v>0</v>
      </c>
      <c r="P818" s="22">
        <v>0</v>
      </c>
      <c r="V818" s="121">
        <v>0</v>
      </c>
      <c r="AM818">
        <v>22</v>
      </c>
      <c r="AN818" t="s">
        <v>44</v>
      </c>
      <c r="AP818" s="20"/>
      <c r="AQ818" s="76">
        <v>0</v>
      </c>
      <c r="AR818" s="22">
        <v>0</v>
      </c>
      <c r="AS818" s="22">
        <v>0</v>
      </c>
      <c r="AT818" s="22">
        <v>0</v>
      </c>
      <c r="AU818" s="22">
        <v>0</v>
      </c>
      <c r="AV818" s="22">
        <v>0</v>
      </c>
      <c r="AW818" s="22">
        <v>0</v>
      </c>
      <c r="AX818" s="22">
        <v>0</v>
      </c>
      <c r="AY818" s="22">
        <v>0</v>
      </c>
      <c r="BE818" t="s">
        <v>44</v>
      </c>
      <c r="BG818" s="22">
        <v>0</v>
      </c>
      <c r="BH818" s="22">
        <v>0</v>
      </c>
      <c r="BI818" s="22">
        <v>0</v>
      </c>
      <c r="BJ818" s="22">
        <v>0</v>
      </c>
      <c r="BK818" s="22">
        <v>0</v>
      </c>
      <c r="BL818" s="22">
        <v>0</v>
      </c>
      <c r="BM818" s="22">
        <v>0</v>
      </c>
      <c r="BN818" s="22">
        <v>0</v>
      </c>
      <c r="BO818" s="22">
        <v>0</v>
      </c>
      <c r="BP818" s="22">
        <v>0</v>
      </c>
    </row>
    <row r="819" spans="1:68" x14ac:dyDescent="0.35">
      <c r="A819" s="96">
        <v>23</v>
      </c>
      <c r="B819" s="96">
        <v>2</v>
      </c>
      <c r="C819" s="96" t="s">
        <v>234</v>
      </c>
      <c r="E819" s="79" t="s">
        <v>44</v>
      </c>
      <c r="F819" s="87">
        <v>0</v>
      </c>
      <c r="H819" s="22">
        <v>0</v>
      </c>
      <c r="I819" s="22">
        <v>0</v>
      </c>
      <c r="J819" s="22">
        <v>0</v>
      </c>
      <c r="K819" s="22">
        <v>0</v>
      </c>
      <c r="L819" s="22">
        <v>0</v>
      </c>
      <c r="M819" s="22">
        <v>0</v>
      </c>
      <c r="N819" s="22">
        <v>0</v>
      </c>
      <c r="O819" s="22">
        <v>0</v>
      </c>
      <c r="P819" s="22">
        <v>0</v>
      </c>
      <c r="V819" s="121">
        <v>0</v>
      </c>
      <c r="AM819">
        <v>23</v>
      </c>
      <c r="AN819" t="s">
        <v>44</v>
      </c>
      <c r="AP819" s="20"/>
      <c r="AQ819" s="76">
        <v>0</v>
      </c>
      <c r="AR819" s="22">
        <v>0</v>
      </c>
      <c r="AS819" s="22">
        <v>0</v>
      </c>
      <c r="AT819" s="22">
        <v>0</v>
      </c>
      <c r="AU819" s="22">
        <v>0</v>
      </c>
      <c r="AV819" s="22">
        <v>0</v>
      </c>
      <c r="AW819" s="22">
        <v>0</v>
      </c>
      <c r="AX819" s="22">
        <v>0</v>
      </c>
      <c r="AY819" s="22">
        <v>0</v>
      </c>
      <c r="BE819" t="s">
        <v>44</v>
      </c>
      <c r="BG819" s="22">
        <v>0</v>
      </c>
      <c r="BH819" s="22">
        <v>0</v>
      </c>
      <c r="BI819" s="22">
        <v>0</v>
      </c>
      <c r="BJ819" s="22">
        <v>0</v>
      </c>
      <c r="BK819" s="22">
        <v>0</v>
      </c>
      <c r="BL819" s="22">
        <v>0</v>
      </c>
      <c r="BM819" s="22">
        <v>0</v>
      </c>
      <c r="BN819" s="22">
        <v>0</v>
      </c>
      <c r="BO819" s="22">
        <v>0</v>
      </c>
      <c r="BP819" s="22">
        <v>0</v>
      </c>
    </row>
    <row r="820" spans="1:68" x14ac:dyDescent="0.35">
      <c r="A820" s="96">
        <v>24</v>
      </c>
      <c r="B820" s="96">
        <v>2</v>
      </c>
      <c r="C820" s="96" t="s">
        <v>234</v>
      </c>
      <c r="E820" s="79" t="s">
        <v>44</v>
      </c>
      <c r="F820" s="87">
        <v>0</v>
      </c>
      <c r="H820" s="22">
        <v>0</v>
      </c>
      <c r="I820" s="22">
        <v>0</v>
      </c>
      <c r="J820" s="22">
        <v>0</v>
      </c>
      <c r="K820" s="22">
        <v>0</v>
      </c>
      <c r="L820" s="22">
        <v>0</v>
      </c>
      <c r="M820" s="22">
        <v>0</v>
      </c>
      <c r="N820" s="22">
        <v>0</v>
      </c>
      <c r="O820" s="22">
        <v>0</v>
      </c>
      <c r="P820" s="22">
        <v>0</v>
      </c>
      <c r="V820" s="121">
        <v>0</v>
      </c>
      <c r="AM820">
        <v>24</v>
      </c>
      <c r="AN820" t="s">
        <v>44</v>
      </c>
      <c r="AP820" s="20"/>
      <c r="AQ820" s="76">
        <v>0</v>
      </c>
      <c r="AR820" s="22">
        <v>0</v>
      </c>
      <c r="AS820" s="22">
        <v>0</v>
      </c>
      <c r="AT820" s="22">
        <v>0</v>
      </c>
      <c r="AU820" s="22">
        <v>0</v>
      </c>
      <c r="AV820" s="22">
        <v>0</v>
      </c>
      <c r="AW820" s="22">
        <v>0</v>
      </c>
      <c r="AX820" s="22">
        <v>0</v>
      </c>
      <c r="AY820" s="22">
        <v>0</v>
      </c>
      <c r="BE820" t="s">
        <v>44</v>
      </c>
      <c r="BG820" s="22">
        <v>0</v>
      </c>
      <c r="BH820" s="22">
        <v>0</v>
      </c>
      <c r="BI820" s="22">
        <v>0</v>
      </c>
      <c r="BJ820" s="22">
        <v>0</v>
      </c>
      <c r="BK820" s="22">
        <v>0</v>
      </c>
      <c r="BL820" s="22">
        <v>0</v>
      </c>
      <c r="BM820" s="22">
        <v>0</v>
      </c>
      <c r="BN820" s="22">
        <v>0</v>
      </c>
      <c r="BO820" s="22">
        <v>0</v>
      </c>
      <c r="BP820" s="22">
        <v>0</v>
      </c>
    </row>
    <row r="821" spans="1:68" x14ac:dyDescent="0.35">
      <c r="A821" s="96">
        <v>25</v>
      </c>
      <c r="B821" s="96">
        <v>2</v>
      </c>
      <c r="C821" s="96" t="s">
        <v>235</v>
      </c>
      <c r="E821" s="79" t="s">
        <v>44</v>
      </c>
      <c r="F821" s="87">
        <v>0</v>
      </c>
      <c r="H821" s="22">
        <v>0</v>
      </c>
      <c r="I821" s="22">
        <v>0</v>
      </c>
      <c r="J821" s="22">
        <v>0</v>
      </c>
      <c r="K821" s="22">
        <v>0</v>
      </c>
      <c r="L821" s="22">
        <v>0</v>
      </c>
      <c r="M821" s="22">
        <v>0</v>
      </c>
      <c r="N821" s="22">
        <v>0</v>
      </c>
      <c r="O821" s="22">
        <v>0</v>
      </c>
      <c r="P821" s="22">
        <v>0</v>
      </c>
      <c r="V821" s="121">
        <v>0</v>
      </c>
      <c r="AM821">
        <v>25</v>
      </c>
      <c r="AN821" t="s">
        <v>44</v>
      </c>
      <c r="AP821" s="20"/>
      <c r="AQ821" s="76">
        <v>0</v>
      </c>
      <c r="AR821" s="22">
        <v>0</v>
      </c>
      <c r="AS821" s="22">
        <v>0</v>
      </c>
      <c r="AT821" s="22">
        <v>0</v>
      </c>
      <c r="AU821" s="22">
        <v>0</v>
      </c>
      <c r="AV821" s="22">
        <v>0</v>
      </c>
      <c r="AW821" s="22">
        <v>0</v>
      </c>
      <c r="AX821" s="22">
        <v>0</v>
      </c>
      <c r="AY821" s="22">
        <v>0</v>
      </c>
      <c r="BE821" t="s">
        <v>44</v>
      </c>
      <c r="BG821" s="22">
        <v>0</v>
      </c>
      <c r="BH821" s="22">
        <v>0</v>
      </c>
      <c r="BI821" s="22">
        <v>0</v>
      </c>
      <c r="BJ821" s="22">
        <v>0</v>
      </c>
      <c r="BK821" s="22">
        <v>0</v>
      </c>
      <c r="BL821" s="22">
        <v>0</v>
      </c>
      <c r="BM821" s="22">
        <v>0</v>
      </c>
      <c r="BN821" s="22">
        <v>0</v>
      </c>
      <c r="BO821" s="22">
        <v>0</v>
      </c>
      <c r="BP821" s="22">
        <v>0</v>
      </c>
    </row>
    <row r="822" spans="1:68" x14ac:dyDescent="0.35">
      <c r="A822" s="96">
        <v>26</v>
      </c>
      <c r="B822" s="96">
        <v>2</v>
      </c>
      <c r="C822" s="96" t="s">
        <v>235</v>
      </c>
      <c r="E822" s="79" t="s">
        <v>44</v>
      </c>
      <c r="F822" s="87">
        <v>0</v>
      </c>
      <c r="H822" s="22">
        <v>0</v>
      </c>
      <c r="I822" s="22">
        <v>0</v>
      </c>
      <c r="J822" s="22">
        <v>0</v>
      </c>
      <c r="K822" s="22">
        <v>0</v>
      </c>
      <c r="L822" s="22">
        <v>0</v>
      </c>
      <c r="M822" s="22">
        <v>0</v>
      </c>
      <c r="N822" s="22">
        <v>0</v>
      </c>
      <c r="O822" s="22">
        <v>0</v>
      </c>
      <c r="P822" s="22">
        <v>0</v>
      </c>
      <c r="V822" s="121">
        <v>0</v>
      </c>
      <c r="AM822">
        <v>26</v>
      </c>
      <c r="AN822" t="s">
        <v>44</v>
      </c>
      <c r="AP822" s="20"/>
      <c r="AQ822" s="76">
        <v>0</v>
      </c>
      <c r="AR822" s="22">
        <v>0</v>
      </c>
      <c r="AS822" s="22">
        <v>0</v>
      </c>
      <c r="AT822" s="22">
        <v>0</v>
      </c>
      <c r="AU822" s="22">
        <v>0</v>
      </c>
      <c r="AV822" s="22">
        <v>0</v>
      </c>
      <c r="AW822" s="22">
        <v>0</v>
      </c>
      <c r="AX822" s="22">
        <v>0</v>
      </c>
      <c r="AY822" s="22">
        <v>0</v>
      </c>
      <c r="BE822" t="s">
        <v>44</v>
      </c>
      <c r="BG822" s="22">
        <v>0</v>
      </c>
      <c r="BH822" s="22">
        <v>0</v>
      </c>
      <c r="BI822" s="22">
        <v>0</v>
      </c>
      <c r="BJ822" s="22">
        <v>0</v>
      </c>
      <c r="BK822" s="22">
        <v>0</v>
      </c>
      <c r="BL822" s="22">
        <v>0</v>
      </c>
      <c r="BM822" s="22">
        <v>0</v>
      </c>
      <c r="BN822" s="22">
        <v>0</v>
      </c>
      <c r="BO822" s="22">
        <v>0</v>
      </c>
      <c r="BP822" s="22">
        <v>0</v>
      </c>
    </row>
    <row r="823" spans="1:68" x14ac:dyDescent="0.35">
      <c r="A823" s="96">
        <v>27</v>
      </c>
      <c r="B823" s="96">
        <v>2</v>
      </c>
      <c r="C823" s="96" t="s">
        <v>251</v>
      </c>
      <c r="E823" s="79" t="s">
        <v>44</v>
      </c>
      <c r="F823" s="87">
        <v>0</v>
      </c>
      <c r="H823" s="22">
        <v>0</v>
      </c>
      <c r="I823" s="22">
        <v>0</v>
      </c>
      <c r="J823" s="22">
        <v>0</v>
      </c>
      <c r="K823" s="22">
        <v>0</v>
      </c>
      <c r="L823" s="22">
        <v>0</v>
      </c>
      <c r="M823" s="22">
        <v>0</v>
      </c>
      <c r="N823" s="22">
        <v>0</v>
      </c>
      <c r="O823" s="22">
        <v>0</v>
      </c>
      <c r="P823" s="22">
        <v>0</v>
      </c>
      <c r="V823" s="121">
        <v>0</v>
      </c>
      <c r="AM823">
        <v>27</v>
      </c>
      <c r="AN823" t="s">
        <v>44</v>
      </c>
      <c r="AP823" s="20"/>
      <c r="AQ823" s="76">
        <v>0</v>
      </c>
      <c r="AR823" s="22">
        <v>0</v>
      </c>
      <c r="AS823" s="22">
        <v>0</v>
      </c>
      <c r="AT823" s="22">
        <v>0</v>
      </c>
      <c r="AU823" s="22">
        <v>0</v>
      </c>
      <c r="AV823" s="22">
        <v>0</v>
      </c>
      <c r="AW823" s="22">
        <v>0</v>
      </c>
      <c r="AX823" s="22">
        <v>0</v>
      </c>
      <c r="AY823" s="22">
        <v>0</v>
      </c>
      <c r="BE823" t="s">
        <v>44</v>
      </c>
      <c r="BG823" s="22">
        <v>0</v>
      </c>
      <c r="BH823" s="22">
        <v>0</v>
      </c>
      <c r="BI823" s="22">
        <v>0</v>
      </c>
      <c r="BJ823" s="22">
        <v>0</v>
      </c>
      <c r="BK823" s="22">
        <v>0</v>
      </c>
      <c r="BL823" s="22">
        <v>0</v>
      </c>
      <c r="BM823" s="22">
        <v>0</v>
      </c>
      <c r="BN823" s="22">
        <v>0</v>
      </c>
      <c r="BO823" s="22">
        <v>0</v>
      </c>
      <c r="BP823" s="22">
        <v>0</v>
      </c>
    </row>
    <row r="824" spans="1:68" x14ac:dyDescent="0.35">
      <c r="A824" s="96">
        <v>28</v>
      </c>
      <c r="B824" s="96">
        <v>2</v>
      </c>
      <c r="C824" s="96" t="s">
        <v>234</v>
      </c>
      <c r="E824" s="79" t="s">
        <v>44</v>
      </c>
      <c r="F824" s="87">
        <v>0</v>
      </c>
      <c r="H824" s="22">
        <v>0</v>
      </c>
      <c r="I824" s="22">
        <v>0</v>
      </c>
      <c r="J824" s="22">
        <v>0</v>
      </c>
      <c r="K824" s="22">
        <v>0</v>
      </c>
      <c r="L824" s="22">
        <v>0</v>
      </c>
      <c r="M824" s="22">
        <v>0</v>
      </c>
      <c r="N824" s="22">
        <v>0</v>
      </c>
      <c r="O824" s="22">
        <v>0</v>
      </c>
      <c r="P824" s="22">
        <v>0</v>
      </c>
      <c r="V824" s="121">
        <v>0</v>
      </c>
      <c r="AM824">
        <v>28</v>
      </c>
      <c r="AN824" t="s">
        <v>44</v>
      </c>
      <c r="AP824" s="20"/>
      <c r="AQ824" s="76">
        <v>0</v>
      </c>
      <c r="AR824" s="22">
        <v>0</v>
      </c>
      <c r="AS824" s="22">
        <v>0</v>
      </c>
      <c r="AT824" s="22">
        <v>0</v>
      </c>
      <c r="AU824" s="22">
        <v>0</v>
      </c>
      <c r="AV824" s="22">
        <v>0</v>
      </c>
      <c r="AW824" s="22">
        <v>0</v>
      </c>
      <c r="AX824" s="22">
        <v>0</v>
      </c>
      <c r="AY824" s="22">
        <v>0</v>
      </c>
      <c r="BE824" t="s">
        <v>44</v>
      </c>
      <c r="BG824" s="22">
        <v>0</v>
      </c>
      <c r="BH824" s="22">
        <v>0</v>
      </c>
      <c r="BI824" s="22">
        <v>0</v>
      </c>
      <c r="BJ824" s="22">
        <v>0</v>
      </c>
      <c r="BK824" s="22">
        <v>0</v>
      </c>
      <c r="BL824" s="22">
        <v>0</v>
      </c>
      <c r="BM824" s="22">
        <v>0</v>
      </c>
      <c r="BN824" s="22">
        <v>0</v>
      </c>
      <c r="BO824" s="22">
        <v>0</v>
      </c>
      <c r="BP824" s="22">
        <v>0</v>
      </c>
    </row>
    <row r="825" spans="1:68" x14ac:dyDescent="0.35">
      <c r="A825" s="96">
        <v>29</v>
      </c>
      <c r="B825" s="96">
        <v>2</v>
      </c>
      <c r="C825" s="96" t="s">
        <v>251</v>
      </c>
      <c r="E825" s="79" t="s">
        <v>44</v>
      </c>
      <c r="F825" s="87">
        <v>0</v>
      </c>
      <c r="H825" s="22">
        <v>0</v>
      </c>
      <c r="I825" s="22">
        <v>0</v>
      </c>
      <c r="J825" s="22">
        <v>0</v>
      </c>
      <c r="K825" s="22">
        <v>0</v>
      </c>
      <c r="L825" s="22">
        <v>0</v>
      </c>
      <c r="M825" s="22">
        <v>0</v>
      </c>
      <c r="N825" s="22">
        <v>0</v>
      </c>
      <c r="O825" s="22">
        <v>0</v>
      </c>
      <c r="P825" s="22">
        <v>0</v>
      </c>
      <c r="V825" s="121">
        <v>0</v>
      </c>
      <c r="AM825">
        <v>29</v>
      </c>
      <c r="AN825" t="s">
        <v>44</v>
      </c>
      <c r="AP825" s="20"/>
      <c r="AQ825" s="76">
        <v>0</v>
      </c>
      <c r="AR825" s="22">
        <v>0</v>
      </c>
      <c r="AS825" s="22">
        <v>0</v>
      </c>
      <c r="AT825" s="22">
        <v>0</v>
      </c>
      <c r="AU825" s="22">
        <v>0</v>
      </c>
      <c r="AV825" s="22">
        <v>0</v>
      </c>
      <c r="AW825" s="22">
        <v>0</v>
      </c>
      <c r="AX825" s="22">
        <v>0</v>
      </c>
      <c r="AY825" s="22">
        <v>0</v>
      </c>
      <c r="BE825" t="s">
        <v>44</v>
      </c>
      <c r="BG825" s="22">
        <v>0</v>
      </c>
      <c r="BH825" s="22">
        <v>0</v>
      </c>
      <c r="BI825" s="22">
        <v>0</v>
      </c>
      <c r="BJ825" s="22">
        <v>0</v>
      </c>
      <c r="BK825" s="22">
        <v>0</v>
      </c>
      <c r="BL825" s="22">
        <v>0</v>
      </c>
      <c r="BM825" s="22">
        <v>0</v>
      </c>
      <c r="BN825" s="22">
        <v>0</v>
      </c>
      <c r="BO825" s="22">
        <v>0</v>
      </c>
      <c r="BP825" s="22">
        <v>0</v>
      </c>
    </row>
    <row r="826" spans="1:68" x14ac:dyDescent="0.35">
      <c r="A826" s="96">
        <v>30</v>
      </c>
      <c r="B826" s="96">
        <v>2</v>
      </c>
      <c r="C826" s="96" t="s">
        <v>234</v>
      </c>
      <c r="E826" s="79" t="s">
        <v>44</v>
      </c>
      <c r="F826" s="87">
        <v>0</v>
      </c>
      <c r="H826" s="22">
        <v>0</v>
      </c>
      <c r="I826" s="22">
        <v>0</v>
      </c>
      <c r="J826" s="22">
        <v>0</v>
      </c>
      <c r="K826" s="22">
        <v>0</v>
      </c>
      <c r="L826" s="22">
        <v>0</v>
      </c>
      <c r="M826" s="22">
        <v>0</v>
      </c>
      <c r="N826" s="22">
        <v>0</v>
      </c>
      <c r="O826" s="22">
        <v>0</v>
      </c>
      <c r="P826" s="22">
        <v>0</v>
      </c>
      <c r="V826" s="121">
        <v>0</v>
      </c>
      <c r="AM826">
        <v>30</v>
      </c>
      <c r="AN826" t="s">
        <v>44</v>
      </c>
      <c r="AP826" s="20"/>
      <c r="AQ826" s="76">
        <v>0</v>
      </c>
      <c r="AR826" s="22">
        <v>0</v>
      </c>
      <c r="AS826" s="22">
        <v>0</v>
      </c>
      <c r="AT826" s="22">
        <v>0</v>
      </c>
      <c r="AU826" s="22">
        <v>0</v>
      </c>
      <c r="AV826" s="22">
        <v>0</v>
      </c>
      <c r="AW826" s="22">
        <v>0</v>
      </c>
      <c r="AX826" s="22">
        <v>0</v>
      </c>
      <c r="AY826" s="22">
        <v>0</v>
      </c>
      <c r="BE826" t="s">
        <v>44</v>
      </c>
      <c r="BG826" s="22">
        <v>0</v>
      </c>
      <c r="BH826" s="22">
        <v>0</v>
      </c>
      <c r="BI826" s="22">
        <v>0</v>
      </c>
      <c r="BJ826" s="22">
        <v>0</v>
      </c>
      <c r="BK826" s="22">
        <v>0</v>
      </c>
      <c r="BL826" s="22">
        <v>0</v>
      </c>
      <c r="BM826" s="22">
        <v>0</v>
      </c>
      <c r="BN826" s="22">
        <v>0</v>
      </c>
      <c r="BO826" s="22">
        <v>0</v>
      </c>
      <c r="BP826" s="22">
        <v>0</v>
      </c>
    </row>
    <row r="827" spans="1:68" x14ac:dyDescent="0.35">
      <c r="A827" s="96">
        <v>31</v>
      </c>
      <c r="B827" s="96">
        <v>3</v>
      </c>
      <c r="C827" s="96" t="s">
        <v>585</v>
      </c>
      <c r="E827" s="79" t="s">
        <v>44</v>
      </c>
      <c r="F827" s="87">
        <v>-0.05</v>
      </c>
      <c r="H827" s="22">
        <v>0</v>
      </c>
      <c r="I827" s="22">
        <v>0</v>
      </c>
      <c r="J827" s="22">
        <v>-75</v>
      </c>
      <c r="K827" s="22">
        <v>-77.25</v>
      </c>
      <c r="L827" s="22">
        <v>-79.567499999999995</v>
      </c>
      <c r="M827" s="22">
        <v>-81.954525000000004</v>
      </c>
      <c r="N827" s="22">
        <v>-84.413160750000003</v>
      </c>
      <c r="O827" s="22">
        <v>-86.945555572499998</v>
      </c>
      <c r="P827" s="22">
        <v>-86.945555572499998</v>
      </c>
      <c r="V827" s="121">
        <v>0</v>
      </c>
      <c r="AM827">
        <v>31</v>
      </c>
      <c r="AN827" t="s">
        <v>44</v>
      </c>
      <c r="AP827" s="20"/>
      <c r="AQ827" s="76">
        <v>0</v>
      </c>
      <c r="AR827" s="22">
        <v>0</v>
      </c>
      <c r="AS827" s="22">
        <v>-75</v>
      </c>
      <c r="AT827" s="22">
        <v>-77.25</v>
      </c>
      <c r="AU827" s="22">
        <v>-79.567499999999995</v>
      </c>
      <c r="AV827" s="22">
        <v>-81.954525000000004</v>
      </c>
      <c r="AW827" s="22">
        <v>-84.413160750000003</v>
      </c>
      <c r="AX827" s="22">
        <v>-86.945555572499998</v>
      </c>
      <c r="AY827" s="22">
        <v>-86.945555572499998</v>
      </c>
      <c r="BE827" t="s">
        <v>44</v>
      </c>
      <c r="BG827" s="22">
        <v>0</v>
      </c>
      <c r="BH827" s="22">
        <v>0</v>
      </c>
      <c r="BI827" s="22">
        <v>0</v>
      </c>
      <c r="BJ827" s="22">
        <v>-75</v>
      </c>
      <c r="BK827" s="22">
        <v>-77.25</v>
      </c>
      <c r="BL827" s="22">
        <v>-79.567499999999995</v>
      </c>
      <c r="BM827" s="22">
        <v>-81.954525000000004</v>
      </c>
      <c r="BN827" s="22">
        <v>-84.413160750000003</v>
      </c>
      <c r="BO827" s="22">
        <v>-86.945555572499998</v>
      </c>
      <c r="BP827" s="22">
        <v>-86.945555572499998</v>
      </c>
    </row>
    <row r="828" spans="1:68" x14ac:dyDescent="0.35">
      <c r="A828" s="96">
        <v>32</v>
      </c>
      <c r="B828" s="96">
        <v>3</v>
      </c>
      <c r="C828" s="96" t="s">
        <v>585</v>
      </c>
      <c r="E828" s="79" t="s">
        <v>44</v>
      </c>
      <c r="F828" s="87">
        <v>-0.05</v>
      </c>
      <c r="H828" s="22">
        <v>0</v>
      </c>
      <c r="I828" s="22">
        <v>0</v>
      </c>
      <c r="J828" s="22">
        <v>-75</v>
      </c>
      <c r="K828" s="22">
        <v>-77.25</v>
      </c>
      <c r="L828" s="22">
        <v>-79.567499999999995</v>
      </c>
      <c r="M828" s="22">
        <v>-81.954525000000004</v>
      </c>
      <c r="N828" s="22">
        <v>-84.413160750000003</v>
      </c>
      <c r="O828" s="22">
        <v>-86.945555572499998</v>
      </c>
      <c r="P828" s="22">
        <v>-86.945555572499998</v>
      </c>
      <c r="V828" s="121">
        <v>0</v>
      </c>
      <c r="AM828">
        <v>32</v>
      </c>
      <c r="AN828" t="s">
        <v>44</v>
      </c>
      <c r="AP828" s="20"/>
      <c r="AQ828" s="76">
        <v>0</v>
      </c>
      <c r="AR828" s="22">
        <v>0</v>
      </c>
      <c r="AS828" s="22">
        <v>-75</v>
      </c>
      <c r="AT828" s="22">
        <v>-77.25</v>
      </c>
      <c r="AU828" s="22">
        <v>-79.567499999999995</v>
      </c>
      <c r="AV828" s="22">
        <v>-81.954525000000004</v>
      </c>
      <c r="AW828" s="22">
        <v>-84.413160750000003</v>
      </c>
      <c r="AX828" s="22">
        <v>-86.945555572499998</v>
      </c>
      <c r="AY828" s="22">
        <v>-86.945555572499998</v>
      </c>
      <c r="BE828" t="s">
        <v>44</v>
      </c>
      <c r="BG828" s="22">
        <v>0</v>
      </c>
      <c r="BH828" s="22">
        <v>0</v>
      </c>
      <c r="BI828" s="22">
        <v>0</v>
      </c>
      <c r="BJ828" s="22">
        <v>-75</v>
      </c>
      <c r="BK828" s="22">
        <v>-77.25</v>
      </c>
      <c r="BL828" s="22">
        <v>-79.567499999999995</v>
      </c>
      <c r="BM828" s="22">
        <v>-81.954525000000004</v>
      </c>
      <c r="BN828" s="22">
        <v>-84.413160750000003</v>
      </c>
      <c r="BO828" s="22">
        <v>-86.945555572499998</v>
      </c>
      <c r="BP828" s="22">
        <v>-86.945555572499998</v>
      </c>
    </row>
    <row r="829" spans="1:68" x14ac:dyDescent="0.35">
      <c r="A829" s="96">
        <v>33</v>
      </c>
      <c r="B829" s="96">
        <v>3</v>
      </c>
      <c r="C829" s="96" t="s">
        <v>584</v>
      </c>
      <c r="E829" s="79" t="s">
        <v>44</v>
      </c>
      <c r="F829" s="87">
        <v>-0.05</v>
      </c>
      <c r="H829" s="22">
        <v>0</v>
      </c>
      <c r="I829" s="22">
        <v>0</v>
      </c>
      <c r="J829" s="22">
        <v>-400</v>
      </c>
      <c r="K829" s="22">
        <v>-440</v>
      </c>
      <c r="L829" s="22">
        <v>-484</v>
      </c>
      <c r="M829" s="22">
        <v>-532.4</v>
      </c>
      <c r="N829" s="22">
        <v>-585.64</v>
      </c>
      <c r="O829" s="22">
        <v>-644.20400000000006</v>
      </c>
      <c r="P829" s="22">
        <v>-644.20400000000006</v>
      </c>
      <c r="V829" s="121">
        <v>0</v>
      </c>
      <c r="AM829">
        <v>33</v>
      </c>
      <c r="AN829" t="s">
        <v>44</v>
      </c>
      <c r="AP829" s="20"/>
      <c r="AQ829" s="76">
        <v>0</v>
      </c>
      <c r="AR829" s="22">
        <v>0</v>
      </c>
      <c r="AS829" s="22">
        <v>-400</v>
      </c>
      <c r="AT829" s="22">
        <v>-440</v>
      </c>
      <c r="AU829" s="22">
        <v>-484</v>
      </c>
      <c r="AV829" s="22">
        <v>-532.4</v>
      </c>
      <c r="AW829" s="22">
        <v>-585.64</v>
      </c>
      <c r="AX829" s="22">
        <v>-644.20400000000006</v>
      </c>
      <c r="AY829" s="22">
        <v>-644.20400000000006</v>
      </c>
      <c r="BE829" t="s">
        <v>44</v>
      </c>
      <c r="BG829" s="22">
        <v>0</v>
      </c>
      <c r="BH829" s="22">
        <v>0</v>
      </c>
      <c r="BI829" s="22">
        <v>0</v>
      </c>
      <c r="BJ829" s="22">
        <v>-400</v>
      </c>
      <c r="BK829" s="22">
        <v>-440</v>
      </c>
      <c r="BL829" s="22">
        <v>-484</v>
      </c>
      <c r="BM829" s="22">
        <v>-532.4</v>
      </c>
      <c r="BN829" s="22">
        <v>-585.64</v>
      </c>
      <c r="BO829" s="22">
        <v>-644.20400000000006</v>
      </c>
      <c r="BP829" s="22">
        <v>-644.20400000000006</v>
      </c>
    </row>
    <row r="830" spans="1:68" x14ac:dyDescent="0.35">
      <c r="A830" s="96">
        <v>34</v>
      </c>
      <c r="B830" s="96">
        <v>3</v>
      </c>
      <c r="C830" s="96" t="s">
        <v>585</v>
      </c>
      <c r="E830" s="79" t="s">
        <v>44</v>
      </c>
      <c r="F830" s="87">
        <v>-0.05</v>
      </c>
      <c r="H830" s="22">
        <v>0</v>
      </c>
      <c r="I830" s="22">
        <v>0</v>
      </c>
      <c r="J830" s="22">
        <v>-75</v>
      </c>
      <c r="K830" s="22">
        <v>-77.25</v>
      </c>
      <c r="L830" s="22">
        <v>-79.567499999999995</v>
      </c>
      <c r="M830" s="22">
        <v>-81.954525000000004</v>
      </c>
      <c r="N830" s="22">
        <v>-84.413160750000003</v>
      </c>
      <c r="O830" s="22">
        <v>-86.945555572499998</v>
      </c>
      <c r="P830" s="22">
        <v>-86.945555572499998</v>
      </c>
      <c r="V830" s="121">
        <v>0</v>
      </c>
      <c r="AM830">
        <v>34</v>
      </c>
      <c r="AN830" t="s">
        <v>44</v>
      </c>
      <c r="AP830" s="20"/>
      <c r="AQ830" s="76">
        <v>0</v>
      </c>
      <c r="AR830" s="22">
        <v>0</v>
      </c>
      <c r="AS830" s="22">
        <v>-75</v>
      </c>
      <c r="AT830" s="22">
        <v>-77.25</v>
      </c>
      <c r="AU830" s="22">
        <v>-79.567499999999995</v>
      </c>
      <c r="AV830" s="22">
        <v>-81.954525000000004</v>
      </c>
      <c r="AW830" s="22">
        <v>-84.413160750000003</v>
      </c>
      <c r="AX830" s="22">
        <v>-86.945555572499998</v>
      </c>
      <c r="AY830" s="22">
        <v>-86.945555572499998</v>
      </c>
      <c r="BE830" t="s">
        <v>44</v>
      </c>
      <c r="BG830" s="22">
        <v>0</v>
      </c>
      <c r="BH830" s="22">
        <v>0</v>
      </c>
      <c r="BI830" s="22">
        <v>0</v>
      </c>
      <c r="BJ830" s="22">
        <v>-75</v>
      </c>
      <c r="BK830" s="22">
        <v>-77.25</v>
      </c>
      <c r="BL830" s="22">
        <v>-79.567499999999995</v>
      </c>
      <c r="BM830" s="22">
        <v>-81.954525000000004</v>
      </c>
      <c r="BN830" s="22">
        <v>-84.413160750000003</v>
      </c>
      <c r="BO830" s="22">
        <v>-86.945555572499998</v>
      </c>
      <c r="BP830" s="22">
        <v>-86.945555572499998</v>
      </c>
    </row>
    <row r="831" spans="1:68" x14ac:dyDescent="0.35">
      <c r="A831" s="96">
        <v>35</v>
      </c>
      <c r="B831" s="96">
        <v>3</v>
      </c>
      <c r="C831" s="96" t="s">
        <v>585</v>
      </c>
      <c r="E831" s="79" t="s">
        <v>44</v>
      </c>
      <c r="F831" s="87">
        <v>-0.05</v>
      </c>
      <c r="H831" s="22">
        <v>0</v>
      </c>
      <c r="I831" s="22">
        <v>0</v>
      </c>
      <c r="J831" s="22">
        <v>-45</v>
      </c>
      <c r="K831" s="22">
        <v>-46.35</v>
      </c>
      <c r="L831" s="22">
        <v>-47.740499999999997</v>
      </c>
      <c r="M831" s="22">
        <v>-49.172715000000004</v>
      </c>
      <c r="N831" s="22">
        <v>-50.647896450000005</v>
      </c>
      <c r="O831" s="22">
        <v>-52.167333343500005</v>
      </c>
      <c r="P831" s="22">
        <v>-52.167333343500005</v>
      </c>
      <c r="V831" s="121">
        <v>0</v>
      </c>
      <c r="AM831">
        <v>35</v>
      </c>
      <c r="AN831" t="s">
        <v>44</v>
      </c>
      <c r="AP831" s="20"/>
      <c r="AQ831" s="76">
        <v>0</v>
      </c>
      <c r="AR831" s="22">
        <v>0</v>
      </c>
      <c r="AS831" s="22">
        <v>-45</v>
      </c>
      <c r="AT831" s="22">
        <v>-46.35</v>
      </c>
      <c r="AU831" s="22">
        <v>-47.740499999999997</v>
      </c>
      <c r="AV831" s="22">
        <v>-49.172715000000004</v>
      </c>
      <c r="AW831" s="22">
        <v>-50.647896450000005</v>
      </c>
      <c r="AX831" s="22">
        <v>-52.167333343500005</v>
      </c>
      <c r="AY831" s="22">
        <v>-52.167333343500005</v>
      </c>
      <c r="BE831" t="s">
        <v>44</v>
      </c>
      <c r="BG831" s="22">
        <v>0</v>
      </c>
      <c r="BH831" s="22">
        <v>0</v>
      </c>
      <c r="BI831" s="22">
        <v>0</v>
      </c>
      <c r="BJ831" s="22">
        <v>-45</v>
      </c>
      <c r="BK831" s="22">
        <v>-46.35</v>
      </c>
      <c r="BL831" s="22">
        <v>-47.740499999999997</v>
      </c>
      <c r="BM831" s="22">
        <v>-49.172715000000004</v>
      </c>
      <c r="BN831" s="22">
        <v>-50.647896450000005</v>
      </c>
      <c r="BO831" s="22">
        <v>-52.167333343500005</v>
      </c>
      <c r="BP831" s="22">
        <v>-52.167333343500005</v>
      </c>
    </row>
    <row r="832" spans="1:68" x14ac:dyDescent="0.35">
      <c r="A832" s="96">
        <v>36</v>
      </c>
      <c r="B832" s="96">
        <v>3</v>
      </c>
      <c r="C832" s="96" t="s">
        <v>584</v>
      </c>
      <c r="E832" s="79" t="s">
        <v>44</v>
      </c>
      <c r="F832" s="87">
        <v>-0.05</v>
      </c>
      <c r="H832" s="22">
        <v>0</v>
      </c>
      <c r="I832" s="22">
        <v>0</v>
      </c>
      <c r="J832" s="22">
        <v>60</v>
      </c>
      <c r="K832" s="22">
        <v>60</v>
      </c>
      <c r="L832" s="22">
        <v>60</v>
      </c>
      <c r="M832" s="22">
        <v>60</v>
      </c>
      <c r="N832" s="22">
        <v>60</v>
      </c>
      <c r="O832" s="22">
        <v>60</v>
      </c>
      <c r="P832" s="22">
        <v>60</v>
      </c>
      <c r="V832" s="121">
        <v>0</v>
      </c>
      <c r="AM832">
        <v>36</v>
      </c>
      <c r="AN832" t="s">
        <v>44</v>
      </c>
      <c r="AP832" s="20"/>
      <c r="AQ832" s="76">
        <v>0</v>
      </c>
      <c r="AR832" s="22">
        <v>0</v>
      </c>
      <c r="AS832" s="22">
        <v>60</v>
      </c>
      <c r="AT832" s="22">
        <v>60</v>
      </c>
      <c r="AU832" s="22">
        <v>60</v>
      </c>
      <c r="AV832" s="22">
        <v>60</v>
      </c>
      <c r="AW832" s="22">
        <v>60</v>
      </c>
      <c r="AX832" s="22">
        <v>60</v>
      </c>
      <c r="AY832" s="22">
        <v>60</v>
      </c>
      <c r="BE832" t="s">
        <v>44</v>
      </c>
      <c r="BG832" s="22">
        <v>0</v>
      </c>
      <c r="BH832" s="22">
        <v>0</v>
      </c>
      <c r="BI832" s="22">
        <v>0</v>
      </c>
      <c r="BJ832" s="22">
        <v>60</v>
      </c>
      <c r="BK832" s="22">
        <v>60</v>
      </c>
      <c r="BL832" s="22">
        <v>60</v>
      </c>
      <c r="BM832" s="22">
        <v>60</v>
      </c>
      <c r="BN832" s="22">
        <v>60</v>
      </c>
      <c r="BO832" s="22">
        <v>60</v>
      </c>
      <c r="BP832" s="22">
        <v>60</v>
      </c>
    </row>
    <row r="833" spans="1:68" x14ac:dyDescent="0.35">
      <c r="A833" s="96">
        <v>37</v>
      </c>
      <c r="B833" s="96">
        <v>3</v>
      </c>
      <c r="C833" s="96" t="s">
        <v>234</v>
      </c>
      <c r="E833" s="79" t="s">
        <v>44</v>
      </c>
      <c r="F833" s="87">
        <v>0</v>
      </c>
      <c r="H833" s="22">
        <v>0</v>
      </c>
      <c r="I833" s="22">
        <v>0</v>
      </c>
      <c r="J833" s="22">
        <v>0</v>
      </c>
      <c r="K833" s="22">
        <v>0</v>
      </c>
      <c r="L833" s="22">
        <v>0</v>
      </c>
      <c r="M833" s="22">
        <v>0</v>
      </c>
      <c r="N833" s="22">
        <v>0</v>
      </c>
      <c r="O833" s="22">
        <v>0</v>
      </c>
      <c r="P833" s="22">
        <v>0</v>
      </c>
      <c r="V833" s="121">
        <v>0</v>
      </c>
      <c r="AM833">
        <v>37</v>
      </c>
      <c r="AN833" t="s">
        <v>44</v>
      </c>
      <c r="AP833" s="20"/>
      <c r="AQ833" s="76">
        <v>0</v>
      </c>
      <c r="AR833" s="22">
        <v>0</v>
      </c>
      <c r="AS833" s="22">
        <v>0</v>
      </c>
      <c r="AT833" s="22">
        <v>0</v>
      </c>
      <c r="AU833" s="22">
        <v>0</v>
      </c>
      <c r="AV833" s="22">
        <v>0</v>
      </c>
      <c r="AW833" s="22">
        <v>0</v>
      </c>
      <c r="AX833" s="22">
        <v>0</v>
      </c>
      <c r="AY833" s="22">
        <v>0</v>
      </c>
      <c r="BE833" t="s">
        <v>44</v>
      </c>
      <c r="BG833" s="22">
        <v>0</v>
      </c>
      <c r="BH833" s="22">
        <v>0</v>
      </c>
      <c r="BI833" s="22">
        <v>0</v>
      </c>
      <c r="BJ833" s="22">
        <v>0</v>
      </c>
      <c r="BK833" s="22">
        <v>0</v>
      </c>
      <c r="BL833" s="22">
        <v>0</v>
      </c>
      <c r="BM833" s="22">
        <v>0</v>
      </c>
      <c r="BN833" s="22">
        <v>0</v>
      </c>
      <c r="BO833" s="22">
        <v>0</v>
      </c>
      <c r="BP833" s="22">
        <v>0</v>
      </c>
    </row>
    <row r="834" spans="1:68" x14ac:dyDescent="0.35">
      <c r="A834" s="96">
        <v>38</v>
      </c>
      <c r="B834" s="96">
        <v>3</v>
      </c>
      <c r="C834" s="96" t="s">
        <v>529</v>
      </c>
      <c r="E834" s="79" t="s">
        <v>44</v>
      </c>
      <c r="F834" s="87">
        <v>0</v>
      </c>
      <c r="H834" s="22">
        <v>0</v>
      </c>
      <c r="I834" s="22">
        <v>0</v>
      </c>
      <c r="J834" s="22">
        <v>0</v>
      </c>
      <c r="K834" s="22">
        <v>0</v>
      </c>
      <c r="L834" s="22">
        <v>0</v>
      </c>
      <c r="M834" s="22">
        <v>0</v>
      </c>
      <c r="N834" s="22">
        <v>0</v>
      </c>
      <c r="O834" s="22">
        <v>0</v>
      </c>
      <c r="P834" s="22">
        <v>0</v>
      </c>
      <c r="V834" s="121">
        <v>0</v>
      </c>
      <c r="AM834">
        <v>38</v>
      </c>
      <c r="AN834" t="s">
        <v>44</v>
      </c>
      <c r="AP834" s="20"/>
      <c r="AQ834" s="76">
        <v>0</v>
      </c>
      <c r="AR834" s="22">
        <v>0</v>
      </c>
      <c r="AS834" s="22">
        <v>0</v>
      </c>
      <c r="AT834" s="22">
        <v>0</v>
      </c>
      <c r="AU834" s="22">
        <v>0</v>
      </c>
      <c r="AV834" s="22">
        <v>0</v>
      </c>
      <c r="AW834" s="22">
        <v>0</v>
      </c>
      <c r="AX834" s="22">
        <v>0</v>
      </c>
      <c r="AY834" s="22">
        <v>0</v>
      </c>
      <c r="BE834" t="s">
        <v>44</v>
      </c>
      <c r="BG834" s="22">
        <v>0</v>
      </c>
      <c r="BH834" s="22">
        <v>0</v>
      </c>
      <c r="BI834" s="22">
        <v>0</v>
      </c>
      <c r="BJ834" s="22">
        <v>0</v>
      </c>
      <c r="BK834" s="22">
        <v>0</v>
      </c>
      <c r="BL834" s="22">
        <v>0</v>
      </c>
      <c r="BM834" s="22">
        <v>0</v>
      </c>
      <c r="BN834" s="22">
        <v>0</v>
      </c>
      <c r="BO834" s="22">
        <v>0</v>
      </c>
      <c r="BP834" s="22">
        <v>0</v>
      </c>
    </row>
    <row r="835" spans="1:68" x14ac:dyDescent="0.35">
      <c r="A835" s="96">
        <v>39</v>
      </c>
      <c r="B835" s="96">
        <v>3</v>
      </c>
      <c r="C835" s="96" t="s">
        <v>234</v>
      </c>
      <c r="E835" s="79" t="s">
        <v>44</v>
      </c>
      <c r="F835" s="87">
        <v>0</v>
      </c>
      <c r="H835" s="22">
        <v>0</v>
      </c>
      <c r="I835" s="22">
        <v>0</v>
      </c>
      <c r="J835" s="22">
        <v>0</v>
      </c>
      <c r="K835" s="22">
        <v>0</v>
      </c>
      <c r="L835" s="22">
        <v>0</v>
      </c>
      <c r="M835" s="22">
        <v>0</v>
      </c>
      <c r="N835" s="22">
        <v>0</v>
      </c>
      <c r="O835" s="22">
        <v>0</v>
      </c>
      <c r="P835" s="22">
        <v>0</v>
      </c>
      <c r="V835" s="121">
        <v>0</v>
      </c>
      <c r="AM835">
        <v>39</v>
      </c>
      <c r="AN835" t="s">
        <v>44</v>
      </c>
      <c r="AP835" s="20"/>
      <c r="AQ835" s="76">
        <v>0</v>
      </c>
      <c r="AR835" s="22">
        <v>0</v>
      </c>
      <c r="AS835" s="22">
        <v>0</v>
      </c>
      <c r="AT835" s="22">
        <v>0</v>
      </c>
      <c r="AU835" s="22">
        <v>0</v>
      </c>
      <c r="AV835" s="22">
        <v>0</v>
      </c>
      <c r="AW835" s="22">
        <v>0</v>
      </c>
      <c r="AX835" s="22">
        <v>0</v>
      </c>
      <c r="AY835" s="22">
        <v>0</v>
      </c>
      <c r="BE835" t="s">
        <v>44</v>
      </c>
      <c r="BG835" s="22">
        <v>0</v>
      </c>
      <c r="BH835" s="22">
        <v>0</v>
      </c>
      <c r="BI835" s="22">
        <v>0</v>
      </c>
      <c r="BJ835" s="22">
        <v>0</v>
      </c>
      <c r="BK835" s="22">
        <v>0</v>
      </c>
      <c r="BL835" s="22">
        <v>0</v>
      </c>
      <c r="BM835" s="22">
        <v>0</v>
      </c>
      <c r="BN835" s="22">
        <v>0</v>
      </c>
      <c r="BO835" s="22">
        <v>0</v>
      </c>
      <c r="BP835" s="22">
        <v>0</v>
      </c>
    </row>
    <row r="836" spans="1:68" x14ac:dyDescent="0.35">
      <c r="A836" s="96">
        <v>40</v>
      </c>
      <c r="B836" s="96">
        <v>3</v>
      </c>
      <c r="C836" s="96" t="s">
        <v>234</v>
      </c>
      <c r="E836" s="79" t="s">
        <v>44</v>
      </c>
      <c r="F836" s="87">
        <v>0</v>
      </c>
      <c r="H836" s="22">
        <v>0</v>
      </c>
      <c r="I836" s="22">
        <v>0</v>
      </c>
      <c r="J836" s="22">
        <v>0</v>
      </c>
      <c r="K836" s="22">
        <v>0</v>
      </c>
      <c r="L836" s="22">
        <v>0</v>
      </c>
      <c r="M836" s="22">
        <v>0</v>
      </c>
      <c r="N836" s="22">
        <v>0</v>
      </c>
      <c r="O836" s="22">
        <v>0</v>
      </c>
      <c r="P836" s="22">
        <v>0</v>
      </c>
      <c r="V836" s="121">
        <v>0</v>
      </c>
      <c r="AM836">
        <v>40</v>
      </c>
      <c r="AN836" t="s">
        <v>44</v>
      </c>
      <c r="AP836" s="20"/>
      <c r="AQ836" s="76">
        <v>0</v>
      </c>
      <c r="AR836" s="22">
        <v>0</v>
      </c>
      <c r="AS836" s="22">
        <v>0</v>
      </c>
      <c r="AT836" s="22">
        <v>0</v>
      </c>
      <c r="AU836" s="22">
        <v>0</v>
      </c>
      <c r="AV836" s="22">
        <v>0</v>
      </c>
      <c r="AW836" s="22">
        <v>0</v>
      </c>
      <c r="AX836" s="22">
        <v>0</v>
      </c>
      <c r="AY836" s="22">
        <v>0</v>
      </c>
      <c r="BE836" t="s">
        <v>44</v>
      </c>
      <c r="BG836" s="22">
        <v>0</v>
      </c>
      <c r="BH836" s="22">
        <v>0</v>
      </c>
      <c r="BI836" s="22">
        <v>0</v>
      </c>
      <c r="BJ836" s="22">
        <v>0</v>
      </c>
      <c r="BK836" s="22">
        <v>0</v>
      </c>
      <c r="BL836" s="22">
        <v>0</v>
      </c>
      <c r="BM836" s="22">
        <v>0</v>
      </c>
      <c r="BN836" s="22">
        <v>0</v>
      </c>
      <c r="BO836" s="22">
        <v>0</v>
      </c>
      <c r="BP836" s="22">
        <v>0</v>
      </c>
    </row>
    <row r="837" spans="1:68" x14ac:dyDescent="0.35">
      <c r="A837" s="96">
        <v>41</v>
      </c>
      <c r="B837" s="96">
        <v>3</v>
      </c>
      <c r="C837" s="96" t="s">
        <v>251</v>
      </c>
      <c r="E837" s="79" t="s">
        <v>44</v>
      </c>
      <c r="F837" s="87">
        <v>0</v>
      </c>
      <c r="H837" s="22">
        <v>0</v>
      </c>
      <c r="I837" s="22">
        <v>0</v>
      </c>
      <c r="J837" s="22">
        <v>0</v>
      </c>
      <c r="K837" s="22">
        <v>0</v>
      </c>
      <c r="L837" s="22">
        <v>0</v>
      </c>
      <c r="M837" s="22">
        <v>0</v>
      </c>
      <c r="N837" s="22">
        <v>0</v>
      </c>
      <c r="O837" s="22">
        <v>0</v>
      </c>
      <c r="P837" s="22">
        <v>0</v>
      </c>
      <c r="V837" s="121">
        <v>0</v>
      </c>
      <c r="AM837">
        <v>41</v>
      </c>
      <c r="AN837" t="s">
        <v>44</v>
      </c>
      <c r="AP837" s="20"/>
      <c r="AQ837" s="76">
        <v>0</v>
      </c>
      <c r="AR837" s="22">
        <v>0</v>
      </c>
      <c r="AS837" s="22">
        <v>0</v>
      </c>
      <c r="AT837" s="22">
        <v>0</v>
      </c>
      <c r="AU837" s="22">
        <v>0</v>
      </c>
      <c r="AV837" s="22">
        <v>0</v>
      </c>
      <c r="AW837" s="22">
        <v>0</v>
      </c>
      <c r="AX837" s="22">
        <v>0</v>
      </c>
      <c r="AY837" s="22">
        <v>0</v>
      </c>
      <c r="BE837" t="s">
        <v>44</v>
      </c>
      <c r="BG837" s="22">
        <v>0</v>
      </c>
      <c r="BH837" s="22">
        <v>0</v>
      </c>
      <c r="BI837" s="22">
        <v>0</v>
      </c>
      <c r="BJ837" s="22">
        <v>0</v>
      </c>
      <c r="BK837" s="22">
        <v>0</v>
      </c>
      <c r="BL837" s="22">
        <v>0</v>
      </c>
      <c r="BM837" s="22">
        <v>0</v>
      </c>
      <c r="BN837" s="22">
        <v>0</v>
      </c>
      <c r="BO837" s="22">
        <v>0</v>
      </c>
      <c r="BP837" s="22">
        <v>0</v>
      </c>
    </row>
    <row r="838" spans="1:68" x14ac:dyDescent="0.35">
      <c r="A838" s="96">
        <v>42</v>
      </c>
      <c r="B838" s="96">
        <v>3</v>
      </c>
      <c r="C838" s="96" t="s">
        <v>234</v>
      </c>
      <c r="E838" s="79" t="s">
        <v>44</v>
      </c>
      <c r="F838" s="87">
        <v>0</v>
      </c>
      <c r="H838" s="22">
        <v>0</v>
      </c>
      <c r="I838" s="22">
        <v>0</v>
      </c>
      <c r="J838" s="22">
        <v>0</v>
      </c>
      <c r="K838" s="22">
        <v>0</v>
      </c>
      <c r="L838" s="22">
        <v>0</v>
      </c>
      <c r="M838" s="22">
        <v>0</v>
      </c>
      <c r="N838" s="22">
        <v>0</v>
      </c>
      <c r="O838" s="22">
        <v>0</v>
      </c>
      <c r="P838" s="22">
        <v>0</v>
      </c>
      <c r="V838" s="121">
        <v>0</v>
      </c>
      <c r="AM838">
        <v>42</v>
      </c>
      <c r="AN838" t="s">
        <v>44</v>
      </c>
      <c r="AP838" s="20"/>
      <c r="AQ838" s="76">
        <v>0</v>
      </c>
      <c r="AR838" s="22">
        <v>0</v>
      </c>
      <c r="AS838" s="22">
        <v>0</v>
      </c>
      <c r="AT838" s="22">
        <v>0</v>
      </c>
      <c r="AU838" s="22">
        <v>0</v>
      </c>
      <c r="AV838" s="22">
        <v>0</v>
      </c>
      <c r="AW838" s="22">
        <v>0</v>
      </c>
      <c r="AX838" s="22">
        <v>0</v>
      </c>
      <c r="AY838" s="22">
        <v>0</v>
      </c>
      <c r="BE838" t="s">
        <v>44</v>
      </c>
      <c r="BG838" s="22">
        <v>0</v>
      </c>
      <c r="BH838" s="22">
        <v>0</v>
      </c>
      <c r="BI838" s="22">
        <v>0</v>
      </c>
      <c r="BJ838" s="22">
        <v>0</v>
      </c>
      <c r="BK838" s="22">
        <v>0</v>
      </c>
      <c r="BL838" s="22">
        <v>0</v>
      </c>
      <c r="BM838" s="22">
        <v>0</v>
      </c>
      <c r="BN838" s="22">
        <v>0</v>
      </c>
      <c r="BO838" s="22">
        <v>0</v>
      </c>
      <c r="BP838" s="22">
        <v>0</v>
      </c>
    </row>
    <row r="839" spans="1:68" x14ac:dyDescent="0.35">
      <c r="A839" s="96">
        <v>43</v>
      </c>
      <c r="B839" s="96">
        <v>3</v>
      </c>
      <c r="C839" s="96" t="s">
        <v>251</v>
      </c>
      <c r="E839" s="79" t="s">
        <v>44</v>
      </c>
      <c r="F839" s="87">
        <v>0</v>
      </c>
      <c r="H839" s="22">
        <v>0</v>
      </c>
      <c r="I839" s="22">
        <v>0</v>
      </c>
      <c r="J839" s="22">
        <v>0</v>
      </c>
      <c r="K839" s="22">
        <v>0</v>
      </c>
      <c r="L839" s="22">
        <v>0</v>
      </c>
      <c r="M839" s="22">
        <v>0</v>
      </c>
      <c r="N839" s="22">
        <v>0</v>
      </c>
      <c r="O839" s="22">
        <v>0</v>
      </c>
      <c r="P839" s="22">
        <v>0</v>
      </c>
      <c r="V839" s="121">
        <v>0</v>
      </c>
      <c r="AM839">
        <v>43</v>
      </c>
      <c r="AN839" t="s">
        <v>44</v>
      </c>
      <c r="AP839" s="20"/>
      <c r="AQ839" s="76">
        <v>0</v>
      </c>
      <c r="AR839" s="22">
        <v>0</v>
      </c>
      <c r="AS839" s="22">
        <v>0</v>
      </c>
      <c r="AT839" s="22">
        <v>0</v>
      </c>
      <c r="AU839" s="22">
        <v>0</v>
      </c>
      <c r="AV839" s="22">
        <v>0</v>
      </c>
      <c r="AW839" s="22">
        <v>0</v>
      </c>
      <c r="AX839" s="22">
        <v>0</v>
      </c>
      <c r="AY839" s="22">
        <v>0</v>
      </c>
      <c r="BE839" t="s">
        <v>44</v>
      </c>
      <c r="BG839" s="22">
        <v>0</v>
      </c>
      <c r="BH839" s="22">
        <v>0</v>
      </c>
      <c r="BI839" s="22">
        <v>0</v>
      </c>
      <c r="BJ839" s="22">
        <v>0</v>
      </c>
      <c r="BK839" s="22">
        <v>0</v>
      </c>
      <c r="BL839" s="22">
        <v>0</v>
      </c>
      <c r="BM839" s="22">
        <v>0</v>
      </c>
      <c r="BN839" s="22">
        <v>0</v>
      </c>
      <c r="BO839" s="22">
        <v>0</v>
      </c>
      <c r="BP839" s="22">
        <v>0</v>
      </c>
    </row>
    <row r="840" spans="1:68" x14ac:dyDescent="0.35">
      <c r="A840" s="96">
        <v>44</v>
      </c>
      <c r="B840" s="96">
        <v>3</v>
      </c>
      <c r="C840" s="96" t="s">
        <v>251</v>
      </c>
      <c r="E840" s="79" t="s">
        <v>44</v>
      </c>
      <c r="F840" s="87">
        <v>0</v>
      </c>
      <c r="H840" s="22">
        <v>0</v>
      </c>
      <c r="I840" s="22">
        <v>0</v>
      </c>
      <c r="J840" s="22">
        <v>0</v>
      </c>
      <c r="K840" s="22">
        <v>0</v>
      </c>
      <c r="L840" s="22">
        <v>0</v>
      </c>
      <c r="M840" s="22">
        <v>0</v>
      </c>
      <c r="N840" s="22">
        <v>0</v>
      </c>
      <c r="O840" s="22">
        <v>0</v>
      </c>
      <c r="P840" s="22">
        <v>0</v>
      </c>
      <c r="V840" s="121">
        <v>0</v>
      </c>
      <c r="AM840">
        <v>44</v>
      </c>
      <c r="AN840" t="s">
        <v>44</v>
      </c>
      <c r="AP840" s="20"/>
      <c r="AQ840" s="76">
        <v>0</v>
      </c>
      <c r="AR840" s="22">
        <v>0</v>
      </c>
      <c r="AS840" s="22">
        <v>0</v>
      </c>
      <c r="AT840" s="22">
        <v>0</v>
      </c>
      <c r="AU840" s="22">
        <v>0</v>
      </c>
      <c r="AV840" s="22">
        <v>0</v>
      </c>
      <c r="AW840" s="22">
        <v>0</v>
      </c>
      <c r="AX840" s="22">
        <v>0</v>
      </c>
      <c r="AY840" s="22">
        <v>0</v>
      </c>
      <c r="BE840" t="s">
        <v>44</v>
      </c>
      <c r="BG840" s="22">
        <v>0</v>
      </c>
      <c r="BH840" s="22">
        <v>0</v>
      </c>
      <c r="BI840" s="22">
        <v>0</v>
      </c>
      <c r="BJ840" s="22">
        <v>0</v>
      </c>
      <c r="BK840" s="22">
        <v>0</v>
      </c>
      <c r="BL840" s="22">
        <v>0</v>
      </c>
      <c r="BM840" s="22">
        <v>0</v>
      </c>
      <c r="BN840" s="22">
        <v>0</v>
      </c>
      <c r="BO840" s="22">
        <v>0</v>
      </c>
      <c r="BP840" s="22">
        <v>0</v>
      </c>
    </row>
    <row r="841" spans="1:68" x14ac:dyDescent="0.35">
      <c r="A841" s="96">
        <v>45</v>
      </c>
      <c r="B841" s="96">
        <v>3</v>
      </c>
      <c r="C841" s="96" t="s">
        <v>251</v>
      </c>
      <c r="E841" s="79" t="s">
        <v>44</v>
      </c>
      <c r="F841" s="87">
        <v>0</v>
      </c>
      <c r="H841" s="22">
        <v>0</v>
      </c>
      <c r="I841" s="22">
        <v>0</v>
      </c>
      <c r="J841" s="22">
        <v>0</v>
      </c>
      <c r="K841" s="22">
        <v>0</v>
      </c>
      <c r="L841" s="22">
        <v>0</v>
      </c>
      <c r="M841" s="22">
        <v>0</v>
      </c>
      <c r="N841" s="22">
        <v>0</v>
      </c>
      <c r="O841" s="22">
        <v>0</v>
      </c>
      <c r="P841" s="22">
        <v>0</v>
      </c>
      <c r="V841" s="121">
        <v>0</v>
      </c>
      <c r="AM841">
        <v>45</v>
      </c>
      <c r="AN841" t="s">
        <v>44</v>
      </c>
      <c r="AP841" s="20"/>
      <c r="AQ841" s="76">
        <v>0</v>
      </c>
      <c r="AR841" s="22">
        <v>0</v>
      </c>
      <c r="AS841" s="22">
        <v>0</v>
      </c>
      <c r="AT841" s="22">
        <v>0</v>
      </c>
      <c r="AU841" s="22">
        <v>0</v>
      </c>
      <c r="AV841" s="22">
        <v>0</v>
      </c>
      <c r="AW841" s="22">
        <v>0</v>
      </c>
      <c r="AX841" s="22">
        <v>0</v>
      </c>
      <c r="AY841" s="22">
        <v>0</v>
      </c>
      <c r="BE841" t="s">
        <v>44</v>
      </c>
      <c r="BG841" s="22">
        <v>0</v>
      </c>
      <c r="BH841" s="22">
        <v>0</v>
      </c>
      <c r="BI841" s="22">
        <v>0</v>
      </c>
      <c r="BJ841" s="22">
        <v>0</v>
      </c>
      <c r="BK841" s="22">
        <v>0</v>
      </c>
      <c r="BL841" s="22">
        <v>0</v>
      </c>
      <c r="BM841" s="22">
        <v>0</v>
      </c>
      <c r="BN841" s="22">
        <v>0</v>
      </c>
      <c r="BO841" s="22">
        <v>0</v>
      </c>
      <c r="BP841" s="22">
        <v>0</v>
      </c>
    </row>
    <row r="842" spans="1:68" x14ac:dyDescent="0.35">
      <c r="A842" s="96">
        <v>46</v>
      </c>
      <c r="B842" s="96">
        <v>4</v>
      </c>
      <c r="C842" s="96" t="s">
        <v>584</v>
      </c>
      <c r="E842" s="79" t="s">
        <v>44</v>
      </c>
      <c r="F842" s="87">
        <v>-0.05</v>
      </c>
      <c r="H842" s="22">
        <v>0</v>
      </c>
      <c r="I842" s="22">
        <v>0</v>
      </c>
      <c r="J842" s="22">
        <v>0</v>
      </c>
      <c r="K842" s="22">
        <v>-400</v>
      </c>
      <c r="L842" s="22">
        <v>-440</v>
      </c>
      <c r="M842" s="22">
        <v>-484</v>
      </c>
      <c r="N842" s="22">
        <v>-532.4</v>
      </c>
      <c r="O842" s="22">
        <v>-585.64</v>
      </c>
      <c r="P842" s="22">
        <v>-644.20400000000006</v>
      </c>
      <c r="V842" s="121">
        <v>1</v>
      </c>
      <c r="AM842">
        <v>46</v>
      </c>
      <c r="AN842" t="s">
        <v>44</v>
      </c>
      <c r="AP842" s="20"/>
      <c r="AQ842" s="76">
        <v>0</v>
      </c>
      <c r="AR842" s="22">
        <v>0</v>
      </c>
      <c r="AS842" s="22">
        <v>0</v>
      </c>
      <c r="AT842" s="22">
        <v>-400</v>
      </c>
      <c r="AU842" s="22">
        <v>-440</v>
      </c>
      <c r="AV842" s="22">
        <v>-484</v>
      </c>
      <c r="AW842" s="22">
        <v>-532.4</v>
      </c>
      <c r="AX842" s="22">
        <v>-585.64</v>
      </c>
      <c r="AY842" s="22">
        <v>-644.20400000000006</v>
      </c>
      <c r="BE842" t="s">
        <v>44</v>
      </c>
      <c r="BG842" s="22">
        <v>0</v>
      </c>
      <c r="BH842" s="22">
        <v>0</v>
      </c>
      <c r="BI842" s="22">
        <v>0</v>
      </c>
      <c r="BJ842" s="22">
        <v>0</v>
      </c>
      <c r="BK842" s="22">
        <v>-400</v>
      </c>
      <c r="BL842" s="22">
        <v>-440</v>
      </c>
      <c r="BM842" s="22">
        <v>-484</v>
      </c>
      <c r="BN842" s="22">
        <v>-532.4</v>
      </c>
      <c r="BO842" s="22">
        <v>-585.64</v>
      </c>
      <c r="BP842" s="22">
        <v>-644.20400000000006</v>
      </c>
    </row>
    <row r="843" spans="1:68" x14ac:dyDescent="0.35">
      <c r="A843" s="96">
        <v>47</v>
      </c>
      <c r="B843" s="96">
        <v>4</v>
      </c>
      <c r="C843" s="96" t="s">
        <v>585</v>
      </c>
      <c r="E843" s="79" t="s">
        <v>44</v>
      </c>
      <c r="F843" s="87">
        <v>-0.05</v>
      </c>
      <c r="H843" s="22">
        <v>0</v>
      </c>
      <c r="I843" s="22">
        <v>0</v>
      </c>
      <c r="J843" s="22">
        <v>0</v>
      </c>
      <c r="K843" s="22">
        <v>0</v>
      </c>
      <c r="L843" s="22">
        <v>-32</v>
      </c>
      <c r="M843" s="22">
        <v>-32</v>
      </c>
      <c r="N843" s="22">
        <v>-32</v>
      </c>
      <c r="O843" s="22">
        <v>-32</v>
      </c>
      <c r="P843" s="22">
        <v>-32</v>
      </c>
      <c r="V843" s="121">
        <v>0</v>
      </c>
      <c r="AM843">
        <v>47</v>
      </c>
      <c r="AN843" t="s">
        <v>44</v>
      </c>
      <c r="AP843" s="20"/>
      <c r="AQ843" s="76">
        <v>0</v>
      </c>
      <c r="AR843" s="22">
        <v>0</v>
      </c>
      <c r="AS843" s="22">
        <v>0</v>
      </c>
      <c r="AT843" s="22">
        <v>0</v>
      </c>
      <c r="AU843" s="22">
        <v>-32</v>
      </c>
      <c r="AV843" s="22">
        <v>-32</v>
      </c>
      <c r="AW843" s="22">
        <v>-32</v>
      </c>
      <c r="AX843" s="22">
        <v>-32</v>
      </c>
      <c r="AY843" s="22">
        <v>-32</v>
      </c>
      <c r="BE843" t="s">
        <v>44</v>
      </c>
      <c r="BG843" s="22">
        <v>0</v>
      </c>
      <c r="BH843" s="22">
        <v>0</v>
      </c>
      <c r="BI843" s="22">
        <v>0</v>
      </c>
      <c r="BJ843" s="22">
        <v>0</v>
      </c>
      <c r="BK843" s="22">
        <v>0</v>
      </c>
      <c r="BL843" s="22">
        <v>-32</v>
      </c>
      <c r="BM843" s="22">
        <v>-32</v>
      </c>
      <c r="BN843" s="22">
        <v>-32</v>
      </c>
      <c r="BO843" s="22">
        <v>-32</v>
      </c>
      <c r="BP843" s="22">
        <v>-32</v>
      </c>
    </row>
    <row r="844" spans="1:68" x14ac:dyDescent="0.35">
      <c r="A844" s="96">
        <v>48</v>
      </c>
      <c r="B844" s="96">
        <v>4</v>
      </c>
      <c r="C844" s="96" t="s">
        <v>585</v>
      </c>
      <c r="E844" s="79" t="s">
        <v>44</v>
      </c>
      <c r="F844" s="87">
        <v>-0.05</v>
      </c>
      <c r="H844" s="22">
        <v>0</v>
      </c>
      <c r="I844" s="22">
        <v>0</v>
      </c>
      <c r="J844" s="22">
        <v>0</v>
      </c>
      <c r="K844" s="22">
        <v>0</v>
      </c>
      <c r="L844" s="22">
        <v>-60</v>
      </c>
      <c r="M844" s="22">
        <v>-61.800000000000004</v>
      </c>
      <c r="N844" s="22">
        <v>-63.653999999999996</v>
      </c>
      <c r="O844" s="22">
        <v>-65.56362</v>
      </c>
      <c r="P844" s="22">
        <v>-67.530528600000011</v>
      </c>
      <c r="V844" s="121">
        <v>0</v>
      </c>
      <c r="AM844">
        <v>48</v>
      </c>
      <c r="AN844" t="s">
        <v>44</v>
      </c>
      <c r="AP844" s="20"/>
      <c r="AQ844" s="76">
        <v>0</v>
      </c>
      <c r="AR844" s="22">
        <v>0</v>
      </c>
      <c r="AS844" s="22">
        <v>0</v>
      </c>
      <c r="AT844" s="22">
        <v>0</v>
      </c>
      <c r="AU844" s="22">
        <v>-60</v>
      </c>
      <c r="AV844" s="22">
        <v>-61.800000000000004</v>
      </c>
      <c r="AW844" s="22">
        <v>-63.653999999999996</v>
      </c>
      <c r="AX844" s="22">
        <v>-65.56362</v>
      </c>
      <c r="AY844" s="22">
        <v>-67.530528600000011</v>
      </c>
      <c r="BE844" t="s">
        <v>44</v>
      </c>
      <c r="BG844" s="22">
        <v>0</v>
      </c>
      <c r="BH844" s="22">
        <v>0</v>
      </c>
      <c r="BI844" s="22">
        <v>0</v>
      </c>
      <c r="BJ844" s="22">
        <v>0</v>
      </c>
      <c r="BK844" s="22">
        <v>0</v>
      </c>
      <c r="BL844" s="22">
        <v>-60</v>
      </c>
      <c r="BM844" s="22">
        <v>-61.800000000000004</v>
      </c>
      <c r="BN844" s="22">
        <v>-63.653999999999996</v>
      </c>
      <c r="BO844" s="22">
        <v>-65.56362</v>
      </c>
      <c r="BP844" s="22">
        <v>-67.530528600000011</v>
      </c>
    </row>
    <row r="845" spans="1:68" x14ac:dyDescent="0.35">
      <c r="A845" s="96">
        <v>49</v>
      </c>
      <c r="B845" s="96">
        <v>4</v>
      </c>
      <c r="C845" s="96" t="s">
        <v>585</v>
      </c>
      <c r="E845" s="79" t="s">
        <v>44</v>
      </c>
      <c r="F845" s="87">
        <v>-0.05</v>
      </c>
      <c r="H845" s="22">
        <v>0</v>
      </c>
      <c r="I845" s="22">
        <v>0</v>
      </c>
      <c r="J845" s="22">
        <v>0</v>
      </c>
      <c r="K845" s="22">
        <v>0</v>
      </c>
      <c r="L845" s="22">
        <v>-60</v>
      </c>
      <c r="M845" s="22">
        <v>-60</v>
      </c>
      <c r="N845" s="22">
        <v>-60</v>
      </c>
      <c r="O845" s="22">
        <v>-60</v>
      </c>
      <c r="P845" s="22">
        <v>-60</v>
      </c>
      <c r="V845" s="121">
        <v>0</v>
      </c>
      <c r="AM845">
        <v>49</v>
      </c>
      <c r="AN845" t="s">
        <v>44</v>
      </c>
      <c r="AP845" s="20"/>
      <c r="AQ845" s="76">
        <v>0</v>
      </c>
      <c r="AR845" s="22">
        <v>0</v>
      </c>
      <c r="AS845" s="22">
        <v>0</v>
      </c>
      <c r="AT845" s="22">
        <v>0</v>
      </c>
      <c r="AU845" s="22">
        <v>-60</v>
      </c>
      <c r="AV845" s="22">
        <v>-60</v>
      </c>
      <c r="AW845" s="22">
        <v>-60</v>
      </c>
      <c r="AX845" s="22">
        <v>-60</v>
      </c>
      <c r="AY845" s="22">
        <v>-60</v>
      </c>
      <c r="BE845" t="s">
        <v>44</v>
      </c>
      <c r="BG845" s="22">
        <v>0</v>
      </c>
      <c r="BH845" s="22">
        <v>0</v>
      </c>
      <c r="BI845" s="22">
        <v>0</v>
      </c>
      <c r="BJ845" s="22">
        <v>0</v>
      </c>
      <c r="BK845" s="22">
        <v>0</v>
      </c>
      <c r="BL845" s="22">
        <v>-60</v>
      </c>
      <c r="BM845" s="22">
        <v>-60</v>
      </c>
      <c r="BN845" s="22">
        <v>-60</v>
      </c>
      <c r="BO845" s="22">
        <v>-60</v>
      </c>
      <c r="BP845" s="22">
        <v>-60</v>
      </c>
    </row>
    <row r="846" spans="1:68" x14ac:dyDescent="0.35">
      <c r="A846" s="96">
        <v>50</v>
      </c>
      <c r="B846" s="96">
        <v>4</v>
      </c>
      <c r="C846" s="96" t="s">
        <v>585</v>
      </c>
      <c r="E846" s="79" t="s">
        <v>44</v>
      </c>
      <c r="F846" s="87">
        <v>-0.05</v>
      </c>
      <c r="H846" s="22">
        <v>0</v>
      </c>
      <c r="I846" s="22">
        <v>0</v>
      </c>
      <c r="J846" s="22">
        <v>0</v>
      </c>
      <c r="K846" s="22">
        <v>0</v>
      </c>
      <c r="L846" s="22">
        <v>-60</v>
      </c>
      <c r="M846" s="22">
        <v>-61.800000000000004</v>
      </c>
      <c r="N846" s="22">
        <v>-63.653999999999996</v>
      </c>
      <c r="O846" s="22">
        <v>-65.56362</v>
      </c>
      <c r="P846" s="22">
        <v>-67.530528600000011</v>
      </c>
      <c r="V846" s="121">
        <v>0</v>
      </c>
      <c r="AM846">
        <v>50</v>
      </c>
      <c r="AN846" t="s">
        <v>44</v>
      </c>
      <c r="AP846" s="20"/>
      <c r="AQ846" s="76">
        <v>0</v>
      </c>
      <c r="AR846" s="22">
        <v>0</v>
      </c>
      <c r="AS846" s="22">
        <v>0</v>
      </c>
      <c r="AT846" s="22">
        <v>0</v>
      </c>
      <c r="AU846" s="22">
        <v>-60</v>
      </c>
      <c r="AV846" s="22">
        <v>-61.800000000000004</v>
      </c>
      <c r="AW846" s="22">
        <v>-63.653999999999996</v>
      </c>
      <c r="AX846" s="22">
        <v>-65.56362</v>
      </c>
      <c r="AY846" s="22">
        <v>-67.530528600000011</v>
      </c>
      <c r="BE846" t="s">
        <v>44</v>
      </c>
      <c r="BG846" s="22">
        <v>0</v>
      </c>
      <c r="BH846" s="22">
        <v>0</v>
      </c>
      <c r="BI846" s="22">
        <v>0</v>
      </c>
      <c r="BJ846" s="22">
        <v>0</v>
      </c>
      <c r="BK846" s="22">
        <v>0</v>
      </c>
      <c r="BL846" s="22">
        <v>-60</v>
      </c>
      <c r="BM846" s="22">
        <v>-61.800000000000004</v>
      </c>
      <c r="BN846" s="22">
        <v>-63.653999999999996</v>
      </c>
      <c r="BO846" s="22">
        <v>-65.56362</v>
      </c>
      <c r="BP846" s="22">
        <v>-67.530528600000011</v>
      </c>
    </row>
    <row r="847" spans="1:68" x14ac:dyDescent="0.35">
      <c r="A847" s="96">
        <v>51</v>
      </c>
      <c r="B847" s="96">
        <v>4</v>
      </c>
      <c r="C847" s="96" t="s">
        <v>234</v>
      </c>
      <c r="E847" s="79" t="s">
        <v>44</v>
      </c>
      <c r="F847" s="87">
        <v>0</v>
      </c>
      <c r="H847" s="22">
        <v>0</v>
      </c>
      <c r="I847" s="22">
        <v>0</v>
      </c>
      <c r="J847" s="22">
        <v>0</v>
      </c>
      <c r="K847" s="22">
        <v>0</v>
      </c>
      <c r="L847" s="22">
        <v>0</v>
      </c>
      <c r="M847" s="22">
        <v>0</v>
      </c>
      <c r="N847" s="22">
        <v>0</v>
      </c>
      <c r="O847" s="22">
        <v>0</v>
      </c>
      <c r="P847" s="22">
        <v>0</v>
      </c>
      <c r="V847" s="121">
        <v>0</v>
      </c>
      <c r="AM847">
        <v>51</v>
      </c>
      <c r="AN847" t="s">
        <v>44</v>
      </c>
      <c r="AP847" s="20"/>
      <c r="AQ847" s="76">
        <v>0</v>
      </c>
      <c r="AR847" s="22">
        <v>0</v>
      </c>
      <c r="AS847" s="22">
        <v>0</v>
      </c>
      <c r="AT847" s="22">
        <v>0</v>
      </c>
      <c r="AU847" s="22">
        <v>0</v>
      </c>
      <c r="AV847" s="22">
        <v>0</v>
      </c>
      <c r="AW847" s="22">
        <v>0</v>
      </c>
      <c r="AX847" s="22">
        <v>0</v>
      </c>
      <c r="AY847" s="22">
        <v>0</v>
      </c>
      <c r="BE847" t="s">
        <v>44</v>
      </c>
      <c r="BG847" s="22">
        <v>0</v>
      </c>
      <c r="BH847" s="22">
        <v>0</v>
      </c>
      <c r="BI847" s="22">
        <v>0</v>
      </c>
      <c r="BJ847" s="22">
        <v>0</v>
      </c>
      <c r="BK847" s="22">
        <v>0</v>
      </c>
      <c r="BL847" s="22">
        <v>0</v>
      </c>
      <c r="BM847" s="22">
        <v>0</v>
      </c>
      <c r="BN847" s="22">
        <v>0</v>
      </c>
      <c r="BO847" s="22">
        <v>0</v>
      </c>
      <c r="BP847" s="22">
        <v>0</v>
      </c>
    </row>
    <row r="848" spans="1:68" x14ac:dyDescent="0.35">
      <c r="A848" s="96">
        <v>52</v>
      </c>
      <c r="B848" s="96">
        <v>4</v>
      </c>
      <c r="C848" s="96" t="s">
        <v>584</v>
      </c>
      <c r="E848" s="79" t="s">
        <v>44</v>
      </c>
      <c r="F848" s="87">
        <v>-0.05</v>
      </c>
      <c r="H848" s="22">
        <v>0</v>
      </c>
      <c r="I848" s="22">
        <v>0</v>
      </c>
      <c r="J848" s="22">
        <v>0</v>
      </c>
      <c r="K848" s="22">
        <v>60</v>
      </c>
      <c r="L848" s="22">
        <v>60</v>
      </c>
      <c r="M848" s="22">
        <v>60</v>
      </c>
      <c r="N848" s="22">
        <v>60</v>
      </c>
      <c r="O848" s="22">
        <v>60</v>
      </c>
      <c r="P848" s="22">
        <v>60</v>
      </c>
      <c r="V848" s="121">
        <v>0</v>
      </c>
      <c r="AM848">
        <v>52</v>
      </c>
      <c r="AN848" t="s">
        <v>44</v>
      </c>
      <c r="AP848" s="20"/>
      <c r="AQ848" s="76">
        <v>0</v>
      </c>
      <c r="AR848" s="22">
        <v>0</v>
      </c>
      <c r="AS848" s="22">
        <v>0</v>
      </c>
      <c r="AT848" s="22">
        <v>60</v>
      </c>
      <c r="AU848" s="22">
        <v>60</v>
      </c>
      <c r="AV848" s="22">
        <v>60</v>
      </c>
      <c r="AW848" s="22">
        <v>60</v>
      </c>
      <c r="AX848" s="22">
        <v>60</v>
      </c>
      <c r="AY848" s="22">
        <v>60</v>
      </c>
      <c r="BE848" t="s">
        <v>44</v>
      </c>
      <c r="BG848" s="22">
        <v>0</v>
      </c>
      <c r="BH848" s="22">
        <v>0</v>
      </c>
      <c r="BI848" s="22">
        <v>0</v>
      </c>
      <c r="BJ848" s="22">
        <v>0</v>
      </c>
      <c r="BK848" s="22">
        <v>60</v>
      </c>
      <c r="BL848" s="22">
        <v>60</v>
      </c>
      <c r="BM848" s="22">
        <v>60</v>
      </c>
      <c r="BN848" s="22">
        <v>60</v>
      </c>
      <c r="BO848" s="22">
        <v>60</v>
      </c>
      <c r="BP848" s="22">
        <v>60</v>
      </c>
    </row>
    <row r="849" spans="1:68" x14ac:dyDescent="0.35">
      <c r="A849" s="96">
        <v>53</v>
      </c>
      <c r="B849" s="96">
        <v>4</v>
      </c>
      <c r="C849" s="96" t="s">
        <v>235</v>
      </c>
      <c r="E849" s="79" t="s">
        <v>44</v>
      </c>
      <c r="F849" s="87">
        <v>0</v>
      </c>
      <c r="H849" s="22">
        <v>0</v>
      </c>
      <c r="I849" s="22">
        <v>0</v>
      </c>
      <c r="J849" s="22">
        <v>0</v>
      </c>
      <c r="K849" s="22">
        <v>0</v>
      </c>
      <c r="L849" s="22">
        <v>0</v>
      </c>
      <c r="M849" s="22">
        <v>0</v>
      </c>
      <c r="N849" s="22">
        <v>0</v>
      </c>
      <c r="O849" s="22">
        <v>0</v>
      </c>
      <c r="P849" s="22">
        <v>0</v>
      </c>
      <c r="V849" s="121">
        <v>0</v>
      </c>
      <c r="AM849">
        <v>53</v>
      </c>
      <c r="AN849" t="s">
        <v>44</v>
      </c>
      <c r="AP849" s="20"/>
      <c r="AQ849" s="76">
        <v>0</v>
      </c>
      <c r="AR849" s="22">
        <v>0</v>
      </c>
      <c r="AS849" s="22">
        <v>0</v>
      </c>
      <c r="AT849" s="22">
        <v>0</v>
      </c>
      <c r="AU849" s="22">
        <v>0</v>
      </c>
      <c r="AV849" s="22">
        <v>0</v>
      </c>
      <c r="AW849" s="22">
        <v>0</v>
      </c>
      <c r="AX849" s="22">
        <v>0</v>
      </c>
      <c r="AY849" s="22">
        <v>0</v>
      </c>
      <c r="BE849" t="s">
        <v>44</v>
      </c>
      <c r="BG849" s="22">
        <v>0</v>
      </c>
      <c r="BH849" s="22">
        <v>0</v>
      </c>
      <c r="BI849" s="22">
        <v>0</v>
      </c>
      <c r="BJ849" s="22">
        <v>0</v>
      </c>
      <c r="BK849" s="22">
        <v>0</v>
      </c>
      <c r="BL849" s="22">
        <v>0</v>
      </c>
      <c r="BM849" s="22">
        <v>0</v>
      </c>
      <c r="BN849" s="22">
        <v>0</v>
      </c>
      <c r="BO849" s="22">
        <v>0</v>
      </c>
      <c r="BP849" s="22">
        <v>0</v>
      </c>
    </row>
    <row r="850" spans="1:68" x14ac:dyDescent="0.35">
      <c r="A850" s="96">
        <v>54</v>
      </c>
      <c r="B850" s="96">
        <v>4</v>
      </c>
      <c r="C850" s="96" t="s">
        <v>234</v>
      </c>
      <c r="E850" s="79" t="s">
        <v>44</v>
      </c>
      <c r="F850" s="87">
        <v>0</v>
      </c>
      <c r="H850" s="22">
        <v>0</v>
      </c>
      <c r="I850" s="22">
        <v>0</v>
      </c>
      <c r="J850" s="22">
        <v>0</v>
      </c>
      <c r="K850" s="22">
        <v>0</v>
      </c>
      <c r="L850" s="22">
        <v>0</v>
      </c>
      <c r="M850" s="22">
        <v>0</v>
      </c>
      <c r="N850" s="22">
        <v>0</v>
      </c>
      <c r="O850" s="22">
        <v>0</v>
      </c>
      <c r="P850" s="22">
        <v>0</v>
      </c>
      <c r="V850" s="121">
        <v>0</v>
      </c>
      <c r="AM850">
        <v>54</v>
      </c>
      <c r="AN850" t="s">
        <v>44</v>
      </c>
      <c r="AP850" s="20"/>
      <c r="AQ850" s="76">
        <v>0</v>
      </c>
      <c r="AR850" s="22">
        <v>0</v>
      </c>
      <c r="AS850" s="22">
        <v>0</v>
      </c>
      <c r="AT850" s="22">
        <v>0</v>
      </c>
      <c r="AU850" s="22">
        <v>0</v>
      </c>
      <c r="AV850" s="22">
        <v>0</v>
      </c>
      <c r="AW850" s="22">
        <v>0</v>
      </c>
      <c r="AX850" s="22">
        <v>0</v>
      </c>
      <c r="AY850" s="22">
        <v>0</v>
      </c>
      <c r="BE850" t="s">
        <v>44</v>
      </c>
      <c r="BG850" s="22">
        <v>0</v>
      </c>
      <c r="BH850" s="22">
        <v>0</v>
      </c>
      <c r="BI850" s="22">
        <v>0</v>
      </c>
      <c r="BJ850" s="22">
        <v>0</v>
      </c>
      <c r="BK850" s="22">
        <v>0</v>
      </c>
      <c r="BL850" s="22">
        <v>0</v>
      </c>
      <c r="BM850" s="22">
        <v>0</v>
      </c>
      <c r="BN850" s="22">
        <v>0</v>
      </c>
      <c r="BO850" s="22">
        <v>0</v>
      </c>
      <c r="BP850" s="22">
        <v>0</v>
      </c>
    </row>
    <row r="851" spans="1:68" x14ac:dyDescent="0.35">
      <c r="A851" s="96">
        <v>55</v>
      </c>
      <c r="B851" s="96">
        <v>4</v>
      </c>
      <c r="C851" s="96" t="s">
        <v>529</v>
      </c>
      <c r="E851" s="79" t="s">
        <v>44</v>
      </c>
      <c r="F851" s="87">
        <v>0</v>
      </c>
      <c r="H851" s="22">
        <v>0</v>
      </c>
      <c r="I851" s="22">
        <v>0</v>
      </c>
      <c r="J851" s="22">
        <v>0</v>
      </c>
      <c r="K851" s="22">
        <v>0</v>
      </c>
      <c r="L851" s="22">
        <v>0</v>
      </c>
      <c r="M851" s="22">
        <v>0</v>
      </c>
      <c r="N851" s="22">
        <v>0</v>
      </c>
      <c r="O851" s="22">
        <v>0</v>
      </c>
      <c r="P851" s="22">
        <v>0</v>
      </c>
      <c r="V851" s="121">
        <v>0</v>
      </c>
      <c r="AM851">
        <v>55</v>
      </c>
      <c r="AN851" t="s">
        <v>44</v>
      </c>
      <c r="AP851" s="20"/>
      <c r="AQ851" s="76">
        <v>0</v>
      </c>
      <c r="AR851" s="22">
        <v>0</v>
      </c>
      <c r="AS851" s="22">
        <v>0</v>
      </c>
      <c r="AT851" s="22">
        <v>0</v>
      </c>
      <c r="AU851" s="22">
        <v>0</v>
      </c>
      <c r="AV851" s="22">
        <v>0</v>
      </c>
      <c r="AW851" s="22">
        <v>0</v>
      </c>
      <c r="AX851" s="22">
        <v>0</v>
      </c>
      <c r="AY851" s="22">
        <v>0</v>
      </c>
      <c r="BE851" t="s">
        <v>44</v>
      </c>
      <c r="BG851" s="22">
        <v>0</v>
      </c>
      <c r="BH851" s="22">
        <v>0</v>
      </c>
      <c r="BI851" s="22">
        <v>0</v>
      </c>
      <c r="BJ851" s="22">
        <v>0</v>
      </c>
      <c r="BK851" s="22">
        <v>0</v>
      </c>
      <c r="BL851" s="22">
        <v>0</v>
      </c>
      <c r="BM851" s="22">
        <v>0</v>
      </c>
      <c r="BN851" s="22">
        <v>0</v>
      </c>
      <c r="BO851" s="22">
        <v>0</v>
      </c>
      <c r="BP851" s="22">
        <v>0</v>
      </c>
    </row>
    <row r="852" spans="1:68" x14ac:dyDescent="0.35">
      <c r="A852" s="96">
        <v>56</v>
      </c>
      <c r="B852" s="96">
        <v>4</v>
      </c>
      <c r="C852" s="96" t="s">
        <v>234</v>
      </c>
      <c r="E852" s="79" t="s">
        <v>44</v>
      </c>
      <c r="F852" s="87">
        <v>0</v>
      </c>
      <c r="H852" s="22">
        <v>0</v>
      </c>
      <c r="I852" s="22">
        <v>0</v>
      </c>
      <c r="J852" s="22">
        <v>0</v>
      </c>
      <c r="K852" s="22">
        <v>0</v>
      </c>
      <c r="L852" s="22">
        <v>0</v>
      </c>
      <c r="M852" s="22">
        <v>0</v>
      </c>
      <c r="N852" s="22">
        <v>0</v>
      </c>
      <c r="O852" s="22">
        <v>0</v>
      </c>
      <c r="P852" s="22">
        <v>0</v>
      </c>
      <c r="V852" s="121">
        <v>0</v>
      </c>
      <c r="AM852">
        <v>56</v>
      </c>
      <c r="AN852" t="s">
        <v>44</v>
      </c>
      <c r="AP852" s="20"/>
      <c r="AQ852" s="76">
        <v>0</v>
      </c>
      <c r="AR852" s="22">
        <v>0</v>
      </c>
      <c r="AS852" s="22">
        <v>0</v>
      </c>
      <c r="AT852" s="22">
        <v>0</v>
      </c>
      <c r="AU852" s="22">
        <v>0</v>
      </c>
      <c r="AV852" s="22">
        <v>0</v>
      </c>
      <c r="AW852" s="22">
        <v>0</v>
      </c>
      <c r="AX852" s="22">
        <v>0</v>
      </c>
      <c r="AY852" s="22">
        <v>0</v>
      </c>
      <c r="BE852" t="s">
        <v>44</v>
      </c>
      <c r="BG852" s="22">
        <v>0</v>
      </c>
      <c r="BH852" s="22">
        <v>0</v>
      </c>
      <c r="BI852" s="22">
        <v>0</v>
      </c>
      <c r="BJ852" s="22">
        <v>0</v>
      </c>
      <c r="BK852" s="22">
        <v>0</v>
      </c>
      <c r="BL852" s="22">
        <v>0</v>
      </c>
      <c r="BM852" s="22">
        <v>0</v>
      </c>
      <c r="BN852" s="22">
        <v>0</v>
      </c>
      <c r="BO852" s="22">
        <v>0</v>
      </c>
      <c r="BP852" s="22">
        <v>0</v>
      </c>
    </row>
    <row r="853" spans="1:68" x14ac:dyDescent="0.35">
      <c r="A853" s="96">
        <v>57</v>
      </c>
      <c r="B853" s="96">
        <v>4</v>
      </c>
      <c r="C853" s="96" t="s">
        <v>234</v>
      </c>
      <c r="E853" s="79" t="s">
        <v>44</v>
      </c>
      <c r="F853" s="87">
        <v>0</v>
      </c>
      <c r="H853" s="22">
        <v>0</v>
      </c>
      <c r="I853" s="22">
        <v>0</v>
      </c>
      <c r="J853" s="22">
        <v>0</v>
      </c>
      <c r="K853" s="22">
        <v>0</v>
      </c>
      <c r="L853" s="22">
        <v>0</v>
      </c>
      <c r="M853" s="22">
        <v>0</v>
      </c>
      <c r="N853" s="22">
        <v>0</v>
      </c>
      <c r="O853" s="22">
        <v>0</v>
      </c>
      <c r="P853" s="22">
        <v>0</v>
      </c>
      <c r="V853" s="121">
        <v>0</v>
      </c>
      <c r="AM853">
        <v>57</v>
      </c>
      <c r="AN853" t="s">
        <v>44</v>
      </c>
      <c r="AP853" s="20"/>
      <c r="AQ853" s="76">
        <v>0</v>
      </c>
      <c r="AR853" s="22">
        <v>0</v>
      </c>
      <c r="AS853" s="22">
        <v>0</v>
      </c>
      <c r="AT853" s="22">
        <v>0</v>
      </c>
      <c r="AU853" s="22">
        <v>0</v>
      </c>
      <c r="AV853" s="22">
        <v>0</v>
      </c>
      <c r="AW853" s="22">
        <v>0</v>
      </c>
      <c r="AX853" s="22">
        <v>0</v>
      </c>
      <c r="AY853" s="22">
        <v>0</v>
      </c>
      <c r="BE853" t="s">
        <v>44</v>
      </c>
      <c r="BG853" s="22">
        <v>0</v>
      </c>
      <c r="BH853" s="22">
        <v>0</v>
      </c>
      <c r="BI853" s="22">
        <v>0</v>
      </c>
      <c r="BJ853" s="22">
        <v>0</v>
      </c>
      <c r="BK853" s="22">
        <v>0</v>
      </c>
      <c r="BL853" s="22">
        <v>0</v>
      </c>
      <c r="BM853" s="22">
        <v>0</v>
      </c>
      <c r="BN853" s="22">
        <v>0</v>
      </c>
      <c r="BO853" s="22">
        <v>0</v>
      </c>
      <c r="BP853" s="22">
        <v>0</v>
      </c>
    </row>
    <row r="854" spans="1:68" x14ac:dyDescent="0.35">
      <c r="A854" s="96">
        <v>58</v>
      </c>
      <c r="B854" s="96">
        <v>4</v>
      </c>
      <c r="C854" s="96" t="s">
        <v>251</v>
      </c>
      <c r="E854" s="79" t="s">
        <v>44</v>
      </c>
      <c r="F854" s="87">
        <v>0</v>
      </c>
      <c r="H854" s="22">
        <v>0</v>
      </c>
      <c r="I854" s="22">
        <v>0</v>
      </c>
      <c r="J854" s="22">
        <v>0</v>
      </c>
      <c r="K854" s="22">
        <v>0</v>
      </c>
      <c r="L854" s="22">
        <v>0</v>
      </c>
      <c r="M854" s="22">
        <v>0</v>
      </c>
      <c r="N854" s="22">
        <v>0</v>
      </c>
      <c r="O854" s="22">
        <v>0</v>
      </c>
      <c r="P854" s="22">
        <v>0</v>
      </c>
      <c r="V854" s="121">
        <v>0</v>
      </c>
      <c r="AM854">
        <v>58</v>
      </c>
      <c r="AN854" t="s">
        <v>44</v>
      </c>
      <c r="AP854" s="20"/>
      <c r="AQ854" s="76">
        <v>0</v>
      </c>
      <c r="AR854" s="22">
        <v>0</v>
      </c>
      <c r="AS854" s="22">
        <v>0</v>
      </c>
      <c r="AT854" s="22">
        <v>0</v>
      </c>
      <c r="AU854" s="22">
        <v>0</v>
      </c>
      <c r="AV854" s="22">
        <v>0</v>
      </c>
      <c r="AW854" s="22">
        <v>0</v>
      </c>
      <c r="AX854" s="22">
        <v>0</v>
      </c>
      <c r="AY854" s="22">
        <v>0</v>
      </c>
      <c r="BE854" t="s">
        <v>44</v>
      </c>
      <c r="BG854" s="22">
        <v>0</v>
      </c>
      <c r="BH854" s="22">
        <v>0</v>
      </c>
      <c r="BI854" s="22">
        <v>0</v>
      </c>
      <c r="BJ854" s="22">
        <v>0</v>
      </c>
      <c r="BK854" s="22">
        <v>0</v>
      </c>
      <c r="BL854" s="22">
        <v>0</v>
      </c>
      <c r="BM854" s="22">
        <v>0</v>
      </c>
      <c r="BN854" s="22">
        <v>0</v>
      </c>
      <c r="BO854" s="22">
        <v>0</v>
      </c>
      <c r="BP854" s="22">
        <v>0</v>
      </c>
    </row>
    <row r="855" spans="1:68" x14ac:dyDescent="0.35">
      <c r="A855" s="96">
        <v>59</v>
      </c>
      <c r="B855" s="96">
        <v>4</v>
      </c>
      <c r="C855" s="96" t="s">
        <v>251</v>
      </c>
      <c r="E855" s="79" t="s">
        <v>44</v>
      </c>
      <c r="F855" s="87">
        <v>0</v>
      </c>
      <c r="H855" s="22">
        <v>0</v>
      </c>
      <c r="I855" s="22">
        <v>0</v>
      </c>
      <c r="J855" s="22">
        <v>0</v>
      </c>
      <c r="K855" s="22">
        <v>0</v>
      </c>
      <c r="L855" s="22">
        <v>0</v>
      </c>
      <c r="M855" s="22">
        <v>0</v>
      </c>
      <c r="N855" s="22">
        <v>0</v>
      </c>
      <c r="O855" s="22">
        <v>0</v>
      </c>
      <c r="P855" s="22">
        <v>0</v>
      </c>
      <c r="V855" s="121">
        <v>0</v>
      </c>
      <c r="AM855">
        <v>59</v>
      </c>
      <c r="AN855" t="s">
        <v>44</v>
      </c>
      <c r="AP855" s="20"/>
      <c r="AQ855" s="76">
        <v>0</v>
      </c>
      <c r="AR855" s="22">
        <v>0</v>
      </c>
      <c r="AS855" s="22">
        <v>0</v>
      </c>
      <c r="AT855" s="22">
        <v>0</v>
      </c>
      <c r="AU855" s="22">
        <v>0</v>
      </c>
      <c r="AV855" s="22">
        <v>0</v>
      </c>
      <c r="AW855" s="22">
        <v>0</v>
      </c>
      <c r="AX855" s="22">
        <v>0</v>
      </c>
      <c r="AY855" s="22">
        <v>0</v>
      </c>
      <c r="BE855" t="s">
        <v>44</v>
      </c>
      <c r="BG855" s="22">
        <v>0</v>
      </c>
      <c r="BH855" s="22">
        <v>0</v>
      </c>
      <c r="BI855" s="22">
        <v>0</v>
      </c>
      <c r="BJ855" s="22">
        <v>0</v>
      </c>
      <c r="BK855" s="22">
        <v>0</v>
      </c>
      <c r="BL855" s="22">
        <v>0</v>
      </c>
      <c r="BM855" s="22">
        <v>0</v>
      </c>
      <c r="BN855" s="22">
        <v>0</v>
      </c>
      <c r="BO855" s="22">
        <v>0</v>
      </c>
      <c r="BP855" s="22">
        <v>0</v>
      </c>
    </row>
    <row r="856" spans="1:68" x14ac:dyDescent="0.35">
      <c r="A856" s="96">
        <v>60</v>
      </c>
      <c r="B856" s="96">
        <v>4</v>
      </c>
      <c r="C856" s="96" t="s">
        <v>235</v>
      </c>
      <c r="E856" s="79" t="s">
        <v>44</v>
      </c>
      <c r="F856" s="87">
        <v>0</v>
      </c>
      <c r="H856" s="22">
        <v>0</v>
      </c>
      <c r="I856" s="22">
        <v>0</v>
      </c>
      <c r="J856" s="22">
        <v>0</v>
      </c>
      <c r="K856" s="22">
        <v>0</v>
      </c>
      <c r="L856" s="22">
        <v>0</v>
      </c>
      <c r="M856" s="22">
        <v>0</v>
      </c>
      <c r="N856" s="22">
        <v>0</v>
      </c>
      <c r="O856" s="22">
        <v>0</v>
      </c>
      <c r="P856" s="22">
        <v>0</v>
      </c>
      <c r="V856" s="121">
        <v>0</v>
      </c>
      <c r="AM856">
        <v>60</v>
      </c>
      <c r="AN856" t="s">
        <v>44</v>
      </c>
      <c r="AP856" s="20"/>
      <c r="AQ856" s="76">
        <v>0</v>
      </c>
      <c r="AR856" s="22">
        <v>0</v>
      </c>
      <c r="AS856" s="22">
        <v>0</v>
      </c>
      <c r="AT856" s="22">
        <v>0</v>
      </c>
      <c r="AU856" s="22">
        <v>0</v>
      </c>
      <c r="AV856" s="22">
        <v>0</v>
      </c>
      <c r="AW856" s="22">
        <v>0</v>
      </c>
      <c r="AX856" s="22">
        <v>0</v>
      </c>
      <c r="AY856" s="22">
        <v>0</v>
      </c>
      <c r="BE856" t="s">
        <v>44</v>
      </c>
      <c r="BG856" s="22">
        <v>0</v>
      </c>
      <c r="BH856" s="22">
        <v>0</v>
      </c>
      <c r="BI856" s="22">
        <v>0</v>
      </c>
      <c r="BJ856" s="22">
        <v>0</v>
      </c>
      <c r="BK856" s="22">
        <v>0</v>
      </c>
      <c r="BL856" s="22">
        <v>0</v>
      </c>
      <c r="BM856" s="22">
        <v>0</v>
      </c>
      <c r="BN856" s="22">
        <v>0</v>
      </c>
      <c r="BO856" s="22">
        <v>0</v>
      </c>
      <c r="BP856" s="22">
        <v>0</v>
      </c>
    </row>
    <row r="857" spans="1:68" x14ac:dyDescent="0.35">
      <c r="A857" s="96">
        <v>61</v>
      </c>
      <c r="B857" s="96">
        <v>5</v>
      </c>
      <c r="C857" s="96" t="s">
        <v>585</v>
      </c>
      <c r="E857" s="79" t="s">
        <v>44</v>
      </c>
      <c r="F857" s="87">
        <v>-0.05</v>
      </c>
      <c r="H857" s="22">
        <v>0</v>
      </c>
      <c r="I857" s="22">
        <v>0</v>
      </c>
      <c r="J857" s="22">
        <v>0</v>
      </c>
      <c r="K857" s="22">
        <v>0</v>
      </c>
      <c r="L857" s="22">
        <v>0</v>
      </c>
      <c r="M857" s="22">
        <v>-80</v>
      </c>
      <c r="N857" s="22">
        <v>-84</v>
      </c>
      <c r="O857" s="22">
        <v>-88.2</v>
      </c>
      <c r="P857" s="22">
        <v>-92.610000000000014</v>
      </c>
      <c r="V857" s="121">
        <v>0</v>
      </c>
      <c r="AM857">
        <v>61</v>
      </c>
      <c r="AN857" t="s">
        <v>44</v>
      </c>
      <c r="AP857" s="20"/>
      <c r="AQ857" s="76">
        <v>0</v>
      </c>
      <c r="AR857" s="22">
        <v>0</v>
      </c>
      <c r="AS857" s="22">
        <v>0</v>
      </c>
      <c r="AT857" s="22">
        <v>0</v>
      </c>
      <c r="AU857" s="22">
        <v>0</v>
      </c>
      <c r="AV857" s="22">
        <v>-80</v>
      </c>
      <c r="AW857" s="22">
        <v>-84</v>
      </c>
      <c r="AX857" s="22">
        <v>-88.2</v>
      </c>
      <c r="AY857" s="22">
        <v>-92.610000000000014</v>
      </c>
      <c r="BE857" t="s">
        <v>44</v>
      </c>
      <c r="BG857" s="22">
        <v>0</v>
      </c>
      <c r="BH857" s="22">
        <v>0</v>
      </c>
      <c r="BI857" s="22">
        <v>0</v>
      </c>
      <c r="BJ857" s="22">
        <v>0</v>
      </c>
      <c r="BK857" s="22">
        <v>0</v>
      </c>
      <c r="BL857" s="22">
        <v>0</v>
      </c>
      <c r="BM857" s="22">
        <v>-80</v>
      </c>
      <c r="BN857" s="22">
        <v>-84</v>
      </c>
      <c r="BO857" s="22">
        <v>-88.2</v>
      </c>
      <c r="BP857" s="22">
        <v>-92.610000000000014</v>
      </c>
    </row>
    <row r="858" spans="1:68" x14ac:dyDescent="0.35">
      <c r="A858" s="96">
        <v>62</v>
      </c>
      <c r="B858" s="96">
        <v>5</v>
      </c>
      <c r="C858" s="96" t="s">
        <v>585</v>
      </c>
      <c r="E858" s="79" t="s">
        <v>44</v>
      </c>
      <c r="F858" s="87">
        <v>-0.05</v>
      </c>
      <c r="H858" s="22">
        <v>0</v>
      </c>
      <c r="I858" s="22">
        <v>0</v>
      </c>
      <c r="J858" s="22">
        <v>0</v>
      </c>
      <c r="K858" s="22">
        <v>0</v>
      </c>
      <c r="L858" s="22">
        <v>0</v>
      </c>
      <c r="M858" s="22">
        <v>-40</v>
      </c>
      <c r="N858" s="22">
        <v>-40</v>
      </c>
      <c r="O858" s="22">
        <v>-40</v>
      </c>
      <c r="P858" s="22">
        <v>-40</v>
      </c>
      <c r="V858" s="121">
        <v>0</v>
      </c>
      <c r="AM858">
        <v>62</v>
      </c>
      <c r="AN858" t="s">
        <v>44</v>
      </c>
      <c r="AP858" s="20"/>
      <c r="AQ858" s="76">
        <v>0</v>
      </c>
      <c r="AR858" s="22">
        <v>0</v>
      </c>
      <c r="AS858" s="22">
        <v>0</v>
      </c>
      <c r="AT858" s="22">
        <v>0</v>
      </c>
      <c r="AU858" s="22">
        <v>0</v>
      </c>
      <c r="AV858" s="22">
        <v>-40</v>
      </c>
      <c r="AW858" s="22">
        <v>-40</v>
      </c>
      <c r="AX858" s="22">
        <v>-40</v>
      </c>
      <c r="AY858" s="22">
        <v>-40</v>
      </c>
      <c r="BE858" t="s">
        <v>44</v>
      </c>
      <c r="BG858" s="22">
        <v>0</v>
      </c>
      <c r="BH858" s="22">
        <v>0</v>
      </c>
      <c r="BI858" s="22">
        <v>0</v>
      </c>
      <c r="BJ858" s="22">
        <v>0</v>
      </c>
      <c r="BK858" s="22">
        <v>0</v>
      </c>
      <c r="BL858" s="22">
        <v>0</v>
      </c>
      <c r="BM858" s="22">
        <v>-40</v>
      </c>
      <c r="BN858" s="22">
        <v>-40</v>
      </c>
      <c r="BO858" s="22">
        <v>-40</v>
      </c>
      <c r="BP858" s="22">
        <v>-40</v>
      </c>
    </row>
    <row r="859" spans="1:68" x14ac:dyDescent="0.35">
      <c r="A859" s="96">
        <v>63</v>
      </c>
      <c r="B859" s="96">
        <v>5</v>
      </c>
      <c r="C859" s="96" t="s">
        <v>584</v>
      </c>
      <c r="E859" s="79" t="s">
        <v>44</v>
      </c>
      <c r="F859" s="87">
        <v>-0.05</v>
      </c>
      <c r="H859" s="22">
        <v>0</v>
      </c>
      <c r="I859" s="22">
        <v>0</v>
      </c>
      <c r="J859" s="22">
        <v>0</v>
      </c>
      <c r="K859" s="22">
        <v>0</v>
      </c>
      <c r="L859" s="22">
        <v>-200</v>
      </c>
      <c r="M859" s="22">
        <v>-220</v>
      </c>
      <c r="N859" s="22">
        <v>-242</v>
      </c>
      <c r="O859" s="22">
        <v>-266.2</v>
      </c>
      <c r="P859" s="22">
        <v>-292.82</v>
      </c>
      <c r="V859" s="121">
        <v>0</v>
      </c>
      <c r="AM859">
        <v>63</v>
      </c>
      <c r="AN859" t="s">
        <v>44</v>
      </c>
      <c r="AP859" s="20"/>
      <c r="AQ859" s="76">
        <v>0</v>
      </c>
      <c r="AR859" s="22">
        <v>0</v>
      </c>
      <c r="AS859" s="22">
        <v>0</v>
      </c>
      <c r="AT859" s="22">
        <v>0</v>
      </c>
      <c r="AU859" s="22">
        <v>-200</v>
      </c>
      <c r="AV859" s="22">
        <v>-220</v>
      </c>
      <c r="AW859" s="22">
        <v>-242</v>
      </c>
      <c r="AX859" s="22">
        <v>-266.2</v>
      </c>
      <c r="AY859" s="22">
        <v>-292.82</v>
      </c>
      <c r="BE859" t="s">
        <v>44</v>
      </c>
      <c r="BG859" s="22">
        <v>0</v>
      </c>
      <c r="BH859" s="22">
        <v>0</v>
      </c>
      <c r="BI859" s="22">
        <v>0</v>
      </c>
      <c r="BJ859" s="22">
        <v>0</v>
      </c>
      <c r="BK859" s="22">
        <v>0</v>
      </c>
      <c r="BL859" s="22">
        <v>-200</v>
      </c>
      <c r="BM859" s="22">
        <v>-220</v>
      </c>
      <c r="BN859" s="22">
        <v>-242</v>
      </c>
      <c r="BO859" s="22">
        <v>-266.2</v>
      </c>
      <c r="BP859" s="22">
        <v>-292.82</v>
      </c>
    </row>
    <row r="860" spans="1:68" x14ac:dyDescent="0.35">
      <c r="A860" s="96">
        <v>64</v>
      </c>
      <c r="B860" s="96">
        <v>5</v>
      </c>
      <c r="C860" s="96" t="s">
        <v>585</v>
      </c>
      <c r="E860" s="79" t="s">
        <v>44</v>
      </c>
      <c r="F860" s="87">
        <v>-0.05</v>
      </c>
      <c r="H860" s="22">
        <v>0</v>
      </c>
      <c r="I860" s="22">
        <v>0</v>
      </c>
      <c r="J860" s="22">
        <v>0</v>
      </c>
      <c r="K860" s="22">
        <v>0</v>
      </c>
      <c r="L860" s="22">
        <v>0</v>
      </c>
      <c r="M860" s="22">
        <v>-100</v>
      </c>
      <c r="N860" s="22">
        <v>-100</v>
      </c>
      <c r="O860" s="22">
        <v>-100</v>
      </c>
      <c r="P860" s="22">
        <v>-100</v>
      </c>
      <c r="V860" s="121">
        <v>0</v>
      </c>
      <c r="AM860">
        <v>64</v>
      </c>
      <c r="AN860" t="s">
        <v>44</v>
      </c>
      <c r="AR860" s="22">
        <v>0</v>
      </c>
      <c r="AS860" s="22">
        <v>0</v>
      </c>
      <c r="AT860" s="22">
        <v>0</v>
      </c>
      <c r="AU860" s="22">
        <v>0</v>
      </c>
      <c r="AV860" s="22">
        <v>-100</v>
      </c>
      <c r="AW860" s="22">
        <v>-100</v>
      </c>
      <c r="AX860" s="22">
        <v>-100</v>
      </c>
      <c r="AY860" s="22">
        <v>-100</v>
      </c>
      <c r="BE860" t="s">
        <v>44</v>
      </c>
      <c r="BG860" s="22">
        <v>0</v>
      </c>
      <c r="BH860" s="22">
        <v>0</v>
      </c>
      <c r="BI860" s="22">
        <v>0</v>
      </c>
      <c r="BJ860" s="22">
        <v>0</v>
      </c>
      <c r="BK860" s="22">
        <v>0</v>
      </c>
      <c r="BL860" s="22">
        <v>0</v>
      </c>
      <c r="BM860" s="22">
        <v>-100</v>
      </c>
      <c r="BN860" s="22">
        <v>-100</v>
      </c>
      <c r="BO860" s="22">
        <v>-100</v>
      </c>
      <c r="BP860" s="22">
        <v>-100</v>
      </c>
    </row>
    <row r="861" spans="1:68" x14ac:dyDescent="0.35">
      <c r="A861" s="96">
        <v>65</v>
      </c>
      <c r="B861" s="96">
        <v>5</v>
      </c>
      <c r="C861" s="96" t="s">
        <v>585</v>
      </c>
      <c r="E861" s="79" t="s">
        <v>44</v>
      </c>
      <c r="F861" s="87">
        <v>-0.05</v>
      </c>
      <c r="H861" s="22">
        <v>0</v>
      </c>
      <c r="I861" s="22">
        <v>0</v>
      </c>
      <c r="J861" s="22">
        <v>0</v>
      </c>
      <c r="K861" s="22">
        <v>0</v>
      </c>
      <c r="L861" s="22">
        <v>-60</v>
      </c>
      <c r="M861" s="22">
        <v>-61.800000000000004</v>
      </c>
      <c r="N861" s="22">
        <v>-63.653999999999996</v>
      </c>
      <c r="O861" s="22">
        <v>-65.56362</v>
      </c>
      <c r="P861" s="22">
        <v>-67.530528600000011</v>
      </c>
      <c r="V861" s="121">
        <v>0</v>
      </c>
      <c r="AM861">
        <v>65</v>
      </c>
      <c r="AN861" t="s">
        <v>44</v>
      </c>
      <c r="AR861" s="22">
        <v>0</v>
      </c>
      <c r="AS861" s="22">
        <v>0</v>
      </c>
      <c r="AT861" s="22">
        <v>0</v>
      </c>
      <c r="AU861" s="22">
        <v>-60</v>
      </c>
      <c r="AV861" s="22">
        <v>-61.800000000000004</v>
      </c>
      <c r="AW861" s="22">
        <v>-63.653999999999996</v>
      </c>
      <c r="AX861" s="22">
        <v>-65.56362</v>
      </c>
      <c r="AY861" s="22">
        <v>-67.530528600000011</v>
      </c>
      <c r="BE861" t="s">
        <v>44</v>
      </c>
      <c r="BG861" s="22">
        <v>0</v>
      </c>
      <c r="BH861" s="22">
        <v>0</v>
      </c>
      <c r="BI861" s="22">
        <v>0</v>
      </c>
      <c r="BJ861" s="22">
        <v>0</v>
      </c>
      <c r="BK861" s="22">
        <v>0</v>
      </c>
      <c r="BL861" s="22">
        <v>-60</v>
      </c>
      <c r="BM861" s="22">
        <v>-61.800000000000004</v>
      </c>
      <c r="BN861" s="22">
        <v>-63.653999999999996</v>
      </c>
      <c r="BO861" s="22">
        <v>-65.56362</v>
      </c>
      <c r="BP861" s="22">
        <v>-67.530528600000011</v>
      </c>
    </row>
    <row r="862" spans="1:68" x14ac:dyDescent="0.35">
      <c r="A862" s="96">
        <v>66</v>
      </c>
      <c r="B862" s="96">
        <v>5</v>
      </c>
      <c r="C862" s="96" t="s">
        <v>585</v>
      </c>
      <c r="E862" s="79" t="s">
        <v>44</v>
      </c>
      <c r="F862" s="87">
        <v>-0.05</v>
      </c>
      <c r="H862" s="22">
        <v>0</v>
      </c>
      <c r="I862" s="22">
        <v>0</v>
      </c>
      <c r="J862" s="22">
        <v>0</v>
      </c>
      <c r="K862" s="22">
        <v>0</v>
      </c>
      <c r="L862" s="22">
        <v>-100</v>
      </c>
      <c r="M862" s="22">
        <v>-105</v>
      </c>
      <c r="N862" s="22">
        <v>-110.25</v>
      </c>
      <c r="O862" s="22">
        <v>-115.7625</v>
      </c>
      <c r="P862" s="22">
        <v>-121.550625</v>
      </c>
      <c r="V862" s="121">
        <v>0</v>
      </c>
      <c r="AM862">
        <v>66</v>
      </c>
      <c r="AN862" t="s">
        <v>44</v>
      </c>
      <c r="AR862" s="22">
        <v>0</v>
      </c>
      <c r="AS862" s="22">
        <v>0</v>
      </c>
      <c r="AT862" s="22">
        <v>0</v>
      </c>
      <c r="AU862" s="22">
        <v>-100</v>
      </c>
      <c r="AV862" s="22">
        <v>-105</v>
      </c>
      <c r="AW862" s="22">
        <v>-110.25</v>
      </c>
      <c r="AX862" s="22">
        <v>-115.7625</v>
      </c>
      <c r="AY862" s="22">
        <v>-121.550625</v>
      </c>
      <c r="BE862" t="s">
        <v>44</v>
      </c>
      <c r="BG862" s="22">
        <v>0</v>
      </c>
      <c r="BH862" s="22">
        <v>0</v>
      </c>
      <c r="BI862" s="22">
        <v>0</v>
      </c>
      <c r="BJ862" s="22">
        <v>0</v>
      </c>
      <c r="BK862" s="22">
        <v>0</v>
      </c>
      <c r="BL862" s="22">
        <v>-100</v>
      </c>
      <c r="BM862" s="22">
        <v>-105</v>
      </c>
      <c r="BN862" s="22">
        <v>-110.25</v>
      </c>
      <c r="BO862" s="22">
        <v>-115.7625</v>
      </c>
      <c r="BP862" s="22">
        <v>-121.550625</v>
      </c>
    </row>
    <row r="863" spans="1:68" x14ac:dyDescent="0.35">
      <c r="A863" s="96">
        <v>67</v>
      </c>
      <c r="B863" s="96">
        <v>5</v>
      </c>
      <c r="C863" s="96" t="s">
        <v>234</v>
      </c>
      <c r="E863" s="79" t="s">
        <v>44</v>
      </c>
      <c r="F863" s="87">
        <v>0</v>
      </c>
      <c r="H863" s="22">
        <v>0</v>
      </c>
      <c r="I863" s="22">
        <v>0</v>
      </c>
      <c r="J863" s="22">
        <v>0</v>
      </c>
      <c r="K863" s="22">
        <v>0</v>
      </c>
      <c r="L863" s="22">
        <v>0</v>
      </c>
      <c r="M863" s="22">
        <v>0</v>
      </c>
      <c r="N863" s="22">
        <v>0</v>
      </c>
      <c r="O863" s="22">
        <v>0</v>
      </c>
      <c r="P863" s="22">
        <v>0</v>
      </c>
      <c r="V863" s="121">
        <v>0</v>
      </c>
      <c r="AM863">
        <v>67</v>
      </c>
      <c r="AN863" t="s">
        <v>44</v>
      </c>
      <c r="AR863" s="22">
        <v>0</v>
      </c>
      <c r="AS863" s="22">
        <v>0</v>
      </c>
      <c r="AT863" s="22">
        <v>0</v>
      </c>
      <c r="AU863" s="22">
        <v>0</v>
      </c>
      <c r="AV863" s="22">
        <v>0</v>
      </c>
      <c r="AW863" s="22">
        <v>0</v>
      </c>
      <c r="AX863" s="22">
        <v>0</v>
      </c>
      <c r="AY863" s="22">
        <v>0</v>
      </c>
      <c r="BE863" t="s">
        <v>44</v>
      </c>
      <c r="BG863" s="22">
        <v>0</v>
      </c>
      <c r="BH863" s="22">
        <v>0</v>
      </c>
      <c r="BI863" s="22">
        <v>0</v>
      </c>
      <c r="BJ863" s="22">
        <v>0</v>
      </c>
      <c r="BK863" s="22">
        <v>0</v>
      </c>
      <c r="BL863" s="22">
        <v>0</v>
      </c>
      <c r="BM863" s="22">
        <v>0</v>
      </c>
      <c r="BN863" s="22">
        <v>0</v>
      </c>
      <c r="BO863" s="22">
        <v>0</v>
      </c>
      <c r="BP863" s="22">
        <v>0</v>
      </c>
    </row>
    <row r="864" spans="1:68" x14ac:dyDescent="0.35">
      <c r="A864" s="96">
        <v>68</v>
      </c>
      <c r="B864" s="96">
        <v>5</v>
      </c>
      <c r="C864" s="96" t="s">
        <v>234</v>
      </c>
      <c r="E864" s="79" t="s">
        <v>44</v>
      </c>
      <c r="F864" s="87">
        <v>0</v>
      </c>
      <c r="H864" s="22">
        <v>0</v>
      </c>
      <c r="I864" s="22">
        <v>0</v>
      </c>
      <c r="J864" s="22">
        <v>0</v>
      </c>
      <c r="K864" s="22">
        <v>0</v>
      </c>
      <c r="L864" s="22">
        <v>0</v>
      </c>
      <c r="M864" s="22">
        <v>0</v>
      </c>
      <c r="N864" s="22">
        <v>0</v>
      </c>
      <c r="O864" s="22">
        <v>0</v>
      </c>
      <c r="P864" s="22">
        <v>0</v>
      </c>
      <c r="V864" s="121">
        <v>0</v>
      </c>
      <c r="AM864">
        <v>68</v>
      </c>
      <c r="AN864" t="s">
        <v>44</v>
      </c>
      <c r="AR864" s="22">
        <v>0</v>
      </c>
      <c r="AS864" s="22">
        <v>0</v>
      </c>
      <c r="AT864" s="22">
        <v>0</v>
      </c>
      <c r="AU864" s="22">
        <v>0</v>
      </c>
      <c r="AV864" s="22">
        <v>0</v>
      </c>
      <c r="AW864" s="22">
        <v>0</v>
      </c>
      <c r="AX864" s="22">
        <v>0</v>
      </c>
      <c r="AY864" s="22">
        <v>0</v>
      </c>
      <c r="BE864" t="s">
        <v>44</v>
      </c>
      <c r="BG864" s="22">
        <v>0</v>
      </c>
      <c r="BH864" s="22">
        <v>0</v>
      </c>
      <c r="BI864" s="22">
        <v>0</v>
      </c>
      <c r="BJ864" s="22">
        <v>0</v>
      </c>
      <c r="BK864" s="22">
        <v>0</v>
      </c>
      <c r="BL864" s="22">
        <v>0</v>
      </c>
      <c r="BM864" s="22">
        <v>0</v>
      </c>
      <c r="BN864" s="22">
        <v>0</v>
      </c>
      <c r="BO864" s="22">
        <v>0</v>
      </c>
      <c r="BP864" s="22">
        <v>0</v>
      </c>
    </row>
    <row r="865" spans="1:68" x14ac:dyDescent="0.35">
      <c r="A865" s="96">
        <v>69</v>
      </c>
      <c r="B865" s="96">
        <v>5</v>
      </c>
      <c r="C865" s="96" t="s">
        <v>235</v>
      </c>
      <c r="E865" s="79" t="s">
        <v>44</v>
      </c>
      <c r="F865" s="87">
        <v>0</v>
      </c>
      <c r="H865" s="22">
        <v>0</v>
      </c>
      <c r="I865" s="22">
        <v>0</v>
      </c>
      <c r="J865" s="22">
        <v>0</v>
      </c>
      <c r="K865" s="22">
        <v>0</v>
      </c>
      <c r="L865" s="22">
        <v>0</v>
      </c>
      <c r="M865" s="22">
        <v>0</v>
      </c>
      <c r="N865" s="22">
        <v>0</v>
      </c>
      <c r="O865" s="22">
        <v>0</v>
      </c>
      <c r="P865" s="22">
        <v>0</v>
      </c>
      <c r="V865" s="121">
        <v>0</v>
      </c>
      <c r="AM865">
        <v>69</v>
      </c>
      <c r="AN865" t="s">
        <v>44</v>
      </c>
      <c r="AR865" s="22">
        <v>0</v>
      </c>
      <c r="AS865" s="22">
        <v>0</v>
      </c>
      <c r="AT865" s="22">
        <v>0</v>
      </c>
      <c r="AU865" s="22">
        <v>0</v>
      </c>
      <c r="AV865" s="22">
        <v>0</v>
      </c>
      <c r="AW865" s="22">
        <v>0</v>
      </c>
      <c r="AX865" s="22">
        <v>0</v>
      </c>
      <c r="AY865" s="22">
        <v>0</v>
      </c>
      <c r="BE865" t="s">
        <v>44</v>
      </c>
      <c r="BG865" s="22">
        <v>0</v>
      </c>
      <c r="BH865" s="22">
        <v>0</v>
      </c>
      <c r="BI865" s="22">
        <v>0</v>
      </c>
      <c r="BJ865" s="22">
        <v>0</v>
      </c>
      <c r="BK865" s="22">
        <v>0</v>
      </c>
      <c r="BL865" s="22">
        <v>0</v>
      </c>
      <c r="BM865" s="22">
        <v>0</v>
      </c>
      <c r="BN865" s="22">
        <v>0</v>
      </c>
      <c r="BO865" s="22">
        <v>0</v>
      </c>
      <c r="BP865" s="22">
        <v>0</v>
      </c>
    </row>
    <row r="866" spans="1:68" x14ac:dyDescent="0.35">
      <c r="A866" s="96">
        <v>70</v>
      </c>
      <c r="B866" s="96">
        <v>5</v>
      </c>
      <c r="C866" s="96" t="s">
        <v>234</v>
      </c>
      <c r="E866" s="79" t="s">
        <v>44</v>
      </c>
      <c r="F866" s="87">
        <v>0</v>
      </c>
      <c r="H866" s="22">
        <v>0</v>
      </c>
      <c r="I866" s="22">
        <v>0</v>
      </c>
      <c r="J866" s="22">
        <v>0</v>
      </c>
      <c r="K866" s="22">
        <v>0</v>
      </c>
      <c r="L866" s="22">
        <v>0</v>
      </c>
      <c r="M866" s="22">
        <v>0</v>
      </c>
      <c r="N866" s="22">
        <v>0</v>
      </c>
      <c r="O866" s="22">
        <v>0</v>
      </c>
      <c r="P866" s="22">
        <v>0</v>
      </c>
      <c r="V866" s="121">
        <v>0</v>
      </c>
      <c r="AM866">
        <v>70</v>
      </c>
      <c r="AN866" t="s">
        <v>44</v>
      </c>
      <c r="AR866" s="22">
        <v>0</v>
      </c>
      <c r="AS866" s="22">
        <v>0</v>
      </c>
      <c r="AT866" s="22">
        <v>0</v>
      </c>
      <c r="AU866" s="22">
        <v>0</v>
      </c>
      <c r="AV866" s="22">
        <v>0</v>
      </c>
      <c r="AW866" s="22">
        <v>0</v>
      </c>
      <c r="AX866" s="22">
        <v>0</v>
      </c>
      <c r="AY866" s="22">
        <v>0</v>
      </c>
      <c r="BE866" t="s">
        <v>44</v>
      </c>
      <c r="BG866" s="22">
        <v>0</v>
      </c>
      <c r="BH866" s="22">
        <v>0</v>
      </c>
      <c r="BI866" s="22">
        <v>0</v>
      </c>
      <c r="BJ866" s="22">
        <v>0</v>
      </c>
      <c r="BK866" s="22">
        <v>0</v>
      </c>
      <c r="BL866" s="22">
        <v>0</v>
      </c>
      <c r="BM866" s="22">
        <v>0</v>
      </c>
      <c r="BN866" s="22">
        <v>0</v>
      </c>
      <c r="BO866" s="22">
        <v>0</v>
      </c>
      <c r="BP866" s="22">
        <v>0</v>
      </c>
    </row>
    <row r="867" spans="1:68" x14ac:dyDescent="0.35">
      <c r="A867" s="96">
        <v>71</v>
      </c>
      <c r="B867" s="96">
        <v>5</v>
      </c>
      <c r="C867" s="96" t="s">
        <v>529</v>
      </c>
      <c r="E867" s="79" t="s">
        <v>44</v>
      </c>
      <c r="F867" s="87">
        <v>0</v>
      </c>
      <c r="H867" s="22">
        <v>0</v>
      </c>
      <c r="I867" s="22">
        <v>0</v>
      </c>
      <c r="J867" s="22">
        <v>0</v>
      </c>
      <c r="K867" s="22">
        <v>0</v>
      </c>
      <c r="L867" s="22">
        <v>0</v>
      </c>
      <c r="M867" s="22">
        <v>0</v>
      </c>
      <c r="N867" s="22">
        <v>0</v>
      </c>
      <c r="O867" s="22">
        <v>0</v>
      </c>
      <c r="P867" s="22">
        <v>0</v>
      </c>
      <c r="V867" s="121">
        <v>0</v>
      </c>
      <c r="AM867">
        <v>71</v>
      </c>
      <c r="AN867" t="s">
        <v>44</v>
      </c>
      <c r="AR867" s="22">
        <v>0</v>
      </c>
      <c r="AS867" s="22">
        <v>0</v>
      </c>
      <c r="AT867" s="22">
        <v>0</v>
      </c>
      <c r="AU867" s="22">
        <v>0</v>
      </c>
      <c r="AV867" s="22">
        <v>0</v>
      </c>
      <c r="AW867" s="22">
        <v>0</v>
      </c>
      <c r="AX867" s="22">
        <v>0</v>
      </c>
      <c r="AY867" s="22">
        <v>0</v>
      </c>
      <c r="BE867" t="s">
        <v>44</v>
      </c>
      <c r="BG867" s="22">
        <v>0</v>
      </c>
      <c r="BH867" s="22">
        <v>0</v>
      </c>
      <c r="BI867" s="22">
        <v>0</v>
      </c>
      <c r="BJ867" s="22">
        <v>0</v>
      </c>
      <c r="BK867" s="22">
        <v>0</v>
      </c>
      <c r="BL867" s="22">
        <v>0</v>
      </c>
      <c r="BM867" s="22">
        <v>0</v>
      </c>
      <c r="BN867" s="22">
        <v>0</v>
      </c>
      <c r="BO867" s="22">
        <v>0</v>
      </c>
      <c r="BP867" s="22">
        <v>0</v>
      </c>
    </row>
    <row r="868" spans="1:68" x14ac:dyDescent="0.35">
      <c r="A868" s="96">
        <v>72</v>
      </c>
      <c r="B868" s="96">
        <v>5</v>
      </c>
      <c r="C868" s="96" t="s">
        <v>251</v>
      </c>
      <c r="E868" s="79" t="s">
        <v>44</v>
      </c>
      <c r="F868" s="87">
        <v>0</v>
      </c>
      <c r="H868" s="22">
        <v>0</v>
      </c>
      <c r="I868" s="22">
        <v>0</v>
      </c>
      <c r="J868" s="22">
        <v>0</v>
      </c>
      <c r="K868" s="22">
        <v>0</v>
      </c>
      <c r="L868" s="22">
        <v>0</v>
      </c>
      <c r="M868" s="22">
        <v>0</v>
      </c>
      <c r="N868" s="22">
        <v>0</v>
      </c>
      <c r="O868" s="22">
        <v>0</v>
      </c>
      <c r="P868" s="22">
        <v>0</v>
      </c>
      <c r="V868" s="121">
        <v>0</v>
      </c>
      <c r="AM868">
        <v>72</v>
      </c>
      <c r="AN868" t="s">
        <v>44</v>
      </c>
      <c r="AR868" s="22">
        <v>0</v>
      </c>
      <c r="AS868" s="22">
        <v>0</v>
      </c>
      <c r="AT868" s="22">
        <v>0</v>
      </c>
      <c r="AU868" s="22">
        <v>0</v>
      </c>
      <c r="AV868" s="22">
        <v>0</v>
      </c>
      <c r="AW868" s="22">
        <v>0</v>
      </c>
      <c r="AX868" s="22">
        <v>0</v>
      </c>
      <c r="AY868" s="22">
        <v>0</v>
      </c>
      <c r="BE868" t="s">
        <v>44</v>
      </c>
      <c r="BG868" s="22">
        <v>0</v>
      </c>
      <c r="BH868" s="22">
        <v>0</v>
      </c>
      <c r="BI868" s="22">
        <v>0</v>
      </c>
      <c r="BJ868" s="22">
        <v>0</v>
      </c>
      <c r="BK868" s="22">
        <v>0</v>
      </c>
      <c r="BL868" s="22">
        <v>0</v>
      </c>
      <c r="BM868" s="22">
        <v>0</v>
      </c>
      <c r="BN868" s="22">
        <v>0</v>
      </c>
      <c r="BO868" s="22">
        <v>0</v>
      </c>
      <c r="BP868" s="22">
        <v>0</v>
      </c>
    </row>
    <row r="869" spans="1:68" x14ac:dyDescent="0.35">
      <c r="A869" s="96">
        <v>73</v>
      </c>
      <c r="B869" s="96">
        <v>5</v>
      </c>
      <c r="C869" s="96" t="s">
        <v>251</v>
      </c>
      <c r="E869" s="79" t="s">
        <v>44</v>
      </c>
      <c r="F869" s="87">
        <v>0</v>
      </c>
      <c r="H869" s="22">
        <v>0</v>
      </c>
      <c r="I869" s="22">
        <v>0</v>
      </c>
      <c r="J869" s="22">
        <v>0</v>
      </c>
      <c r="K869" s="22">
        <v>0</v>
      </c>
      <c r="L869" s="22">
        <v>0</v>
      </c>
      <c r="M869" s="22">
        <v>0</v>
      </c>
      <c r="N869" s="22">
        <v>0</v>
      </c>
      <c r="O869" s="22">
        <v>0</v>
      </c>
      <c r="P869" s="22">
        <v>0</v>
      </c>
      <c r="V869" s="121">
        <v>0</v>
      </c>
      <c r="AM869">
        <v>73</v>
      </c>
      <c r="AN869" t="s">
        <v>44</v>
      </c>
      <c r="AR869" s="22">
        <v>0</v>
      </c>
      <c r="AS869" s="22">
        <v>0</v>
      </c>
      <c r="AT869" s="22">
        <v>0</v>
      </c>
      <c r="AU869" s="22">
        <v>0</v>
      </c>
      <c r="AV869" s="22">
        <v>0</v>
      </c>
      <c r="AW869" s="22">
        <v>0</v>
      </c>
      <c r="AX869" s="22">
        <v>0</v>
      </c>
      <c r="AY869" s="22">
        <v>0</v>
      </c>
      <c r="BE869" t="s">
        <v>44</v>
      </c>
      <c r="BG869" s="22">
        <v>0</v>
      </c>
      <c r="BH869" s="22">
        <v>0</v>
      </c>
      <c r="BI869" s="22">
        <v>0</v>
      </c>
      <c r="BJ869" s="22">
        <v>0</v>
      </c>
      <c r="BK869" s="22">
        <v>0</v>
      </c>
      <c r="BL869" s="22">
        <v>0</v>
      </c>
      <c r="BM869" s="22">
        <v>0</v>
      </c>
      <c r="BN869" s="22">
        <v>0</v>
      </c>
      <c r="BO869" s="22">
        <v>0</v>
      </c>
      <c r="BP869" s="22">
        <v>0</v>
      </c>
    </row>
    <row r="870" spans="1:68" x14ac:dyDescent="0.35">
      <c r="A870" s="96">
        <v>74</v>
      </c>
      <c r="B870" s="96">
        <v>5</v>
      </c>
      <c r="C870" s="96" t="s">
        <v>251</v>
      </c>
      <c r="E870" s="79" t="s">
        <v>44</v>
      </c>
      <c r="F870" s="87">
        <v>0</v>
      </c>
      <c r="H870" s="22">
        <v>0</v>
      </c>
      <c r="I870" s="22">
        <v>0</v>
      </c>
      <c r="J870" s="22">
        <v>0</v>
      </c>
      <c r="K870" s="22">
        <v>0</v>
      </c>
      <c r="L870" s="22">
        <v>0</v>
      </c>
      <c r="M870" s="22">
        <v>0</v>
      </c>
      <c r="N870" s="22">
        <v>0</v>
      </c>
      <c r="O870" s="22">
        <v>0</v>
      </c>
      <c r="P870" s="22">
        <v>0</v>
      </c>
      <c r="V870" s="121">
        <v>0</v>
      </c>
      <c r="AM870">
        <v>74</v>
      </c>
      <c r="AN870" t="s">
        <v>44</v>
      </c>
      <c r="AR870" s="22">
        <v>0</v>
      </c>
      <c r="AS870" s="22">
        <v>0</v>
      </c>
      <c r="AT870" s="22">
        <v>0</v>
      </c>
      <c r="AU870" s="22">
        <v>0</v>
      </c>
      <c r="AV870" s="22">
        <v>0</v>
      </c>
      <c r="AW870" s="22">
        <v>0</v>
      </c>
      <c r="AX870" s="22">
        <v>0</v>
      </c>
      <c r="AY870" s="22">
        <v>0</v>
      </c>
      <c r="BE870" t="s">
        <v>44</v>
      </c>
      <c r="BG870" s="22">
        <v>0</v>
      </c>
      <c r="BH870" s="22">
        <v>0</v>
      </c>
      <c r="BI870" s="22">
        <v>0</v>
      </c>
      <c r="BJ870" s="22">
        <v>0</v>
      </c>
      <c r="BK870" s="22">
        <v>0</v>
      </c>
      <c r="BL870" s="22">
        <v>0</v>
      </c>
      <c r="BM870" s="22">
        <v>0</v>
      </c>
      <c r="BN870" s="22">
        <v>0</v>
      </c>
      <c r="BO870" s="22">
        <v>0</v>
      </c>
      <c r="BP870" s="22">
        <v>0</v>
      </c>
    </row>
    <row r="871" spans="1:68" x14ac:dyDescent="0.35">
      <c r="A871" s="96">
        <v>75</v>
      </c>
      <c r="B871" s="96">
        <v>5</v>
      </c>
      <c r="C871" s="96" t="s">
        <v>251</v>
      </c>
      <c r="D871" s="15"/>
      <c r="E871" s="125" t="s">
        <v>44</v>
      </c>
      <c r="F871" s="87">
        <v>0</v>
      </c>
      <c r="G871" s="15"/>
      <c r="H871" s="104">
        <v>0</v>
      </c>
      <c r="I871" s="104">
        <v>0</v>
      </c>
      <c r="J871" s="104">
        <v>0</v>
      </c>
      <c r="K871" s="104">
        <v>0</v>
      </c>
      <c r="L871" s="104">
        <v>0</v>
      </c>
      <c r="M871" s="104">
        <v>0</v>
      </c>
      <c r="N871" s="104">
        <v>0</v>
      </c>
      <c r="O871" s="104">
        <v>0</v>
      </c>
      <c r="P871" s="104">
        <v>0</v>
      </c>
      <c r="Q871" s="15"/>
      <c r="R871" s="15"/>
      <c r="S871" s="15"/>
      <c r="T871" s="15"/>
      <c r="U871" s="15"/>
      <c r="V871" s="121">
        <v>0</v>
      </c>
      <c r="X871" s="15"/>
      <c r="Y871" s="15"/>
      <c r="Z871" s="15"/>
      <c r="AA871" s="202"/>
      <c r="AB871" s="15"/>
      <c r="AC871" s="15"/>
      <c r="AD871" s="15"/>
      <c r="AE871" s="15"/>
      <c r="AF871" s="15"/>
      <c r="AG871" s="15"/>
      <c r="AH871" s="15"/>
      <c r="AI871" s="15"/>
      <c r="AJ871" s="15"/>
      <c r="AK871" s="15"/>
      <c r="AL871" s="15"/>
      <c r="AM871" s="15">
        <v>75</v>
      </c>
      <c r="AN871" s="15" t="s">
        <v>44</v>
      </c>
      <c r="AO871" s="15"/>
      <c r="AP871" s="15"/>
      <c r="AQ871" s="15"/>
      <c r="AR871" s="104">
        <v>0</v>
      </c>
      <c r="AS871" s="104">
        <v>0</v>
      </c>
      <c r="AT871" s="104">
        <v>0</v>
      </c>
      <c r="AU871" s="104">
        <v>0</v>
      </c>
      <c r="AV871" s="104">
        <v>0</v>
      </c>
      <c r="AW871" s="104">
        <v>0</v>
      </c>
      <c r="AX871" s="104">
        <v>0</v>
      </c>
      <c r="AY871" s="104">
        <v>0</v>
      </c>
      <c r="BE871" t="s">
        <v>44</v>
      </c>
      <c r="BG871" s="22">
        <v>0</v>
      </c>
      <c r="BH871" s="22">
        <v>0</v>
      </c>
      <c r="BI871" s="22">
        <v>0</v>
      </c>
      <c r="BJ871" s="22">
        <v>0</v>
      </c>
      <c r="BK871" s="22">
        <v>0</v>
      </c>
      <c r="BL871" s="22">
        <v>0</v>
      </c>
      <c r="BM871" s="22">
        <v>0</v>
      </c>
      <c r="BN871" s="22">
        <v>0</v>
      </c>
      <c r="BO871" s="22">
        <v>0</v>
      </c>
      <c r="BP871" s="22">
        <v>0</v>
      </c>
    </row>
    <row r="872" spans="1:68" x14ac:dyDescent="0.35">
      <c r="A872" s="96">
        <v>1</v>
      </c>
      <c r="B872" s="96">
        <v>1</v>
      </c>
      <c r="C872" s="96" t="s">
        <v>585</v>
      </c>
      <c r="E872" s="79" t="s">
        <v>7</v>
      </c>
      <c r="F872" s="88">
        <v>0.15188626389018584</v>
      </c>
      <c r="H872" s="22">
        <v>0</v>
      </c>
      <c r="I872" s="22">
        <v>240</v>
      </c>
      <c r="J872" s="22">
        <v>252</v>
      </c>
      <c r="K872" s="22">
        <v>264.59999999999997</v>
      </c>
      <c r="L872" s="22">
        <v>277.82999999999981</v>
      </c>
      <c r="M872" s="22">
        <v>291.72149999999999</v>
      </c>
      <c r="N872" s="22">
        <v>306.30757499999982</v>
      </c>
      <c r="O872" s="22">
        <v>306.30757499999982</v>
      </c>
      <c r="P872" s="22">
        <v>306.30757499999982</v>
      </c>
      <c r="S872" s="20">
        <v>284.7757499999999</v>
      </c>
      <c r="V872" s="121">
        <v>0</v>
      </c>
      <c r="AM872">
        <v>1</v>
      </c>
      <c r="AN872" t="s">
        <v>7</v>
      </c>
      <c r="AP872" s="22"/>
      <c r="AQ872" s="22">
        <v>0</v>
      </c>
      <c r="AR872" s="22">
        <v>240</v>
      </c>
      <c r="AS872" s="22">
        <v>252</v>
      </c>
      <c r="AT872" s="22">
        <v>264.59999999999997</v>
      </c>
      <c r="AU872" s="22">
        <v>277.82999999999981</v>
      </c>
      <c r="AV872" s="22">
        <v>291.72149999999999</v>
      </c>
      <c r="AW872" s="22">
        <v>306.30757499999982</v>
      </c>
      <c r="AX872" s="22">
        <v>306.30757499999982</v>
      </c>
      <c r="AY872" s="22">
        <v>306.30757499999982</v>
      </c>
      <c r="BE872" t="s">
        <v>7</v>
      </c>
      <c r="BH872" s="22">
        <v>0</v>
      </c>
      <c r="BI872" s="22">
        <v>240</v>
      </c>
      <c r="BJ872" s="22">
        <v>252</v>
      </c>
      <c r="BK872" s="22">
        <v>264.59999999999997</v>
      </c>
      <c r="BL872" s="22">
        <v>277.82999999999981</v>
      </c>
      <c r="BM872" s="22">
        <v>291.72149999999999</v>
      </c>
      <c r="BN872" s="22">
        <v>306.30757499999982</v>
      </c>
      <c r="BO872" s="22">
        <v>306.30757499999982</v>
      </c>
      <c r="BP872" s="22">
        <v>306.30757499999982</v>
      </c>
    </row>
    <row r="873" spans="1:68" x14ac:dyDescent="0.35">
      <c r="A873" s="96">
        <v>2</v>
      </c>
      <c r="B873" s="96">
        <v>1</v>
      </c>
      <c r="C873" s="96" t="s">
        <v>585</v>
      </c>
      <c r="E873" s="79" t="s">
        <v>7</v>
      </c>
      <c r="F873" s="88">
        <v>0.15188626389018584</v>
      </c>
      <c r="H873" s="22">
        <v>0</v>
      </c>
      <c r="I873" s="22">
        <v>0</v>
      </c>
      <c r="J873" s="22">
        <v>300</v>
      </c>
      <c r="K873" s="22">
        <v>315</v>
      </c>
      <c r="L873" s="22">
        <v>330.75</v>
      </c>
      <c r="M873" s="22">
        <v>347.28749999999997</v>
      </c>
      <c r="N873" s="22">
        <v>364.6518749999999</v>
      </c>
      <c r="O873" s="22">
        <v>382.88446874999983</v>
      </c>
      <c r="P873" s="22">
        <v>382.88446874999983</v>
      </c>
      <c r="S873" s="20">
        <v>339.01874999999995</v>
      </c>
      <c r="V873" s="121">
        <v>0</v>
      </c>
      <c r="AM873">
        <v>2</v>
      </c>
      <c r="AN873" t="s">
        <v>7</v>
      </c>
      <c r="AQ873" s="22">
        <v>0</v>
      </c>
      <c r="AR873" s="22">
        <v>0</v>
      </c>
      <c r="AS873" s="22">
        <v>300</v>
      </c>
      <c r="AT873" s="22">
        <v>315</v>
      </c>
      <c r="AU873" s="22">
        <v>330.75</v>
      </c>
      <c r="AV873" s="22">
        <v>347.28749999999997</v>
      </c>
      <c r="AW873" s="22">
        <v>364.6518749999999</v>
      </c>
      <c r="AX873" s="22">
        <v>382.88446874999983</v>
      </c>
      <c r="AY873" s="22">
        <v>382.88446874999983</v>
      </c>
      <c r="BE873" t="s">
        <v>7</v>
      </c>
      <c r="BH873" s="22">
        <v>0</v>
      </c>
      <c r="BI873" s="22">
        <v>0</v>
      </c>
      <c r="BJ873" s="22">
        <v>300</v>
      </c>
      <c r="BK873" s="22">
        <v>315</v>
      </c>
      <c r="BL873" s="22">
        <v>330.75</v>
      </c>
      <c r="BM873" s="22">
        <v>347.28749999999997</v>
      </c>
      <c r="BN873" s="22">
        <v>364.6518749999999</v>
      </c>
      <c r="BO873" s="22">
        <v>382.88446874999983</v>
      </c>
      <c r="BP873" s="22">
        <v>382.88446874999983</v>
      </c>
    </row>
    <row r="874" spans="1:68" x14ac:dyDescent="0.35">
      <c r="A874" s="96">
        <v>3</v>
      </c>
      <c r="B874" s="96">
        <v>1</v>
      </c>
      <c r="C874" s="96" t="s">
        <v>585</v>
      </c>
      <c r="E874" s="79" t="s">
        <v>7</v>
      </c>
      <c r="F874" s="88">
        <v>9.1886263890185838E-2</v>
      </c>
      <c r="H874" s="22">
        <v>0</v>
      </c>
      <c r="I874" s="22">
        <v>108</v>
      </c>
      <c r="J874" s="22">
        <v>111.23999999999995</v>
      </c>
      <c r="K874" s="22">
        <v>114.57719999999995</v>
      </c>
      <c r="L874" s="22">
        <v>118.01451600000009</v>
      </c>
      <c r="M874" s="22">
        <v>121.55495148000001</v>
      </c>
      <c r="N874" s="22">
        <v>125.20160002440001</v>
      </c>
      <c r="O874" s="22">
        <v>125.20160002440001</v>
      </c>
      <c r="P874" s="22">
        <v>125.20160002440001</v>
      </c>
      <c r="S874" s="20">
        <v>119.78473374000005</v>
      </c>
      <c r="V874" s="121">
        <v>0</v>
      </c>
      <c r="AM874">
        <v>3</v>
      </c>
      <c r="AN874" t="s">
        <v>7</v>
      </c>
      <c r="AQ874" s="22">
        <v>0</v>
      </c>
      <c r="AR874" s="22">
        <v>108</v>
      </c>
      <c r="AS874" s="22">
        <v>111.23999999999995</v>
      </c>
      <c r="AT874" s="22">
        <v>114.57719999999995</v>
      </c>
      <c r="AU874" s="22">
        <v>118.01451600000009</v>
      </c>
      <c r="AV874" s="22">
        <v>121.55495148000001</v>
      </c>
      <c r="AW874" s="22">
        <v>125.20160002440001</v>
      </c>
      <c r="AX874" s="22">
        <v>125.20160002440001</v>
      </c>
      <c r="AY874" s="22">
        <v>125.20160002440001</v>
      </c>
      <c r="BE874" t="s">
        <v>7</v>
      </c>
      <c r="BH874" s="22">
        <v>0</v>
      </c>
      <c r="BI874" s="22">
        <v>108</v>
      </c>
      <c r="BJ874" s="22">
        <v>111.23999999999995</v>
      </c>
      <c r="BK874" s="22">
        <v>114.57719999999995</v>
      </c>
      <c r="BL874" s="22">
        <v>118.01451600000009</v>
      </c>
      <c r="BM874" s="22">
        <v>121.55495148000001</v>
      </c>
      <c r="BN874" s="22">
        <v>125.20160002440001</v>
      </c>
      <c r="BO874" s="22">
        <v>125.20160002440001</v>
      </c>
      <c r="BP874" s="22">
        <v>125.20160002440001</v>
      </c>
    </row>
    <row r="875" spans="1:68" x14ac:dyDescent="0.35">
      <c r="A875" s="96">
        <v>4</v>
      </c>
      <c r="B875" s="96">
        <v>1</v>
      </c>
      <c r="C875" s="96" t="s">
        <v>585</v>
      </c>
      <c r="E875" s="79" t="s">
        <v>7</v>
      </c>
      <c r="F875" s="88">
        <v>0.14188626389018583</v>
      </c>
      <c r="H875" s="22">
        <v>0</v>
      </c>
      <c r="I875" s="22">
        <v>112</v>
      </c>
      <c r="J875" s="22">
        <v>112</v>
      </c>
      <c r="K875" s="22">
        <v>112</v>
      </c>
      <c r="L875" s="22">
        <v>112</v>
      </c>
      <c r="M875" s="22">
        <v>112</v>
      </c>
      <c r="N875" s="22">
        <v>112</v>
      </c>
      <c r="O875" s="22">
        <v>112</v>
      </c>
      <c r="P875" s="22">
        <v>112</v>
      </c>
      <c r="S875" s="20">
        <v>112</v>
      </c>
      <c r="V875" s="121">
        <v>0</v>
      </c>
      <c r="AM875">
        <v>4</v>
      </c>
      <c r="AN875" t="s">
        <v>7</v>
      </c>
      <c r="AQ875" s="22">
        <v>0</v>
      </c>
      <c r="AR875" s="22">
        <v>112</v>
      </c>
      <c r="AS875" s="22">
        <v>112</v>
      </c>
      <c r="AT875" s="22">
        <v>112</v>
      </c>
      <c r="AU875" s="22">
        <v>112</v>
      </c>
      <c r="AV875" s="22">
        <v>112</v>
      </c>
      <c r="AW875" s="22">
        <v>112</v>
      </c>
      <c r="AX875" s="22">
        <v>112</v>
      </c>
      <c r="AY875" s="22">
        <v>112</v>
      </c>
      <c r="BE875" t="s">
        <v>7</v>
      </c>
      <c r="BH875" s="22">
        <v>0</v>
      </c>
      <c r="BI875" s="22">
        <v>112</v>
      </c>
      <c r="BJ875" s="22">
        <v>112</v>
      </c>
      <c r="BK875" s="22">
        <v>112</v>
      </c>
      <c r="BL875" s="22">
        <v>112</v>
      </c>
      <c r="BM875" s="22">
        <v>112</v>
      </c>
      <c r="BN875" s="22">
        <v>112</v>
      </c>
      <c r="BO875" s="22">
        <v>112</v>
      </c>
      <c r="BP875" s="22">
        <v>112</v>
      </c>
    </row>
    <row r="876" spans="1:68" x14ac:dyDescent="0.35">
      <c r="A876" s="96">
        <v>5</v>
      </c>
      <c r="B876" s="96">
        <v>1</v>
      </c>
      <c r="C876" s="96" t="s">
        <v>585</v>
      </c>
      <c r="E876" s="79" t="s">
        <v>7</v>
      </c>
      <c r="F876" s="88">
        <v>9.1886263890185838E-2</v>
      </c>
      <c r="H876" s="22">
        <v>0</v>
      </c>
      <c r="I876" s="22">
        <v>135</v>
      </c>
      <c r="J876" s="22">
        <v>139.04999999999995</v>
      </c>
      <c r="K876" s="22">
        <v>143.22149999999999</v>
      </c>
      <c r="L876" s="22">
        <v>147.51814500000012</v>
      </c>
      <c r="M876" s="22">
        <v>151.94368934999997</v>
      </c>
      <c r="N876" s="22">
        <v>156.50200003049997</v>
      </c>
      <c r="O876" s="22">
        <v>156.50200003049997</v>
      </c>
      <c r="P876" s="22">
        <v>156.50200003049997</v>
      </c>
      <c r="S876" s="20">
        <v>149.73091717500006</v>
      </c>
      <c r="V876" s="121">
        <v>0</v>
      </c>
      <c r="AM876">
        <v>5</v>
      </c>
      <c r="AN876" t="s">
        <v>7</v>
      </c>
      <c r="AQ876" s="22">
        <v>0</v>
      </c>
      <c r="AR876" s="22">
        <v>135</v>
      </c>
      <c r="AS876" s="22">
        <v>139.04999999999995</v>
      </c>
      <c r="AT876" s="22">
        <v>143.22149999999999</v>
      </c>
      <c r="AU876" s="22">
        <v>147.51814500000012</v>
      </c>
      <c r="AV876" s="22">
        <v>151.94368934999997</v>
      </c>
      <c r="AW876" s="22">
        <v>156.50200003049997</v>
      </c>
      <c r="AX876" s="22">
        <v>156.50200003049997</v>
      </c>
      <c r="AY876" s="22">
        <v>156.50200003049997</v>
      </c>
      <c r="BE876" t="s">
        <v>7</v>
      </c>
      <c r="BH876" s="22">
        <v>0</v>
      </c>
      <c r="BI876" s="22">
        <v>135</v>
      </c>
      <c r="BJ876" s="22">
        <v>139.04999999999995</v>
      </c>
      <c r="BK876" s="22">
        <v>143.22149999999999</v>
      </c>
      <c r="BL876" s="22">
        <v>147.51814500000012</v>
      </c>
      <c r="BM876" s="22">
        <v>151.94368934999997</v>
      </c>
      <c r="BN876" s="22">
        <v>156.50200003049997</v>
      </c>
      <c r="BO876" s="22">
        <v>156.50200003049997</v>
      </c>
      <c r="BP876" s="22">
        <v>156.50200003049997</v>
      </c>
    </row>
    <row r="877" spans="1:68" x14ac:dyDescent="0.35">
      <c r="A877" s="96">
        <v>6</v>
      </c>
      <c r="B877" s="96">
        <v>1</v>
      </c>
      <c r="C877" s="96" t="s">
        <v>529</v>
      </c>
      <c r="E877" s="79" t="s">
        <v>7</v>
      </c>
      <c r="F877" s="88">
        <v>9.1886263890185838E-2</v>
      </c>
      <c r="H877" s="22">
        <v>0</v>
      </c>
      <c r="I877" s="22">
        <v>0</v>
      </c>
      <c r="J877" s="22">
        <v>0</v>
      </c>
      <c r="K877" s="22">
        <v>0</v>
      </c>
      <c r="L877" s="22">
        <v>0</v>
      </c>
      <c r="M877" s="22">
        <v>0</v>
      </c>
      <c r="N877" s="22">
        <v>0</v>
      </c>
      <c r="O877" s="22">
        <v>0</v>
      </c>
      <c r="P877" s="22">
        <v>0</v>
      </c>
      <c r="S877" s="20">
        <v>0</v>
      </c>
      <c r="V877" s="121">
        <v>0</v>
      </c>
      <c r="AM877">
        <v>6</v>
      </c>
      <c r="AN877" t="s">
        <v>7</v>
      </c>
      <c r="AQ877" s="22">
        <v>0</v>
      </c>
      <c r="AR877" s="22">
        <v>0</v>
      </c>
      <c r="AS877" s="22">
        <v>0</v>
      </c>
      <c r="AT877" s="22">
        <v>0</v>
      </c>
      <c r="AU877" s="22">
        <v>0</v>
      </c>
      <c r="AV877" s="22">
        <v>0</v>
      </c>
      <c r="AW877" s="22">
        <v>0</v>
      </c>
      <c r="AX877" s="22">
        <v>0</v>
      </c>
      <c r="AY877" s="22">
        <v>0</v>
      </c>
      <c r="BE877" t="s">
        <v>7</v>
      </c>
      <c r="BH877" s="22">
        <v>0</v>
      </c>
      <c r="BI877" s="22">
        <v>0</v>
      </c>
      <c r="BJ877" s="22">
        <v>0</v>
      </c>
      <c r="BK877" s="22">
        <v>0</v>
      </c>
      <c r="BL877" s="22">
        <v>0</v>
      </c>
      <c r="BM877" s="22">
        <v>0</v>
      </c>
      <c r="BN877" s="22">
        <v>0</v>
      </c>
      <c r="BO877" s="22">
        <v>0</v>
      </c>
      <c r="BP877" s="22">
        <v>0</v>
      </c>
    </row>
    <row r="878" spans="1:68" x14ac:dyDescent="0.35">
      <c r="A878" s="96">
        <v>7</v>
      </c>
      <c r="B878" s="96">
        <v>1</v>
      </c>
      <c r="C878" s="96" t="s">
        <v>235</v>
      </c>
      <c r="E878" s="79" t="s">
        <v>7</v>
      </c>
      <c r="F878" s="88">
        <v>0.14188626389018583</v>
      </c>
      <c r="H878" s="22">
        <v>0</v>
      </c>
      <c r="I878" s="22">
        <v>0</v>
      </c>
      <c r="J878" s="22">
        <v>0</v>
      </c>
      <c r="K878" s="22">
        <v>0</v>
      </c>
      <c r="L878" s="22">
        <v>0</v>
      </c>
      <c r="M878" s="22">
        <v>0</v>
      </c>
      <c r="N878" s="22">
        <v>0</v>
      </c>
      <c r="O878" s="22">
        <v>0</v>
      </c>
      <c r="P878" s="22">
        <v>0</v>
      </c>
      <c r="S878" s="20">
        <v>0</v>
      </c>
      <c r="V878" s="121">
        <v>0</v>
      </c>
      <c r="AM878">
        <v>7</v>
      </c>
      <c r="AN878" t="s">
        <v>7</v>
      </c>
      <c r="AQ878" s="22">
        <v>0</v>
      </c>
      <c r="AR878" s="22">
        <v>0</v>
      </c>
      <c r="AS878" s="22">
        <v>0</v>
      </c>
      <c r="AT878" s="22">
        <v>0</v>
      </c>
      <c r="AU878" s="22">
        <v>0</v>
      </c>
      <c r="AV878" s="22">
        <v>0</v>
      </c>
      <c r="AW878" s="22">
        <v>0</v>
      </c>
      <c r="AX878" s="22">
        <v>0</v>
      </c>
      <c r="AY878" s="22">
        <v>0</v>
      </c>
      <c r="BE878" t="s">
        <v>7</v>
      </c>
      <c r="BH878" s="22">
        <v>0</v>
      </c>
      <c r="BI878" s="22">
        <v>0</v>
      </c>
      <c r="BJ878" s="22">
        <v>0</v>
      </c>
      <c r="BK878" s="22">
        <v>0</v>
      </c>
      <c r="BL878" s="22">
        <v>0</v>
      </c>
      <c r="BM878" s="22">
        <v>0</v>
      </c>
      <c r="BN878" s="22">
        <v>0</v>
      </c>
      <c r="BO878" s="22">
        <v>0</v>
      </c>
      <c r="BP878" s="22">
        <v>0</v>
      </c>
    </row>
    <row r="879" spans="1:68" x14ac:dyDescent="0.35">
      <c r="A879" s="96">
        <v>8</v>
      </c>
      <c r="B879" s="96">
        <v>1</v>
      </c>
      <c r="C879" s="96" t="s">
        <v>234</v>
      </c>
      <c r="E879" s="79" t="s">
        <v>7</v>
      </c>
      <c r="F879" s="88">
        <v>0.10188626389018582</v>
      </c>
      <c r="H879" s="22">
        <v>0</v>
      </c>
      <c r="I879" s="22">
        <v>0</v>
      </c>
      <c r="J879" s="22">
        <v>0</v>
      </c>
      <c r="K879" s="22">
        <v>0</v>
      </c>
      <c r="L879" s="22">
        <v>0</v>
      </c>
      <c r="M879" s="22">
        <v>0</v>
      </c>
      <c r="N879" s="22">
        <v>0</v>
      </c>
      <c r="O879" s="22">
        <v>0</v>
      </c>
      <c r="P879" s="22">
        <v>0</v>
      </c>
      <c r="S879" s="20">
        <v>0</v>
      </c>
      <c r="V879" s="121">
        <v>0</v>
      </c>
      <c r="AM879">
        <v>8</v>
      </c>
      <c r="AN879" t="s">
        <v>7</v>
      </c>
      <c r="AQ879" s="22">
        <v>0</v>
      </c>
      <c r="AR879" s="22">
        <v>0</v>
      </c>
      <c r="AS879" s="22">
        <v>0</v>
      </c>
      <c r="AT879" s="22">
        <v>0</v>
      </c>
      <c r="AU879" s="22">
        <v>0</v>
      </c>
      <c r="AV879" s="22">
        <v>0</v>
      </c>
      <c r="AW879" s="22">
        <v>0</v>
      </c>
      <c r="AX879" s="22">
        <v>0</v>
      </c>
      <c r="AY879" s="22">
        <v>0</v>
      </c>
      <c r="BE879" t="s">
        <v>7</v>
      </c>
      <c r="BH879" s="22">
        <v>0</v>
      </c>
      <c r="BI879" s="22">
        <v>0</v>
      </c>
      <c r="BJ879" s="22">
        <v>0</v>
      </c>
      <c r="BK879" s="22">
        <v>0</v>
      </c>
      <c r="BL879" s="22">
        <v>0</v>
      </c>
      <c r="BM879" s="22">
        <v>0</v>
      </c>
      <c r="BN879" s="22">
        <v>0</v>
      </c>
      <c r="BO879" s="22">
        <v>0</v>
      </c>
      <c r="BP879" s="22">
        <v>0</v>
      </c>
    </row>
    <row r="880" spans="1:68" x14ac:dyDescent="0.35">
      <c r="A880" s="96">
        <v>9</v>
      </c>
      <c r="B880" s="96">
        <v>1</v>
      </c>
      <c r="C880" s="96" t="s">
        <v>529</v>
      </c>
      <c r="E880" s="79" t="s">
        <v>7</v>
      </c>
      <c r="F880" s="88">
        <v>9.1886263890185838E-2</v>
      </c>
      <c r="H880" s="22">
        <v>0</v>
      </c>
      <c r="I880" s="22">
        <v>0</v>
      </c>
      <c r="J880" s="22">
        <v>0</v>
      </c>
      <c r="K880" s="22">
        <v>0</v>
      </c>
      <c r="L880" s="22">
        <v>0</v>
      </c>
      <c r="M880" s="22">
        <v>0</v>
      </c>
      <c r="N880" s="22">
        <v>0</v>
      </c>
      <c r="O880" s="22">
        <v>0</v>
      </c>
      <c r="P880" s="22">
        <v>0</v>
      </c>
      <c r="S880" s="20">
        <v>0</v>
      </c>
      <c r="V880" s="121">
        <v>0</v>
      </c>
      <c r="AM880">
        <v>9</v>
      </c>
      <c r="AN880" t="s">
        <v>7</v>
      </c>
      <c r="AQ880" s="22">
        <v>0</v>
      </c>
      <c r="AR880" s="22">
        <v>0</v>
      </c>
      <c r="AS880" s="22">
        <v>0</v>
      </c>
      <c r="AT880" s="22">
        <v>0</v>
      </c>
      <c r="AU880" s="22">
        <v>0</v>
      </c>
      <c r="AV880" s="22">
        <v>0</v>
      </c>
      <c r="AW880" s="22">
        <v>0</v>
      </c>
      <c r="AX880" s="22">
        <v>0</v>
      </c>
      <c r="AY880" s="22">
        <v>0</v>
      </c>
      <c r="BE880" t="s">
        <v>7</v>
      </c>
      <c r="BH880" s="22">
        <v>0</v>
      </c>
      <c r="BI880" s="22">
        <v>0</v>
      </c>
      <c r="BJ880" s="22">
        <v>0</v>
      </c>
      <c r="BK880" s="22">
        <v>0</v>
      </c>
      <c r="BL880" s="22">
        <v>0</v>
      </c>
      <c r="BM880" s="22">
        <v>0</v>
      </c>
      <c r="BN880" s="22">
        <v>0</v>
      </c>
      <c r="BO880" s="22">
        <v>0</v>
      </c>
      <c r="BP880" s="22">
        <v>0</v>
      </c>
    </row>
    <row r="881" spans="1:68" x14ac:dyDescent="0.35">
      <c r="A881" s="96">
        <v>10</v>
      </c>
      <c r="B881" s="96">
        <v>1</v>
      </c>
      <c r="C881" s="96" t="s">
        <v>235</v>
      </c>
      <c r="E881" s="79" t="s">
        <v>7</v>
      </c>
      <c r="F881" s="88">
        <v>0.15188626389018584</v>
      </c>
      <c r="H881" s="22">
        <v>0</v>
      </c>
      <c r="I881" s="22">
        <v>0</v>
      </c>
      <c r="J881" s="22">
        <v>0</v>
      </c>
      <c r="K881" s="22">
        <v>0</v>
      </c>
      <c r="L881" s="22">
        <v>0</v>
      </c>
      <c r="M881" s="22">
        <v>0</v>
      </c>
      <c r="N881" s="22">
        <v>0</v>
      </c>
      <c r="O881" s="22">
        <v>0</v>
      </c>
      <c r="P881" s="22">
        <v>0</v>
      </c>
      <c r="S881" s="20">
        <v>0</v>
      </c>
      <c r="V881" s="121">
        <v>0</v>
      </c>
      <c r="AM881">
        <v>10</v>
      </c>
      <c r="AN881" t="s">
        <v>7</v>
      </c>
      <c r="AQ881" s="22">
        <v>0</v>
      </c>
      <c r="AR881" s="22">
        <v>0</v>
      </c>
      <c r="AS881" s="22">
        <v>0</v>
      </c>
      <c r="AT881" s="22">
        <v>0</v>
      </c>
      <c r="AU881" s="22">
        <v>0</v>
      </c>
      <c r="AV881" s="22">
        <v>0</v>
      </c>
      <c r="AW881" s="22">
        <v>0</v>
      </c>
      <c r="AX881" s="22">
        <v>0</v>
      </c>
      <c r="AY881" s="22">
        <v>0</v>
      </c>
      <c r="BE881" t="s">
        <v>7</v>
      </c>
      <c r="BH881" s="22">
        <v>0</v>
      </c>
      <c r="BI881" s="22">
        <v>0</v>
      </c>
      <c r="BJ881" s="22">
        <v>0</v>
      </c>
      <c r="BK881" s="22">
        <v>0</v>
      </c>
      <c r="BL881" s="22">
        <v>0</v>
      </c>
      <c r="BM881" s="22">
        <v>0</v>
      </c>
      <c r="BN881" s="22">
        <v>0</v>
      </c>
      <c r="BO881" s="22">
        <v>0</v>
      </c>
      <c r="BP881" s="22">
        <v>0</v>
      </c>
    </row>
    <row r="882" spans="1:68" x14ac:dyDescent="0.35">
      <c r="A882" s="96">
        <v>11</v>
      </c>
      <c r="B882" s="96">
        <v>1</v>
      </c>
      <c r="C882" s="96" t="s">
        <v>251</v>
      </c>
      <c r="E882" s="79" t="s">
        <v>7</v>
      </c>
      <c r="F882" s="88">
        <v>9.1886263890185838E-2</v>
      </c>
      <c r="H882" s="22">
        <v>0</v>
      </c>
      <c r="I882" s="22">
        <v>0</v>
      </c>
      <c r="J882" s="22">
        <v>0</v>
      </c>
      <c r="K882" s="22">
        <v>0</v>
      </c>
      <c r="L882" s="22">
        <v>0</v>
      </c>
      <c r="M882" s="22">
        <v>0</v>
      </c>
      <c r="N882" s="22">
        <v>0</v>
      </c>
      <c r="O882" s="22">
        <v>0</v>
      </c>
      <c r="P882" s="22">
        <v>0</v>
      </c>
      <c r="S882" s="20">
        <v>0</v>
      </c>
      <c r="V882" s="121">
        <v>0</v>
      </c>
      <c r="AM882">
        <v>11</v>
      </c>
      <c r="AN882" t="s">
        <v>7</v>
      </c>
      <c r="AQ882" s="22">
        <v>0</v>
      </c>
      <c r="AR882" s="22">
        <v>0</v>
      </c>
      <c r="AS882" s="22">
        <v>0</v>
      </c>
      <c r="AT882" s="22">
        <v>0</v>
      </c>
      <c r="AU882" s="22">
        <v>0</v>
      </c>
      <c r="AV882" s="22">
        <v>0</v>
      </c>
      <c r="AW882" s="22">
        <v>0</v>
      </c>
      <c r="AX882" s="22">
        <v>0</v>
      </c>
      <c r="AY882" s="22">
        <v>0</v>
      </c>
      <c r="BE882" t="s">
        <v>7</v>
      </c>
      <c r="BH882" s="22">
        <v>0</v>
      </c>
      <c r="BI882" s="22">
        <v>0</v>
      </c>
      <c r="BJ882" s="22">
        <v>0</v>
      </c>
      <c r="BK882" s="22">
        <v>0</v>
      </c>
      <c r="BL882" s="22">
        <v>0</v>
      </c>
      <c r="BM882" s="22">
        <v>0</v>
      </c>
      <c r="BN882" s="22">
        <v>0</v>
      </c>
      <c r="BO882" s="22">
        <v>0</v>
      </c>
      <c r="BP882" s="22">
        <v>0</v>
      </c>
    </row>
    <row r="883" spans="1:68" x14ac:dyDescent="0.35">
      <c r="A883" s="96">
        <v>12</v>
      </c>
      <c r="B883" s="96">
        <v>1</v>
      </c>
      <c r="C883" s="96" t="s">
        <v>234</v>
      </c>
      <c r="E883" s="79" t="s">
        <v>7</v>
      </c>
      <c r="F883" s="88">
        <v>9.1886263890185838E-2</v>
      </c>
      <c r="H883" s="22">
        <v>0</v>
      </c>
      <c r="I883" s="22">
        <v>0</v>
      </c>
      <c r="J883" s="22">
        <v>0</v>
      </c>
      <c r="K883" s="22">
        <v>0</v>
      </c>
      <c r="L883" s="22">
        <v>0</v>
      </c>
      <c r="M883" s="22">
        <v>0</v>
      </c>
      <c r="N883" s="22">
        <v>0</v>
      </c>
      <c r="O883" s="22">
        <v>0</v>
      </c>
      <c r="P883" s="22">
        <v>0</v>
      </c>
      <c r="S883" s="20">
        <v>0</v>
      </c>
      <c r="V883" s="121">
        <v>0</v>
      </c>
      <c r="AM883">
        <v>12</v>
      </c>
      <c r="AN883" t="s">
        <v>7</v>
      </c>
      <c r="AQ883" s="22">
        <v>0</v>
      </c>
      <c r="AR883" s="22">
        <v>0</v>
      </c>
      <c r="AS883" s="22">
        <v>0</v>
      </c>
      <c r="AT883" s="22">
        <v>0</v>
      </c>
      <c r="AU883" s="22">
        <v>0</v>
      </c>
      <c r="AV883" s="22">
        <v>0</v>
      </c>
      <c r="AW883" s="22">
        <v>0</v>
      </c>
      <c r="AX883" s="22">
        <v>0</v>
      </c>
      <c r="AY883" s="22">
        <v>0</v>
      </c>
      <c r="BE883" t="s">
        <v>7</v>
      </c>
      <c r="BH883" s="22">
        <v>0</v>
      </c>
      <c r="BI883" s="22">
        <v>0</v>
      </c>
      <c r="BJ883" s="22">
        <v>0</v>
      </c>
      <c r="BK883" s="22">
        <v>0</v>
      </c>
      <c r="BL883" s="22">
        <v>0</v>
      </c>
      <c r="BM883" s="22">
        <v>0</v>
      </c>
      <c r="BN883" s="22">
        <v>0</v>
      </c>
      <c r="BO883" s="22">
        <v>0</v>
      </c>
      <c r="BP883" s="22">
        <v>0</v>
      </c>
    </row>
    <row r="884" spans="1:68" x14ac:dyDescent="0.35">
      <c r="A884" s="96">
        <v>13</v>
      </c>
      <c r="B884" s="96">
        <v>1</v>
      </c>
      <c r="C884" s="96" t="s">
        <v>251</v>
      </c>
      <c r="E884" s="79" t="s">
        <v>7</v>
      </c>
      <c r="F884" s="88">
        <v>9.1886263890185838E-2</v>
      </c>
      <c r="H884" s="22">
        <v>0</v>
      </c>
      <c r="I884" s="22">
        <v>0</v>
      </c>
      <c r="J884" s="22">
        <v>0</v>
      </c>
      <c r="K884" s="22">
        <v>0</v>
      </c>
      <c r="L884" s="22">
        <v>0</v>
      </c>
      <c r="M884" s="22">
        <v>0</v>
      </c>
      <c r="N884" s="22">
        <v>0</v>
      </c>
      <c r="O884" s="22">
        <v>0</v>
      </c>
      <c r="P884" s="22">
        <v>0</v>
      </c>
      <c r="S884" s="20">
        <v>0</v>
      </c>
      <c r="V884" s="121">
        <v>0</v>
      </c>
      <c r="AM884">
        <v>13</v>
      </c>
      <c r="AN884" t="s">
        <v>7</v>
      </c>
      <c r="AQ884" s="22">
        <v>0</v>
      </c>
      <c r="AR884" s="22">
        <v>0</v>
      </c>
      <c r="AS884" s="22">
        <v>0</v>
      </c>
      <c r="AT884" s="22">
        <v>0</v>
      </c>
      <c r="AU884" s="22">
        <v>0</v>
      </c>
      <c r="AV884" s="22">
        <v>0</v>
      </c>
      <c r="AW884" s="22">
        <v>0</v>
      </c>
      <c r="AX884" s="22">
        <v>0</v>
      </c>
      <c r="AY884" s="22">
        <v>0</v>
      </c>
      <c r="BE884" t="s">
        <v>7</v>
      </c>
      <c r="BH884" s="22">
        <v>0</v>
      </c>
      <c r="BI884" s="22">
        <v>0</v>
      </c>
      <c r="BJ884" s="22">
        <v>0</v>
      </c>
      <c r="BK884" s="22">
        <v>0</v>
      </c>
      <c r="BL884" s="22">
        <v>0</v>
      </c>
      <c r="BM884" s="22">
        <v>0</v>
      </c>
      <c r="BN884" s="22">
        <v>0</v>
      </c>
      <c r="BO884" s="22">
        <v>0</v>
      </c>
      <c r="BP884" s="22">
        <v>0</v>
      </c>
    </row>
    <row r="885" spans="1:68" x14ac:dyDescent="0.35">
      <c r="A885" s="96">
        <v>14</v>
      </c>
      <c r="B885" s="96">
        <v>1</v>
      </c>
      <c r="C885" s="96" t="s">
        <v>251</v>
      </c>
      <c r="E885" s="79" t="s">
        <v>7</v>
      </c>
      <c r="F885" s="88">
        <v>9.1886263890185838E-2</v>
      </c>
      <c r="H885" s="22">
        <v>0</v>
      </c>
      <c r="I885" s="22">
        <v>0</v>
      </c>
      <c r="J885" s="22">
        <v>0</v>
      </c>
      <c r="K885" s="22">
        <v>0</v>
      </c>
      <c r="L885" s="22">
        <v>0</v>
      </c>
      <c r="M885" s="22">
        <v>0</v>
      </c>
      <c r="N885" s="22">
        <v>0</v>
      </c>
      <c r="O885" s="22">
        <v>0</v>
      </c>
      <c r="P885" s="22">
        <v>0</v>
      </c>
      <c r="S885" s="20">
        <v>0</v>
      </c>
      <c r="V885" s="121">
        <v>0</v>
      </c>
      <c r="AM885">
        <v>14</v>
      </c>
      <c r="AN885" t="s">
        <v>7</v>
      </c>
      <c r="AQ885" s="22">
        <v>0</v>
      </c>
      <c r="AR885" s="22">
        <v>0</v>
      </c>
      <c r="AS885" s="22">
        <v>0</v>
      </c>
      <c r="AT885" s="22">
        <v>0</v>
      </c>
      <c r="AU885" s="22">
        <v>0</v>
      </c>
      <c r="AV885" s="22">
        <v>0</v>
      </c>
      <c r="AW885" s="22">
        <v>0</v>
      </c>
      <c r="AX885" s="22">
        <v>0</v>
      </c>
      <c r="AY885" s="22">
        <v>0</v>
      </c>
      <c r="BE885" t="s">
        <v>7</v>
      </c>
      <c r="BH885" s="22">
        <v>0</v>
      </c>
      <c r="BI885" s="22">
        <v>0</v>
      </c>
      <c r="BJ885" s="22">
        <v>0</v>
      </c>
      <c r="BK885" s="22">
        <v>0</v>
      </c>
      <c r="BL885" s="22">
        <v>0</v>
      </c>
      <c r="BM885" s="22">
        <v>0</v>
      </c>
      <c r="BN885" s="22">
        <v>0</v>
      </c>
      <c r="BO885" s="22">
        <v>0</v>
      </c>
      <c r="BP885" s="22">
        <v>0</v>
      </c>
    </row>
    <row r="886" spans="1:68" x14ac:dyDescent="0.35">
      <c r="A886" s="96">
        <v>15</v>
      </c>
      <c r="B886" s="96">
        <v>1</v>
      </c>
      <c r="C886" s="96" t="s">
        <v>235</v>
      </c>
      <c r="E886" s="79" t="s">
        <v>7</v>
      </c>
      <c r="F886" s="88">
        <v>9.1886263890185838E-2</v>
      </c>
      <c r="H886" s="22">
        <v>0</v>
      </c>
      <c r="I886" s="22">
        <v>0</v>
      </c>
      <c r="J886" s="22">
        <v>0</v>
      </c>
      <c r="K886" s="22">
        <v>0</v>
      </c>
      <c r="L886" s="22">
        <v>0</v>
      </c>
      <c r="M886" s="22">
        <v>0</v>
      </c>
      <c r="N886" s="22">
        <v>0</v>
      </c>
      <c r="O886" s="22">
        <v>0</v>
      </c>
      <c r="P886" s="22">
        <v>0</v>
      </c>
      <c r="S886" s="20">
        <v>0</v>
      </c>
      <c r="V886" s="121">
        <v>0</v>
      </c>
      <c r="AM886">
        <v>15</v>
      </c>
      <c r="AN886" t="s">
        <v>7</v>
      </c>
      <c r="AQ886" s="22">
        <v>0</v>
      </c>
      <c r="AR886" s="22">
        <v>0</v>
      </c>
      <c r="AS886" s="22">
        <v>0</v>
      </c>
      <c r="AT886" s="22">
        <v>0</v>
      </c>
      <c r="AU886" s="22">
        <v>0</v>
      </c>
      <c r="AV886" s="22">
        <v>0</v>
      </c>
      <c r="AW886" s="22">
        <v>0</v>
      </c>
      <c r="AX886" s="22">
        <v>0</v>
      </c>
      <c r="AY886" s="22">
        <v>0</v>
      </c>
      <c r="BE886" t="s">
        <v>7</v>
      </c>
      <c r="BH886" s="22">
        <v>0</v>
      </c>
      <c r="BI886" s="22">
        <v>0</v>
      </c>
      <c r="BJ886" s="22">
        <v>0</v>
      </c>
      <c r="BK886" s="22">
        <v>0</v>
      </c>
      <c r="BL886" s="22">
        <v>0</v>
      </c>
      <c r="BM886" s="22">
        <v>0</v>
      </c>
      <c r="BN886" s="22">
        <v>0</v>
      </c>
      <c r="BO886" s="22">
        <v>0</v>
      </c>
      <c r="BP886" s="22">
        <v>0</v>
      </c>
    </row>
    <row r="887" spans="1:68" x14ac:dyDescent="0.35">
      <c r="A887" s="96">
        <v>16</v>
      </c>
      <c r="B887" s="96">
        <v>2</v>
      </c>
      <c r="C887" s="96" t="s">
        <v>585</v>
      </c>
      <c r="E887" s="79" t="s">
        <v>7</v>
      </c>
      <c r="F887" s="88">
        <v>0.14188626389018583</v>
      </c>
      <c r="H887" s="22">
        <v>0</v>
      </c>
      <c r="I887" s="22">
        <v>0</v>
      </c>
      <c r="J887" s="22">
        <v>112</v>
      </c>
      <c r="K887" s="22">
        <v>112</v>
      </c>
      <c r="L887" s="22">
        <v>112</v>
      </c>
      <c r="M887" s="22">
        <v>112</v>
      </c>
      <c r="N887" s="22">
        <v>112</v>
      </c>
      <c r="O887" s="22">
        <v>112</v>
      </c>
      <c r="P887" s="22">
        <v>112</v>
      </c>
      <c r="S887" s="20">
        <v>112</v>
      </c>
      <c r="V887" s="121">
        <v>0</v>
      </c>
      <c r="AM887">
        <v>16</v>
      </c>
      <c r="AN887" t="s">
        <v>7</v>
      </c>
      <c r="AQ887" s="22">
        <v>0</v>
      </c>
      <c r="AR887" s="22">
        <v>0</v>
      </c>
      <c r="AS887" s="22">
        <v>112</v>
      </c>
      <c r="AT887" s="22">
        <v>112</v>
      </c>
      <c r="AU887" s="22">
        <v>112</v>
      </c>
      <c r="AV887" s="22">
        <v>112</v>
      </c>
      <c r="AW887" s="22">
        <v>112</v>
      </c>
      <c r="AX887" s="22">
        <v>112</v>
      </c>
      <c r="AY887" s="22">
        <v>112</v>
      </c>
      <c r="BE887" t="s">
        <v>7</v>
      </c>
      <c r="BH887" s="22">
        <v>0</v>
      </c>
      <c r="BI887" s="22">
        <v>0</v>
      </c>
      <c r="BJ887" s="22">
        <v>112</v>
      </c>
      <c r="BK887" s="22">
        <v>112</v>
      </c>
      <c r="BL887" s="22">
        <v>112</v>
      </c>
      <c r="BM887" s="22">
        <v>112</v>
      </c>
      <c r="BN887" s="22">
        <v>112</v>
      </c>
      <c r="BO887" s="22">
        <v>112</v>
      </c>
      <c r="BP887" s="22">
        <v>112</v>
      </c>
    </row>
    <row r="888" spans="1:68" x14ac:dyDescent="0.35">
      <c r="A888" s="96">
        <v>17</v>
      </c>
      <c r="B888" s="96">
        <v>2</v>
      </c>
      <c r="C888" s="96" t="s">
        <v>585</v>
      </c>
      <c r="E888" s="79" t="s">
        <v>7</v>
      </c>
      <c r="F888" s="88">
        <v>0.10188626389018582</v>
      </c>
      <c r="H888" s="22">
        <v>0</v>
      </c>
      <c r="I888" s="22">
        <v>0</v>
      </c>
      <c r="J888" s="22">
        <v>160</v>
      </c>
      <c r="K888" s="22">
        <v>160</v>
      </c>
      <c r="L888" s="22">
        <v>160</v>
      </c>
      <c r="M888" s="22">
        <v>160</v>
      </c>
      <c r="N888" s="22">
        <v>160</v>
      </c>
      <c r="O888" s="22">
        <v>160</v>
      </c>
      <c r="P888" s="22">
        <v>160</v>
      </c>
      <c r="S888" s="20">
        <v>160</v>
      </c>
      <c r="V888" s="121">
        <v>0</v>
      </c>
      <c r="AM888">
        <v>17</v>
      </c>
      <c r="AN888" t="s">
        <v>7</v>
      </c>
      <c r="AQ888" s="22">
        <v>0</v>
      </c>
      <c r="AR888" s="22">
        <v>0</v>
      </c>
      <c r="AS888" s="22">
        <v>160</v>
      </c>
      <c r="AT888" s="22">
        <v>160</v>
      </c>
      <c r="AU888" s="22">
        <v>160</v>
      </c>
      <c r="AV888" s="22">
        <v>160</v>
      </c>
      <c r="AW888" s="22">
        <v>160</v>
      </c>
      <c r="AX888" s="22">
        <v>160</v>
      </c>
      <c r="AY888" s="22">
        <v>160</v>
      </c>
      <c r="BE888" t="s">
        <v>7</v>
      </c>
      <c r="BH888" s="22">
        <v>0</v>
      </c>
      <c r="BI888" s="22">
        <v>0</v>
      </c>
      <c r="BJ888" s="22">
        <v>160</v>
      </c>
      <c r="BK888" s="22">
        <v>160</v>
      </c>
      <c r="BL888" s="22">
        <v>160</v>
      </c>
      <c r="BM888" s="22">
        <v>160</v>
      </c>
      <c r="BN888" s="22">
        <v>160</v>
      </c>
      <c r="BO888" s="22">
        <v>160</v>
      </c>
      <c r="BP888" s="22">
        <v>160</v>
      </c>
    </row>
    <row r="889" spans="1:68" x14ac:dyDescent="0.35">
      <c r="A889" s="96">
        <v>18</v>
      </c>
      <c r="B889" s="96">
        <v>2</v>
      </c>
      <c r="C889" s="96" t="s">
        <v>584</v>
      </c>
      <c r="E889" s="79" t="s">
        <v>7</v>
      </c>
      <c r="F889" s="88">
        <v>0.14188626389018583</v>
      </c>
      <c r="H889" s="22">
        <v>0</v>
      </c>
      <c r="I889" s="22">
        <v>300</v>
      </c>
      <c r="J889" s="22">
        <v>330</v>
      </c>
      <c r="K889" s="22">
        <v>363</v>
      </c>
      <c r="L889" s="22">
        <v>399.30000000000007</v>
      </c>
      <c r="M889" s="22">
        <v>439.2299999999999</v>
      </c>
      <c r="N889" s="22">
        <v>483.15299999999968</v>
      </c>
      <c r="O889" s="22">
        <v>483.15299999999968</v>
      </c>
      <c r="P889" s="22">
        <v>483.15299999999968</v>
      </c>
      <c r="S889" s="20">
        <v>419.26499999999999</v>
      </c>
      <c r="V889" s="121">
        <v>0</v>
      </c>
      <c r="AM889">
        <v>18</v>
      </c>
      <c r="AN889" t="s">
        <v>7</v>
      </c>
      <c r="AQ889" s="22">
        <v>0</v>
      </c>
      <c r="AR889" s="22">
        <v>300</v>
      </c>
      <c r="AS889" s="22">
        <v>330</v>
      </c>
      <c r="AT889" s="22">
        <v>363</v>
      </c>
      <c r="AU889" s="22">
        <v>399.30000000000007</v>
      </c>
      <c r="AV889" s="22">
        <v>439.2299999999999</v>
      </c>
      <c r="AW889" s="22">
        <v>483.15299999999968</v>
      </c>
      <c r="AX889" s="22">
        <v>483.15299999999968</v>
      </c>
      <c r="AY889" s="22">
        <v>483.15299999999968</v>
      </c>
      <c r="BE889" t="s">
        <v>7</v>
      </c>
      <c r="BH889" s="22">
        <v>0</v>
      </c>
      <c r="BI889" s="22">
        <v>300</v>
      </c>
      <c r="BJ889" s="22">
        <v>330</v>
      </c>
      <c r="BK889" s="22">
        <v>363</v>
      </c>
      <c r="BL889" s="22">
        <v>399.30000000000007</v>
      </c>
      <c r="BM889" s="22">
        <v>439.2299999999999</v>
      </c>
      <c r="BN889" s="22">
        <v>483.15299999999968</v>
      </c>
      <c r="BO889" s="22">
        <v>483.15299999999968</v>
      </c>
      <c r="BP889" s="22">
        <v>483.15299999999968</v>
      </c>
    </row>
    <row r="890" spans="1:68" x14ac:dyDescent="0.35">
      <c r="A890" s="96">
        <v>19</v>
      </c>
      <c r="B890" s="96">
        <v>2</v>
      </c>
      <c r="C890" s="96" t="s">
        <v>585</v>
      </c>
      <c r="E890" s="79" t="s">
        <v>7</v>
      </c>
      <c r="F890" s="88">
        <v>0.14188626389018583</v>
      </c>
      <c r="H890" s="22">
        <v>0</v>
      </c>
      <c r="I890" s="22">
        <v>0</v>
      </c>
      <c r="J890" s="22">
        <v>112</v>
      </c>
      <c r="K890" s="22">
        <v>112</v>
      </c>
      <c r="L890" s="22">
        <v>112</v>
      </c>
      <c r="M890" s="22">
        <v>112</v>
      </c>
      <c r="N890" s="22">
        <v>112</v>
      </c>
      <c r="O890" s="22">
        <v>112</v>
      </c>
      <c r="P890" s="22">
        <v>112</v>
      </c>
      <c r="S890" s="20">
        <v>112</v>
      </c>
      <c r="V890" s="121">
        <v>0</v>
      </c>
      <c r="AM890">
        <v>19</v>
      </c>
      <c r="AN890" t="s">
        <v>7</v>
      </c>
      <c r="AQ890" s="22">
        <v>0</v>
      </c>
      <c r="AR890" s="22">
        <v>0</v>
      </c>
      <c r="AS890" s="22">
        <v>112</v>
      </c>
      <c r="AT890" s="22">
        <v>112</v>
      </c>
      <c r="AU890" s="22">
        <v>112</v>
      </c>
      <c r="AV890" s="22">
        <v>112</v>
      </c>
      <c r="AW890" s="22">
        <v>112</v>
      </c>
      <c r="AX890" s="22">
        <v>112</v>
      </c>
      <c r="AY890" s="22">
        <v>112</v>
      </c>
      <c r="BE890" t="s">
        <v>7</v>
      </c>
      <c r="BH890" s="22">
        <v>0</v>
      </c>
      <c r="BI890" s="22">
        <v>0</v>
      </c>
      <c r="BJ890" s="22">
        <v>112</v>
      </c>
      <c r="BK890" s="22">
        <v>112</v>
      </c>
      <c r="BL890" s="22">
        <v>112</v>
      </c>
      <c r="BM890" s="22">
        <v>112</v>
      </c>
      <c r="BN890" s="22">
        <v>112</v>
      </c>
      <c r="BO890" s="22">
        <v>112</v>
      </c>
      <c r="BP890" s="22">
        <v>112</v>
      </c>
    </row>
    <row r="891" spans="1:68" x14ac:dyDescent="0.35">
      <c r="A891" s="96">
        <v>20</v>
      </c>
      <c r="B891" s="96">
        <v>2</v>
      </c>
      <c r="C891" s="96" t="s">
        <v>585</v>
      </c>
      <c r="E891" s="79" t="s">
        <v>7</v>
      </c>
      <c r="F891" s="88">
        <v>9.1886263890185838E-2</v>
      </c>
      <c r="H891" s="22">
        <v>0</v>
      </c>
      <c r="I891" s="22">
        <v>0</v>
      </c>
      <c r="J891" s="22">
        <v>0</v>
      </c>
      <c r="K891" s="22">
        <v>135</v>
      </c>
      <c r="L891" s="22">
        <v>139.04999999999995</v>
      </c>
      <c r="M891" s="22">
        <v>143.22149999999999</v>
      </c>
      <c r="N891" s="22">
        <v>147.51814500000012</v>
      </c>
      <c r="O891" s="22">
        <v>151.94368934999997</v>
      </c>
      <c r="P891" s="22">
        <v>156.50200003049997</v>
      </c>
      <c r="S891" s="20">
        <v>141.13574999999997</v>
      </c>
      <c r="V891" s="121">
        <v>0</v>
      </c>
      <c r="AM891">
        <v>20</v>
      </c>
      <c r="AN891" t="s">
        <v>7</v>
      </c>
      <c r="AQ891" s="22">
        <v>0</v>
      </c>
      <c r="AR891" s="22">
        <v>0</v>
      </c>
      <c r="AS891" s="22">
        <v>0</v>
      </c>
      <c r="AT891" s="22">
        <v>135</v>
      </c>
      <c r="AU891" s="22">
        <v>139.04999999999995</v>
      </c>
      <c r="AV891" s="22">
        <v>143.22149999999999</v>
      </c>
      <c r="AW891" s="22">
        <v>147.51814500000012</v>
      </c>
      <c r="AX891" s="22">
        <v>151.94368934999997</v>
      </c>
      <c r="AY891" s="22">
        <v>156.50200003049997</v>
      </c>
      <c r="BE891" t="s">
        <v>7</v>
      </c>
      <c r="BH891" s="22">
        <v>0</v>
      </c>
      <c r="BI891" s="22">
        <v>0</v>
      </c>
      <c r="BJ891" s="22">
        <v>0</v>
      </c>
      <c r="BK891" s="22">
        <v>135</v>
      </c>
      <c r="BL891" s="22">
        <v>139.04999999999995</v>
      </c>
      <c r="BM891" s="22">
        <v>143.22149999999999</v>
      </c>
      <c r="BN891" s="22">
        <v>147.51814500000012</v>
      </c>
      <c r="BO891" s="22">
        <v>151.94368934999997</v>
      </c>
      <c r="BP891" s="22">
        <v>156.50200003049997</v>
      </c>
    </row>
    <row r="892" spans="1:68" x14ac:dyDescent="0.35">
      <c r="A892" s="96">
        <v>21</v>
      </c>
      <c r="B892" s="96">
        <v>2</v>
      </c>
      <c r="C892" s="96" t="s">
        <v>234</v>
      </c>
      <c r="E892" s="79" t="s">
        <v>7</v>
      </c>
      <c r="F892" s="88">
        <v>9.1886263890185838E-2</v>
      </c>
      <c r="H892" s="22">
        <v>0</v>
      </c>
      <c r="I892" s="22">
        <v>0</v>
      </c>
      <c r="J892" s="22">
        <v>0</v>
      </c>
      <c r="K892" s="22">
        <v>0</v>
      </c>
      <c r="L892" s="22">
        <v>0</v>
      </c>
      <c r="M892" s="22">
        <v>0</v>
      </c>
      <c r="N892" s="22">
        <v>0</v>
      </c>
      <c r="O892" s="22">
        <v>0</v>
      </c>
      <c r="P892" s="22">
        <v>0</v>
      </c>
      <c r="S892" s="20">
        <v>0</v>
      </c>
      <c r="V892" s="121">
        <v>0</v>
      </c>
      <c r="AM892">
        <v>21</v>
      </c>
      <c r="AN892" t="s">
        <v>7</v>
      </c>
      <c r="AQ892" s="22">
        <v>0</v>
      </c>
      <c r="AR892" s="22">
        <v>0</v>
      </c>
      <c r="AS892" s="22">
        <v>0</v>
      </c>
      <c r="AT892" s="22">
        <v>0</v>
      </c>
      <c r="AU892" s="22">
        <v>0</v>
      </c>
      <c r="AV892" s="22">
        <v>0</v>
      </c>
      <c r="AW892" s="22">
        <v>0</v>
      </c>
      <c r="AX892" s="22">
        <v>0</v>
      </c>
      <c r="AY892" s="22">
        <v>0</v>
      </c>
      <c r="BE892" t="s">
        <v>7</v>
      </c>
      <c r="BH892" s="22">
        <v>0</v>
      </c>
      <c r="BI892" s="22">
        <v>0</v>
      </c>
      <c r="BJ892" s="22">
        <v>0</v>
      </c>
      <c r="BK892" s="22">
        <v>0</v>
      </c>
      <c r="BL892" s="22">
        <v>0</v>
      </c>
      <c r="BM892" s="22">
        <v>0</v>
      </c>
      <c r="BN892" s="22">
        <v>0</v>
      </c>
      <c r="BO892" s="22">
        <v>0</v>
      </c>
      <c r="BP892" s="22">
        <v>0</v>
      </c>
    </row>
    <row r="893" spans="1:68" x14ac:dyDescent="0.35">
      <c r="A893" s="96">
        <v>22</v>
      </c>
      <c r="B893" s="96">
        <v>2</v>
      </c>
      <c r="C893" s="96" t="s">
        <v>529</v>
      </c>
      <c r="E893" s="79" t="s">
        <v>7</v>
      </c>
      <c r="F893" s="88">
        <v>9.1886263890185838E-2</v>
      </c>
      <c r="H893" s="22">
        <v>0</v>
      </c>
      <c r="I893" s="22">
        <v>0</v>
      </c>
      <c r="J893" s="22">
        <v>0</v>
      </c>
      <c r="K893" s="22">
        <v>0</v>
      </c>
      <c r="L893" s="22">
        <v>0</v>
      </c>
      <c r="M893" s="22">
        <v>0</v>
      </c>
      <c r="N893" s="22">
        <v>0</v>
      </c>
      <c r="O893" s="22">
        <v>0</v>
      </c>
      <c r="P893" s="22">
        <v>0</v>
      </c>
      <c r="S893" s="20">
        <v>0</v>
      </c>
      <c r="V893" s="121">
        <v>0</v>
      </c>
      <c r="AM893">
        <v>22</v>
      </c>
      <c r="AN893" t="s">
        <v>7</v>
      </c>
      <c r="AQ893" s="22">
        <v>0</v>
      </c>
      <c r="AR893" s="22">
        <v>0</v>
      </c>
      <c r="AS893" s="22">
        <v>0</v>
      </c>
      <c r="AT893" s="22">
        <v>0</v>
      </c>
      <c r="AU893" s="22">
        <v>0</v>
      </c>
      <c r="AV893" s="22">
        <v>0</v>
      </c>
      <c r="AW893" s="22">
        <v>0</v>
      </c>
      <c r="AX893" s="22">
        <v>0</v>
      </c>
      <c r="AY893" s="22">
        <v>0</v>
      </c>
      <c r="BE893" t="s">
        <v>7</v>
      </c>
      <c r="BH893" s="22">
        <v>0</v>
      </c>
      <c r="BI893" s="22">
        <v>0</v>
      </c>
      <c r="BJ893" s="22">
        <v>0</v>
      </c>
      <c r="BK893" s="22">
        <v>0</v>
      </c>
      <c r="BL893" s="22">
        <v>0</v>
      </c>
      <c r="BM893" s="22">
        <v>0</v>
      </c>
      <c r="BN893" s="22">
        <v>0</v>
      </c>
      <c r="BO893" s="22">
        <v>0</v>
      </c>
      <c r="BP893" s="22">
        <v>0</v>
      </c>
    </row>
    <row r="894" spans="1:68" x14ac:dyDescent="0.35">
      <c r="A894" s="96">
        <v>23</v>
      </c>
      <c r="B894" s="96">
        <v>2</v>
      </c>
      <c r="C894" s="96" t="s">
        <v>234</v>
      </c>
      <c r="E894" s="79" t="s">
        <v>7</v>
      </c>
      <c r="F894" s="88">
        <v>9.1886263890185838E-2</v>
      </c>
      <c r="H894" s="22">
        <v>0</v>
      </c>
      <c r="I894" s="22">
        <v>0</v>
      </c>
      <c r="J894" s="22">
        <v>0</v>
      </c>
      <c r="K894" s="22">
        <v>0</v>
      </c>
      <c r="L894" s="22">
        <v>0</v>
      </c>
      <c r="M894" s="22">
        <v>0</v>
      </c>
      <c r="N894" s="22">
        <v>0</v>
      </c>
      <c r="O894" s="22">
        <v>0</v>
      </c>
      <c r="P894" s="22">
        <v>0</v>
      </c>
      <c r="S894" s="20">
        <v>0</v>
      </c>
      <c r="V894" s="121">
        <v>0</v>
      </c>
      <c r="AM894">
        <v>23</v>
      </c>
      <c r="AN894" t="s">
        <v>7</v>
      </c>
      <c r="AQ894" s="22">
        <v>0</v>
      </c>
      <c r="AR894" s="22">
        <v>0</v>
      </c>
      <c r="AS894" s="22">
        <v>0</v>
      </c>
      <c r="AT894" s="22">
        <v>0</v>
      </c>
      <c r="AU894" s="22">
        <v>0</v>
      </c>
      <c r="AV894" s="22">
        <v>0</v>
      </c>
      <c r="AW894" s="22">
        <v>0</v>
      </c>
      <c r="AX894" s="22">
        <v>0</v>
      </c>
      <c r="AY894" s="22">
        <v>0</v>
      </c>
      <c r="BE894" t="s">
        <v>7</v>
      </c>
      <c r="BH894" s="22">
        <v>0</v>
      </c>
      <c r="BI894" s="22">
        <v>0</v>
      </c>
      <c r="BJ894" s="22">
        <v>0</v>
      </c>
      <c r="BK894" s="22">
        <v>0</v>
      </c>
      <c r="BL894" s="22">
        <v>0</v>
      </c>
      <c r="BM894" s="22">
        <v>0</v>
      </c>
      <c r="BN894" s="22">
        <v>0</v>
      </c>
      <c r="BO894" s="22">
        <v>0</v>
      </c>
      <c r="BP894" s="22">
        <v>0</v>
      </c>
    </row>
    <row r="895" spans="1:68" x14ac:dyDescent="0.35">
      <c r="A895" s="96">
        <v>24</v>
      </c>
      <c r="B895" s="96">
        <v>2</v>
      </c>
      <c r="C895" s="96" t="s">
        <v>234</v>
      </c>
      <c r="E895" s="79" t="s">
        <v>7</v>
      </c>
      <c r="F895" s="88">
        <v>9.1886263890185838E-2</v>
      </c>
      <c r="H895" s="22">
        <v>0</v>
      </c>
      <c r="I895" s="22">
        <v>0</v>
      </c>
      <c r="J895" s="22">
        <v>0</v>
      </c>
      <c r="K895" s="22">
        <v>0</v>
      </c>
      <c r="L895" s="22">
        <v>0</v>
      </c>
      <c r="M895" s="22">
        <v>0</v>
      </c>
      <c r="N895" s="22">
        <v>0</v>
      </c>
      <c r="O895" s="22">
        <v>0</v>
      </c>
      <c r="P895" s="22">
        <v>0</v>
      </c>
      <c r="S895" s="20">
        <v>0</v>
      </c>
      <c r="V895" s="121">
        <v>0</v>
      </c>
      <c r="AM895">
        <v>24</v>
      </c>
      <c r="AN895" t="s">
        <v>7</v>
      </c>
      <c r="AQ895" s="22">
        <v>0</v>
      </c>
      <c r="AR895" s="22">
        <v>0</v>
      </c>
      <c r="AS895" s="22">
        <v>0</v>
      </c>
      <c r="AT895" s="22">
        <v>0</v>
      </c>
      <c r="AU895" s="22">
        <v>0</v>
      </c>
      <c r="AV895" s="22">
        <v>0</v>
      </c>
      <c r="AW895" s="22">
        <v>0</v>
      </c>
      <c r="AX895" s="22">
        <v>0</v>
      </c>
      <c r="AY895" s="22">
        <v>0</v>
      </c>
      <c r="BE895" t="s">
        <v>7</v>
      </c>
      <c r="BH895" s="22">
        <v>0</v>
      </c>
      <c r="BI895" s="22">
        <v>0</v>
      </c>
      <c r="BJ895" s="22">
        <v>0</v>
      </c>
      <c r="BK895" s="22">
        <v>0</v>
      </c>
      <c r="BL895" s="22">
        <v>0</v>
      </c>
      <c r="BM895" s="22">
        <v>0</v>
      </c>
      <c r="BN895" s="22">
        <v>0</v>
      </c>
      <c r="BO895" s="22">
        <v>0</v>
      </c>
      <c r="BP895" s="22">
        <v>0</v>
      </c>
    </row>
    <row r="896" spans="1:68" x14ac:dyDescent="0.35">
      <c r="A896" s="96">
        <v>25</v>
      </c>
      <c r="B896" s="96">
        <v>2</v>
      </c>
      <c r="C896" s="96" t="s">
        <v>235</v>
      </c>
      <c r="E896" s="79" t="s">
        <v>7</v>
      </c>
      <c r="F896" s="88">
        <v>9.1886263890185838E-2</v>
      </c>
      <c r="H896" s="22">
        <v>0</v>
      </c>
      <c r="I896" s="22">
        <v>0</v>
      </c>
      <c r="J896" s="22">
        <v>0</v>
      </c>
      <c r="K896" s="22">
        <v>0</v>
      </c>
      <c r="L896" s="22">
        <v>0</v>
      </c>
      <c r="M896" s="22">
        <v>0</v>
      </c>
      <c r="N896" s="22">
        <v>0</v>
      </c>
      <c r="O896" s="22">
        <v>0</v>
      </c>
      <c r="P896" s="22">
        <v>0</v>
      </c>
      <c r="S896" s="20">
        <v>0</v>
      </c>
      <c r="V896" s="121">
        <v>0</v>
      </c>
      <c r="AM896">
        <v>25</v>
      </c>
      <c r="AN896" t="s">
        <v>7</v>
      </c>
      <c r="AQ896" s="22">
        <v>0</v>
      </c>
      <c r="AR896" s="22">
        <v>0</v>
      </c>
      <c r="AS896" s="22">
        <v>0</v>
      </c>
      <c r="AT896" s="22">
        <v>0</v>
      </c>
      <c r="AU896" s="22">
        <v>0</v>
      </c>
      <c r="AV896" s="22">
        <v>0</v>
      </c>
      <c r="AW896" s="22">
        <v>0</v>
      </c>
      <c r="AX896" s="22">
        <v>0</v>
      </c>
      <c r="AY896" s="22">
        <v>0</v>
      </c>
      <c r="BE896" t="s">
        <v>7</v>
      </c>
      <c r="BH896" s="22">
        <v>0</v>
      </c>
      <c r="BI896" s="22">
        <v>0</v>
      </c>
      <c r="BJ896" s="22">
        <v>0</v>
      </c>
      <c r="BK896" s="22">
        <v>0</v>
      </c>
      <c r="BL896" s="22">
        <v>0</v>
      </c>
      <c r="BM896" s="22">
        <v>0</v>
      </c>
      <c r="BN896" s="22">
        <v>0</v>
      </c>
      <c r="BO896" s="22">
        <v>0</v>
      </c>
      <c r="BP896" s="22">
        <v>0</v>
      </c>
    </row>
    <row r="897" spans="1:68" x14ac:dyDescent="0.35">
      <c r="A897" s="96">
        <v>26</v>
      </c>
      <c r="B897" s="96">
        <v>2</v>
      </c>
      <c r="C897" s="96" t="s">
        <v>235</v>
      </c>
      <c r="E897" s="79" t="s">
        <v>7</v>
      </c>
      <c r="F897" s="88">
        <v>9.1886263890185838E-2</v>
      </c>
      <c r="H897" s="22">
        <v>0</v>
      </c>
      <c r="I897" s="22">
        <v>0</v>
      </c>
      <c r="J897" s="22">
        <v>0</v>
      </c>
      <c r="K897" s="22">
        <v>0</v>
      </c>
      <c r="L897" s="22">
        <v>0</v>
      </c>
      <c r="M897" s="22">
        <v>0</v>
      </c>
      <c r="N897" s="22">
        <v>0</v>
      </c>
      <c r="O897" s="22">
        <v>0</v>
      </c>
      <c r="P897" s="22">
        <v>0</v>
      </c>
      <c r="S897" s="20">
        <v>0</v>
      </c>
      <c r="V897" s="121">
        <v>0</v>
      </c>
      <c r="AM897">
        <v>26</v>
      </c>
      <c r="AN897" t="s">
        <v>7</v>
      </c>
      <c r="AQ897" s="22">
        <v>0</v>
      </c>
      <c r="AR897" s="22">
        <v>0</v>
      </c>
      <c r="AS897" s="22">
        <v>0</v>
      </c>
      <c r="AT897" s="22">
        <v>0</v>
      </c>
      <c r="AU897" s="22">
        <v>0</v>
      </c>
      <c r="AV897" s="22">
        <v>0</v>
      </c>
      <c r="AW897" s="22">
        <v>0</v>
      </c>
      <c r="AX897" s="22">
        <v>0</v>
      </c>
      <c r="AY897" s="22">
        <v>0</v>
      </c>
      <c r="BE897" t="s">
        <v>7</v>
      </c>
      <c r="BH897" s="22">
        <v>0</v>
      </c>
      <c r="BI897" s="22">
        <v>0</v>
      </c>
      <c r="BJ897" s="22">
        <v>0</v>
      </c>
      <c r="BK897" s="22">
        <v>0</v>
      </c>
      <c r="BL897" s="22">
        <v>0</v>
      </c>
      <c r="BM897" s="22">
        <v>0</v>
      </c>
      <c r="BN897" s="22">
        <v>0</v>
      </c>
      <c r="BO897" s="22">
        <v>0</v>
      </c>
      <c r="BP897" s="22">
        <v>0</v>
      </c>
    </row>
    <row r="898" spans="1:68" x14ac:dyDescent="0.35">
      <c r="A898" s="96">
        <v>27</v>
      </c>
      <c r="B898" s="96">
        <v>2</v>
      </c>
      <c r="C898" s="96" t="s">
        <v>251</v>
      </c>
      <c r="E898" s="79" t="s">
        <v>7</v>
      </c>
      <c r="F898" s="88">
        <v>9.1886263890185838E-2</v>
      </c>
      <c r="H898" s="22">
        <v>0</v>
      </c>
      <c r="I898" s="22">
        <v>0</v>
      </c>
      <c r="J898" s="22">
        <v>0</v>
      </c>
      <c r="K898" s="22">
        <v>0</v>
      </c>
      <c r="L898" s="22">
        <v>0</v>
      </c>
      <c r="M898" s="22">
        <v>0</v>
      </c>
      <c r="N898" s="22">
        <v>0</v>
      </c>
      <c r="O898" s="22">
        <v>0</v>
      </c>
      <c r="P898" s="22">
        <v>0</v>
      </c>
      <c r="S898" s="20">
        <v>0</v>
      </c>
      <c r="V898" s="121">
        <v>0</v>
      </c>
      <c r="AM898">
        <v>27</v>
      </c>
      <c r="AN898" t="s">
        <v>7</v>
      </c>
      <c r="AQ898" s="22">
        <v>0</v>
      </c>
      <c r="AR898" s="22">
        <v>0</v>
      </c>
      <c r="AS898" s="22">
        <v>0</v>
      </c>
      <c r="AT898" s="22">
        <v>0</v>
      </c>
      <c r="AU898" s="22">
        <v>0</v>
      </c>
      <c r="AV898" s="22">
        <v>0</v>
      </c>
      <c r="AW898" s="22">
        <v>0</v>
      </c>
      <c r="AX898" s="22">
        <v>0</v>
      </c>
      <c r="AY898" s="22">
        <v>0</v>
      </c>
      <c r="BE898" t="s">
        <v>7</v>
      </c>
      <c r="BH898" s="22">
        <v>0</v>
      </c>
      <c r="BI898" s="22">
        <v>0</v>
      </c>
      <c r="BJ898" s="22">
        <v>0</v>
      </c>
      <c r="BK898" s="22">
        <v>0</v>
      </c>
      <c r="BL898" s="22">
        <v>0</v>
      </c>
      <c r="BM898" s="22">
        <v>0</v>
      </c>
      <c r="BN898" s="22">
        <v>0</v>
      </c>
      <c r="BO898" s="22">
        <v>0</v>
      </c>
      <c r="BP898" s="22">
        <v>0</v>
      </c>
    </row>
    <row r="899" spans="1:68" x14ac:dyDescent="0.35">
      <c r="A899" s="96">
        <v>28</v>
      </c>
      <c r="B899" s="96">
        <v>2</v>
      </c>
      <c r="C899" s="96" t="s">
        <v>234</v>
      </c>
      <c r="E899" s="79" t="s">
        <v>7</v>
      </c>
      <c r="F899" s="88">
        <v>9.1886263890185838E-2</v>
      </c>
      <c r="H899" s="22">
        <v>0</v>
      </c>
      <c r="I899" s="22">
        <v>0</v>
      </c>
      <c r="J899" s="22">
        <v>0</v>
      </c>
      <c r="K899" s="22">
        <v>0</v>
      </c>
      <c r="L899" s="22">
        <v>0</v>
      </c>
      <c r="M899" s="22">
        <v>0</v>
      </c>
      <c r="N899" s="22">
        <v>0</v>
      </c>
      <c r="O899" s="22">
        <v>0</v>
      </c>
      <c r="P899" s="22">
        <v>0</v>
      </c>
      <c r="S899" s="20">
        <v>0</v>
      </c>
      <c r="V899" s="121">
        <v>0</v>
      </c>
      <c r="AM899">
        <v>28</v>
      </c>
      <c r="AN899" t="s">
        <v>7</v>
      </c>
      <c r="AQ899" s="22">
        <v>0</v>
      </c>
      <c r="AR899" s="22">
        <v>0</v>
      </c>
      <c r="AS899" s="22">
        <v>0</v>
      </c>
      <c r="AT899" s="22">
        <v>0</v>
      </c>
      <c r="AU899" s="22">
        <v>0</v>
      </c>
      <c r="AV899" s="22">
        <v>0</v>
      </c>
      <c r="AW899" s="22">
        <v>0</v>
      </c>
      <c r="AX899" s="22">
        <v>0</v>
      </c>
      <c r="AY899" s="22">
        <v>0</v>
      </c>
      <c r="BE899" t="s">
        <v>7</v>
      </c>
      <c r="BH899" s="22">
        <v>0</v>
      </c>
      <c r="BI899" s="22">
        <v>0</v>
      </c>
      <c r="BJ899" s="22">
        <v>0</v>
      </c>
      <c r="BK899" s="22">
        <v>0</v>
      </c>
      <c r="BL899" s="22">
        <v>0</v>
      </c>
      <c r="BM899" s="22">
        <v>0</v>
      </c>
      <c r="BN899" s="22">
        <v>0</v>
      </c>
      <c r="BO899" s="22">
        <v>0</v>
      </c>
      <c r="BP899" s="22">
        <v>0</v>
      </c>
    </row>
    <row r="900" spans="1:68" x14ac:dyDescent="0.35">
      <c r="A900" s="96">
        <v>29</v>
      </c>
      <c r="B900" s="96">
        <v>2</v>
      </c>
      <c r="C900" s="96" t="s">
        <v>251</v>
      </c>
      <c r="E900" s="79" t="s">
        <v>7</v>
      </c>
      <c r="F900" s="88">
        <v>9.1886263890185838E-2</v>
      </c>
      <c r="H900" s="22">
        <v>0</v>
      </c>
      <c r="I900" s="22">
        <v>0</v>
      </c>
      <c r="J900" s="22">
        <v>0</v>
      </c>
      <c r="K900" s="22">
        <v>0</v>
      </c>
      <c r="L900" s="22">
        <v>0</v>
      </c>
      <c r="M900" s="22">
        <v>0</v>
      </c>
      <c r="N900" s="22">
        <v>0</v>
      </c>
      <c r="O900" s="22">
        <v>0</v>
      </c>
      <c r="P900" s="22">
        <v>0</v>
      </c>
      <c r="S900" s="20">
        <v>0</v>
      </c>
      <c r="V900" s="121">
        <v>0</v>
      </c>
      <c r="AM900">
        <v>29</v>
      </c>
      <c r="AN900" t="s">
        <v>7</v>
      </c>
      <c r="AQ900" s="22">
        <v>0</v>
      </c>
      <c r="AR900" s="22">
        <v>0</v>
      </c>
      <c r="AS900" s="22">
        <v>0</v>
      </c>
      <c r="AT900" s="22">
        <v>0</v>
      </c>
      <c r="AU900" s="22">
        <v>0</v>
      </c>
      <c r="AV900" s="22">
        <v>0</v>
      </c>
      <c r="AW900" s="22">
        <v>0</v>
      </c>
      <c r="AX900" s="22">
        <v>0</v>
      </c>
      <c r="AY900" s="22">
        <v>0</v>
      </c>
      <c r="BE900" t="s">
        <v>7</v>
      </c>
      <c r="BH900" s="22">
        <v>0</v>
      </c>
      <c r="BI900" s="22">
        <v>0</v>
      </c>
      <c r="BJ900" s="22">
        <v>0</v>
      </c>
      <c r="BK900" s="22">
        <v>0</v>
      </c>
      <c r="BL900" s="22">
        <v>0</v>
      </c>
      <c r="BM900" s="22">
        <v>0</v>
      </c>
      <c r="BN900" s="22">
        <v>0</v>
      </c>
      <c r="BO900" s="22">
        <v>0</v>
      </c>
      <c r="BP900" s="22">
        <v>0</v>
      </c>
    </row>
    <row r="901" spans="1:68" x14ac:dyDescent="0.35">
      <c r="A901" s="96">
        <v>30</v>
      </c>
      <c r="B901" s="96">
        <v>2</v>
      </c>
      <c r="C901" s="96" t="s">
        <v>234</v>
      </c>
      <c r="E901" s="79" t="s">
        <v>7</v>
      </c>
      <c r="F901" s="88">
        <v>9.1886263890185838E-2</v>
      </c>
      <c r="H901" s="22">
        <v>0</v>
      </c>
      <c r="I901" s="22">
        <v>0</v>
      </c>
      <c r="J901" s="22">
        <v>0</v>
      </c>
      <c r="K901" s="22">
        <v>0</v>
      </c>
      <c r="L901" s="22">
        <v>0</v>
      </c>
      <c r="M901" s="22">
        <v>0</v>
      </c>
      <c r="N901" s="22">
        <v>0</v>
      </c>
      <c r="O901" s="22">
        <v>0</v>
      </c>
      <c r="P901" s="22">
        <v>0</v>
      </c>
      <c r="S901" s="20">
        <v>0</v>
      </c>
      <c r="V901" s="121">
        <v>0</v>
      </c>
      <c r="AM901">
        <v>30</v>
      </c>
      <c r="AN901" t="s">
        <v>7</v>
      </c>
      <c r="AQ901" s="22">
        <v>0</v>
      </c>
      <c r="AR901" s="22">
        <v>0</v>
      </c>
      <c r="AS901" s="22">
        <v>0</v>
      </c>
      <c r="AT901" s="22">
        <v>0</v>
      </c>
      <c r="AU901" s="22">
        <v>0</v>
      </c>
      <c r="AV901" s="22">
        <v>0</v>
      </c>
      <c r="AW901" s="22">
        <v>0</v>
      </c>
      <c r="AX901" s="22">
        <v>0</v>
      </c>
      <c r="AY901" s="22">
        <v>0</v>
      </c>
      <c r="BE901" t="s">
        <v>7</v>
      </c>
      <c r="BH901" s="22">
        <v>0</v>
      </c>
      <c r="BI901" s="22">
        <v>0</v>
      </c>
      <c r="BJ901" s="22">
        <v>0</v>
      </c>
      <c r="BK901" s="22">
        <v>0</v>
      </c>
      <c r="BL901" s="22">
        <v>0</v>
      </c>
      <c r="BM901" s="22">
        <v>0</v>
      </c>
      <c r="BN901" s="22">
        <v>0</v>
      </c>
      <c r="BO901" s="22">
        <v>0</v>
      </c>
      <c r="BP901" s="22">
        <v>0</v>
      </c>
    </row>
    <row r="902" spans="1:68" x14ac:dyDescent="0.35">
      <c r="A902" s="96">
        <v>31</v>
      </c>
      <c r="B902" s="96">
        <v>3</v>
      </c>
      <c r="C902" s="96" t="s">
        <v>585</v>
      </c>
      <c r="E902" s="79" t="s">
        <v>7</v>
      </c>
      <c r="F902" s="88">
        <v>9.1886263890185838E-2</v>
      </c>
      <c r="H902" s="22">
        <v>0</v>
      </c>
      <c r="I902" s="22">
        <v>0</v>
      </c>
      <c r="J902" s="22">
        <v>135</v>
      </c>
      <c r="K902" s="22">
        <v>139.04999999999995</v>
      </c>
      <c r="L902" s="22">
        <v>143.22149999999999</v>
      </c>
      <c r="M902" s="22">
        <v>147.51814500000012</v>
      </c>
      <c r="N902" s="22">
        <v>151.94368934999997</v>
      </c>
      <c r="O902" s="22">
        <v>156.50200003049997</v>
      </c>
      <c r="P902" s="22">
        <v>156.50200003049997</v>
      </c>
      <c r="S902" s="20">
        <v>145.36982250000005</v>
      </c>
      <c r="V902" s="121">
        <v>0</v>
      </c>
      <c r="AM902">
        <v>31</v>
      </c>
      <c r="AN902" t="s">
        <v>7</v>
      </c>
      <c r="AQ902" s="22">
        <v>0</v>
      </c>
      <c r="AR902" s="22">
        <v>0</v>
      </c>
      <c r="AS902" s="22">
        <v>135</v>
      </c>
      <c r="AT902" s="22">
        <v>139.04999999999995</v>
      </c>
      <c r="AU902" s="22">
        <v>143.22149999999999</v>
      </c>
      <c r="AV902" s="22">
        <v>147.51814500000012</v>
      </c>
      <c r="AW902" s="22">
        <v>151.94368934999997</v>
      </c>
      <c r="AX902" s="22">
        <v>156.50200003049997</v>
      </c>
      <c r="AY902" s="22">
        <v>156.50200003049997</v>
      </c>
      <c r="BE902" t="s">
        <v>7</v>
      </c>
      <c r="BH902" s="22">
        <v>0</v>
      </c>
      <c r="BI902" s="22">
        <v>0</v>
      </c>
      <c r="BJ902" s="22">
        <v>135</v>
      </c>
      <c r="BK902" s="22">
        <v>139.04999999999995</v>
      </c>
      <c r="BL902" s="22">
        <v>143.22149999999999</v>
      </c>
      <c r="BM902" s="22">
        <v>147.51814500000012</v>
      </c>
      <c r="BN902" s="22">
        <v>151.94368934999997</v>
      </c>
      <c r="BO902" s="22">
        <v>156.50200003049997</v>
      </c>
      <c r="BP902" s="22">
        <v>156.50200003049997</v>
      </c>
    </row>
    <row r="903" spans="1:68" x14ac:dyDescent="0.35">
      <c r="A903" s="96">
        <v>32</v>
      </c>
      <c r="B903" s="96">
        <v>3</v>
      </c>
      <c r="C903" s="96" t="s">
        <v>585</v>
      </c>
      <c r="E903" s="79" t="s">
        <v>7</v>
      </c>
      <c r="F903" s="88">
        <v>9.1886263890185838E-2</v>
      </c>
      <c r="H903" s="22">
        <v>0</v>
      </c>
      <c r="I903" s="22">
        <v>0</v>
      </c>
      <c r="J903" s="22">
        <v>135</v>
      </c>
      <c r="K903" s="22">
        <v>139.04999999999995</v>
      </c>
      <c r="L903" s="22">
        <v>143.22149999999999</v>
      </c>
      <c r="M903" s="22">
        <v>147.51814500000012</v>
      </c>
      <c r="N903" s="22">
        <v>151.94368934999997</v>
      </c>
      <c r="O903" s="22">
        <v>156.50200003049997</v>
      </c>
      <c r="P903" s="22">
        <v>156.50200003049997</v>
      </c>
      <c r="S903" s="20">
        <v>145.36982250000005</v>
      </c>
      <c r="V903" s="121">
        <v>0</v>
      </c>
      <c r="AM903">
        <v>32</v>
      </c>
      <c r="AN903" t="s">
        <v>7</v>
      </c>
      <c r="AQ903" s="22">
        <v>0</v>
      </c>
      <c r="AR903" s="22">
        <v>0</v>
      </c>
      <c r="AS903" s="22">
        <v>135</v>
      </c>
      <c r="AT903" s="22">
        <v>139.04999999999995</v>
      </c>
      <c r="AU903" s="22">
        <v>143.22149999999999</v>
      </c>
      <c r="AV903" s="22">
        <v>147.51814500000012</v>
      </c>
      <c r="AW903" s="22">
        <v>151.94368934999997</v>
      </c>
      <c r="AX903" s="22">
        <v>156.50200003049997</v>
      </c>
      <c r="AY903" s="22">
        <v>156.50200003049997</v>
      </c>
      <c r="BE903" t="s">
        <v>7</v>
      </c>
      <c r="BH903" s="22">
        <v>0</v>
      </c>
      <c r="BI903" s="22">
        <v>0</v>
      </c>
      <c r="BJ903" s="22">
        <v>135</v>
      </c>
      <c r="BK903" s="22">
        <v>139.04999999999995</v>
      </c>
      <c r="BL903" s="22">
        <v>143.22149999999999</v>
      </c>
      <c r="BM903" s="22">
        <v>147.51814500000012</v>
      </c>
      <c r="BN903" s="22">
        <v>151.94368934999997</v>
      </c>
      <c r="BO903" s="22">
        <v>156.50200003049997</v>
      </c>
      <c r="BP903" s="22">
        <v>156.50200003049997</v>
      </c>
    </row>
    <row r="904" spans="1:68" x14ac:dyDescent="0.35">
      <c r="A904" s="96">
        <v>33</v>
      </c>
      <c r="B904" s="96">
        <v>3</v>
      </c>
      <c r="C904" s="96" t="s">
        <v>584</v>
      </c>
      <c r="E904" s="79" t="s">
        <v>7</v>
      </c>
      <c r="F904" s="88">
        <v>0.14188626389018583</v>
      </c>
      <c r="H904" s="22">
        <v>0</v>
      </c>
      <c r="I904" s="22">
        <v>0</v>
      </c>
      <c r="J904" s="22">
        <v>1200</v>
      </c>
      <c r="K904" s="22">
        <v>1320</v>
      </c>
      <c r="L904" s="22">
        <v>1452</v>
      </c>
      <c r="M904" s="22">
        <v>1597.2000000000003</v>
      </c>
      <c r="N904" s="22">
        <v>1756.9199999999996</v>
      </c>
      <c r="O904" s="22">
        <v>1932.6119999999987</v>
      </c>
      <c r="P904" s="22">
        <v>1932.6119999999987</v>
      </c>
      <c r="S904" s="20">
        <v>1524.6000000000001</v>
      </c>
      <c r="V904" s="121">
        <v>0</v>
      </c>
      <c r="AM904">
        <v>33</v>
      </c>
      <c r="AN904" t="s">
        <v>7</v>
      </c>
      <c r="AQ904" s="22">
        <v>0</v>
      </c>
      <c r="AR904" s="22">
        <v>0</v>
      </c>
      <c r="AS904" s="22">
        <v>1200</v>
      </c>
      <c r="AT904" s="22">
        <v>1320</v>
      </c>
      <c r="AU904" s="22">
        <v>1452</v>
      </c>
      <c r="AV904" s="22">
        <v>1597.2000000000003</v>
      </c>
      <c r="AW904" s="22">
        <v>1756.9199999999996</v>
      </c>
      <c r="AX904" s="22">
        <v>1932.6119999999987</v>
      </c>
      <c r="AY904" s="22">
        <v>1932.6119999999987</v>
      </c>
      <c r="BE904" t="s">
        <v>7</v>
      </c>
      <c r="BH904" s="22">
        <v>0</v>
      </c>
      <c r="BI904" s="22">
        <v>0</v>
      </c>
      <c r="BJ904" s="22">
        <v>1200</v>
      </c>
      <c r="BK904" s="22">
        <v>1320</v>
      </c>
      <c r="BL904" s="22">
        <v>1452</v>
      </c>
      <c r="BM904" s="22">
        <v>1597.2000000000003</v>
      </c>
      <c r="BN904" s="22">
        <v>1756.9199999999996</v>
      </c>
      <c r="BO904" s="22">
        <v>1932.6119999999987</v>
      </c>
      <c r="BP904" s="22">
        <v>1932.6119999999987</v>
      </c>
    </row>
    <row r="905" spans="1:68" x14ac:dyDescent="0.35">
      <c r="A905" s="96">
        <v>34</v>
      </c>
      <c r="B905" s="96">
        <v>3</v>
      </c>
      <c r="C905" s="96" t="s">
        <v>585</v>
      </c>
      <c r="E905" s="79" t="s">
        <v>7</v>
      </c>
      <c r="F905" s="88">
        <v>9.1886263890185838E-2</v>
      </c>
      <c r="H905" s="22">
        <v>0</v>
      </c>
      <c r="I905" s="22">
        <v>0</v>
      </c>
      <c r="J905" s="22">
        <v>135</v>
      </c>
      <c r="K905" s="22">
        <v>139.04999999999995</v>
      </c>
      <c r="L905" s="22">
        <v>143.22149999999999</v>
      </c>
      <c r="M905" s="22">
        <v>147.51814500000012</v>
      </c>
      <c r="N905" s="22">
        <v>151.94368934999997</v>
      </c>
      <c r="O905" s="22">
        <v>156.50200003049997</v>
      </c>
      <c r="P905" s="22">
        <v>156.50200003049997</v>
      </c>
      <c r="S905" s="20">
        <v>145.36982250000005</v>
      </c>
      <c r="V905" s="121">
        <v>0</v>
      </c>
      <c r="AM905">
        <v>34</v>
      </c>
      <c r="AN905" t="s">
        <v>7</v>
      </c>
      <c r="AQ905" s="22">
        <v>0</v>
      </c>
      <c r="AR905" s="22">
        <v>0</v>
      </c>
      <c r="AS905" s="22">
        <v>135</v>
      </c>
      <c r="AT905" s="22">
        <v>139.04999999999995</v>
      </c>
      <c r="AU905" s="22">
        <v>143.22149999999999</v>
      </c>
      <c r="AV905" s="22">
        <v>147.51814500000012</v>
      </c>
      <c r="AW905" s="22">
        <v>151.94368934999997</v>
      </c>
      <c r="AX905" s="22">
        <v>156.50200003049997</v>
      </c>
      <c r="AY905" s="22">
        <v>156.50200003049997</v>
      </c>
      <c r="BE905" t="s">
        <v>7</v>
      </c>
      <c r="BH905" s="22">
        <v>0</v>
      </c>
      <c r="BI905" s="22">
        <v>0</v>
      </c>
      <c r="BJ905" s="22">
        <v>135</v>
      </c>
      <c r="BK905" s="22">
        <v>139.04999999999995</v>
      </c>
      <c r="BL905" s="22">
        <v>143.22149999999999</v>
      </c>
      <c r="BM905" s="22">
        <v>147.51814500000012</v>
      </c>
      <c r="BN905" s="22">
        <v>151.94368934999997</v>
      </c>
      <c r="BO905" s="22">
        <v>156.50200003049997</v>
      </c>
      <c r="BP905" s="22">
        <v>156.50200003049997</v>
      </c>
    </row>
    <row r="906" spans="1:68" x14ac:dyDescent="0.35">
      <c r="A906" s="96">
        <v>35</v>
      </c>
      <c r="B906" s="96">
        <v>3</v>
      </c>
      <c r="C906" s="96" t="s">
        <v>585</v>
      </c>
      <c r="E906" s="79" t="s">
        <v>7</v>
      </c>
      <c r="F906" s="88">
        <v>9.1886263890185838E-2</v>
      </c>
      <c r="H906" s="22">
        <v>0</v>
      </c>
      <c r="I906" s="22">
        <v>0</v>
      </c>
      <c r="J906" s="22">
        <v>81</v>
      </c>
      <c r="K906" s="22">
        <v>83.429999999999978</v>
      </c>
      <c r="L906" s="22">
        <v>85.932900000000018</v>
      </c>
      <c r="M906" s="22">
        <v>88.510887000000054</v>
      </c>
      <c r="N906" s="22">
        <v>91.166213609999957</v>
      </c>
      <c r="O906" s="22">
        <v>93.901200018300059</v>
      </c>
      <c r="P906" s="22">
        <v>93.901200018300059</v>
      </c>
      <c r="S906" s="20">
        <v>87.221893500000036</v>
      </c>
      <c r="V906" s="121">
        <v>0</v>
      </c>
      <c r="AM906">
        <v>35</v>
      </c>
      <c r="AN906" t="s">
        <v>7</v>
      </c>
      <c r="AQ906" s="22">
        <v>0</v>
      </c>
      <c r="AR906" s="22">
        <v>0</v>
      </c>
      <c r="AS906" s="22">
        <v>81</v>
      </c>
      <c r="AT906" s="22">
        <v>83.429999999999978</v>
      </c>
      <c r="AU906" s="22">
        <v>85.932900000000018</v>
      </c>
      <c r="AV906" s="22">
        <v>88.510887000000054</v>
      </c>
      <c r="AW906" s="22">
        <v>91.166213609999957</v>
      </c>
      <c r="AX906" s="22">
        <v>93.901200018300059</v>
      </c>
      <c r="AY906" s="22">
        <v>93.901200018300059</v>
      </c>
      <c r="BE906" t="s">
        <v>7</v>
      </c>
      <c r="BH906" s="22">
        <v>0</v>
      </c>
      <c r="BI906" s="22">
        <v>0</v>
      </c>
      <c r="BJ906" s="22">
        <v>81</v>
      </c>
      <c r="BK906" s="22">
        <v>83.429999999999978</v>
      </c>
      <c r="BL906" s="22">
        <v>85.932900000000018</v>
      </c>
      <c r="BM906" s="22">
        <v>88.510887000000054</v>
      </c>
      <c r="BN906" s="22">
        <v>91.166213609999957</v>
      </c>
      <c r="BO906" s="22">
        <v>93.901200018300059</v>
      </c>
      <c r="BP906" s="22">
        <v>93.901200018300059</v>
      </c>
    </row>
    <row r="907" spans="1:68" x14ac:dyDescent="0.35">
      <c r="A907" s="96">
        <v>36</v>
      </c>
      <c r="B907" s="96">
        <v>3</v>
      </c>
      <c r="C907" s="96" t="s">
        <v>584</v>
      </c>
      <c r="E907" s="79" t="s">
        <v>7</v>
      </c>
      <c r="F907" s="88">
        <v>9.1886263890185838E-2</v>
      </c>
      <c r="H907" s="22">
        <v>0</v>
      </c>
      <c r="I907" s="22">
        <v>0</v>
      </c>
      <c r="J907" s="22">
        <v>-108</v>
      </c>
      <c r="K907" s="22">
        <v>-108</v>
      </c>
      <c r="L907" s="22">
        <v>-108</v>
      </c>
      <c r="M907" s="22">
        <v>-108</v>
      </c>
      <c r="N907" s="22">
        <v>-108</v>
      </c>
      <c r="O907" s="22">
        <v>-108</v>
      </c>
      <c r="P907" s="22">
        <v>-108</v>
      </c>
      <c r="S907" s="20">
        <v>-108</v>
      </c>
      <c r="V907" s="121">
        <v>0</v>
      </c>
      <c r="AM907">
        <v>36</v>
      </c>
      <c r="AN907" t="s">
        <v>7</v>
      </c>
      <c r="AQ907" s="22">
        <v>0</v>
      </c>
      <c r="AR907" s="22">
        <v>0</v>
      </c>
      <c r="AS907" s="22">
        <v>-108</v>
      </c>
      <c r="AT907" s="22">
        <v>-108</v>
      </c>
      <c r="AU907" s="22">
        <v>-108</v>
      </c>
      <c r="AV907" s="22">
        <v>-108</v>
      </c>
      <c r="AW907" s="22">
        <v>-108</v>
      </c>
      <c r="AX907" s="22">
        <v>-108</v>
      </c>
      <c r="AY907" s="22">
        <v>-108</v>
      </c>
      <c r="BE907" t="s">
        <v>7</v>
      </c>
      <c r="BH907" s="22">
        <v>0</v>
      </c>
      <c r="BI907" s="22">
        <v>0</v>
      </c>
      <c r="BJ907" s="22">
        <v>-108</v>
      </c>
      <c r="BK907" s="22">
        <v>-108</v>
      </c>
      <c r="BL907" s="22">
        <v>-108</v>
      </c>
      <c r="BM907" s="22">
        <v>-108</v>
      </c>
      <c r="BN907" s="22">
        <v>-108</v>
      </c>
      <c r="BO907" s="22">
        <v>-108</v>
      </c>
      <c r="BP907" s="22">
        <v>-108</v>
      </c>
    </row>
    <row r="908" spans="1:68" x14ac:dyDescent="0.35">
      <c r="A908" s="96">
        <v>37</v>
      </c>
      <c r="B908" s="96">
        <v>3</v>
      </c>
      <c r="C908" s="96" t="s">
        <v>234</v>
      </c>
      <c r="E908" s="79" t="s">
        <v>7</v>
      </c>
      <c r="F908" s="88">
        <v>9.1886263890185838E-2</v>
      </c>
      <c r="H908" s="22">
        <v>0</v>
      </c>
      <c r="I908" s="22">
        <v>0</v>
      </c>
      <c r="J908" s="22">
        <v>0</v>
      </c>
      <c r="K908" s="22">
        <v>0</v>
      </c>
      <c r="L908" s="22">
        <v>0</v>
      </c>
      <c r="M908" s="22">
        <v>0</v>
      </c>
      <c r="N908" s="22">
        <v>0</v>
      </c>
      <c r="O908" s="22">
        <v>0</v>
      </c>
      <c r="P908" s="22">
        <v>0</v>
      </c>
      <c r="S908" s="20">
        <v>0</v>
      </c>
      <c r="V908" s="121">
        <v>0</v>
      </c>
      <c r="AM908">
        <v>37</v>
      </c>
      <c r="AN908" t="s">
        <v>7</v>
      </c>
      <c r="AQ908" s="22">
        <v>0</v>
      </c>
      <c r="AR908" s="22">
        <v>0</v>
      </c>
      <c r="AS908" s="22">
        <v>0</v>
      </c>
      <c r="AT908" s="22">
        <v>0</v>
      </c>
      <c r="AU908" s="22">
        <v>0</v>
      </c>
      <c r="AV908" s="22">
        <v>0</v>
      </c>
      <c r="AW908" s="22">
        <v>0</v>
      </c>
      <c r="AX908" s="22">
        <v>0</v>
      </c>
      <c r="AY908" s="22">
        <v>0</v>
      </c>
      <c r="BE908" t="s">
        <v>7</v>
      </c>
      <c r="BH908" s="22">
        <v>0</v>
      </c>
      <c r="BI908" s="22">
        <v>0</v>
      </c>
      <c r="BJ908" s="22">
        <v>0</v>
      </c>
      <c r="BK908" s="22">
        <v>0</v>
      </c>
      <c r="BL908" s="22">
        <v>0</v>
      </c>
      <c r="BM908" s="22">
        <v>0</v>
      </c>
      <c r="BN908" s="22">
        <v>0</v>
      </c>
      <c r="BO908" s="22">
        <v>0</v>
      </c>
      <c r="BP908" s="22">
        <v>0</v>
      </c>
    </row>
    <row r="909" spans="1:68" x14ac:dyDescent="0.35">
      <c r="A909" s="96">
        <v>38</v>
      </c>
      <c r="B909" s="96">
        <v>3</v>
      </c>
      <c r="C909" s="96" t="s">
        <v>529</v>
      </c>
      <c r="E909" s="79" t="s">
        <v>7</v>
      </c>
      <c r="F909" s="88">
        <v>9.1886263890185838E-2</v>
      </c>
      <c r="H909" s="22">
        <v>0</v>
      </c>
      <c r="I909" s="22">
        <v>0</v>
      </c>
      <c r="J909" s="22">
        <v>0</v>
      </c>
      <c r="K909" s="22">
        <v>0</v>
      </c>
      <c r="L909" s="22">
        <v>0</v>
      </c>
      <c r="M909" s="22">
        <v>0</v>
      </c>
      <c r="N909" s="22">
        <v>0</v>
      </c>
      <c r="O909" s="22">
        <v>0</v>
      </c>
      <c r="P909" s="22">
        <v>0</v>
      </c>
      <c r="S909" s="20">
        <v>0</v>
      </c>
      <c r="V909" s="121">
        <v>0</v>
      </c>
      <c r="AM909">
        <v>38</v>
      </c>
      <c r="AN909" t="s">
        <v>7</v>
      </c>
      <c r="AQ909" s="22">
        <v>0</v>
      </c>
      <c r="AR909" s="22">
        <v>0</v>
      </c>
      <c r="AS909" s="22">
        <v>0</v>
      </c>
      <c r="AT909" s="22">
        <v>0</v>
      </c>
      <c r="AU909" s="22">
        <v>0</v>
      </c>
      <c r="AV909" s="22">
        <v>0</v>
      </c>
      <c r="AW909" s="22">
        <v>0</v>
      </c>
      <c r="AX909" s="22">
        <v>0</v>
      </c>
      <c r="AY909" s="22">
        <v>0</v>
      </c>
      <c r="BE909" t="s">
        <v>7</v>
      </c>
      <c r="BH909" s="22">
        <v>0</v>
      </c>
      <c r="BI909" s="22">
        <v>0</v>
      </c>
      <c r="BJ909" s="22">
        <v>0</v>
      </c>
      <c r="BK909" s="22">
        <v>0</v>
      </c>
      <c r="BL909" s="22">
        <v>0</v>
      </c>
      <c r="BM909" s="22">
        <v>0</v>
      </c>
      <c r="BN909" s="22">
        <v>0</v>
      </c>
      <c r="BO909" s="22">
        <v>0</v>
      </c>
      <c r="BP909" s="22">
        <v>0</v>
      </c>
    </row>
    <row r="910" spans="1:68" x14ac:dyDescent="0.35">
      <c r="A910" s="96">
        <v>39</v>
      </c>
      <c r="B910" s="96">
        <v>3</v>
      </c>
      <c r="C910" s="96" t="s">
        <v>234</v>
      </c>
      <c r="E910" s="79" t="s">
        <v>7</v>
      </c>
      <c r="F910" s="88">
        <v>9.1886263890185838E-2</v>
      </c>
      <c r="H910" s="22">
        <v>0</v>
      </c>
      <c r="I910" s="22">
        <v>0</v>
      </c>
      <c r="J910" s="22">
        <v>0</v>
      </c>
      <c r="K910" s="22">
        <v>0</v>
      </c>
      <c r="L910" s="22">
        <v>0</v>
      </c>
      <c r="M910" s="22">
        <v>0</v>
      </c>
      <c r="N910" s="22">
        <v>0</v>
      </c>
      <c r="O910" s="22">
        <v>0</v>
      </c>
      <c r="P910" s="22">
        <v>0</v>
      </c>
      <c r="S910" s="20">
        <v>0</v>
      </c>
      <c r="V910" s="121">
        <v>0</v>
      </c>
      <c r="AM910">
        <v>39</v>
      </c>
      <c r="AN910" t="s">
        <v>7</v>
      </c>
      <c r="AQ910" s="22">
        <v>0</v>
      </c>
      <c r="AR910" s="22">
        <v>0</v>
      </c>
      <c r="AS910" s="22">
        <v>0</v>
      </c>
      <c r="AT910" s="22">
        <v>0</v>
      </c>
      <c r="AU910" s="22">
        <v>0</v>
      </c>
      <c r="AV910" s="22">
        <v>0</v>
      </c>
      <c r="AW910" s="22">
        <v>0</v>
      </c>
      <c r="AX910" s="22">
        <v>0</v>
      </c>
      <c r="AY910" s="22">
        <v>0</v>
      </c>
      <c r="BE910" t="s">
        <v>7</v>
      </c>
      <c r="BH910" s="22">
        <v>0</v>
      </c>
      <c r="BI910" s="22">
        <v>0</v>
      </c>
      <c r="BJ910" s="22">
        <v>0</v>
      </c>
      <c r="BK910" s="22">
        <v>0</v>
      </c>
      <c r="BL910" s="22">
        <v>0</v>
      </c>
      <c r="BM910" s="22">
        <v>0</v>
      </c>
      <c r="BN910" s="22">
        <v>0</v>
      </c>
      <c r="BO910" s="22">
        <v>0</v>
      </c>
      <c r="BP910" s="22">
        <v>0</v>
      </c>
    </row>
    <row r="911" spans="1:68" x14ac:dyDescent="0.35">
      <c r="A911" s="96">
        <v>40</v>
      </c>
      <c r="B911" s="96">
        <v>3</v>
      </c>
      <c r="C911" s="96" t="s">
        <v>234</v>
      </c>
      <c r="E911" s="79" t="s">
        <v>7</v>
      </c>
      <c r="F911" s="88">
        <v>0.15188626389018584</v>
      </c>
      <c r="H911" s="22">
        <v>0</v>
      </c>
      <c r="I911" s="22">
        <v>0</v>
      </c>
      <c r="J911" s="22">
        <v>0</v>
      </c>
      <c r="K911" s="22">
        <v>0</v>
      </c>
      <c r="L911" s="22">
        <v>0</v>
      </c>
      <c r="M911" s="22">
        <v>0</v>
      </c>
      <c r="N911" s="22">
        <v>0</v>
      </c>
      <c r="O911" s="22">
        <v>0</v>
      </c>
      <c r="P911" s="22">
        <v>0</v>
      </c>
      <c r="S911" s="20">
        <v>0</v>
      </c>
      <c r="V911" s="121">
        <v>0</v>
      </c>
      <c r="AM911">
        <v>40</v>
      </c>
      <c r="AN911" t="s">
        <v>7</v>
      </c>
      <c r="AQ911" s="22">
        <v>0</v>
      </c>
      <c r="AR911" s="22">
        <v>0</v>
      </c>
      <c r="AS911" s="22">
        <v>0</v>
      </c>
      <c r="AT911" s="22">
        <v>0</v>
      </c>
      <c r="AU911" s="22">
        <v>0</v>
      </c>
      <c r="AV911" s="22">
        <v>0</v>
      </c>
      <c r="AW911" s="22">
        <v>0</v>
      </c>
      <c r="AX911" s="22">
        <v>0</v>
      </c>
      <c r="AY911" s="22">
        <v>0</v>
      </c>
      <c r="BE911" t="s">
        <v>7</v>
      </c>
      <c r="BH911" s="22">
        <v>0</v>
      </c>
      <c r="BI911" s="22">
        <v>0</v>
      </c>
      <c r="BJ911" s="22">
        <v>0</v>
      </c>
      <c r="BK911" s="22">
        <v>0</v>
      </c>
      <c r="BL911" s="22">
        <v>0</v>
      </c>
      <c r="BM911" s="22">
        <v>0</v>
      </c>
      <c r="BN911" s="22">
        <v>0</v>
      </c>
      <c r="BO911" s="22">
        <v>0</v>
      </c>
      <c r="BP911" s="22">
        <v>0</v>
      </c>
    </row>
    <row r="912" spans="1:68" x14ac:dyDescent="0.35">
      <c r="A912" s="96">
        <v>41</v>
      </c>
      <c r="B912" s="96">
        <v>3</v>
      </c>
      <c r="C912" s="96" t="s">
        <v>251</v>
      </c>
      <c r="E912" s="79" t="s">
        <v>7</v>
      </c>
      <c r="F912" s="88">
        <v>9.1886263890185838E-2</v>
      </c>
      <c r="H912" s="22">
        <v>0</v>
      </c>
      <c r="I912" s="22">
        <v>0</v>
      </c>
      <c r="J912" s="22">
        <v>0</v>
      </c>
      <c r="K912" s="22">
        <v>0</v>
      </c>
      <c r="L912" s="22">
        <v>0</v>
      </c>
      <c r="M912" s="22">
        <v>0</v>
      </c>
      <c r="N912" s="22">
        <v>0</v>
      </c>
      <c r="O912" s="22">
        <v>0</v>
      </c>
      <c r="P912" s="22">
        <v>0</v>
      </c>
      <c r="S912" s="20">
        <v>0</v>
      </c>
      <c r="V912" s="121">
        <v>0</v>
      </c>
      <c r="AM912">
        <v>41</v>
      </c>
      <c r="AN912" t="s">
        <v>7</v>
      </c>
      <c r="AQ912" s="22">
        <v>0</v>
      </c>
      <c r="AR912" s="22">
        <v>0</v>
      </c>
      <c r="AS912" s="22">
        <v>0</v>
      </c>
      <c r="AT912" s="22">
        <v>0</v>
      </c>
      <c r="AU912" s="22">
        <v>0</v>
      </c>
      <c r="AV912" s="22">
        <v>0</v>
      </c>
      <c r="AW912" s="22">
        <v>0</v>
      </c>
      <c r="AX912" s="22">
        <v>0</v>
      </c>
      <c r="AY912" s="22">
        <v>0</v>
      </c>
      <c r="BE912" t="s">
        <v>7</v>
      </c>
      <c r="BH912" s="22">
        <v>0</v>
      </c>
      <c r="BI912" s="22">
        <v>0</v>
      </c>
      <c r="BJ912" s="22">
        <v>0</v>
      </c>
      <c r="BK912" s="22">
        <v>0</v>
      </c>
      <c r="BL912" s="22">
        <v>0</v>
      </c>
      <c r="BM912" s="22">
        <v>0</v>
      </c>
      <c r="BN912" s="22">
        <v>0</v>
      </c>
      <c r="BO912" s="22">
        <v>0</v>
      </c>
      <c r="BP912" s="22">
        <v>0</v>
      </c>
    </row>
    <row r="913" spans="1:68" x14ac:dyDescent="0.35">
      <c r="A913" s="96">
        <v>42</v>
      </c>
      <c r="B913" s="96">
        <v>3</v>
      </c>
      <c r="C913" s="96" t="s">
        <v>234</v>
      </c>
      <c r="E913" s="79" t="s">
        <v>7</v>
      </c>
      <c r="F913" s="88">
        <v>9.1886263890185838E-2</v>
      </c>
      <c r="H913" s="22">
        <v>0</v>
      </c>
      <c r="I913" s="22">
        <v>0</v>
      </c>
      <c r="J913" s="22">
        <v>0</v>
      </c>
      <c r="K913" s="22">
        <v>0</v>
      </c>
      <c r="L913" s="22">
        <v>0</v>
      </c>
      <c r="M913" s="22">
        <v>0</v>
      </c>
      <c r="N913" s="22">
        <v>0</v>
      </c>
      <c r="O913" s="22">
        <v>0</v>
      </c>
      <c r="P913" s="22">
        <v>0</v>
      </c>
      <c r="S913" s="20">
        <v>0</v>
      </c>
      <c r="V913" s="121">
        <v>0</v>
      </c>
      <c r="AM913">
        <v>42</v>
      </c>
      <c r="AN913" t="s">
        <v>7</v>
      </c>
      <c r="AQ913" s="22">
        <v>0</v>
      </c>
      <c r="AR913" s="22">
        <v>0</v>
      </c>
      <c r="AS913" s="22">
        <v>0</v>
      </c>
      <c r="AT913" s="22">
        <v>0</v>
      </c>
      <c r="AU913" s="22">
        <v>0</v>
      </c>
      <c r="AV913" s="22">
        <v>0</v>
      </c>
      <c r="AW913" s="22">
        <v>0</v>
      </c>
      <c r="AX913" s="22">
        <v>0</v>
      </c>
      <c r="AY913" s="22">
        <v>0</v>
      </c>
      <c r="BE913" t="s">
        <v>7</v>
      </c>
      <c r="BH913" s="22">
        <v>0</v>
      </c>
      <c r="BI913" s="22">
        <v>0</v>
      </c>
      <c r="BJ913" s="22">
        <v>0</v>
      </c>
      <c r="BK913" s="22">
        <v>0</v>
      </c>
      <c r="BL913" s="22">
        <v>0</v>
      </c>
      <c r="BM913" s="22">
        <v>0</v>
      </c>
      <c r="BN913" s="22">
        <v>0</v>
      </c>
      <c r="BO913" s="22">
        <v>0</v>
      </c>
      <c r="BP913" s="22">
        <v>0</v>
      </c>
    </row>
    <row r="914" spans="1:68" x14ac:dyDescent="0.35">
      <c r="A914" s="96">
        <v>43</v>
      </c>
      <c r="B914" s="96">
        <v>3</v>
      </c>
      <c r="C914" s="96" t="s">
        <v>251</v>
      </c>
      <c r="E914" s="79" t="s">
        <v>7</v>
      </c>
      <c r="F914" s="88">
        <v>9.1886263890185838E-2</v>
      </c>
      <c r="H914" s="22">
        <v>0</v>
      </c>
      <c r="I914" s="22">
        <v>0</v>
      </c>
      <c r="J914" s="22">
        <v>0</v>
      </c>
      <c r="K914" s="22">
        <v>0</v>
      </c>
      <c r="L914" s="22">
        <v>0</v>
      </c>
      <c r="M914" s="22">
        <v>0</v>
      </c>
      <c r="N914" s="22">
        <v>0</v>
      </c>
      <c r="O914" s="22">
        <v>0</v>
      </c>
      <c r="P914" s="22">
        <v>0</v>
      </c>
      <c r="S914" s="20">
        <v>0</v>
      </c>
      <c r="V914" s="121">
        <v>0</v>
      </c>
      <c r="AM914">
        <v>43</v>
      </c>
      <c r="AN914" t="s">
        <v>7</v>
      </c>
      <c r="AQ914" s="22">
        <v>0</v>
      </c>
      <c r="AR914" s="22">
        <v>0</v>
      </c>
      <c r="AS914" s="22">
        <v>0</v>
      </c>
      <c r="AT914" s="22">
        <v>0</v>
      </c>
      <c r="AU914" s="22">
        <v>0</v>
      </c>
      <c r="AV914" s="22">
        <v>0</v>
      </c>
      <c r="AW914" s="22">
        <v>0</v>
      </c>
      <c r="AX914" s="22">
        <v>0</v>
      </c>
      <c r="AY914" s="22">
        <v>0</v>
      </c>
      <c r="BE914" t="s">
        <v>7</v>
      </c>
      <c r="BH914" s="22">
        <v>0</v>
      </c>
      <c r="BI914" s="22">
        <v>0</v>
      </c>
      <c r="BJ914" s="22">
        <v>0</v>
      </c>
      <c r="BK914" s="22">
        <v>0</v>
      </c>
      <c r="BL914" s="22">
        <v>0</v>
      </c>
      <c r="BM914" s="22">
        <v>0</v>
      </c>
      <c r="BN914" s="22">
        <v>0</v>
      </c>
      <c r="BO914" s="22">
        <v>0</v>
      </c>
      <c r="BP914" s="22">
        <v>0</v>
      </c>
    </row>
    <row r="915" spans="1:68" x14ac:dyDescent="0.35">
      <c r="A915" s="96">
        <v>44</v>
      </c>
      <c r="B915" s="96">
        <v>3</v>
      </c>
      <c r="C915" s="96" t="s">
        <v>251</v>
      </c>
      <c r="E915" s="79" t="s">
        <v>7</v>
      </c>
      <c r="F915" s="88">
        <v>9.1886263890185838E-2</v>
      </c>
      <c r="H915" s="22">
        <v>0</v>
      </c>
      <c r="I915" s="22">
        <v>0</v>
      </c>
      <c r="J915" s="22">
        <v>0</v>
      </c>
      <c r="K915" s="22">
        <v>0</v>
      </c>
      <c r="L915" s="22">
        <v>0</v>
      </c>
      <c r="M915" s="22">
        <v>0</v>
      </c>
      <c r="N915" s="22">
        <v>0</v>
      </c>
      <c r="O915" s="22">
        <v>0</v>
      </c>
      <c r="P915" s="22">
        <v>0</v>
      </c>
      <c r="S915" s="20">
        <v>0</v>
      </c>
      <c r="V915" s="121">
        <v>0</v>
      </c>
      <c r="AM915">
        <v>44</v>
      </c>
      <c r="AN915" t="s">
        <v>7</v>
      </c>
      <c r="AQ915" s="22">
        <v>0</v>
      </c>
      <c r="AR915" s="22">
        <v>0</v>
      </c>
      <c r="AS915" s="22">
        <v>0</v>
      </c>
      <c r="AT915" s="22">
        <v>0</v>
      </c>
      <c r="AU915" s="22">
        <v>0</v>
      </c>
      <c r="AV915" s="22">
        <v>0</v>
      </c>
      <c r="AW915" s="22">
        <v>0</v>
      </c>
      <c r="AX915" s="22">
        <v>0</v>
      </c>
      <c r="AY915" s="22">
        <v>0</v>
      </c>
      <c r="BE915" t="s">
        <v>7</v>
      </c>
      <c r="BH915" s="22">
        <v>0</v>
      </c>
      <c r="BI915" s="22">
        <v>0</v>
      </c>
      <c r="BJ915" s="22">
        <v>0</v>
      </c>
      <c r="BK915" s="22">
        <v>0</v>
      </c>
      <c r="BL915" s="22">
        <v>0</v>
      </c>
      <c r="BM915" s="22">
        <v>0</v>
      </c>
      <c r="BN915" s="22">
        <v>0</v>
      </c>
      <c r="BO915" s="22">
        <v>0</v>
      </c>
      <c r="BP915" s="22">
        <v>0</v>
      </c>
    </row>
    <row r="916" spans="1:68" x14ac:dyDescent="0.35">
      <c r="A916" s="96">
        <v>45</v>
      </c>
      <c r="B916" s="96">
        <v>3</v>
      </c>
      <c r="C916" s="96" t="s">
        <v>251</v>
      </c>
      <c r="E916" s="79" t="s">
        <v>7</v>
      </c>
      <c r="F916" s="88">
        <v>9.1886263890185838E-2</v>
      </c>
      <c r="H916" s="22">
        <v>0</v>
      </c>
      <c r="I916" s="22">
        <v>0</v>
      </c>
      <c r="J916" s="22">
        <v>0</v>
      </c>
      <c r="K916" s="22">
        <v>0</v>
      </c>
      <c r="L916" s="22">
        <v>0</v>
      </c>
      <c r="M916" s="22">
        <v>0</v>
      </c>
      <c r="N916" s="22">
        <v>0</v>
      </c>
      <c r="O916" s="22">
        <v>0</v>
      </c>
      <c r="P916" s="22">
        <v>0</v>
      </c>
      <c r="S916" s="20">
        <v>0</v>
      </c>
      <c r="V916" s="121">
        <v>0</v>
      </c>
      <c r="AM916">
        <v>45</v>
      </c>
      <c r="AN916" t="s">
        <v>7</v>
      </c>
      <c r="AQ916" s="22">
        <v>0</v>
      </c>
      <c r="AR916" s="22">
        <v>0</v>
      </c>
      <c r="AS916" s="22">
        <v>0</v>
      </c>
      <c r="AT916" s="22">
        <v>0</v>
      </c>
      <c r="AU916" s="22">
        <v>0</v>
      </c>
      <c r="AV916" s="22">
        <v>0</v>
      </c>
      <c r="AW916" s="22">
        <v>0</v>
      </c>
      <c r="AX916" s="22">
        <v>0</v>
      </c>
      <c r="AY916" s="22">
        <v>0</v>
      </c>
      <c r="BE916" t="s">
        <v>7</v>
      </c>
      <c r="BH916" s="22">
        <v>0</v>
      </c>
      <c r="BI916" s="22">
        <v>0</v>
      </c>
      <c r="BJ916" s="22">
        <v>0</v>
      </c>
      <c r="BK916" s="22">
        <v>0</v>
      </c>
      <c r="BL916" s="22">
        <v>0</v>
      </c>
      <c r="BM916" s="22">
        <v>0</v>
      </c>
      <c r="BN916" s="22">
        <v>0</v>
      </c>
      <c r="BO916" s="22">
        <v>0</v>
      </c>
      <c r="BP916" s="22">
        <v>0</v>
      </c>
    </row>
    <row r="917" spans="1:68" x14ac:dyDescent="0.35">
      <c r="A917" s="96">
        <v>46</v>
      </c>
      <c r="B917" s="96">
        <v>4</v>
      </c>
      <c r="C917" s="96" t="s">
        <v>584</v>
      </c>
      <c r="E917" s="79" t="s">
        <v>7</v>
      </c>
      <c r="F917" s="88">
        <v>0.15188626389018584</v>
      </c>
      <c r="H917" s="22">
        <v>0</v>
      </c>
      <c r="I917" s="22">
        <v>0</v>
      </c>
      <c r="J917" s="22">
        <v>0</v>
      </c>
      <c r="K917" s="22">
        <v>1200</v>
      </c>
      <c r="L917" s="22">
        <v>1320</v>
      </c>
      <c r="M917" s="22">
        <v>1452</v>
      </c>
      <c r="N917" s="22">
        <v>1597.2000000000003</v>
      </c>
      <c r="O917" s="22">
        <v>1756.9199999999996</v>
      </c>
      <c r="P917" s="22">
        <v>1932.6119999999987</v>
      </c>
      <c r="S917" s="20">
        <v>1543.1220000000001</v>
      </c>
      <c r="T917" s="20"/>
      <c r="V917" s="121">
        <v>1</v>
      </c>
      <c r="AM917">
        <v>46</v>
      </c>
      <c r="AN917" t="s">
        <v>7</v>
      </c>
      <c r="AQ917" s="22">
        <v>0</v>
      </c>
      <c r="AR917" s="22">
        <v>0</v>
      </c>
      <c r="AS917" s="22">
        <v>0</v>
      </c>
      <c r="AT917" s="22">
        <v>1200</v>
      </c>
      <c r="AU917" s="22">
        <v>1320</v>
      </c>
      <c r="AV917" s="22">
        <v>1452</v>
      </c>
      <c r="AW917" s="22">
        <v>1597.2000000000003</v>
      </c>
      <c r="AX917" s="22">
        <v>1756.9199999999996</v>
      </c>
      <c r="AY917" s="22">
        <v>1932.6119999999987</v>
      </c>
      <c r="BE917" t="s">
        <v>7</v>
      </c>
      <c r="BH917" s="22">
        <v>0</v>
      </c>
      <c r="BI917" s="22">
        <v>0</v>
      </c>
      <c r="BJ917" s="22">
        <v>0</v>
      </c>
      <c r="BK917" s="22">
        <v>1200</v>
      </c>
      <c r="BL917" s="22">
        <v>1320</v>
      </c>
      <c r="BM917" s="22">
        <v>1452</v>
      </c>
      <c r="BN917" s="22">
        <v>1597.2000000000003</v>
      </c>
      <c r="BO917" s="22">
        <v>1756.9199999999996</v>
      </c>
      <c r="BP917" s="22">
        <v>1932.6119999999987</v>
      </c>
    </row>
    <row r="918" spans="1:68" x14ac:dyDescent="0.35">
      <c r="A918" s="96">
        <v>47</v>
      </c>
      <c r="B918" s="96">
        <v>4</v>
      </c>
      <c r="C918" s="96" t="s">
        <v>585</v>
      </c>
      <c r="E918" s="79" t="s">
        <v>7</v>
      </c>
      <c r="F918" s="88">
        <v>0.14188626389018583</v>
      </c>
      <c r="H918" s="22">
        <v>0</v>
      </c>
      <c r="I918" s="22">
        <v>0</v>
      </c>
      <c r="J918" s="22">
        <v>0</v>
      </c>
      <c r="K918" s="22">
        <v>0</v>
      </c>
      <c r="L918" s="22">
        <v>89.599999999999909</v>
      </c>
      <c r="M918" s="22">
        <v>89.599999999999909</v>
      </c>
      <c r="N918" s="22">
        <v>89.599999999999909</v>
      </c>
      <c r="O918" s="22">
        <v>89.599999999999909</v>
      </c>
      <c r="P918" s="22">
        <v>89.599999999999909</v>
      </c>
      <c r="S918" s="20">
        <v>89.599999999999909</v>
      </c>
      <c r="V918" s="121">
        <v>0</v>
      </c>
      <c r="AM918">
        <v>47</v>
      </c>
      <c r="AN918" t="s">
        <v>7</v>
      </c>
      <c r="AQ918" s="22">
        <v>0</v>
      </c>
      <c r="AR918" s="22">
        <v>0</v>
      </c>
      <c r="AS918" s="22">
        <v>0</v>
      </c>
      <c r="AT918" s="22">
        <v>0</v>
      </c>
      <c r="AU918" s="22">
        <v>89.599999999999909</v>
      </c>
      <c r="AV918" s="22">
        <v>89.599999999999909</v>
      </c>
      <c r="AW918" s="22">
        <v>89.599999999999909</v>
      </c>
      <c r="AX918" s="22">
        <v>89.599999999999909</v>
      </c>
      <c r="AY918" s="22">
        <v>89.599999999999909</v>
      </c>
      <c r="BE918" t="s">
        <v>7</v>
      </c>
      <c r="BH918" s="22">
        <v>0</v>
      </c>
      <c r="BI918" s="22">
        <v>0</v>
      </c>
      <c r="BJ918" s="22">
        <v>0</v>
      </c>
      <c r="BK918" s="22">
        <v>0</v>
      </c>
      <c r="BL918" s="22">
        <v>89.599999999999909</v>
      </c>
      <c r="BM918" s="22">
        <v>89.599999999999909</v>
      </c>
      <c r="BN918" s="22">
        <v>89.599999999999909</v>
      </c>
      <c r="BO918" s="22">
        <v>89.599999999999909</v>
      </c>
      <c r="BP918" s="22">
        <v>89.599999999999909</v>
      </c>
    </row>
    <row r="919" spans="1:68" x14ac:dyDescent="0.35">
      <c r="A919" s="96">
        <v>48</v>
      </c>
      <c r="B919" s="96">
        <v>4</v>
      </c>
      <c r="C919" s="96" t="s">
        <v>585</v>
      </c>
      <c r="E919" s="79" t="s">
        <v>7</v>
      </c>
      <c r="F919" s="88">
        <v>9.1886263890185838E-2</v>
      </c>
      <c r="H919" s="22">
        <v>0</v>
      </c>
      <c r="I919" s="22">
        <v>0</v>
      </c>
      <c r="J919" s="22">
        <v>0</v>
      </c>
      <c r="K919" s="22">
        <v>0</v>
      </c>
      <c r="L919" s="22">
        <v>108</v>
      </c>
      <c r="M919" s="22">
        <v>111.23999999999995</v>
      </c>
      <c r="N919" s="22">
        <v>114.57719999999995</v>
      </c>
      <c r="O919" s="22">
        <v>118.01451600000009</v>
      </c>
      <c r="P919" s="22">
        <v>121.55495148000001</v>
      </c>
      <c r="S919" s="20">
        <v>109.61999999999998</v>
      </c>
      <c r="V919" s="121">
        <v>0</v>
      </c>
      <c r="AM919">
        <v>48</v>
      </c>
      <c r="AN919" t="s">
        <v>7</v>
      </c>
      <c r="AQ919" s="22">
        <v>0</v>
      </c>
      <c r="AR919" s="22">
        <v>0</v>
      </c>
      <c r="AS919" s="22">
        <v>0</v>
      </c>
      <c r="AT919" s="22">
        <v>0</v>
      </c>
      <c r="AU919" s="22">
        <v>108</v>
      </c>
      <c r="AV919" s="22">
        <v>111.23999999999995</v>
      </c>
      <c r="AW919" s="22">
        <v>114.57719999999995</v>
      </c>
      <c r="AX919" s="22">
        <v>118.01451600000009</v>
      </c>
      <c r="AY919" s="22">
        <v>121.55495148000001</v>
      </c>
      <c r="BE919" t="s">
        <v>7</v>
      </c>
      <c r="BH919" s="22">
        <v>0</v>
      </c>
      <c r="BI919" s="22">
        <v>0</v>
      </c>
      <c r="BJ919" s="22">
        <v>0</v>
      </c>
      <c r="BK919" s="22">
        <v>0</v>
      </c>
      <c r="BL919" s="22">
        <v>108</v>
      </c>
      <c r="BM919" s="22">
        <v>111.23999999999995</v>
      </c>
      <c r="BN919" s="22">
        <v>114.57719999999995</v>
      </c>
      <c r="BO919" s="22">
        <v>118.01451600000009</v>
      </c>
      <c r="BP919" s="22">
        <v>121.55495148000001</v>
      </c>
    </row>
    <row r="920" spans="1:68" x14ac:dyDescent="0.35">
      <c r="A920" s="96">
        <v>49</v>
      </c>
      <c r="B920" s="96">
        <v>4</v>
      </c>
      <c r="C920" s="96" t="s">
        <v>585</v>
      </c>
      <c r="E920" s="79" t="s">
        <v>7</v>
      </c>
      <c r="F920" s="88">
        <v>0.10188626389018582</v>
      </c>
      <c r="H920" s="22">
        <v>0</v>
      </c>
      <c r="I920" s="22">
        <v>0</v>
      </c>
      <c r="J920" s="22">
        <v>0</v>
      </c>
      <c r="K920" s="22">
        <v>0</v>
      </c>
      <c r="L920" s="22">
        <v>120</v>
      </c>
      <c r="M920" s="22">
        <v>120</v>
      </c>
      <c r="N920" s="22">
        <v>120</v>
      </c>
      <c r="O920" s="22">
        <v>120</v>
      </c>
      <c r="P920" s="22">
        <v>120</v>
      </c>
      <c r="S920" s="20">
        <v>120</v>
      </c>
      <c r="V920" s="121">
        <v>0</v>
      </c>
      <c r="AM920">
        <v>49</v>
      </c>
      <c r="AN920" t="s">
        <v>7</v>
      </c>
      <c r="AQ920" s="22">
        <v>0</v>
      </c>
      <c r="AR920" s="22">
        <v>0</v>
      </c>
      <c r="AS920" s="22">
        <v>0</v>
      </c>
      <c r="AT920" s="22">
        <v>0</v>
      </c>
      <c r="AU920" s="22">
        <v>120</v>
      </c>
      <c r="AV920" s="22">
        <v>120</v>
      </c>
      <c r="AW920" s="22">
        <v>120</v>
      </c>
      <c r="AX920" s="22">
        <v>120</v>
      </c>
      <c r="AY920" s="22">
        <v>120</v>
      </c>
      <c r="BE920" t="s">
        <v>7</v>
      </c>
      <c r="BH920" s="22">
        <v>0</v>
      </c>
      <c r="BI920" s="22">
        <v>0</v>
      </c>
      <c r="BJ920" s="22">
        <v>0</v>
      </c>
      <c r="BK920" s="22">
        <v>0</v>
      </c>
      <c r="BL920" s="22">
        <v>120</v>
      </c>
      <c r="BM920" s="22">
        <v>120</v>
      </c>
      <c r="BN920" s="22">
        <v>120</v>
      </c>
      <c r="BO920" s="22">
        <v>120</v>
      </c>
      <c r="BP920" s="22">
        <v>120</v>
      </c>
    </row>
    <row r="921" spans="1:68" x14ac:dyDescent="0.35">
      <c r="A921" s="96">
        <v>50</v>
      </c>
      <c r="B921" s="96">
        <v>4</v>
      </c>
      <c r="C921" s="96" t="s">
        <v>585</v>
      </c>
      <c r="E921" s="79" t="s">
        <v>7</v>
      </c>
      <c r="F921" s="88">
        <v>9.1886263890185838E-2</v>
      </c>
      <c r="H921" s="22">
        <v>0</v>
      </c>
      <c r="I921" s="22">
        <v>0</v>
      </c>
      <c r="J921" s="22">
        <v>0</v>
      </c>
      <c r="K921" s="22">
        <v>0</v>
      </c>
      <c r="L921" s="22">
        <v>108</v>
      </c>
      <c r="M921" s="22">
        <v>111.23999999999995</v>
      </c>
      <c r="N921" s="22">
        <v>114.57719999999995</v>
      </c>
      <c r="O921" s="22">
        <v>118.01451600000009</v>
      </c>
      <c r="P921" s="22">
        <v>121.55495148000001</v>
      </c>
      <c r="S921" s="20">
        <v>109.61999999999998</v>
      </c>
      <c r="V921" s="121">
        <v>0</v>
      </c>
      <c r="AM921">
        <v>50</v>
      </c>
      <c r="AN921" t="s">
        <v>7</v>
      </c>
      <c r="AQ921" s="22">
        <v>0</v>
      </c>
      <c r="AR921" s="22">
        <v>0</v>
      </c>
      <c r="AS921" s="22">
        <v>0</v>
      </c>
      <c r="AT921" s="22">
        <v>0</v>
      </c>
      <c r="AU921" s="22">
        <v>108</v>
      </c>
      <c r="AV921" s="22">
        <v>111.23999999999995</v>
      </c>
      <c r="AW921" s="22">
        <v>114.57719999999995</v>
      </c>
      <c r="AX921" s="22">
        <v>118.01451600000009</v>
      </c>
      <c r="AY921" s="22">
        <v>121.55495148000001</v>
      </c>
      <c r="BE921" t="s">
        <v>7</v>
      </c>
      <c r="BH921" s="22">
        <v>0</v>
      </c>
      <c r="BI921" s="22">
        <v>0</v>
      </c>
      <c r="BJ921" s="22">
        <v>0</v>
      </c>
      <c r="BK921" s="22">
        <v>0</v>
      </c>
      <c r="BL921" s="22">
        <v>108</v>
      </c>
      <c r="BM921" s="22">
        <v>111.23999999999995</v>
      </c>
      <c r="BN921" s="22">
        <v>114.57719999999995</v>
      </c>
      <c r="BO921" s="22">
        <v>118.01451600000009</v>
      </c>
      <c r="BP921" s="22">
        <v>121.55495148000001</v>
      </c>
    </row>
    <row r="922" spans="1:68" x14ac:dyDescent="0.35">
      <c r="A922" s="96">
        <v>51</v>
      </c>
      <c r="B922" s="96">
        <v>4</v>
      </c>
      <c r="C922" s="96" t="s">
        <v>234</v>
      </c>
      <c r="E922" s="79" t="s">
        <v>7</v>
      </c>
      <c r="F922" s="88">
        <v>9.1886263890185838E-2</v>
      </c>
      <c r="H922" s="22">
        <v>0</v>
      </c>
      <c r="I922" s="22">
        <v>0</v>
      </c>
      <c r="J922" s="22">
        <v>0</v>
      </c>
      <c r="K922" s="22">
        <v>0</v>
      </c>
      <c r="L922" s="22">
        <v>0</v>
      </c>
      <c r="M922" s="22">
        <v>0</v>
      </c>
      <c r="N922" s="22">
        <v>0</v>
      </c>
      <c r="O922" s="22">
        <v>0</v>
      </c>
      <c r="P922" s="22">
        <v>0</v>
      </c>
      <c r="S922" s="20">
        <v>0</v>
      </c>
      <c r="V922" s="121">
        <v>0</v>
      </c>
      <c r="AM922">
        <v>51</v>
      </c>
      <c r="AN922" t="s">
        <v>7</v>
      </c>
      <c r="AQ922" s="22">
        <v>0</v>
      </c>
      <c r="AR922" s="22">
        <v>0</v>
      </c>
      <c r="AS922" s="22">
        <v>0</v>
      </c>
      <c r="AT922" s="22">
        <v>0</v>
      </c>
      <c r="AU922" s="22">
        <v>0</v>
      </c>
      <c r="AV922" s="22">
        <v>0</v>
      </c>
      <c r="AW922" s="22">
        <v>0</v>
      </c>
      <c r="AX922" s="22">
        <v>0</v>
      </c>
      <c r="AY922" s="22">
        <v>0</v>
      </c>
      <c r="BE922" t="s">
        <v>7</v>
      </c>
      <c r="BH922" s="22">
        <v>0</v>
      </c>
      <c r="BI922" s="22">
        <v>0</v>
      </c>
      <c r="BJ922" s="22">
        <v>0</v>
      </c>
      <c r="BK922" s="22">
        <v>0</v>
      </c>
      <c r="BL922" s="22">
        <v>0</v>
      </c>
      <c r="BM922" s="22">
        <v>0</v>
      </c>
      <c r="BN922" s="22">
        <v>0</v>
      </c>
      <c r="BO922" s="22">
        <v>0</v>
      </c>
      <c r="BP922" s="22">
        <v>0</v>
      </c>
    </row>
    <row r="923" spans="1:68" x14ac:dyDescent="0.35">
      <c r="A923" s="96">
        <v>52</v>
      </c>
      <c r="B923" s="96">
        <v>4</v>
      </c>
      <c r="C923" s="96" t="s">
        <v>584</v>
      </c>
      <c r="E923" s="79" t="s">
        <v>7</v>
      </c>
      <c r="F923" s="88">
        <v>9.1886263890185838E-2</v>
      </c>
      <c r="H923" s="22">
        <v>0</v>
      </c>
      <c r="I923" s="22">
        <v>0</v>
      </c>
      <c r="J923" s="22">
        <v>0</v>
      </c>
      <c r="K923" s="22">
        <v>-108</v>
      </c>
      <c r="L923" s="22">
        <v>-108</v>
      </c>
      <c r="M923" s="22">
        <v>-108</v>
      </c>
      <c r="N923" s="22">
        <v>-108</v>
      </c>
      <c r="O923" s="22">
        <v>-108</v>
      </c>
      <c r="P923" s="22">
        <v>-108</v>
      </c>
      <c r="S923" s="20">
        <v>-108</v>
      </c>
      <c r="V923" s="121">
        <v>0</v>
      </c>
      <c r="AM923">
        <v>52</v>
      </c>
      <c r="AN923" t="s">
        <v>7</v>
      </c>
      <c r="AQ923" s="22">
        <v>0</v>
      </c>
      <c r="AR923" s="22">
        <v>0</v>
      </c>
      <c r="AS923" s="22">
        <v>0</v>
      </c>
      <c r="AT923" s="22">
        <v>-108</v>
      </c>
      <c r="AU923" s="22">
        <v>-108</v>
      </c>
      <c r="AV923" s="22">
        <v>-108</v>
      </c>
      <c r="AW923" s="22">
        <v>-108</v>
      </c>
      <c r="AX923" s="22">
        <v>-108</v>
      </c>
      <c r="AY923" s="22">
        <v>-108</v>
      </c>
      <c r="BE923" t="s">
        <v>7</v>
      </c>
      <c r="BH923" s="22">
        <v>0</v>
      </c>
      <c r="BI923" s="22">
        <v>0</v>
      </c>
      <c r="BJ923" s="22">
        <v>0</v>
      </c>
      <c r="BK923" s="22">
        <v>-108</v>
      </c>
      <c r="BL923" s="22">
        <v>-108</v>
      </c>
      <c r="BM923" s="22">
        <v>-108</v>
      </c>
      <c r="BN923" s="22">
        <v>-108</v>
      </c>
      <c r="BO923" s="22">
        <v>-108</v>
      </c>
      <c r="BP923" s="22">
        <v>-108</v>
      </c>
    </row>
    <row r="924" spans="1:68" x14ac:dyDescent="0.35">
      <c r="A924" s="96">
        <v>53</v>
      </c>
      <c r="B924" s="96">
        <v>4</v>
      </c>
      <c r="C924" s="96" t="s">
        <v>235</v>
      </c>
      <c r="E924" s="79" t="s">
        <v>7</v>
      </c>
      <c r="F924" s="88">
        <v>9.1886263890185838E-2</v>
      </c>
      <c r="H924" s="22">
        <v>0</v>
      </c>
      <c r="I924" s="22">
        <v>0</v>
      </c>
      <c r="J924" s="22">
        <v>0</v>
      </c>
      <c r="K924" s="22">
        <v>0</v>
      </c>
      <c r="L924" s="22">
        <v>0</v>
      </c>
      <c r="M924" s="22">
        <v>0</v>
      </c>
      <c r="N924" s="22">
        <v>0</v>
      </c>
      <c r="O924" s="22">
        <v>0</v>
      </c>
      <c r="P924" s="22">
        <v>0</v>
      </c>
      <c r="S924" s="20">
        <v>0</v>
      </c>
      <c r="V924" s="121">
        <v>0</v>
      </c>
      <c r="AM924">
        <v>53</v>
      </c>
      <c r="AN924" t="s">
        <v>7</v>
      </c>
      <c r="AQ924" s="22">
        <v>0</v>
      </c>
      <c r="AR924" s="22">
        <v>0</v>
      </c>
      <c r="AS924" s="22">
        <v>0</v>
      </c>
      <c r="AT924" s="22">
        <v>0</v>
      </c>
      <c r="AU924" s="22">
        <v>0</v>
      </c>
      <c r="AV924" s="22">
        <v>0</v>
      </c>
      <c r="AW924" s="22">
        <v>0</v>
      </c>
      <c r="AX924" s="22">
        <v>0</v>
      </c>
      <c r="AY924" s="22">
        <v>0</v>
      </c>
      <c r="BE924" t="s">
        <v>7</v>
      </c>
      <c r="BH924" s="22">
        <v>0</v>
      </c>
      <c r="BI924" s="22">
        <v>0</v>
      </c>
      <c r="BJ924" s="22">
        <v>0</v>
      </c>
      <c r="BK924" s="22">
        <v>0</v>
      </c>
      <c r="BL924" s="22">
        <v>0</v>
      </c>
      <c r="BM924" s="22">
        <v>0</v>
      </c>
      <c r="BN924" s="22">
        <v>0</v>
      </c>
      <c r="BO924" s="22">
        <v>0</v>
      </c>
      <c r="BP924" s="22">
        <v>0</v>
      </c>
    </row>
    <row r="925" spans="1:68" x14ac:dyDescent="0.35">
      <c r="A925" s="96">
        <v>54</v>
      </c>
      <c r="B925" s="96">
        <v>4</v>
      </c>
      <c r="C925" s="96" t="s">
        <v>234</v>
      </c>
      <c r="E925" s="79" t="s">
        <v>7</v>
      </c>
      <c r="F925" s="88">
        <v>9.1886263890185838E-2</v>
      </c>
      <c r="H925" s="22">
        <v>0</v>
      </c>
      <c r="I925" s="22">
        <v>0</v>
      </c>
      <c r="J925" s="22">
        <v>0</v>
      </c>
      <c r="K925" s="22">
        <v>0</v>
      </c>
      <c r="L925" s="22">
        <v>0</v>
      </c>
      <c r="M925" s="22">
        <v>0</v>
      </c>
      <c r="N925" s="22">
        <v>0</v>
      </c>
      <c r="O925" s="22">
        <v>0</v>
      </c>
      <c r="P925" s="22">
        <v>0</v>
      </c>
      <c r="S925" s="20">
        <v>0</v>
      </c>
      <c r="V925" s="121">
        <v>0</v>
      </c>
      <c r="AM925">
        <v>54</v>
      </c>
      <c r="AN925" t="s">
        <v>7</v>
      </c>
      <c r="AQ925" s="22">
        <v>0</v>
      </c>
      <c r="AR925" s="22">
        <v>0</v>
      </c>
      <c r="AS925" s="22">
        <v>0</v>
      </c>
      <c r="AT925" s="22">
        <v>0</v>
      </c>
      <c r="AU925" s="22">
        <v>0</v>
      </c>
      <c r="AV925" s="22">
        <v>0</v>
      </c>
      <c r="AW925" s="22">
        <v>0</v>
      </c>
      <c r="AX925" s="22">
        <v>0</v>
      </c>
      <c r="AY925" s="22">
        <v>0</v>
      </c>
      <c r="BE925" t="s">
        <v>7</v>
      </c>
      <c r="BH925" s="22">
        <v>0</v>
      </c>
      <c r="BI925" s="22">
        <v>0</v>
      </c>
      <c r="BJ925" s="22">
        <v>0</v>
      </c>
      <c r="BK925" s="22">
        <v>0</v>
      </c>
      <c r="BL925" s="22">
        <v>0</v>
      </c>
      <c r="BM925" s="22">
        <v>0</v>
      </c>
      <c r="BN925" s="22">
        <v>0</v>
      </c>
      <c r="BO925" s="22">
        <v>0</v>
      </c>
      <c r="BP925" s="22">
        <v>0</v>
      </c>
    </row>
    <row r="926" spans="1:68" x14ac:dyDescent="0.35">
      <c r="A926" s="96">
        <v>55</v>
      </c>
      <c r="B926" s="96">
        <v>4</v>
      </c>
      <c r="C926" s="96" t="s">
        <v>529</v>
      </c>
      <c r="E926" s="79" t="s">
        <v>7</v>
      </c>
      <c r="F926" s="88">
        <v>9.1886263890185838E-2</v>
      </c>
      <c r="H926" s="22">
        <v>0</v>
      </c>
      <c r="I926" s="22">
        <v>0</v>
      </c>
      <c r="J926" s="22">
        <v>0</v>
      </c>
      <c r="K926" s="22">
        <v>0</v>
      </c>
      <c r="L926" s="22">
        <v>0</v>
      </c>
      <c r="M926" s="22">
        <v>0</v>
      </c>
      <c r="N926" s="22">
        <v>0</v>
      </c>
      <c r="O926" s="22">
        <v>0</v>
      </c>
      <c r="P926" s="22">
        <v>0</v>
      </c>
      <c r="S926" s="20">
        <v>0</v>
      </c>
      <c r="V926" s="121">
        <v>0</v>
      </c>
      <c r="AM926">
        <v>55</v>
      </c>
      <c r="AN926" t="s">
        <v>7</v>
      </c>
      <c r="AQ926" s="22">
        <v>0</v>
      </c>
      <c r="AR926" s="22">
        <v>0</v>
      </c>
      <c r="AS926" s="22">
        <v>0</v>
      </c>
      <c r="AT926" s="22">
        <v>0</v>
      </c>
      <c r="AU926" s="22">
        <v>0</v>
      </c>
      <c r="AV926" s="22">
        <v>0</v>
      </c>
      <c r="AW926" s="22">
        <v>0</v>
      </c>
      <c r="AX926" s="22">
        <v>0</v>
      </c>
      <c r="AY926" s="22">
        <v>0</v>
      </c>
      <c r="BE926" t="s">
        <v>7</v>
      </c>
      <c r="BH926" s="22">
        <v>0</v>
      </c>
      <c r="BI926" s="22">
        <v>0</v>
      </c>
      <c r="BJ926" s="22">
        <v>0</v>
      </c>
      <c r="BK926" s="22">
        <v>0</v>
      </c>
      <c r="BL926" s="22">
        <v>0</v>
      </c>
      <c r="BM926" s="22">
        <v>0</v>
      </c>
      <c r="BN926" s="22">
        <v>0</v>
      </c>
      <c r="BO926" s="22">
        <v>0</v>
      </c>
      <c r="BP926" s="22">
        <v>0</v>
      </c>
    </row>
    <row r="927" spans="1:68" x14ac:dyDescent="0.35">
      <c r="A927" s="96">
        <v>56</v>
      </c>
      <c r="B927" s="96">
        <v>4</v>
      </c>
      <c r="C927" s="96" t="s">
        <v>234</v>
      </c>
      <c r="E927" s="79" t="s">
        <v>7</v>
      </c>
      <c r="F927" s="88">
        <v>9.1886263890185838E-2</v>
      </c>
      <c r="H927" s="22">
        <v>0</v>
      </c>
      <c r="I927" s="22">
        <v>0</v>
      </c>
      <c r="J927" s="22">
        <v>0</v>
      </c>
      <c r="K927" s="22">
        <v>0</v>
      </c>
      <c r="L927" s="22">
        <v>0</v>
      </c>
      <c r="M927" s="22">
        <v>0</v>
      </c>
      <c r="N927" s="22">
        <v>0</v>
      </c>
      <c r="O927" s="22">
        <v>0</v>
      </c>
      <c r="P927" s="22">
        <v>0</v>
      </c>
      <c r="S927" s="20">
        <v>0</v>
      </c>
      <c r="V927" s="121">
        <v>0</v>
      </c>
      <c r="AM927">
        <v>56</v>
      </c>
      <c r="AN927" t="s">
        <v>7</v>
      </c>
      <c r="AQ927" s="22">
        <v>0</v>
      </c>
      <c r="AR927" s="22">
        <v>0</v>
      </c>
      <c r="AS927" s="22">
        <v>0</v>
      </c>
      <c r="AT927" s="22">
        <v>0</v>
      </c>
      <c r="AU927" s="22">
        <v>0</v>
      </c>
      <c r="AV927" s="22">
        <v>0</v>
      </c>
      <c r="AW927" s="22">
        <v>0</v>
      </c>
      <c r="AX927" s="22">
        <v>0</v>
      </c>
      <c r="AY927" s="22">
        <v>0</v>
      </c>
      <c r="BE927" t="s">
        <v>7</v>
      </c>
      <c r="BH927" s="22">
        <v>0</v>
      </c>
      <c r="BI927" s="22">
        <v>0</v>
      </c>
      <c r="BJ927" s="22">
        <v>0</v>
      </c>
      <c r="BK927" s="22">
        <v>0</v>
      </c>
      <c r="BL927" s="22">
        <v>0</v>
      </c>
      <c r="BM927" s="22">
        <v>0</v>
      </c>
      <c r="BN927" s="22">
        <v>0</v>
      </c>
      <c r="BO927" s="22">
        <v>0</v>
      </c>
      <c r="BP927" s="22">
        <v>0</v>
      </c>
    </row>
    <row r="928" spans="1:68" x14ac:dyDescent="0.35">
      <c r="A928" s="96">
        <v>57</v>
      </c>
      <c r="B928" s="96">
        <v>4</v>
      </c>
      <c r="C928" s="96" t="s">
        <v>234</v>
      </c>
      <c r="E928" s="79" t="s">
        <v>7</v>
      </c>
      <c r="F928" s="88">
        <v>9.1886263890185838E-2</v>
      </c>
      <c r="H928" s="22">
        <v>0</v>
      </c>
      <c r="I928" s="22">
        <v>0</v>
      </c>
      <c r="J928" s="22">
        <v>0</v>
      </c>
      <c r="K928" s="22">
        <v>0</v>
      </c>
      <c r="L928" s="22">
        <v>0</v>
      </c>
      <c r="M928" s="22">
        <v>0</v>
      </c>
      <c r="N928" s="22">
        <v>0</v>
      </c>
      <c r="O928" s="22">
        <v>0</v>
      </c>
      <c r="P928" s="22">
        <v>0</v>
      </c>
      <c r="S928" s="20">
        <v>0</v>
      </c>
      <c r="V928" s="121">
        <v>0</v>
      </c>
      <c r="AM928">
        <v>57</v>
      </c>
      <c r="AN928" t="s">
        <v>7</v>
      </c>
      <c r="AQ928" s="22">
        <v>0</v>
      </c>
      <c r="AR928" s="22">
        <v>0</v>
      </c>
      <c r="AS928" s="22">
        <v>0</v>
      </c>
      <c r="AT928" s="22">
        <v>0</v>
      </c>
      <c r="AU928" s="22">
        <v>0</v>
      </c>
      <c r="AV928" s="22">
        <v>0</v>
      </c>
      <c r="AW928" s="22">
        <v>0</v>
      </c>
      <c r="AX928" s="22">
        <v>0</v>
      </c>
      <c r="AY928" s="22">
        <v>0</v>
      </c>
      <c r="BE928" t="s">
        <v>7</v>
      </c>
      <c r="BH928" s="22">
        <v>0</v>
      </c>
      <c r="BI928" s="22">
        <v>0</v>
      </c>
      <c r="BJ928" s="22">
        <v>0</v>
      </c>
      <c r="BK928" s="22">
        <v>0</v>
      </c>
      <c r="BL928" s="22">
        <v>0</v>
      </c>
      <c r="BM928" s="22">
        <v>0</v>
      </c>
      <c r="BN928" s="22">
        <v>0</v>
      </c>
      <c r="BO928" s="22">
        <v>0</v>
      </c>
      <c r="BP928" s="22">
        <v>0</v>
      </c>
    </row>
    <row r="929" spans="1:68" x14ac:dyDescent="0.35">
      <c r="A929" s="96">
        <v>58</v>
      </c>
      <c r="B929" s="96">
        <v>4</v>
      </c>
      <c r="C929" s="96" t="s">
        <v>251</v>
      </c>
      <c r="E929" s="79" t="s">
        <v>7</v>
      </c>
      <c r="F929" s="88">
        <v>9.1886263890185838E-2</v>
      </c>
      <c r="H929" s="22">
        <v>0</v>
      </c>
      <c r="I929" s="22">
        <v>0</v>
      </c>
      <c r="J929" s="22">
        <v>0</v>
      </c>
      <c r="K929" s="22">
        <v>0</v>
      </c>
      <c r="L929" s="22">
        <v>0</v>
      </c>
      <c r="M929" s="22">
        <v>0</v>
      </c>
      <c r="N929" s="22">
        <v>0</v>
      </c>
      <c r="O929" s="22">
        <v>0</v>
      </c>
      <c r="P929" s="22">
        <v>0</v>
      </c>
      <c r="S929" s="20">
        <v>0</v>
      </c>
      <c r="V929" s="121">
        <v>0</v>
      </c>
      <c r="AM929">
        <v>58</v>
      </c>
      <c r="AN929" t="s">
        <v>7</v>
      </c>
      <c r="AQ929" s="22">
        <v>0</v>
      </c>
      <c r="AR929" s="22">
        <v>0</v>
      </c>
      <c r="AS929" s="22">
        <v>0</v>
      </c>
      <c r="AT929" s="22">
        <v>0</v>
      </c>
      <c r="AU929" s="22">
        <v>0</v>
      </c>
      <c r="AV929" s="22">
        <v>0</v>
      </c>
      <c r="AW929" s="22">
        <v>0</v>
      </c>
      <c r="AX929" s="22">
        <v>0</v>
      </c>
      <c r="AY929" s="22">
        <v>0</v>
      </c>
      <c r="BE929" t="s">
        <v>7</v>
      </c>
      <c r="BH929" s="22">
        <v>0</v>
      </c>
      <c r="BI929" s="22">
        <v>0</v>
      </c>
      <c r="BJ929" s="22">
        <v>0</v>
      </c>
      <c r="BK929" s="22">
        <v>0</v>
      </c>
      <c r="BL929" s="22">
        <v>0</v>
      </c>
      <c r="BM929" s="22">
        <v>0</v>
      </c>
      <c r="BN929" s="22">
        <v>0</v>
      </c>
      <c r="BO929" s="22">
        <v>0</v>
      </c>
      <c r="BP929" s="22">
        <v>0</v>
      </c>
    </row>
    <row r="930" spans="1:68" x14ac:dyDescent="0.35">
      <c r="A930" s="96">
        <v>59</v>
      </c>
      <c r="B930" s="96">
        <v>4</v>
      </c>
      <c r="C930" s="96" t="s">
        <v>251</v>
      </c>
      <c r="E930" s="79" t="s">
        <v>7</v>
      </c>
      <c r="F930" s="88">
        <v>9.1886263890185838E-2</v>
      </c>
      <c r="H930" s="22">
        <v>0</v>
      </c>
      <c r="I930" s="22">
        <v>0</v>
      </c>
      <c r="J930" s="22">
        <v>0</v>
      </c>
      <c r="K930" s="22">
        <v>0</v>
      </c>
      <c r="L930" s="22">
        <v>0</v>
      </c>
      <c r="M930" s="22">
        <v>0</v>
      </c>
      <c r="N930" s="22">
        <v>0</v>
      </c>
      <c r="O930" s="22">
        <v>0</v>
      </c>
      <c r="P930" s="22">
        <v>0</v>
      </c>
      <c r="S930" s="20">
        <v>0</v>
      </c>
      <c r="V930" s="121">
        <v>0</v>
      </c>
      <c r="AM930">
        <v>59</v>
      </c>
      <c r="AN930" t="s">
        <v>7</v>
      </c>
      <c r="AQ930" s="22">
        <v>0</v>
      </c>
      <c r="AR930" s="22">
        <v>0</v>
      </c>
      <c r="AS930" s="22">
        <v>0</v>
      </c>
      <c r="AT930" s="22">
        <v>0</v>
      </c>
      <c r="AU930" s="22">
        <v>0</v>
      </c>
      <c r="AV930" s="22">
        <v>0</v>
      </c>
      <c r="AW930" s="22">
        <v>0</v>
      </c>
      <c r="AX930" s="22">
        <v>0</v>
      </c>
      <c r="AY930" s="22">
        <v>0</v>
      </c>
      <c r="BE930" t="s">
        <v>7</v>
      </c>
      <c r="BH930" s="22">
        <v>0</v>
      </c>
      <c r="BI930" s="22">
        <v>0</v>
      </c>
      <c r="BJ930" s="22">
        <v>0</v>
      </c>
      <c r="BK930" s="22">
        <v>0</v>
      </c>
      <c r="BL930" s="22">
        <v>0</v>
      </c>
      <c r="BM930" s="22">
        <v>0</v>
      </c>
      <c r="BN930" s="22">
        <v>0</v>
      </c>
      <c r="BO930" s="22">
        <v>0</v>
      </c>
      <c r="BP930" s="22">
        <v>0</v>
      </c>
    </row>
    <row r="931" spans="1:68" x14ac:dyDescent="0.35">
      <c r="A931" s="96">
        <v>60</v>
      </c>
      <c r="B931" s="96">
        <v>4</v>
      </c>
      <c r="C931" s="96" t="s">
        <v>235</v>
      </c>
      <c r="E931" s="79" t="s">
        <v>7</v>
      </c>
      <c r="F931" s="88">
        <v>9.1886263890185838E-2</v>
      </c>
      <c r="H931" s="22">
        <v>0</v>
      </c>
      <c r="I931" s="22">
        <v>0</v>
      </c>
      <c r="J931" s="22">
        <v>0</v>
      </c>
      <c r="K931" s="22">
        <v>0</v>
      </c>
      <c r="L931" s="22">
        <v>0</v>
      </c>
      <c r="M931" s="22">
        <v>0</v>
      </c>
      <c r="N931" s="22">
        <v>0</v>
      </c>
      <c r="O931" s="22">
        <v>0</v>
      </c>
      <c r="P931" s="22">
        <v>0</v>
      </c>
      <c r="S931" s="20">
        <v>0</v>
      </c>
      <c r="V931" s="121">
        <v>0</v>
      </c>
      <c r="AM931">
        <v>60</v>
      </c>
      <c r="AN931" t="s">
        <v>7</v>
      </c>
      <c r="AQ931" s="22">
        <v>0</v>
      </c>
      <c r="AR931" s="22">
        <v>0</v>
      </c>
      <c r="AS931" s="22">
        <v>0</v>
      </c>
      <c r="AT931" s="22">
        <v>0</v>
      </c>
      <c r="AU931" s="22">
        <v>0</v>
      </c>
      <c r="AV931" s="22">
        <v>0</v>
      </c>
      <c r="AW931" s="22">
        <v>0</v>
      </c>
      <c r="AX931" s="22">
        <v>0</v>
      </c>
      <c r="AY931" s="22">
        <v>0</v>
      </c>
      <c r="BE931" t="s">
        <v>7</v>
      </c>
      <c r="BH931" s="22">
        <v>0</v>
      </c>
      <c r="BI931" s="22">
        <v>0</v>
      </c>
      <c r="BJ931" s="22">
        <v>0</v>
      </c>
      <c r="BK931" s="22">
        <v>0</v>
      </c>
      <c r="BL931" s="22">
        <v>0</v>
      </c>
      <c r="BM931" s="22">
        <v>0</v>
      </c>
      <c r="BN931" s="22">
        <v>0</v>
      </c>
      <c r="BO931" s="22">
        <v>0</v>
      </c>
      <c r="BP931" s="22">
        <v>0</v>
      </c>
    </row>
    <row r="932" spans="1:68" x14ac:dyDescent="0.35">
      <c r="A932" s="96">
        <v>61</v>
      </c>
      <c r="B932" s="96">
        <v>5</v>
      </c>
      <c r="C932" s="96" t="s">
        <v>585</v>
      </c>
      <c r="E932" s="79" t="s">
        <v>7</v>
      </c>
      <c r="F932" s="88">
        <v>0.15188626389018584</v>
      </c>
      <c r="H932" s="22">
        <v>0</v>
      </c>
      <c r="I932" s="22">
        <v>0</v>
      </c>
      <c r="J932" s="22">
        <v>0</v>
      </c>
      <c r="K932" s="22">
        <v>0</v>
      </c>
      <c r="L932" s="22">
        <v>0</v>
      </c>
      <c r="M932" s="22">
        <v>240</v>
      </c>
      <c r="N932" s="22">
        <v>252</v>
      </c>
      <c r="O932" s="22">
        <v>264.59999999999997</v>
      </c>
      <c r="P932" s="22">
        <v>277.82999999999981</v>
      </c>
      <c r="S932" s="20">
        <v>120</v>
      </c>
      <c r="V932" s="121">
        <v>0</v>
      </c>
      <c r="AM932">
        <v>61</v>
      </c>
      <c r="AN932" t="s">
        <v>7</v>
      </c>
      <c r="AQ932" s="22">
        <v>0</v>
      </c>
      <c r="AR932" s="22">
        <v>0</v>
      </c>
      <c r="AS932" s="22">
        <v>0</v>
      </c>
      <c r="AT932" s="22">
        <v>0</v>
      </c>
      <c r="AU932" s="22">
        <v>0</v>
      </c>
      <c r="AV932" s="22">
        <v>240</v>
      </c>
      <c r="AW932" s="22">
        <v>252</v>
      </c>
      <c r="AX932" s="22">
        <v>264.59999999999997</v>
      </c>
      <c r="AY932" s="22">
        <v>277.82999999999981</v>
      </c>
      <c r="BE932" t="s">
        <v>7</v>
      </c>
      <c r="BH932" s="22">
        <v>0</v>
      </c>
      <c r="BI932" s="22">
        <v>0</v>
      </c>
      <c r="BJ932" s="22">
        <v>0</v>
      </c>
      <c r="BK932" s="22">
        <v>0</v>
      </c>
      <c r="BL932" s="22">
        <v>0</v>
      </c>
      <c r="BM932" s="22">
        <v>240</v>
      </c>
      <c r="BN932" s="22">
        <v>252</v>
      </c>
      <c r="BO932" s="22">
        <v>264.59999999999997</v>
      </c>
      <c r="BP932" s="22">
        <v>277.82999999999981</v>
      </c>
    </row>
    <row r="933" spans="1:68" x14ac:dyDescent="0.35">
      <c r="A933" s="96">
        <v>62</v>
      </c>
      <c r="B933" s="96">
        <v>5</v>
      </c>
      <c r="C933" s="96" t="s">
        <v>585</v>
      </c>
      <c r="E933" s="79" t="s">
        <v>7</v>
      </c>
      <c r="F933" s="88">
        <v>0.14188626389018583</v>
      </c>
      <c r="H933" s="22">
        <v>0</v>
      </c>
      <c r="I933" s="22">
        <v>0</v>
      </c>
      <c r="J933" s="22">
        <v>0</v>
      </c>
      <c r="K933" s="22">
        <v>0</v>
      </c>
      <c r="L933" s="22">
        <v>0</v>
      </c>
      <c r="M933" s="22">
        <v>112</v>
      </c>
      <c r="N933" s="22">
        <v>112</v>
      </c>
      <c r="O933" s="22">
        <v>112</v>
      </c>
      <c r="P933" s="22">
        <v>112</v>
      </c>
      <c r="S933" s="20">
        <v>56</v>
      </c>
      <c r="V933" s="121">
        <v>0</v>
      </c>
      <c r="AM933">
        <v>62</v>
      </c>
      <c r="AN933" t="s">
        <v>7</v>
      </c>
      <c r="AQ933" s="22">
        <v>0</v>
      </c>
      <c r="AR933" s="22">
        <v>0</v>
      </c>
      <c r="AS933" s="22">
        <v>0</v>
      </c>
      <c r="AT933" s="22">
        <v>0</v>
      </c>
      <c r="AU933" s="22">
        <v>0</v>
      </c>
      <c r="AV933" s="22">
        <v>112</v>
      </c>
      <c r="AW933" s="22">
        <v>112</v>
      </c>
      <c r="AX933" s="22">
        <v>112</v>
      </c>
      <c r="AY933" s="22">
        <v>112</v>
      </c>
      <c r="BE933" t="s">
        <v>7</v>
      </c>
      <c r="BH933" s="22">
        <v>0</v>
      </c>
      <c r="BI933" s="22">
        <v>0</v>
      </c>
      <c r="BJ933" s="22">
        <v>0</v>
      </c>
      <c r="BK933" s="22">
        <v>0</v>
      </c>
      <c r="BL933" s="22">
        <v>0</v>
      </c>
      <c r="BM933" s="22">
        <v>112</v>
      </c>
      <c r="BN933" s="22">
        <v>112</v>
      </c>
      <c r="BO933" s="22">
        <v>112</v>
      </c>
      <c r="BP933" s="22">
        <v>112</v>
      </c>
    </row>
    <row r="934" spans="1:68" x14ac:dyDescent="0.35">
      <c r="A934" s="96">
        <v>63</v>
      </c>
      <c r="B934" s="96">
        <v>5</v>
      </c>
      <c r="C934" s="96" t="s">
        <v>584</v>
      </c>
      <c r="E934" s="79" t="s">
        <v>7</v>
      </c>
      <c r="F934" s="88">
        <v>0.14188626389018583</v>
      </c>
      <c r="H934" s="22">
        <v>0</v>
      </c>
      <c r="I934" s="22">
        <v>0</v>
      </c>
      <c r="J934" s="22">
        <v>0</v>
      </c>
      <c r="K934" s="22">
        <v>0</v>
      </c>
      <c r="L934" s="22">
        <v>600</v>
      </c>
      <c r="M934" s="22">
        <v>660</v>
      </c>
      <c r="N934" s="22">
        <v>726</v>
      </c>
      <c r="O934" s="22">
        <v>798.60000000000014</v>
      </c>
      <c r="P934" s="22">
        <v>878.45999999999981</v>
      </c>
      <c r="S934" s="20">
        <v>630</v>
      </c>
      <c r="V934" s="121">
        <v>0</v>
      </c>
      <c r="AM934">
        <v>63</v>
      </c>
      <c r="AN934" t="s">
        <v>7</v>
      </c>
      <c r="AQ934" s="22">
        <v>0</v>
      </c>
      <c r="AR934" s="22">
        <v>0</v>
      </c>
      <c r="AS934" s="22">
        <v>0</v>
      </c>
      <c r="AT934" s="22">
        <v>0</v>
      </c>
      <c r="AU934" s="22">
        <v>600</v>
      </c>
      <c r="AV934" s="22">
        <v>660</v>
      </c>
      <c r="AW934" s="22">
        <v>726</v>
      </c>
      <c r="AX934" s="22">
        <v>798.60000000000014</v>
      </c>
      <c r="AY934" s="22">
        <v>878.45999999999981</v>
      </c>
      <c r="BE934" t="s">
        <v>7</v>
      </c>
      <c r="BH934" s="22">
        <v>0</v>
      </c>
      <c r="BI934" s="22">
        <v>0</v>
      </c>
      <c r="BJ934" s="22">
        <v>0</v>
      </c>
      <c r="BK934" s="22">
        <v>0</v>
      </c>
      <c r="BL934" s="22">
        <v>600</v>
      </c>
      <c r="BM934" s="22">
        <v>660</v>
      </c>
      <c r="BN934" s="22">
        <v>726</v>
      </c>
      <c r="BO934" s="22">
        <v>798.60000000000014</v>
      </c>
      <c r="BP934" s="22">
        <v>878.45999999999981</v>
      </c>
    </row>
    <row r="935" spans="1:68" x14ac:dyDescent="0.35">
      <c r="A935" s="96">
        <v>64</v>
      </c>
      <c r="B935" s="96">
        <v>5</v>
      </c>
      <c r="C935" s="96" t="s">
        <v>585</v>
      </c>
      <c r="E935" s="79" t="s">
        <v>7</v>
      </c>
      <c r="F935" s="88">
        <v>0.10188626389018582</v>
      </c>
      <c r="H935" s="22">
        <v>0</v>
      </c>
      <c r="I935" s="22">
        <v>0</v>
      </c>
      <c r="J935" s="22">
        <v>0</v>
      </c>
      <c r="K935" s="22">
        <v>0</v>
      </c>
      <c r="L935" s="22">
        <v>0</v>
      </c>
      <c r="M935" s="22">
        <v>200</v>
      </c>
      <c r="N935" s="22">
        <v>200</v>
      </c>
      <c r="O935" s="22">
        <v>200</v>
      </c>
      <c r="P935" s="22">
        <v>200</v>
      </c>
      <c r="S935" s="20">
        <v>100</v>
      </c>
      <c r="V935" s="121">
        <v>0</v>
      </c>
      <c r="AM935">
        <v>64</v>
      </c>
      <c r="AN935" t="s">
        <v>7</v>
      </c>
      <c r="AQ935" s="22">
        <v>0</v>
      </c>
      <c r="AR935" s="22">
        <v>0</v>
      </c>
      <c r="AS935" s="22">
        <v>0</v>
      </c>
      <c r="AT935" s="22">
        <v>0</v>
      </c>
      <c r="AU935" s="22">
        <v>0</v>
      </c>
      <c r="AV935" s="22">
        <v>200</v>
      </c>
      <c r="AW935" s="22">
        <v>200</v>
      </c>
      <c r="AX935" s="22">
        <v>200</v>
      </c>
      <c r="AY935" s="22">
        <v>200</v>
      </c>
      <c r="BE935" t="s">
        <v>7</v>
      </c>
      <c r="BH935" s="22">
        <v>0</v>
      </c>
      <c r="BI935" s="22">
        <v>0</v>
      </c>
      <c r="BJ935" s="22">
        <v>0</v>
      </c>
      <c r="BK935" s="22">
        <v>0</v>
      </c>
      <c r="BL935" s="22">
        <v>0</v>
      </c>
      <c r="BM935" s="22">
        <v>200</v>
      </c>
      <c r="BN935" s="22">
        <v>200</v>
      </c>
      <c r="BO935" s="22">
        <v>200</v>
      </c>
      <c r="BP935" s="22">
        <v>200</v>
      </c>
    </row>
    <row r="936" spans="1:68" x14ac:dyDescent="0.35">
      <c r="A936" s="96">
        <v>65</v>
      </c>
      <c r="B936" s="96">
        <v>5</v>
      </c>
      <c r="C936" s="96" t="s">
        <v>585</v>
      </c>
      <c r="E936" s="79" t="s">
        <v>7</v>
      </c>
      <c r="F936" s="88">
        <v>9.1886263890185838E-2</v>
      </c>
      <c r="H936" s="22">
        <v>0</v>
      </c>
      <c r="I936" s="22">
        <v>0</v>
      </c>
      <c r="J936" s="22">
        <v>0</v>
      </c>
      <c r="K936" s="22">
        <v>0</v>
      </c>
      <c r="L936" s="22">
        <v>108</v>
      </c>
      <c r="M936" s="22">
        <v>111.23999999999995</v>
      </c>
      <c r="N936" s="22">
        <v>114.57719999999995</v>
      </c>
      <c r="O936" s="22">
        <v>118.01451600000009</v>
      </c>
      <c r="P936" s="22">
        <v>121.55495148000001</v>
      </c>
      <c r="S936" s="20">
        <v>109.61999999999998</v>
      </c>
      <c r="V936" s="121">
        <v>0</v>
      </c>
      <c r="AM936">
        <v>65</v>
      </c>
      <c r="AN936" t="s">
        <v>7</v>
      </c>
      <c r="AQ936" s="22">
        <v>0</v>
      </c>
      <c r="AR936" s="22">
        <v>0</v>
      </c>
      <c r="AS936" s="22">
        <v>0</v>
      </c>
      <c r="AT936" s="22">
        <v>0</v>
      </c>
      <c r="AU936" s="22">
        <v>108</v>
      </c>
      <c r="AV936" s="22">
        <v>111.23999999999995</v>
      </c>
      <c r="AW936" s="22">
        <v>114.57719999999995</v>
      </c>
      <c r="AX936" s="22">
        <v>118.01451600000009</v>
      </c>
      <c r="AY936" s="22">
        <v>121.55495148000001</v>
      </c>
      <c r="BE936" t="s">
        <v>7</v>
      </c>
      <c r="BH936" s="22">
        <v>0</v>
      </c>
      <c r="BI936" s="22">
        <v>0</v>
      </c>
      <c r="BJ936" s="22">
        <v>0</v>
      </c>
      <c r="BK936" s="22">
        <v>0</v>
      </c>
      <c r="BL936" s="22">
        <v>108</v>
      </c>
      <c r="BM936" s="22">
        <v>111.23999999999995</v>
      </c>
      <c r="BN936" s="22">
        <v>114.57719999999995</v>
      </c>
      <c r="BO936" s="22">
        <v>118.01451600000009</v>
      </c>
      <c r="BP936" s="22">
        <v>121.55495148000001</v>
      </c>
    </row>
    <row r="937" spans="1:68" x14ac:dyDescent="0.35">
      <c r="A937" s="96">
        <v>66</v>
      </c>
      <c r="B937" s="96">
        <v>5</v>
      </c>
      <c r="C937" s="96" t="s">
        <v>585</v>
      </c>
      <c r="E937" s="79" t="s">
        <v>7</v>
      </c>
      <c r="F937" s="88">
        <v>0.15188626389018584</v>
      </c>
      <c r="H937" s="22">
        <v>0</v>
      </c>
      <c r="I937" s="22">
        <v>0</v>
      </c>
      <c r="J937" s="22">
        <v>0</v>
      </c>
      <c r="K937" s="22">
        <v>0</v>
      </c>
      <c r="L937" s="22">
        <v>300</v>
      </c>
      <c r="M937" s="22">
        <v>315</v>
      </c>
      <c r="N937" s="22">
        <v>330.75</v>
      </c>
      <c r="O937" s="22">
        <v>347.28749999999997</v>
      </c>
      <c r="P937" s="22">
        <v>364.6518749999999</v>
      </c>
      <c r="S937" s="20">
        <v>307.5</v>
      </c>
      <c r="V937" s="121">
        <v>0</v>
      </c>
      <c r="AM937">
        <v>66</v>
      </c>
      <c r="AN937" t="s">
        <v>7</v>
      </c>
      <c r="AQ937" s="22">
        <v>0</v>
      </c>
      <c r="AR937" s="22">
        <v>0</v>
      </c>
      <c r="AS937" s="22">
        <v>0</v>
      </c>
      <c r="AT937" s="22">
        <v>0</v>
      </c>
      <c r="AU937" s="22">
        <v>300</v>
      </c>
      <c r="AV937" s="22">
        <v>315</v>
      </c>
      <c r="AW937" s="22">
        <v>330.75</v>
      </c>
      <c r="AX937" s="22">
        <v>347.28749999999997</v>
      </c>
      <c r="AY937" s="22">
        <v>364.6518749999999</v>
      </c>
      <c r="BE937" t="s">
        <v>7</v>
      </c>
      <c r="BH937" s="22">
        <v>0</v>
      </c>
      <c r="BI937" s="22">
        <v>0</v>
      </c>
      <c r="BJ937" s="22">
        <v>0</v>
      </c>
      <c r="BK937" s="22">
        <v>0</v>
      </c>
      <c r="BL937" s="22">
        <v>300</v>
      </c>
      <c r="BM937" s="22">
        <v>315</v>
      </c>
      <c r="BN937" s="22">
        <v>330.75</v>
      </c>
      <c r="BO937" s="22">
        <v>347.28749999999997</v>
      </c>
      <c r="BP937" s="22">
        <v>364.6518749999999</v>
      </c>
    </row>
    <row r="938" spans="1:68" x14ac:dyDescent="0.35">
      <c r="A938" s="96">
        <v>67</v>
      </c>
      <c r="B938" s="96">
        <v>5</v>
      </c>
      <c r="C938" s="96" t="s">
        <v>234</v>
      </c>
      <c r="E938" s="79" t="s">
        <v>7</v>
      </c>
      <c r="F938" s="88">
        <v>0.14188626389018583</v>
      </c>
      <c r="H938" s="22">
        <v>0</v>
      </c>
      <c r="I938" s="22">
        <v>0</v>
      </c>
      <c r="J938" s="22">
        <v>0</v>
      </c>
      <c r="K938" s="22">
        <v>0</v>
      </c>
      <c r="L938" s="22">
        <v>0</v>
      </c>
      <c r="M938" s="22">
        <v>0</v>
      </c>
      <c r="N938" s="22">
        <v>0</v>
      </c>
      <c r="O938" s="22">
        <v>0</v>
      </c>
      <c r="P938" s="22">
        <v>0</v>
      </c>
      <c r="S938" s="20">
        <v>0</v>
      </c>
      <c r="V938" s="121">
        <v>0</v>
      </c>
      <c r="AM938">
        <v>67</v>
      </c>
      <c r="AN938" t="s">
        <v>7</v>
      </c>
      <c r="AQ938" s="22">
        <v>0</v>
      </c>
      <c r="AR938" s="22">
        <v>0</v>
      </c>
      <c r="AS938" s="22">
        <v>0</v>
      </c>
      <c r="AT938" s="22">
        <v>0</v>
      </c>
      <c r="AU938" s="22">
        <v>0</v>
      </c>
      <c r="AV938" s="22">
        <v>0</v>
      </c>
      <c r="AW938" s="22">
        <v>0</v>
      </c>
      <c r="AX938" s="22">
        <v>0</v>
      </c>
      <c r="AY938" s="22">
        <v>0</v>
      </c>
      <c r="BE938" t="s">
        <v>7</v>
      </c>
      <c r="BH938" s="22">
        <v>0</v>
      </c>
      <c r="BI938" s="22">
        <v>0</v>
      </c>
      <c r="BJ938" s="22">
        <v>0</v>
      </c>
      <c r="BK938" s="22">
        <v>0</v>
      </c>
      <c r="BL938" s="22">
        <v>0</v>
      </c>
      <c r="BM938" s="22">
        <v>0</v>
      </c>
      <c r="BN938" s="22">
        <v>0</v>
      </c>
      <c r="BO938" s="22">
        <v>0</v>
      </c>
      <c r="BP938" s="22">
        <v>0</v>
      </c>
    </row>
    <row r="939" spans="1:68" x14ac:dyDescent="0.35">
      <c r="A939" s="96">
        <v>68</v>
      </c>
      <c r="B939" s="96">
        <v>5</v>
      </c>
      <c r="C939" s="96" t="s">
        <v>234</v>
      </c>
      <c r="E939" s="79" t="s">
        <v>7</v>
      </c>
      <c r="F939" s="88">
        <v>0.10188626389018582</v>
      </c>
      <c r="H939" s="22">
        <v>0</v>
      </c>
      <c r="I939" s="22">
        <v>0</v>
      </c>
      <c r="J939" s="22">
        <v>0</v>
      </c>
      <c r="K939" s="22">
        <v>0</v>
      </c>
      <c r="L939" s="22">
        <v>0</v>
      </c>
      <c r="M939" s="22">
        <v>0</v>
      </c>
      <c r="N939" s="22">
        <v>0</v>
      </c>
      <c r="O939" s="22">
        <v>0</v>
      </c>
      <c r="P939" s="22">
        <v>0</v>
      </c>
      <c r="S939" s="20">
        <v>0</v>
      </c>
      <c r="V939" s="121">
        <v>0</v>
      </c>
      <c r="AM939">
        <v>68</v>
      </c>
      <c r="AN939" t="s">
        <v>7</v>
      </c>
      <c r="AQ939" s="22">
        <v>0</v>
      </c>
      <c r="AR939" s="22">
        <v>0</v>
      </c>
      <c r="AS939" s="22">
        <v>0</v>
      </c>
      <c r="AT939" s="22">
        <v>0</v>
      </c>
      <c r="AU939" s="22">
        <v>0</v>
      </c>
      <c r="AV939" s="22">
        <v>0</v>
      </c>
      <c r="AW939" s="22">
        <v>0</v>
      </c>
      <c r="AX939" s="22">
        <v>0</v>
      </c>
      <c r="AY939" s="22">
        <v>0</v>
      </c>
      <c r="BE939" t="s">
        <v>7</v>
      </c>
      <c r="BH939" s="22">
        <v>0</v>
      </c>
      <c r="BI939" s="22">
        <v>0</v>
      </c>
      <c r="BJ939" s="22">
        <v>0</v>
      </c>
      <c r="BK939" s="22">
        <v>0</v>
      </c>
      <c r="BL939" s="22">
        <v>0</v>
      </c>
      <c r="BM939" s="22">
        <v>0</v>
      </c>
      <c r="BN939" s="22">
        <v>0</v>
      </c>
      <c r="BO939" s="22">
        <v>0</v>
      </c>
      <c r="BP939" s="22">
        <v>0</v>
      </c>
    </row>
    <row r="940" spans="1:68" x14ac:dyDescent="0.35">
      <c r="A940" s="96">
        <v>69</v>
      </c>
      <c r="B940" s="96">
        <v>5</v>
      </c>
      <c r="C940" s="96" t="s">
        <v>235</v>
      </c>
      <c r="E940" s="79" t="s">
        <v>7</v>
      </c>
      <c r="F940" s="88">
        <v>9.1886263890185838E-2</v>
      </c>
      <c r="H940" s="22">
        <v>0</v>
      </c>
      <c r="I940" s="22">
        <v>0</v>
      </c>
      <c r="J940" s="22">
        <v>0</v>
      </c>
      <c r="K940" s="22">
        <v>0</v>
      </c>
      <c r="L940" s="22">
        <v>0</v>
      </c>
      <c r="M940" s="22">
        <v>0</v>
      </c>
      <c r="N940" s="22">
        <v>0</v>
      </c>
      <c r="O940" s="22">
        <v>0</v>
      </c>
      <c r="P940" s="22">
        <v>0</v>
      </c>
      <c r="S940" s="20">
        <v>0</v>
      </c>
      <c r="V940" s="121">
        <v>0</v>
      </c>
      <c r="AM940">
        <v>69</v>
      </c>
      <c r="AN940" t="s">
        <v>7</v>
      </c>
      <c r="AQ940" s="22">
        <v>0</v>
      </c>
      <c r="AR940" s="22">
        <v>0</v>
      </c>
      <c r="AS940" s="22">
        <v>0</v>
      </c>
      <c r="AT940" s="22">
        <v>0</v>
      </c>
      <c r="AU940" s="22">
        <v>0</v>
      </c>
      <c r="AV940" s="22">
        <v>0</v>
      </c>
      <c r="AW940" s="22">
        <v>0</v>
      </c>
      <c r="AX940" s="22">
        <v>0</v>
      </c>
      <c r="AY940" s="22">
        <v>0</v>
      </c>
      <c r="BE940" t="s">
        <v>7</v>
      </c>
      <c r="BH940" s="22">
        <v>0</v>
      </c>
      <c r="BI940" s="22">
        <v>0</v>
      </c>
      <c r="BJ940" s="22">
        <v>0</v>
      </c>
      <c r="BK940" s="22">
        <v>0</v>
      </c>
      <c r="BL940" s="22">
        <v>0</v>
      </c>
      <c r="BM940" s="22">
        <v>0</v>
      </c>
      <c r="BN940" s="22">
        <v>0</v>
      </c>
      <c r="BO940" s="22">
        <v>0</v>
      </c>
      <c r="BP940" s="22">
        <v>0</v>
      </c>
    </row>
    <row r="941" spans="1:68" x14ac:dyDescent="0.35">
      <c r="A941" s="96">
        <v>70</v>
      </c>
      <c r="B941" s="96">
        <v>5</v>
      </c>
      <c r="C941" s="96" t="s">
        <v>234</v>
      </c>
      <c r="E941" s="79" t="s">
        <v>7</v>
      </c>
      <c r="F941" s="88">
        <v>9.1886263890185838E-2</v>
      </c>
      <c r="H941" s="22">
        <v>0</v>
      </c>
      <c r="I941" s="22">
        <v>0</v>
      </c>
      <c r="J941" s="22">
        <v>0</v>
      </c>
      <c r="K941" s="22">
        <v>0</v>
      </c>
      <c r="L941" s="22">
        <v>0</v>
      </c>
      <c r="M941" s="22">
        <v>0</v>
      </c>
      <c r="N941" s="22">
        <v>0</v>
      </c>
      <c r="O941" s="22">
        <v>0</v>
      </c>
      <c r="P941" s="22">
        <v>0</v>
      </c>
      <c r="S941" s="20">
        <v>0</v>
      </c>
      <c r="V941" s="121">
        <v>0</v>
      </c>
      <c r="AM941">
        <v>70</v>
      </c>
      <c r="AN941" t="s">
        <v>7</v>
      </c>
      <c r="AQ941" s="22">
        <v>0</v>
      </c>
      <c r="AR941" s="22">
        <v>0</v>
      </c>
      <c r="AS941" s="22">
        <v>0</v>
      </c>
      <c r="AT941" s="22">
        <v>0</v>
      </c>
      <c r="AU941" s="22">
        <v>0</v>
      </c>
      <c r="AV941" s="22">
        <v>0</v>
      </c>
      <c r="AW941" s="22">
        <v>0</v>
      </c>
      <c r="AX941" s="22">
        <v>0</v>
      </c>
      <c r="AY941" s="22">
        <v>0</v>
      </c>
      <c r="BE941" t="s">
        <v>7</v>
      </c>
      <c r="BH941" s="22">
        <v>0</v>
      </c>
      <c r="BI941" s="22">
        <v>0</v>
      </c>
      <c r="BJ941" s="22">
        <v>0</v>
      </c>
      <c r="BK941" s="22">
        <v>0</v>
      </c>
      <c r="BL941" s="22">
        <v>0</v>
      </c>
      <c r="BM941" s="22">
        <v>0</v>
      </c>
      <c r="BN941" s="22">
        <v>0</v>
      </c>
      <c r="BO941" s="22">
        <v>0</v>
      </c>
      <c r="BP941" s="22">
        <v>0</v>
      </c>
    </row>
    <row r="942" spans="1:68" x14ac:dyDescent="0.35">
      <c r="A942" s="96">
        <v>71</v>
      </c>
      <c r="B942" s="96">
        <v>5</v>
      </c>
      <c r="C942" s="96" t="s">
        <v>529</v>
      </c>
      <c r="E942" s="79" t="s">
        <v>7</v>
      </c>
      <c r="F942" s="88">
        <v>9.1886263890185838E-2</v>
      </c>
      <c r="H942" s="22">
        <v>0</v>
      </c>
      <c r="I942" s="22">
        <v>0</v>
      </c>
      <c r="J942" s="22">
        <v>0</v>
      </c>
      <c r="K942" s="22">
        <v>0</v>
      </c>
      <c r="L942" s="22">
        <v>0</v>
      </c>
      <c r="M942" s="22">
        <v>0</v>
      </c>
      <c r="N942" s="22">
        <v>0</v>
      </c>
      <c r="O942" s="22">
        <v>0</v>
      </c>
      <c r="P942" s="22">
        <v>0</v>
      </c>
      <c r="S942" s="20">
        <v>0</v>
      </c>
      <c r="V942" s="121">
        <v>0</v>
      </c>
      <c r="AM942">
        <v>71</v>
      </c>
      <c r="AN942" t="s">
        <v>7</v>
      </c>
      <c r="AQ942" s="22">
        <v>0</v>
      </c>
      <c r="AR942" s="22">
        <v>0</v>
      </c>
      <c r="AS942" s="22">
        <v>0</v>
      </c>
      <c r="AT942" s="22">
        <v>0</v>
      </c>
      <c r="AU942" s="22">
        <v>0</v>
      </c>
      <c r="AV942" s="22">
        <v>0</v>
      </c>
      <c r="AW942" s="22">
        <v>0</v>
      </c>
      <c r="AX942" s="22">
        <v>0</v>
      </c>
      <c r="AY942" s="22">
        <v>0</v>
      </c>
      <c r="BE942" t="s">
        <v>7</v>
      </c>
      <c r="BH942" s="22">
        <v>0</v>
      </c>
      <c r="BI942" s="22">
        <v>0</v>
      </c>
      <c r="BJ942" s="22">
        <v>0</v>
      </c>
      <c r="BK942" s="22">
        <v>0</v>
      </c>
      <c r="BL942" s="22">
        <v>0</v>
      </c>
      <c r="BM942" s="22">
        <v>0</v>
      </c>
      <c r="BN942" s="22">
        <v>0</v>
      </c>
      <c r="BO942" s="22">
        <v>0</v>
      </c>
      <c r="BP942" s="22">
        <v>0</v>
      </c>
    </row>
    <row r="943" spans="1:68" x14ac:dyDescent="0.35">
      <c r="A943" s="96">
        <v>72</v>
      </c>
      <c r="B943" s="96">
        <v>5</v>
      </c>
      <c r="C943" s="96" t="s">
        <v>251</v>
      </c>
      <c r="E943" s="79" t="s">
        <v>7</v>
      </c>
      <c r="F943" s="88">
        <v>9.1886263890185838E-2</v>
      </c>
      <c r="H943" s="22">
        <v>0</v>
      </c>
      <c r="I943" s="22">
        <v>0</v>
      </c>
      <c r="J943" s="22">
        <v>0</v>
      </c>
      <c r="K943" s="22">
        <v>0</v>
      </c>
      <c r="L943" s="22">
        <v>0</v>
      </c>
      <c r="M943" s="22">
        <v>0</v>
      </c>
      <c r="N943" s="22">
        <v>0</v>
      </c>
      <c r="O943" s="22">
        <v>0</v>
      </c>
      <c r="P943" s="22">
        <v>0</v>
      </c>
      <c r="S943" s="20">
        <v>0</v>
      </c>
      <c r="V943" s="121">
        <v>0</v>
      </c>
      <c r="AM943">
        <v>72</v>
      </c>
      <c r="AN943" t="s">
        <v>7</v>
      </c>
      <c r="AQ943" s="22">
        <v>0</v>
      </c>
      <c r="AR943" s="22">
        <v>0</v>
      </c>
      <c r="AS943" s="22">
        <v>0</v>
      </c>
      <c r="AT943" s="22">
        <v>0</v>
      </c>
      <c r="AU943" s="22">
        <v>0</v>
      </c>
      <c r="AV943" s="22">
        <v>0</v>
      </c>
      <c r="AW943" s="22">
        <v>0</v>
      </c>
      <c r="AX943" s="22">
        <v>0</v>
      </c>
      <c r="AY943" s="22">
        <v>0</v>
      </c>
      <c r="BE943" t="s">
        <v>7</v>
      </c>
      <c r="BH943" s="22">
        <v>0</v>
      </c>
      <c r="BI943" s="22">
        <v>0</v>
      </c>
      <c r="BJ943" s="22">
        <v>0</v>
      </c>
      <c r="BK943" s="22">
        <v>0</v>
      </c>
      <c r="BL943" s="22">
        <v>0</v>
      </c>
      <c r="BM943" s="22">
        <v>0</v>
      </c>
      <c r="BN943" s="22">
        <v>0</v>
      </c>
      <c r="BO943" s="22">
        <v>0</v>
      </c>
      <c r="BP943" s="22">
        <v>0</v>
      </c>
    </row>
    <row r="944" spans="1:68" x14ac:dyDescent="0.35">
      <c r="A944" s="96">
        <v>73</v>
      </c>
      <c r="B944" s="96">
        <v>5</v>
      </c>
      <c r="C944" s="96" t="s">
        <v>251</v>
      </c>
      <c r="E944" s="79" t="s">
        <v>7</v>
      </c>
      <c r="F944" s="88">
        <v>9.1886263890185838E-2</v>
      </c>
      <c r="H944" s="22">
        <v>0</v>
      </c>
      <c r="I944" s="22">
        <v>0</v>
      </c>
      <c r="J944" s="22">
        <v>0</v>
      </c>
      <c r="K944" s="22">
        <v>0</v>
      </c>
      <c r="L944" s="22">
        <v>0</v>
      </c>
      <c r="M944" s="22">
        <v>0</v>
      </c>
      <c r="N944" s="22">
        <v>0</v>
      </c>
      <c r="O944" s="22">
        <v>0</v>
      </c>
      <c r="P944" s="22">
        <v>0</v>
      </c>
      <c r="S944" s="20">
        <v>0</v>
      </c>
      <c r="V944" s="121">
        <v>0</v>
      </c>
      <c r="AM944">
        <v>73</v>
      </c>
      <c r="AN944" t="s">
        <v>7</v>
      </c>
      <c r="AQ944" s="22">
        <v>0</v>
      </c>
      <c r="AR944" s="22">
        <v>0</v>
      </c>
      <c r="AS944" s="22">
        <v>0</v>
      </c>
      <c r="AT944" s="22">
        <v>0</v>
      </c>
      <c r="AU944" s="22">
        <v>0</v>
      </c>
      <c r="AV944" s="22">
        <v>0</v>
      </c>
      <c r="AW944" s="22">
        <v>0</v>
      </c>
      <c r="AX944" s="22">
        <v>0</v>
      </c>
      <c r="AY944" s="22">
        <v>0</v>
      </c>
      <c r="BE944" t="s">
        <v>7</v>
      </c>
      <c r="BH944" s="22">
        <v>0</v>
      </c>
      <c r="BI944" s="22">
        <v>0</v>
      </c>
      <c r="BJ944" s="22">
        <v>0</v>
      </c>
      <c r="BK944" s="22">
        <v>0</v>
      </c>
      <c r="BL944" s="22">
        <v>0</v>
      </c>
      <c r="BM944" s="22">
        <v>0</v>
      </c>
      <c r="BN944" s="22">
        <v>0</v>
      </c>
      <c r="BO944" s="22">
        <v>0</v>
      </c>
      <c r="BP944" s="22">
        <v>0</v>
      </c>
    </row>
    <row r="945" spans="1:68" x14ac:dyDescent="0.35">
      <c r="A945" s="96">
        <v>74</v>
      </c>
      <c r="B945" s="96">
        <v>5</v>
      </c>
      <c r="C945" s="96" t="s">
        <v>251</v>
      </c>
      <c r="E945" s="79" t="s">
        <v>7</v>
      </c>
      <c r="F945" s="88">
        <v>9.1886263890185838E-2</v>
      </c>
      <c r="H945" s="22">
        <v>0</v>
      </c>
      <c r="I945" s="22">
        <v>0</v>
      </c>
      <c r="J945" s="22">
        <v>0</v>
      </c>
      <c r="K945" s="22">
        <v>0</v>
      </c>
      <c r="L945" s="22">
        <v>0</v>
      </c>
      <c r="M945" s="22">
        <v>0</v>
      </c>
      <c r="N945" s="22">
        <v>0</v>
      </c>
      <c r="O945" s="22">
        <v>0</v>
      </c>
      <c r="P945" s="22">
        <v>0</v>
      </c>
      <c r="S945" s="20">
        <v>0</v>
      </c>
      <c r="V945" s="121">
        <v>0</v>
      </c>
      <c r="AM945">
        <v>74</v>
      </c>
      <c r="AN945" t="s">
        <v>7</v>
      </c>
      <c r="AQ945" s="22">
        <v>0</v>
      </c>
      <c r="AR945" s="22">
        <v>0</v>
      </c>
      <c r="AS945" s="22">
        <v>0</v>
      </c>
      <c r="AT945" s="22">
        <v>0</v>
      </c>
      <c r="AU945" s="22">
        <v>0</v>
      </c>
      <c r="AV945" s="22">
        <v>0</v>
      </c>
      <c r="AW945" s="22">
        <v>0</v>
      </c>
      <c r="AX945" s="22">
        <v>0</v>
      </c>
      <c r="AY945" s="22">
        <v>0</v>
      </c>
      <c r="BE945" t="s">
        <v>7</v>
      </c>
      <c r="BH945" s="22">
        <v>0</v>
      </c>
      <c r="BI945" s="22">
        <v>0</v>
      </c>
      <c r="BJ945" s="22">
        <v>0</v>
      </c>
      <c r="BK945" s="22">
        <v>0</v>
      </c>
      <c r="BL945" s="22">
        <v>0</v>
      </c>
      <c r="BM945" s="22">
        <v>0</v>
      </c>
      <c r="BN945" s="22">
        <v>0</v>
      </c>
      <c r="BO945" s="22">
        <v>0</v>
      </c>
      <c r="BP945" s="22">
        <v>0</v>
      </c>
    </row>
    <row r="946" spans="1:68" x14ac:dyDescent="0.35">
      <c r="A946" s="96">
        <v>75</v>
      </c>
      <c r="B946" s="96">
        <v>5</v>
      </c>
      <c r="C946" s="96" t="s">
        <v>251</v>
      </c>
      <c r="D946" s="15"/>
      <c r="E946" s="125" t="s">
        <v>7</v>
      </c>
      <c r="F946" s="129">
        <v>0.14188626389018583</v>
      </c>
      <c r="G946" s="15"/>
      <c r="H946" s="22">
        <v>0</v>
      </c>
      <c r="I946" s="22">
        <v>0</v>
      </c>
      <c r="J946" s="22">
        <v>0</v>
      </c>
      <c r="K946" s="22">
        <v>0</v>
      </c>
      <c r="L946" s="22">
        <v>0</v>
      </c>
      <c r="M946" s="22">
        <v>0</v>
      </c>
      <c r="N946" s="22">
        <v>0</v>
      </c>
      <c r="O946" s="22">
        <v>0</v>
      </c>
      <c r="P946" s="22">
        <v>0</v>
      </c>
      <c r="Q946" s="15"/>
      <c r="R946" s="15"/>
      <c r="S946" s="20">
        <v>0</v>
      </c>
      <c r="T946" s="15"/>
      <c r="U946" s="15"/>
      <c r="V946" s="121">
        <v>0</v>
      </c>
      <c r="X946" s="15"/>
      <c r="Y946" s="15"/>
      <c r="Z946" s="15"/>
      <c r="AA946" s="202"/>
      <c r="AB946" s="15"/>
      <c r="AC946" s="15"/>
      <c r="AD946" s="15"/>
      <c r="AE946" s="15"/>
      <c r="AF946" s="15"/>
      <c r="AG946" s="15"/>
      <c r="AH946" s="15"/>
      <c r="AI946" s="15"/>
      <c r="AJ946" s="15"/>
      <c r="AK946" s="15"/>
      <c r="AL946" s="15"/>
      <c r="AM946" s="15">
        <v>75</v>
      </c>
      <c r="AN946" s="15" t="s">
        <v>7</v>
      </c>
      <c r="AQ946" s="22">
        <v>0</v>
      </c>
      <c r="AR946" s="22">
        <v>0</v>
      </c>
      <c r="AS946" s="22">
        <v>0</v>
      </c>
      <c r="AT946" s="22">
        <v>0</v>
      </c>
      <c r="AU946" s="22">
        <v>0</v>
      </c>
      <c r="AV946" s="22">
        <v>0</v>
      </c>
      <c r="AW946" s="22">
        <v>0</v>
      </c>
      <c r="AX946" s="22">
        <v>0</v>
      </c>
      <c r="AY946" s="22">
        <v>0</v>
      </c>
      <c r="BE946" t="s">
        <v>7</v>
      </c>
      <c r="BH946" s="22">
        <v>0</v>
      </c>
      <c r="BI946" s="22">
        <v>0</v>
      </c>
      <c r="BJ946" s="22">
        <v>0</v>
      </c>
      <c r="BK946" s="22">
        <v>0</v>
      </c>
      <c r="BL946" s="22">
        <v>0</v>
      </c>
      <c r="BM946" s="22">
        <v>0</v>
      </c>
      <c r="BN946" s="22">
        <v>0</v>
      </c>
      <c r="BO946" s="22">
        <v>0</v>
      </c>
      <c r="BP946" s="22">
        <v>0</v>
      </c>
    </row>
    <row r="947" spans="1:68" x14ac:dyDescent="0.35">
      <c r="A947" s="96">
        <v>1</v>
      </c>
      <c r="B947" s="96">
        <v>1</v>
      </c>
      <c r="C947" s="96" t="s">
        <v>585</v>
      </c>
      <c r="E947" s="79" t="s">
        <v>234</v>
      </c>
      <c r="F947" s="85">
        <v>0</v>
      </c>
      <c r="H947" s="22">
        <v>0</v>
      </c>
      <c r="I947" s="22">
        <v>0</v>
      </c>
      <c r="J947" s="22">
        <v>0</v>
      </c>
      <c r="K947" s="22">
        <v>0</v>
      </c>
      <c r="L947" s="22">
        <v>0</v>
      </c>
      <c r="M947" s="22">
        <v>0</v>
      </c>
      <c r="N947" s="22">
        <v>0</v>
      </c>
      <c r="O947" s="22">
        <v>0</v>
      </c>
      <c r="P947" s="22">
        <v>0</v>
      </c>
      <c r="V947" s="121">
        <v>0</v>
      </c>
      <c r="AM947">
        <v>1</v>
      </c>
      <c r="AN947" t="s">
        <v>234</v>
      </c>
      <c r="AQ947" s="22">
        <v>0</v>
      </c>
      <c r="AR947" s="22">
        <v>0</v>
      </c>
      <c r="AS947" s="22">
        <v>0</v>
      </c>
      <c r="AT947" s="22">
        <v>0</v>
      </c>
      <c r="AU947" s="22">
        <v>0</v>
      </c>
      <c r="AV947" s="22">
        <v>0</v>
      </c>
      <c r="AW947" s="22">
        <v>0</v>
      </c>
      <c r="AX947" s="22">
        <v>0</v>
      </c>
      <c r="AY947" s="22">
        <v>0</v>
      </c>
      <c r="BE947" t="s">
        <v>234</v>
      </c>
      <c r="BG947" s="22">
        <v>0</v>
      </c>
      <c r="BH947" s="22">
        <v>0</v>
      </c>
      <c r="BI947" s="22">
        <v>0</v>
      </c>
      <c r="BJ947" s="22">
        <v>0</v>
      </c>
      <c r="BK947" s="22">
        <v>0</v>
      </c>
      <c r="BL947" s="22">
        <v>0</v>
      </c>
      <c r="BM947" s="22">
        <v>0</v>
      </c>
      <c r="BN947" s="22">
        <v>0</v>
      </c>
      <c r="BO947" s="22">
        <v>0</v>
      </c>
      <c r="BP947" s="22">
        <v>0</v>
      </c>
    </row>
    <row r="948" spans="1:68" x14ac:dyDescent="0.35">
      <c r="A948" s="96">
        <v>2</v>
      </c>
      <c r="B948" s="96">
        <v>1</v>
      </c>
      <c r="C948" s="96" t="s">
        <v>585</v>
      </c>
      <c r="E948" s="79" t="s">
        <v>234</v>
      </c>
      <c r="F948" s="85">
        <v>0</v>
      </c>
      <c r="H948" s="22">
        <v>0</v>
      </c>
      <c r="I948" s="22">
        <v>0</v>
      </c>
      <c r="J948" s="22">
        <v>0</v>
      </c>
      <c r="K948" s="22">
        <v>0</v>
      </c>
      <c r="L948" s="22">
        <v>0</v>
      </c>
      <c r="M948" s="22">
        <v>0</v>
      </c>
      <c r="N948" s="22">
        <v>0</v>
      </c>
      <c r="O948" s="22">
        <v>0</v>
      </c>
      <c r="P948" s="22">
        <v>0</v>
      </c>
      <c r="V948" s="121">
        <v>0</v>
      </c>
      <c r="AM948">
        <v>2</v>
      </c>
      <c r="AN948" t="s">
        <v>234</v>
      </c>
      <c r="AQ948" s="22">
        <v>0</v>
      </c>
      <c r="AR948" s="22">
        <v>0</v>
      </c>
      <c r="AS948" s="22">
        <v>0</v>
      </c>
      <c r="AT948" s="22">
        <v>0</v>
      </c>
      <c r="AU948" s="22">
        <v>0</v>
      </c>
      <c r="AV948" s="22">
        <v>0</v>
      </c>
      <c r="AW948" s="22">
        <v>0</v>
      </c>
      <c r="AX948" s="22">
        <v>0</v>
      </c>
      <c r="AY948" s="22">
        <v>0</v>
      </c>
      <c r="BE948" t="s">
        <v>234</v>
      </c>
      <c r="BG948" s="22">
        <v>0</v>
      </c>
      <c r="BH948" s="22">
        <v>0</v>
      </c>
      <c r="BI948" s="22">
        <v>0</v>
      </c>
      <c r="BJ948" s="22">
        <v>0</v>
      </c>
      <c r="BK948" s="22">
        <v>0</v>
      </c>
      <c r="BL948" s="22">
        <v>0</v>
      </c>
      <c r="BM948" s="22">
        <v>0</v>
      </c>
      <c r="BN948" s="22">
        <v>0</v>
      </c>
      <c r="BO948" s="22">
        <v>0</v>
      </c>
      <c r="BP948" s="22">
        <v>0</v>
      </c>
    </row>
    <row r="949" spans="1:68" x14ac:dyDescent="0.35">
      <c r="A949" s="96">
        <v>3</v>
      </c>
      <c r="B949" s="96">
        <v>1</v>
      </c>
      <c r="C949" s="96" t="s">
        <v>585</v>
      </c>
      <c r="E949" s="79" t="s">
        <v>234</v>
      </c>
      <c r="F949" s="85">
        <v>0</v>
      </c>
      <c r="H949" s="22">
        <v>0</v>
      </c>
      <c r="I949" s="22">
        <v>0</v>
      </c>
      <c r="J949" s="22">
        <v>0</v>
      </c>
      <c r="K949" s="22">
        <v>0</v>
      </c>
      <c r="L949" s="22">
        <v>0</v>
      </c>
      <c r="M949" s="22">
        <v>0</v>
      </c>
      <c r="N949" s="22">
        <v>0</v>
      </c>
      <c r="O949" s="22">
        <v>0</v>
      </c>
      <c r="P949" s="22">
        <v>0</v>
      </c>
      <c r="V949" s="121">
        <v>0</v>
      </c>
      <c r="AM949">
        <v>3</v>
      </c>
      <c r="AN949" t="s">
        <v>234</v>
      </c>
      <c r="AQ949" s="22">
        <v>0</v>
      </c>
      <c r="AR949" s="22">
        <v>0</v>
      </c>
      <c r="AS949" s="22">
        <v>0</v>
      </c>
      <c r="AT949" s="22">
        <v>0</v>
      </c>
      <c r="AU949" s="22">
        <v>0</v>
      </c>
      <c r="AV949" s="22">
        <v>0</v>
      </c>
      <c r="AW949" s="22">
        <v>0</v>
      </c>
      <c r="AX949" s="22">
        <v>0</v>
      </c>
      <c r="AY949" s="22">
        <v>0</v>
      </c>
      <c r="BE949" t="s">
        <v>234</v>
      </c>
      <c r="BG949" s="22">
        <v>0</v>
      </c>
      <c r="BH949" s="22">
        <v>0</v>
      </c>
      <c r="BI949" s="22">
        <v>0</v>
      </c>
      <c r="BJ949" s="22">
        <v>0</v>
      </c>
      <c r="BK949" s="22">
        <v>0</v>
      </c>
      <c r="BL949" s="22">
        <v>0</v>
      </c>
      <c r="BM949" s="22">
        <v>0</v>
      </c>
      <c r="BN949" s="22">
        <v>0</v>
      </c>
      <c r="BO949" s="22">
        <v>0</v>
      </c>
      <c r="BP949" s="22">
        <v>0</v>
      </c>
    </row>
    <row r="950" spans="1:68" x14ac:dyDescent="0.35">
      <c r="A950" s="96">
        <v>4</v>
      </c>
      <c r="B950" s="96">
        <v>1</v>
      </c>
      <c r="C950" s="96" t="s">
        <v>585</v>
      </c>
      <c r="E950" s="79" t="s">
        <v>234</v>
      </c>
      <c r="F950" s="85">
        <v>0</v>
      </c>
      <c r="H950" s="22">
        <v>0</v>
      </c>
      <c r="I950" s="22">
        <v>0</v>
      </c>
      <c r="J950" s="22">
        <v>0</v>
      </c>
      <c r="K950" s="22">
        <v>0</v>
      </c>
      <c r="L950" s="22">
        <v>0</v>
      </c>
      <c r="M950" s="22">
        <v>0</v>
      </c>
      <c r="N950" s="22">
        <v>0</v>
      </c>
      <c r="O950" s="22">
        <v>0</v>
      </c>
      <c r="P950" s="22">
        <v>0</v>
      </c>
      <c r="V950" s="121">
        <v>0</v>
      </c>
      <c r="AM950">
        <v>4</v>
      </c>
      <c r="AN950" t="s">
        <v>234</v>
      </c>
      <c r="AQ950" s="22">
        <v>0</v>
      </c>
      <c r="AR950" s="22">
        <v>0</v>
      </c>
      <c r="AS950" s="22">
        <v>0</v>
      </c>
      <c r="AT950" s="22">
        <v>0</v>
      </c>
      <c r="AU950" s="22">
        <v>0</v>
      </c>
      <c r="AV950" s="22">
        <v>0</v>
      </c>
      <c r="AW950" s="22">
        <v>0</v>
      </c>
      <c r="AX950" s="22">
        <v>0</v>
      </c>
      <c r="AY950" s="22">
        <v>0</v>
      </c>
      <c r="BE950" t="s">
        <v>234</v>
      </c>
      <c r="BG950" s="22">
        <v>0</v>
      </c>
      <c r="BH950" s="22">
        <v>0</v>
      </c>
      <c r="BI950" s="22">
        <v>0</v>
      </c>
      <c r="BJ950" s="22">
        <v>0</v>
      </c>
      <c r="BK950" s="22">
        <v>0</v>
      </c>
      <c r="BL950" s="22">
        <v>0</v>
      </c>
      <c r="BM950" s="22">
        <v>0</v>
      </c>
      <c r="BN950" s="22">
        <v>0</v>
      </c>
      <c r="BO950" s="22">
        <v>0</v>
      </c>
      <c r="BP950" s="22">
        <v>0</v>
      </c>
    </row>
    <row r="951" spans="1:68" x14ac:dyDescent="0.35">
      <c r="A951" s="96">
        <v>5</v>
      </c>
      <c r="B951" s="96">
        <v>1</v>
      </c>
      <c r="C951" s="96" t="s">
        <v>585</v>
      </c>
      <c r="E951" s="79" t="s">
        <v>234</v>
      </c>
      <c r="F951" s="85">
        <v>0</v>
      </c>
      <c r="H951" s="22">
        <v>0</v>
      </c>
      <c r="I951" s="22">
        <v>0</v>
      </c>
      <c r="J951" s="22">
        <v>0</v>
      </c>
      <c r="K951" s="22">
        <v>0</v>
      </c>
      <c r="L951" s="22">
        <v>0</v>
      </c>
      <c r="M951" s="22">
        <v>0</v>
      </c>
      <c r="N951" s="22">
        <v>0</v>
      </c>
      <c r="O951" s="22">
        <v>0</v>
      </c>
      <c r="P951" s="22">
        <v>0</v>
      </c>
      <c r="V951" s="121">
        <v>0</v>
      </c>
      <c r="AM951">
        <v>5</v>
      </c>
      <c r="AN951" t="s">
        <v>234</v>
      </c>
      <c r="AQ951" s="22">
        <v>0</v>
      </c>
      <c r="AR951" s="22">
        <v>0</v>
      </c>
      <c r="AS951" s="22">
        <v>0</v>
      </c>
      <c r="AT951" s="22">
        <v>0</v>
      </c>
      <c r="AU951" s="22">
        <v>0</v>
      </c>
      <c r="AV951" s="22">
        <v>0</v>
      </c>
      <c r="AW951" s="22">
        <v>0</v>
      </c>
      <c r="AX951" s="22">
        <v>0</v>
      </c>
      <c r="AY951" s="22">
        <v>0</v>
      </c>
      <c r="BE951" t="s">
        <v>234</v>
      </c>
      <c r="BG951" s="22">
        <v>0</v>
      </c>
      <c r="BH951" s="22">
        <v>0</v>
      </c>
      <c r="BI951" s="22">
        <v>0</v>
      </c>
      <c r="BJ951" s="22">
        <v>0</v>
      </c>
      <c r="BK951" s="22">
        <v>0</v>
      </c>
      <c r="BL951" s="22">
        <v>0</v>
      </c>
      <c r="BM951" s="22">
        <v>0</v>
      </c>
      <c r="BN951" s="22">
        <v>0</v>
      </c>
      <c r="BO951" s="22">
        <v>0</v>
      </c>
      <c r="BP951" s="22">
        <v>0</v>
      </c>
    </row>
    <row r="952" spans="1:68" x14ac:dyDescent="0.35">
      <c r="A952" s="96">
        <v>6</v>
      </c>
      <c r="B952" s="96">
        <v>1</v>
      </c>
      <c r="C952" s="96" t="s">
        <v>529</v>
      </c>
      <c r="E952" s="79" t="s">
        <v>234</v>
      </c>
      <c r="F952" s="85">
        <v>0</v>
      </c>
      <c r="H952" s="22">
        <v>0</v>
      </c>
      <c r="I952" s="22">
        <v>0</v>
      </c>
      <c r="J952" s="22">
        <v>0</v>
      </c>
      <c r="K952" s="22">
        <v>0</v>
      </c>
      <c r="L952" s="22">
        <v>0</v>
      </c>
      <c r="M952" s="22">
        <v>0</v>
      </c>
      <c r="N952" s="22">
        <v>0</v>
      </c>
      <c r="O952" s="22">
        <v>0</v>
      </c>
      <c r="P952" s="22">
        <v>0</v>
      </c>
      <c r="V952" s="121">
        <v>0</v>
      </c>
      <c r="AM952">
        <v>6</v>
      </c>
      <c r="AN952" t="s">
        <v>234</v>
      </c>
      <c r="AQ952" s="22">
        <v>0</v>
      </c>
      <c r="AR952" s="22">
        <v>0</v>
      </c>
      <c r="AS952" s="22">
        <v>0</v>
      </c>
      <c r="AT952" s="22">
        <v>0</v>
      </c>
      <c r="AU952" s="22">
        <v>0</v>
      </c>
      <c r="AV952" s="22">
        <v>0</v>
      </c>
      <c r="AW952" s="22">
        <v>0</v>
      </c>
      <c r="AX952" s="22">
        <v>0</v>
      </c>
      <c r="AY952" s="22">
        <v>0</v>
      </c>
      <c r="BE952" t="s">
        <v>234</v>
      </c>
      <c r="BG952" s="22">
        <v>0</v>
      </c>
      <c r="BH952" s="22">
        <v>0</v>
      </c>
      <c r="BI952" s="22">
        <v>0</v>
      </c>
      <c r="BJ952" s="22">
        <v>0</v>
      </c>
      <c r="BK952" s="22">
        <v>0</v>
      </c>
      <c r="BL952" s="22">
        <v>0</v>
      </c>
      <c r="BM952" s="22">
        <v>0</v>
      </c>
      <c r="BN952" s="22">
        <v>0</v>
      </c>
      <c r="BO952" s="22">
        <v>0</v>
      </c>
      <c r="BP952" s="22">
        <v>0</v>
      </c>
    </row>
    <row r="953" spans="1:68" x14ac:dyDescent="0.35">
      <c r="A953" s="96">
        <v>7</v>
      </c>
      <c r="B953" s="96">
        <v>1</v>
      </c>
      <c r="C953" s="96" t="s">
        <v>235</v>
      </c>
      <c r="E953" s="79" t="s">
        <v>234</v>
      </c>
      <c r="F953" s="85">
        <v>0</v>
      </c>
      <c r="H953" s="22">
        <v>0</v>
      </c>
      <c r="I953" s="22">
        <v>0</v>
      </c>
      <c r="J953" s="22">
        <v>0</v>
      </c>
      <c r="K953" s="22">
        <v>0</v>
      </c>
      <c r="L953" s="22">
        <v>0</v>
      </c>
      <c r="M953" s="22">
        <v>0</v>
      </c>
      <c r="N953" s="22">
        <v>0</v>
      </c>
      <c r="O953" s="22">
        <v>0</v>
      </c>
      <c r="P953" s="22">
        <v>0</v>
      </c>
      <c r="V953" s="121">
        <v>0</v>
      </c>
      <c r="AM953">
        <v>7</v>
      </c>
      <c r="AN953" t="s">
        <v>234</v>
      </c>
      <c r="AQ953" s="22">
        <v>0</v>
      </c>
      <c r="AR953" s="22">
        <v>0</v>
      </c>
      <c r="AS953" s="22">
        <v>0</v>
      </c>
      <c r="AT953" s="22">
        <v>0</v>
      </c>
      <c r="AU953" s="22">
        <v>0</v>
      </c>
      <c r="AV953" s="22">
        <v>0</v>
      </c>
      <c r="AW953" s="22">
        <v>0</v>
      </c>
      <c r="AX953" s="22">
        <v>0</v>
      </c>
      <c r="AY953" s="22">
        <v>0</v>
      </c>
      <c r="BE953" t="s">
        <v>234</v>
      </c>
      <c r="BG953" s="22">
        <v>0</v>
      </c>
      <c r="BH953" s="22">
        <v>0</v>
      </c>
      <c r="BI953" s="22">
        <v>0</v>
      </c>
      <c r="BJ953" s="22">
        <v>0</v>
      </c>
      <c r="BK953" s="22">
        <v>0</v>
      </c>
      <c r="BL953" s="22">
        <v>0</v>
      </c>
      <c r="BM953" s="22">
        <v>0</v>
      </c>
      <c r="BN953" s="22">
        <v>0</v>
      </c>
      <c r="BO953" s="22">
        <v>0</v>
      </c>
      <c r="BP953" s="22">
        <v>0</v>
      </c>
    </row>
    <row r="954" spans="1:68" x14ac:dyDescent="0.35">
      <c r="A954" s="96">
        <v>8</v>
      </c>
      <c r="B954" s="96">
        <v>1</v>
      </c>
      <c r="C954" s="96" t="s">
        <v>234</v>
      </c>
      <c r="E954" s="79" t="s">
        <v>234</v>
      </c>
      <c r="F954" s="85">
        <v>80</v>
      </c>
      <c r="H954" s="22">
        <v>80</v>
      </c>
      <c r="I954" s="22">
        <v>80</v>
      </c>
      <c r="J954" s="22">
        <v>80</v>
      </c>
      <c r="K954" s="22">
        <v>80</v>
      </c>
      <c r="L954" s="22">
        <v>80</v>
      </c>
      <c r="M954" s="22">
        <v>80</v>
      </c>
      <c r="N954" s="22">
        <v>80</v>
      </c>
      <c r="O954" s="22">
        <v>80</v>
      </c>
      <c r="P954" s="22">
        <v>80</v>
      </c>
      <c r="V954" s="121">
        <v>0</v>
      </c>
      <c r="AM954">
        <v>8</v>
      </c>
      <c r="AN954" t="s">
        <v>234</v>
      </c>
      <c r="AQ954" s="22">
        <v>80</v>
      </c>
      <c r="AR954" s="22">
        <v>80</v>
      </c>
      <c r="AS954" s="22">
        <v>80</v>
      </c>
      <c r="AT954" s="22">
        <v>80</v>
      </c>
      <c r="AU954" s="22">
        <v>80</v>
      </c>
      <c r="AV954" s="22">
        <v>80</v>
      </c>
      <c r="AW954" s="22">
        <v>80</v>
      </c>
      <c r="AX954" s="22">
        <v>80</v>
      </c>
      <c r="AY954" s="22">
        <v>80</v>
      </c>
      <c r="BE954" t="s">
        <v>234</v>
      </c>
      <c r="BG954" s="22">
        <v>0</v>
      </c>
      <c r="BH954" s="22">
        <v>80</v>
      </c>
      <c r="BI954" s="22">
        <v>80</v>
      </c>
      <c r="BJ954" s="22">
        <v>80</v>
      </c>
      <c r="BK954" s="22">
        <v>80</v>
      </c>
      <c r="BL954" s="22">
        <v>80</v>
      </c>
      <c r="BM954" s="22">
        <v>80</v>
      </c>
      <c r="BN954" s="22">
        <v>80</v>
      </c>
      <c r="BO954" s="22">
        <v>80</v>
      </c>
      <c r="BP954" s="22">
        <v>80</v>
      </c>
    </row>
    <row r="955" spans="1:68" x14ac:dyDescent="0.35">
      <c r="A955" s="96">
        <v>9</v>
      </c>
      <c r="B955" s="96">
        <v>1</v>
      </c>
      <c r="C955" s="96" t="s">
        <v>529</v>
      </c>
      <c r="E955" s="79" t="s">
        <v>234</v>
      </c>
      <c r="F955" s="85">
        <v>0</v>
      </c>
      <c r="H955" s="22">
        <v>0</v>
      </c>
      <c r="I955" s="22">
        <v>0</v>
      </c>
      <c r="J955" s="22">
        <v>0</v>
      </c>
      <c r="K955" s="22">
        <v>0</v>
      </c>
      <c r="L955" s="22">
        <v>0</v>
      </c>
      <c r="M955" s="22">
        <v>0</v>
      </c>
      <c r="N955" s="22">
        <v>0</v>
      </c>
      <c r="O955" s="22">
        <v>0</v>
      </c>
      <c r="P955" s="22">
        <v>0</v>
      </c>
      <c r="V955" s="121">
        <v>0</v>
      </c>
      <c r="AM955">
        <v>9</v>
      </c>
      <c r="AN955" t="s">
        <v>234</v>
      </c>
      <c r="AQ955" s="22">
        <v>0</v>
      </c>
      <c r="AR955" s="22">
        <v>0</v>
      </c>
      <c r="AS955" s="22">
        <v>0</v>
      </c>
      <c r="AT955" s="22">
        <v>0</v>
      </c>
      <c r="AU955" s="22">
        <v>0</v>
      </c>
      <c r="AV955" s="22">
        <v>0</v>
      </c>
      <c r="AW955" s="22">
        <v>0</v>
      </c>
      <c r="AX955" s="22">
        <v>0</v>
      </c>
      <c r="AY955" s="22">
        <v>0</v>
      </c>
      <c r="BE955" t="s">
        <v>234</v>
      </c>
      <c r="BG955" s="22">
        <v>0</v>
      </c>
      <c r="BH955" s="22">
        <v>0</v>
      </c>
      <c r="BI955" s="22">
        <v>0</v>
      </c>
      <c r="BJ955" s="22">
        <v>0</v>
      </c>
      <c r="BK955" s="22">
        <v>0</v>
      </c>
      <c r="BL955" s="22">
        <v>0</v>
      </c>
      <c r="BM955" s="22">
        <v>0</v>
      </c>
      <c r="BN955" s="22">
        <v>0</v>
      </c>
      <c r="BO955" s="22">
        <v>0</v>
      </c>
      <c r="BP955" s="22">
        <v>0</v>
      </c>
    </row>
    <row r="956" spans="1:68" x14ac:dyDescent="0.35">
      <c r="A956" s="96">
        <v>10</v>
      </c>
      <c r="B956" s="96">
        <v>1</v>
      </c>
      <c r="C956" s="96" t="s">
        <v>235</v>
      </c>
      <c r="E956" s="79" t="s">
        <v>234</v>
      </c>
      <c r="F956" s="85">
        <v>0</v>
      </c>
      <c r="H956" s="22">
        <v>0</v>
      </c>
      <c r="I956" s="22">
        <v>0</v>
      </c>
      <c r="J956" s="22">
        <v>0</v>
      </c>
      <c r="K956" s="22">
        <v>0</v>
      </c>
      <c r="L956" s="22">
        <v>0</v>
      </c>
      <c r="M956" s="22">
        <v>0</v>
      </c>
      <c r="N956" s="22">
        <v>0</v>
      </c>
      <c r="O956" s="22">
        <v>0</v>
      </c>
      <c r="P956" s="22">
        <v>0</v>
      </c>
      <c r="V956" s="121">
        <v>0</v>
      </c>
      <c r="AM956">
        <v>10</v>
      </c>
      <c r="AN956" t="s">
        <v>234</v>
      </c>
      <c r="AQ956" s="22">
        <v>0</v>
      </c>
      <c r="AR956" s="22">
        <v>0</v>
      </c>
      <c r="AS956" s="22">
        <v>0</v>
      </c>
      <c r="AT956" s="22">
        <v>0</v>
      </c>
      <c r="AU956" s="22">
        <v>0</v>
      </c>
      <c r="AV956" s="22">
        <v>0</v>
      </c>
      <c r="AW956" s="22">
        <v>0</v>
      </c>
      <c r="AX956" s="22">
        <v>0</v>
      </c>
      <c r="AY956" s="22">
        <v>0</v>
      </c>
      <c r="BE956" t="s">
        <v>234</v>
      </c>
      <c r="BG956" s="22">
        <v>0</v>
      </c>
      <c r="BH956" s="22">
        <v>0</v>
      </c>
      <c r="BI956" s="22">
        <v>0</v>
      </c>
      <c r="BJ956" s="22">
        <v>0</v>
      </c>
      <c r="BK956" s="22">
        <v>0</v>
      </c>
      <c r="BL956" s="22">
        <v>0</v>
      </c>
      <c r="BM956" s="22">
        <v>0</v>
      </c>
      <c r="BN956" s="22">
        <v>0</v>
      </c>
      <c r="BO956" s="22">
        <v>0</v>
      </c>
      <c r="BP956" s="22">
        <v>0</v>
      </c>
    </row>
    <row r="957" spans="1:68" x14ac:dyDescent="0.35">
      <c r="A957" s="96">
        <v>11</v>
      </c>
      <c r="B957" s="96">
        <v>1</v>
      </c>
      <c r="C957" s="96" t="s">
        <v>251</v>
      </c>
      <c r="E957" s="79" t="s">
        <v>234</v>
      </c>
      <c r="F957" s="85">
        <v>0</v>
      </c>
      <c r="H957" s="22">
        <v>0</v>
      </c>
      <c r="I957" s="22">
        <v>0</v>
      </c>
      <c r="J957" s="22">
        <v>0</v>
      </c>
      <c r="K957" s="22">
        <v>0</v>
      </c>
      <c r="L957" s="22">
        <v>0</v>
      </c>
      <c r="M957" s="22">
        <v>0</v>
      </c>
      <c r="N957" s="22">
        <v>0</v>
      </c>
      <c r="O957" s="22">
        <v>0</v>
      </c>
      <c r="P957" s="22">
        <v>0</v>
      </c>
      <c r="V957" s="121">
        <v>0</v>
      </c>
      <c r="AM957">
        <v>11</v>
      </c>
      <c r="AN957" t="s">
        <v>234</v>
      </c>
      <c r="AQ957" s="22">
        <v>0</v>
      </c>
      <c r="AR957" s="22">
        <v>0</v>
      </c>
      <c r="AS957" s="22">
        <v>0</v>
      </c>
      <c r="AT957" s="22">
        <v>0</v>
      </c>
      <c r="AU957" s="22">
        <v>0</v>
      </c>
      <c r="AV957" s="22">
        <v>0</v>
      </c>
      <c r="AW957" s="22">
        <v>0</v>
      </c>
      <c r="AX957" s="22">
        <v>0</v>
      </c>
      <c r="AY957" s="22">
        <v>0</v>
      </c>
      <c r="BE957" t="s">
        <v>234</v>
      </c>
      <c r="BG957" s="22">
        <v>0</v>
      </c>
      <c r="BH957" s="22">
        <v>0</v>
      </c>
      <c r="BI957" s="22">
        <v>0</v>
      </c>
      <c r="BJ957" s="22">
        <v>0</v>
      </c>
      <c r="BK957" s="22">
        <v>0</v>
      </c>
      <c r="BL957" s="22">
        <v>0</v>
      </c>
      <c r="BM957" s="22">
        <v>0</v>
      </c>
      <c r="BN957" s="22">
        <v>0</v>
      </c>
      <c r="BO957" s="22">
        <v>0</v>
      </c>
      <c r="BP957" s="22">
        <v>0</v>
      </c>
    </row>
    <row r="958" spans="1:68" x14ac:dyDescent="0.35">
      <c r="A958" s="96">
        <v>12</v>
      </c>
      <c r="B958" s="96">
        <v>1</v>
      </c>
      <c r="C958" s="96" t="s">
        <v>234</v>
      </c>
      <c r="E958" s="79" t="s">
        <v>234</v>
      </c>
      <c r="F958" s="85">
        <v>40</v>
      </c>
      <c r="H958" s="22">
        <v>40</v>
      </c>
      <c r="I958" s="22">
        <v>40</v>
      </c>
      <c r="J958" s="22">
        <v>40</v>
      </c>
      <c r="K958" s="22">
        <v>40</v>
      </c>
      <c r="L958" s="22">
        <v>40</v>
      </c>
      <c r="M958" s="22">
        <v>40</v>
      </c>
      <c r="N958" s="22">
        <v>40</v>
      </c>
      <c r="O958" s="22">
        <v>40</v>
      </c>
      <c r="P958" s="22">
        <v>40</v>
      </c>
      <c r="V958" s="121">
        <v>0</v>
      </c>
      <c r="AM958">
        <v>12</v>
      </c>
      <c r="AN958" t="s">
        <v>234</v>
      </c>
      <c r="AQ958" s="22">
        <v>40</v>
      </c>
      <c r="AR958" s="22">
        <v>40</v>
      </c>
      <c r="AS958" s="22">
        <v>40</v>
      </c>
      <c r="AT958" s="22">
        <v>40</v>
      </c>
      <c r="AU958" s="22">
        <v>40</v>
      </c>
      <c r="AV958" s="22">
        <v>40</v>
      </c>
      <c r="AW958" s="22">
        <v>40</v>
      </c>
      <c r="AX958" s="22">
        <v>40</v>
      </c>
      <c r="AY958" s="22">
        <v>40</v>
      </c>
      <c r="BE958" t="s">
        <v>234</v>
      </c>
      <c r="BG958" s="22">
        <v>0</v>
      </c>
      <c r="BH958" s="22">
        <v>40</v>
      </c>
      <c r="BI958" s="22">
        <v>40</v>
      </c>
      <c r="BJ958" s="22">
        <v>40</v>
      </c>
      <c r="BK958" s="22">
        <v>40</v>
      </c>
      <c r="BL958" s="22">
        <v>40</v>
      </c>
      <c r="BM958" s="22">
        <v>40</v>
      </c>
      <c r="BN958" s="22">
        <v>40</v>
      </c>
      <c r="BO958" s="22">
        <v>40</v>
      </c>
      <c r="BP958" s="22">
        <v>40</v>
      </c>
    </row>
    <row r="959" spans="1:68" x14ac:dyDescent="0.35">
      <c r="A959" s="96">
        <v>13</v>
      </c>
      <c r="B959" s="96">
        <v>1</v>
      </c>
      <c r="C959" s="96" t="s">
        <v>251</v>
      </c>
      <c r="E959" s="79" t="s">
        <v>234</v>
      </c>
      <c r="F959" s="85">
        <v>0</v>
      </c>
      <c r="H959" s="22">
        <v>0</v>
      </c>
      <c r="I959" s="22">
        <v>0</v>
      </c>
      <c r="J959" s="22">
        <v>0</v>
      </c>
      <c r="K959" s="22">
        <v>0</v>
      </c>
      <c r="L959" s="22">
        <v>0</v>
      </c>
      <c r="M959" s="22">
        <v>0</v>
      </c>
      <c r="N959" s="22">
        <v>0</v>
      </c>
      <c r="O959" s="22">
        <v>0</v>
      </c>
      <c r="P959" s="22">
        <v>0</v>
      </c>
      <c r="V959" s="121">
        <v>0</v>
      </c>
      <c r="AM959">
        <v>13</v>
      </c>
      <c r="AN959" t="s">
        <v>234</v>
      </c>
      <c r="AQ959" s="22">
        <v>0</v>
      </c>
      <c r="AR959" s="22">
        <v>0</v>
      </c>
      <c r="AS959" s="22">
        <v>0</v>
      </c>
      <c r="AT959" s="22">
        <v>0</v>
      </c>
      <c r="AU959" s="22">
        <v>0</v>
      </c>
      <c r="AV959" s="22">
        <v>0</v>
      </c>
      <c r="AW959" s="22">
        <v>0</v>
      </c>
      <c r="AX959" s="22">
        <v>0</v>
      </c>
      <c r="AY959" s="22">
        <v>0</v>
      </c>
      <c r="BE959" t="s">
        <v>234</v>
      </c>
      <c r="BG959" s="22">
        <v>0</v>
      </c>
      <c r="BH959" s="22">
        <v>0</v>
      </c>
      <c r="BI959" s="22">
        <v>0</v>
      </c>
      <c r="BJ959" s="22">
        <v>0</v>
      </c>
      <c r="BK959" s="22">
        <v>0</v>
      </c>
      <c r="BL959" s="22">
        <v>0</v>
      </c>
      <c r="BM959" s="22">
        <v>0</v>
      </c>
      <c r="BN959" s="22">
        <v>0</v>
      </c>
      <c r="BO959" s="22">
        <v>0</v>
      </c>
      <c r="BP959" s="22">
        <v>0</v>
      </c>
    </row>
    <row r="960" spans="1:68" x14ac:dyDescent="0.35">
      <c r="A960" s="96">
        <v>14</v>
      </c>
      <c r="B960" s="96">
        <v>1</v>
      </c>
      <c r="C960" s="96" t="s">
        <v>251</v>
      </c>
      <c r="E960" s="79" t="s">
        <v>234</v>
      </c>
      <c r="F960" s="85">
        <v>0</v>
      </c>
      <c r="H960" s="22">
        <v>0</v>
      </c>
      <c r="I960" s="22">
        <v>0</v>
      </c>
      <c r="J960" s="22">
        <v>0</v>
      </c>
      <c r="K960" s="22">
        <v>0</v>
      </c>
      <c r="L960" s="22">
        <v>0</v>
      </c>
      <c r="M960" s="22">
        <v>0</v>
      </c>
      <c r="N960" s="22">
        <v>0</v>
      </c>
      <c r="O960" s="22">
        <v>0</v>
      </c>
      <c r="P960" s="22">
        <v>0</v>
      </c>
      <c r="V960" s="121">
        <v>0</v>
      </c>
      <c r="AM960">
        <v>14</v>
      </c>
      <c r="AN960" t="s">
        <v>234</v>
      </c>
      <c r="AQ960" s="22">
        <v>0</v>
      </c>
      <c r="AR960" s="22">
        <v>0</v>
      </c>
      <c r="AS960" s="22">
        <v>0</v>
      </c>
      <c r="AT960" s="22">
        <v>0</v>
      </c>
      <c r="AU960" s="22">
        <v>0</v>
      </c>
      <c r="AV960" s="22">
        <v>0</v>
      </c>
      <c r="AW960" s="22">
        <v>0</v>
      </c>
      <c r="AX960" s="22">
        <v>0</v>
      </c>
      <c r="AY960" s="22">
        <v>0</v>
      </c>
      <c r="BE960" t="s">
        <v>234</v>
      </c>
      <c r="BG960" s="22">
        <v>0</v>
      </c>
      <c r="BH960" s="22">
        <v>0</v>
      </c>
      <c r="BI960" s="22">
        <v>0</v>
      </c>
      <c r="BJ960" s="22">
        <v>0</v>
      </c>
      <c r="BK960" s="22">
        <v>0</v>
      </c>
      <c r="BL960" s="22">
        <v>0</v>
      </c>
      <c r="BM960" s="22">
        <v>0</v>
      </c>
      <c r="BN960" s="22">
        <v>0</v>
      </c>
      <c r="BO960" s="22">
        <v>0</v>
      </c>
      <c r="BP960" s="22">
        <v>0</v>
      </c>
    </row>
    <row r="961" spans="1:68" x14ac:dyDescent="0.35">
      <c r="A961" s="96">
        <v>15</v>
      </c>
      <c r="B961" s="96">
        <v>1</v>
      </c>
      <c r="C961" s="96" t="s">
        <v>235</v>
      </c>
      <c r="E961" s="79" t="s">
        <v>234</v>
      </c>
      <c r="F961" s="85">
        <v>0</v>
      </c>
      <c r="H961" s="22">
        <v>0</v>
      </c>
      <c r="I961" s="22">
        <v>0</v>
      </c>
      <c r="J961" s="22">
        <v>0</v>
      </c>
      <c r="K961" s="22">
        <v>0</v>
      </c>
      <c r="L961" s="22">
        <v>0</v>
      </c>
      <c r="M961" s="22">
        <v>0</v>
      </c>
      <c r="N961" s="22">
        <v>0</v>
      </c>
      <c r="O961" s="22">
        <v>0</v>
      </c>
      <c r="P961" s="22">
        <v>0</v>
      </c>
      <c r="V961" s="121">
        <v>0</v>
      </c>
      <c r="AM961">
        <v>15</v>
      </c>
      <c r="AN961" t="s">
        <v>234</v>
      </c>
      <c r="AQ961" s="22">
        <v>0</v>
      </c>
      <c r="AR961" s="22">
        <v>0</v>
      </c>
      <c r="AS961" s="22">
        <v>0</v>
      </c>
      <c r="AT961" s="22">
        <v>0</v>
      </c>
      <c r="AU961" s="22">
        <v>0</v>
      </c>
      <c r="AV961" s="22">
        <v>0</v>
      </c>
      <c r="AW961" s="22">
        <v>0</v>
      </c>
      <c r="AX961" s="22">
        <v>0</v>
      </c>
      <c r="AY961" s="22">
        <v>0</v>
      </c>
      <c r="BE961" t="s">
        <v>234</v>
      </c>
      <c r="BG961" s="22">
        <v>0</v>
      </c>
      <c r="BH961" s="22">
        <v>0</v>
      </c>
      <c r="BI961" s="22">
        <v>0</v>
      </c>
      <c r="BJ961" s="22">
        <v>0</v>
      </c>
      <c r="BK961" s="22">
        <v>0</v>
      </c>
      <c r="BL961" s="22">
        <v>0</v>
      </c>
      <c r="BM961" s="22">
        <v>0</v>
      </c>
      <c r="BN961" s="22">
        <v>0</v>
      </c>
      <c r="BO961" s="22">
        <v>0</v>
      </c>
      <c r="BP961" s="22">
        <v>0</v>
      </c>
    </row>
    <row r="962" spans="1:68" x14ac:dyDescent="0.35">
      <c r="A962" s="96">
        <v>16</v>
      </c>
      <c r="B962" s="96">
        <v>2</v>
      </c>
      <c r="C962" s="96" t="s">
        <v>585</v>
      </c>
      <c r="E962" s="79" t="s">
        <v>234</v>
      </c>
      <c r="F962" s="85">
        <v>0</v>
      </c>
      <c r="H962" s="22">
        <v>0</v>
      </c>
      <c r="I962" s="22">
        <v>0</v>
      </c>
      <c r="J962" s="22">
        <v>0</v>
      </c>
      <c r="K962" s="22">
        <v>0</v>
      </c>
      <c r="L962" s="22">
        <v>0</v>
      </c>
      <c r="M962" s="22">
        <v>0</v>
      </c>
      <c r="N962" s="22">
        <v>0</v>
      </c>
      <c r="O962" s="22">
        <v>0</v>
      </c>
      <c r="P962" s="22">
        <v>0</v>
      </c>
      <c r="V962" s="121">
        <v>0</v>
      </c>
      <c r="AM962">
        <v>16</v>
      </c>
      <c r="AN962" t="s">
        <v>234</v>
      </c>
      <c r="AQ962" s="22">
        <v>0</v>
      </c>
      <c r="AR962" s="22">
        <v>0</v>
      </c>
      <c r="AS962" s="22">
        <v>0</v>
      </c>
      <c r="AT962" s="22">
        <v>0</v>
      </c>
      <c r="AU962" s="22">
        <v>0</v>
      </c>
      <c r="AV962" s="22">
        <v>0</v>
      </c>
      <c r="AW962" s="22">
        <v>0</v>
      </c>
      <c r="AX962" s="22">
        <v>0</v>
      </c>
      <c r="AY962" s="22">
        <v>0</v>
      </c>
      <c r="BE962" t="s">
        <v>234</v>
      </c>
      <c r="BG962" s="22">
        <v>0</v>
      </c>
      <c r="BH962" s="22">
        <v>0</v>
      </c>
      <c r="BI962" s="22">
        <v>0</v>
      </c>
      <c r="BJ962" s="22">
        <v>0</v>
      </c>
      <c r="BK962" s="22">
        <v>0</v>
      </c>
      <c r="BL962" s="22">
        <v>0</v>
      </c>
      <c r="BM962" s="22">
        <v>0</v>
      </c>
      <c r="BN962" s="22">
        <v>0</v>
      </c>
      <c r="BO962" s="22">
        <v>0</v>
      </c>
      <c r="BP962" s="22">
        <v>0</v>
      </c>
    </row>
    <row r="963" spans="1:68" x14ac:dyDescent="0.35">
      <c r="A963" s="96">
        <v>17</v>
      </c>
      <c r="B963" s="96">
        <v>2</v>
      </c>
      <c r="C963" s="96" t="s">
        <v>585</v>
      </c>
      <c r="E963" s="79" t="s">
        <v>234</v>
      </c>
      <c r="F963" s="85">
        <v>0</v>
      </c>
      <c r="H963" s="22">
        <v>0</v>
      </c>
      <c r="I963" s="22">
        <v>0</v>
      </c>
      <c r="J963" s="22">
        <v>0</v>
      </c>
      <c r="K963" s="22">
        <v>0</v>
      </c>
      <c r="L963" s="22">
        <v>0</v>
      </c>
      <c r="M963" s="22">
        <v>0</v>
      </c>
      <c r="N963" s="22">
        <v>0</v>
      </c>
      <c r="O963" s="22">
        <v>0</v>
      </c>
      <c r="P963" s="22">
        <v>0</v>
      </c>
      <c r="V963" s="121">
        <v>0</v>
      </c>
      <c r="AM963">
        <v>17</v>
      </c>
      <c r="AN963" t="s">
        <v>234</v>
      </c>
      <c r="AQ963" s="22">
        <v>0</v>
      </c>
      <c r="AR963" s="22">
        <v>0</v>
      </c>
      <c r="AS963" s="22">
        <v>0</v>
      </c>
      <c r="AT963" s="22">
        <v>0</v>
      </c>
      <c r="AU963" s="22">
        <v>0</v>
      </c>
      <c r="AV963" s="22">
        <v>0</v>
      </c>
      <c r="AW963" s="22">
        <v>0</v>
      </c>
      <c r="AX963" s="22">
        <v>0</v>
      </c>
      <c r="AY963" s="22">
        <v>0</v>
      </c>
      <c r="BE963" t="s">
        <v>234</v>
      </c>
      <c r="BG963" s="22">
        <v>0</v>
      </c>
      <c r="BH963" s="22">
        <v>0</v>
      </c>
      <c r="BI963" s="22">
        <v>0</v>
      </c>
      <c r="BJ963" s="22">
        <v>0</v>
      </c>
      <c r="BK963" s="22">
        <v>0</v>
      </c>
      <c r="BL963" s="22">
        <v>0</v>
      </c>
      <c r="BM963" s="22">
        <v>0</v>
      </c>
      <c r="BN963" s="22">
        <v>0</v>
      </c>
      <c r="BO963" s="22">
        <v>0</v>
      </c>
      <c r="BP963" s="22">
        <v>0</v>
      </c>
    </row>
    <row r="964" spans="1:68" x14ac:dyDescent="0.35">
      <c r="A964" s="96">
        <v>18</v>
      </c>
      <c r="B964" s="96">
        <v>2</v>
      </c>
      <c r="C964" s="96" t="s">
        <v>584</v>
      </c>
      <c r="E964" s="79" t="s">
        <v>234</v>
      </c>
      <c r="F964" s="85">
        <v>0</v>
      </c>
      <c r="H964" s="22">
        <v>0</v>
      </c>
      <c r="I964" s="22">
        <v>0</v>
      </c>
      <c r="J964" s="22">
        <v>0</v>
      </c>
      <c r="K964" s="22">
        <v>0</v>
      </c>
      <c r="L964" s="22">
        <v>0</v>
      </c>
      <c r="M964" s="22">
        <v>0</v>
      </c>
      <c r="N964" s="22">
        <v>0</v>
      </c>
      <c r="O964" s="22">
        <v>0</v>
      </c>
      <c r="P964" s="22">
        <v>0</v>
      </c>
      <c r="V964" s="121">
        <v>0</v>
      </c>
      <c r="AM964">
        <v>18</v>
      </c>
      <c r="AN964" t="s">
        <v>234</v>
      </c>
      <c r="AQ964" s="22">
        <v>0</v>
      </c>
      <c r="AR964" s="22">
        <v>0</v>
      </c>
      <c r="AS964" s="22">
        <v>0</v>
      </c>
      <c r="AT964" s="22">
        <v>0</v>
      </c>
      <c r="AU964" s="22">
        <v>0</v>
      </c>
      <c r="AV964" s="22">
        <v>0</v>
      </c>
      <c r="AW964" s="22">
        <v>0</v>
      </c>
      <c r="AX964" s="22">
        <v>0</v>
      </c>
      <c r="AY964" s="22">
        <v>0</v>
      </c>
      <c r="BE964" t="s">
        <v>234</v>
      </c>
      <c r="BG964" s="22">
        <v>0</v>
      </c>
      <c r="BH964" s="22">
        <v>0</v>
      </c>
      <c r="BI964" s="22">
        <v>0</v>
      </c>
      <c r="BJ964" s="22">
        <v>0</v>
      </c>
      <c r="BK964" s="22">
        <v>0</v>
      </c>
      <c r="BL964" s="22">
        <v>0</v>
      </c>
      <c r="BM964" s="22">
        <v>0</v>
      </c>
      <c r="BN964" s="22">
        <v>0</v>
      </c>
      <c r="BO964" s="22">
        <v>0</v>
      </c>
      <c r="BP964" s="22">
        <v>0</v>
      </c>
    </row>
    <row r="965" spans="1:68" x14ac:dyDescent="0.35">
      <c r="A965" s="96">
        <v>19</v>
      </c>
      <c r="B965" s="96">
        <v>2</v>
      </c>
      <c r="C965" s="96" t="s">
        <v>585</v>
      </c>
      <c r="E965" s="79" t="s">
        <v>234</v>
      </c>
      <c r="F965" s="85">
        <v>0</v>
      </c>
      <c r="H965" s="22">
        <v>0</v>
      </c>
      <c r="I965" s="22">
        <v>0</v>
      </c>
      <c r="J965" s="22">
        <v>0</v>
      </c>
      <c r="K965" s="22">
        <v>0</v>
      </c>
      <c r="L965" s="22">
        <v>0</v>
      </c>
      <c r="M965" s="22">
        <v>0</v>
      </c>
      <c r="N965" s="22">
        <v>0</v>
      </c>
      <c r="O965" s="22">
        <v>0</v>
      </c>
      <c r="P965" s="22">
        <v>0</v>
      </c>
      <c r="V965" s="121">
        <v>0</v>
      </c>
      <c r="AM965">
        <v>19</v>
      </c>
      <c r="AN965" t="s">
        <v>234</v>
      </c>
      <c r="AQ965" s="22">
        <v>0</v>
      </c>
      <c r="AR965" s="22">
        <v>0</v>
      </c>
      <c r="AS965" s="22">
        <v>0</v>
      </c>
      <c r="AT965" s="22">
        <v>0</v>
      </c>
      <c r="AU965" s="22">
        <v>0</v>
      </c>
      <c r="AV965" s="22">
        <v>0</v>
      </c>
      <c r="AW965" s="22">
        <v>0</v>
      </c>
      <c r="AX965" s="22">
        <v>0</v>
      </c>
      <c r="AY965" s="22">
        <v>0</v>
      </c>
      <c r="BE965" t="s">
        <v>234</v>
      </c>
      <c r="BG965" s="22">
        <v>0</v>
      </c>
      <c r="BH965" s="22">
        <v>0</v>
      </c>
      <c r="BI965" s="22">
        <v>0</v>
      </c>
      <c r="BJ965" s="22">
        <v>0</v>
      </c>
      <c r="BK965" s="22">
        <v>0</v>
      </c>
      <c r="BL965" s="22">
        <v>0</v>
      </c>
      <c r="BM965" s="22">
        <v>0</v>
      </c>
      <c r="BN965" s="22">
        <v>0</v>
      </c>
      <c r="BO965" s="22">
        <v>0</v>
      </c>
      <c r="BP965" s="22">
        <v>0</v>
      </c>
    </row>
    <row r="966" spans="1:68" x14ac:dyDescent="0.35">
      <c r="A966" s="96">
        <v>20</v>
      </c>
      <c r="B966" s="96">
        <v>2</v>
      </c>
      <c r="C966" s="96" t="s">
        <v>585</v>
      </c>
      <c r="E966" s="79" t="s">
        <v>234</v>
      </c>
      <c r="F966" s="85">
        <v>0</v>
      </c>
      <c r="H966" s="22">
        <v>0</v>
      </c>
      <c r="I966" s="22">
        <v>0</v>
      </c>
      <c r="J966" s="22">
        <v>0</v>
      </c>
      <c r="K966" s="22">
        <v>0</v>
      </c>
      <c r="L966" s="22">
        <v>0</v>
      </c>
      <c r="M966" s="22">
        <v>0</v>
      </c>
      <c r="N966" s="22">
        <v>0</v>
      </c>
      <c r="O966" s="22">
        <v>0</v>
      </c>
      <c r="P966" s="22">
        <v>0</v>
      </c>
      <c r="V966" s="121">
        <v>0</v>
      </c>
      <c r="AM966">
        <v>20</v>
      </c>
      <c r="AN966" t="s">
        <v>234</v>
      </c>
      <c r="AQ966" s="22">
        <v>0</v>
      </c>
      <c r="AR966" s="22">
        <v>0</v>
      </c>
      <c r="AS966" s="22">
        <v>0</v>
      </c>
      <c r="AT966" s="22">
        <v>0</v>
      </c>
      <c r="AU966" s="22">
        <v>0</v>
      </c>
      <c r="AV966" s="22">
        <v>0</v>
      </c>
      <c r="AW966" s="22">
        <v>0</v>
      </c>
      <c r="AX966" s="22">
        <v>0</v>
      </c>
      <c r="AY966" s="22">
        <v>0</v>
      </c>
      <c r="BE966" t="s">
        <v>234</v>
      </c>
      <c r="BG966" s="22">
        <v>0</v>
      </c>
      <c r="BH966" s="22">
        <v>0</v>
      </c>
      <c r="BI966" s="22">
        <v>0</v>
      </c>
      <c r="BJ966" s="22">
        <v>0</v>
      </c>
      <c r="BK966" s="22">
        <v>0</v>
      </c>
      <c r="BL966" s="22">
        <v>0</v>
      </c>
      <c r="BM966" s="22">
        <v>0</v>
      </c>
      <c r="BN966" s="22">
        <v>0</v>
      </c>
      <c r="BO966" s="22">
        <v>0</v>
      </c>
      <c r="BP966" s="22">
        <v>0</v>
      </c>
    </row>
    <row r="967" spans="1:68" x14ac:dyDescent="0.35">
      <c r="A967" s="96">
        <v>21</v>
      </c>
      <c r="B967" s="96">
        <v>2</v>
      </c>
      <c r="C967" s="96" t="s">
        <v>234</v>
      </c>
      <c r="E967" s="79" t="s">
        <v>234</v>
      </c>
      <c r="F967" s="85">
        <v>40</v>
      </c>
      <c r="H967" s="22">
        <v>0</v>
      </c>
      <c r="I967" s="22">
        <v>40</v>
      </c>
      <c r="J967" s="22">
        <v>40</v>
      </c>
      <c r="K967" s="22">
        <v>40</v>
      </c>
      <c r="L967" s="22">
        <v>40</v>
      </c>
      <c r="M967" s="22">
        <v>40</v>
      </c>
      <c r="N967" s="22">
        <v>40</v>
      </c>
      <c r="O967" s="22">
        <v>40</v>
      </c>
      <c r="P967" s="22">
        <v>40</v>
      </c>
      <c r="V967" s="121">
        <v>0</v>
      </c>
      <c r="AM967">
        <v>21</v>
      </c>
      <c r="AN967" t="s">
        <v>234</v>
      </c>
      <c r="AQ967" s="22">
        <v>0</v>
      </c>
      <c r="AR967" s="22">
        <v>40</v>
      </c>
      <c r="AS967" s="22">
        <v>40</v>
      </c>
      <c r="AT967" s="22">
        <v>40</v>
      </c>
      <c r="AU967" s="22">
        <v>40</v>
      </c>
      <c r="AV967" s="22">
        <v>40</v>
      </c>
      <c r="AW967" s="22">
        <v>40</v>
      </c>
      <c r="AX967" s="22">
        <v>40</v>
      </c>
      <c r="AY967" s="22">
        <v>40</v>
      </c>
      <c r="BE967" t="s">
        <v>234</v>
      </c>
      <c r="BG967" s="22">
        <v>0</v>
      </c>
      <c r="BH967" s="22">
        <v>0</v>
      </c>
      <c r="BI967" s="22">
        <v>40</v>
      </c>
      <c r="BJ967" s="22">
        <v>40</v>
      </c>
      <c r="BK967" s="22">
        <v>40</v>
      </c>
      <c r="BL967" s="22">
        <v>40</v>
      </c>
      <c r="BM967" s="22">
        <v>40</v>
      </c>
      <c r="BN967" s="22">
        <v>40</v>
      </c>
      <c r="BO967" s="22">
        <v>40</v>
      </c>
      <c r="BP967" s="22">
        <v>40</v>
      </c>
    </row>
    <row r="968" spans="1:68" x14ac:dyDescent="0.35">
      <c r="A968" s="96">
        <v>22</v>
      </c>
      <c r="B968" s="96">
        <v>2</v>
      </c>
      <c r="C968" s="96" t="s">
        <v>529</v>
      </c>
      <c r="E968" s="79" t="s">
        <v>234</v>
      </c>
      <c r="F968" s="85">
        <v>0</v>
      </c>
      <c r="H968" s="22">
        <v>0</v>
      </c>
      <c r="I968" s="22">
        <v>0</v>
      </c>
      <c r="J968" s="22">
        <v>0</v>
      </c>
      <c r="K968" s="22">
        <v>0</v>
      </c>
      <c r="L968" s="22">
        <v>0</v>
      </c>
      <c r="M968" s="22">
        <v>0</v>
      </c>
      <c r="N968" s="22">
        <v>0</v>
      </c>
      <c r="O968" s="22">
        <v>0</v>
      </c>
      <c r="P968" s="22">
        <v>0</v>
      </c>
      <c r="V968" s="121">
        <v>0</v>
      </c>
      <c r="AM968">
        <v>22</v>
      </c>
      <c r="AN968" t="s">
        <v>234</v>
      </c>
      <c r="AQ968" s="22">
        <v>0</v>
      </c>
      <c r="AR968" s="22">
        <v>0</v>
      </c>
      <c r="AS968" s="22">
        <v>0</v>
      </c>
      <c r="AT968" s="22">
        <v>0</v>
      </c>
      <c r="AU968" s="22">
        <v>0</v>
      </c>
      <c r="AV968" s="22">
        <v>0</v>
      </c>
      <c r="AW968" s="22">
        <v>0</v>
      </c>
      <c r="AX968" s="22">
        <v>0</v>
      </c>
      <c r="AY968" s="22">
        <v>0</v>
      </c>
      <c r="BE968" t="s">
        <v>234</v>
      </c>
      <c r="BG968" s="22">
        <v>0</v>
      </c>
      <c r="BH968" s="22">
        <v>0</v>
      </c>
      <c r="BI968" s="22">
        <v>0</v>
      </c>
      <c r="BJ968" s="22">
        <v>0</v>
      </c>
      <c r="BK968" s="22">
        <v>0</v>
      </c>
      <c r="BL968" s="22">
        <v>0</v>
      </c>
      <c r="BM968" s="22">
        <v>0</v>
      </c>
      <c r="BN968" s="22">
        <v>0</v>
      </c>
      <c r="BO968" s="22">
        <v>0</v>
      </c>
      <c r="BP968" s="22">
        <v>0</v>
      </c>
    </row>
    <row r="969" spans="1:68" x14ac:dyDescent="0.35">
      <c r="A969" s="96">
        <v>23</v>
      </c>
      <c r="B969" s="96">
        <v>2</v>
      </c>
      <c r="C969" s="96" t="s">
        <v>234</v>
      </c>
      <c r="E969" s="79" t="s">
        <v>234</v>
      </c>
      <c r="F969" s="85">
        <v>80</v>
      </c>
      <c r="H969" s="22">
        <v>0</v>
      </c>
      <c r="I969" s="22">
        <v>80</v>
      </c>
      <c r="J969" s="22">
        <v>80</v>
      </c>
      <c r="K969" s="22">
        <v>80</v>
      </c>
      <c r="L969" s="22">
        <v>80</v>
      </c>
      <c r="M969" s="22">
        <v>80</v>
      </c>
      <c r="N969" s="22">
        <v>80</v>
      </c>
      <c r="O969" s="22">
        <v>80</v>
      </c>
      <c r="P969" s="22">
        <v>80</v>
      </c>
      <c r="V969" s="121">
        <v>0</v>
      </c>
      <c r="AM969">
        <v>23</v>
      </c>
      <c r="AN969" t="s">
        <v>234</v>
      </c>
      <c r="AQ969" s="22">
        <v>0</v>
      </c>
      <c r="AR969" s="22">
        <v>80</v>
      </c>
      <c r="AS969" s="22">
        <v>80</v>
      </c>
      <c r="AT969" s="22">
        <v>80</v>
      </c>
      <c r="AU969" s="22">
        <v>80</v>
      </c>
      <c r="AV969" s="22">
        <v>80</v>
      </c>
      <c r="AW969" s="22">
        <v>80</v>
      </c>
      <c r="AX969" s="22">
        <v>80</v>
      </c>
      <c r="AY969" s="22">
        <v>80</v>
      </c>
      <c r="BE969" t="s">
        <v>234</v>
      </c>
      <c r="BG969" s="22">
        <v>0</v>
      </c>
      <c r="BH969" s="22">
        <v>0</v>
      </c>
      <c r="BI969" s="22">
        <v>80</v>
      </c>
      <c r="BJ969" s="22">
        <v>80</v>
      </c>
      <c r="BK969" s="22">
        <v>80</v>
      </c>
      <c r="BL969" s="22">
        <v>80</v>
      </c>
      <c r="BM969" s="22">
        <v>80</v>
      </c>
      <c r="BN969" s="22">
        <v>80</v>
      </c>
      <c r="BO969" s="22">
        <v>80</v>
      </c>
      <c r="BP969" s="22">
        <v>80</v>
      </c>
    </row>
    <row r="970" spans="1:68" x14ac:dyDescent="0.35">
      <c r="A970" s="96">
        <v>24</v>
      </c>
      <c r="B970" s="96">
        <v>2</v>
      </c>
      <c r="C970" s="96" t="s">
        <v>234</v>
      </c>
      <c r="E970" s="79" t="s">
        <v>234</v>
      </c>
      <c r="F970" s="85">
        <v>80</v>
      </c>
      <c r="H970" s="22">
        <v>0</v>
      </c>
      <c r="I970" s="22">
        <v>80</v>
      </c>
      <c r="J970" s="22">
        <v>80</v>
      </c>
      <c r="K970" s="22">
        <v>80</v>
      </c>
      <c r="L970" s="22">
        <v>80</v>
      </c>
      <c r="M970" s="22">
        <v>80</v>
      </c>
      <c r="N970" s="22">
        <v>80</v>
      </c>
      <c r="O970" s="22">
        <v>80</v>
      </c>
      <c r="P970" s="22">
        <v>80</v>
      </c>
      <c r="V970" s="121">
        <v>0</v>
      </c>
      <c r="AM970">
        <v>24</v>
      </c>
      <c r="AN970" t="s">
        <v>234</v>
      </c>
      <c r="AQ970" s="22">
        <v>0</v>
      </c>
      <c r="AR970" s="22">
        <v>80</v>
      </c>
      <c r="AS970" s="22">
        <v>80</v>
      </c>
      <c r="AT970" s="22">
        <v>80</v>
      </c>
      <c r="AU970" s="22">
        <v>80</v>
      </c>
      <c r="AV970" s="22">
        <v>80</v>
      </c>
      <c r="AW970" s="22">
        <v>80</v>
      </c>
      <c r="AX970" s="22">
        <v>80</v>
      </c>
      <c r="AY970" s="22">
        <v>80</v>
      </c>
      <c r="BE970" t="s">
        <v>234</v>
      </c>
      <c r="BG970" s="22">
        <v>0</v>
      </c>
      <c r="BH970" s="22">
        <v>0</v>
      </c>
      <c r="BI970" s="22">
        <v>80</v>
      </c>
      <c r="BJ970" s="22">
        <v>80</v>
      </c>
      <c r="BK970" s="22">
        <v>80</v>
      </c>
      <c r="BL970" s="22">
        <v>80</v>
      </c>
      <c r="BM970" s="22">
        <v>80</v>
      </c>
      <c r="BN970" s="22">
        <v>80</v>
      </c>
      <c r="BO970" s="22">
        <v>80</v>
      </c>
      <c r="BP970" s="22">
        <v>80</v>
      </c>
    </row>
    <row r="971" spans="1:68" x14ac:dyDescent="0.35">
      <c r="A971" s="96">
        <v>25</v>
      </c>
      <c r="B971" s="96">
        <v>2</v>
      </c>
      <c r="C971" s="96" t="s">
        <v>235</v>
      </c>
      <c r="E971" s="79" t="s">
        <v>234</v>
      </c>
      <c r="F971" s="85">
        <v>0</v>
      </c>
      <c r="H971" s="22">
        <v>0</v>
      </c>
      <c r="I971" s="22">
        <v>0</v>
      </c>
      <c r="J971" s="22">
        <v>0</v>
      </c>
      <c r="K971" s="22">
        <v>0</v>
      </c>
      <c r="L971" s="22">
        <v>0</v>
      </c>
      <c r="M971" s="22">
        <v>0</v>
      </c>
      <c r="N971" s="22">
        <v>0</v>
      </c>
      <c r="O971" s="22">
        <v>0</v>
      </c>
      <c r="P971" s="22">
        <v>0</v>
      </c>
      <c r="V971" s="121">
        <v>0</v>
      </c>
      <c r="AM971">
        <v>25</v>
      </c>
      <c r="AN971" t="s">
        <v>234</v>
      </c>
      <c r="AQ971" s="22">
        <v>0</v>
      </c>
      <c r="AR971" s="22">
        <v>0</v>
      </c>
      <c r="AS971" s="22">
        <v>0</v>
      </c>
      <c r="AT971" s="22">
        <v>0</v>
      </c>
      <c r="AU971" s="22">
        <v>0</v>
      </c>
      <c r="AV971" s="22">
        <v>0</v>
      </c>
      <c r="AW971" s="22">
        <v>0</v>
      </c>
      <c r="AX971" s="22">
        <v>0</v>
      </c>
      <c r="AY971" s="22">
        <v>0</v>
      </c>
      <c r="BE971" t="s">
        <v>234</v>
      </c>
      <c r="BG971" s="22">
        <v>0</v>
      </c>
      <c r="BH971" s="22">
        <v>0</v>
      </c>
      <c r="BI971" s="22">
        <v>0</v>
      </c>
      <c r="BJ971" s="22">
        <v>0</v>
      </c>
      <c r="BK971" s="22">
        <v>0</v>
      </c>
      <c r="BL971" s="22">
        <v>0</v>
      </c>
      <c r="BM971" s="22">
        <v>0</v>
      </c>
      <c r="BN971" s="22">
        <v>0</v>
      </c>
      <c r="BO971" s="22">
        <v>0</v>
      </c>
      <c r="BP971" s="22">
        <v>0</v>
      </c>
    </row>
    <row r="972" spans="1:68" x14ac:dyDescent="0.35">
      <c r="A972" s="96">
        <v>26</v>
      </c>
      <c r="B972" s="96">
        <v>2</v>
      </c>
      <c r="C972" s="96" t="s">
        <v>235</v>
      </c>
      <c r="E972" s="79" t="s">
        <v>234</v>
      </c>
      <c r="F972" s="85">
        <v>0</v>
      </c>
      <c r="H972" s="22">
        <v>0</v>
      </c>
      <c r="I972" s="22">
        <v>0</v>
      </c>
      <c r="J972" s="22">
        <v>0</v>
      </c>
      <c r="K972" s="22">
        <v>0</v>
      </c>
      <c r="L972" s="22">
        <v>0</v>
      </c>
      <c r="M972" s="22">
        <v>0</v>
      </c>
      <c r="N972" s="22">
        <v>0</v>
      </c>
      <c r="O972" s="22">
        <v>0</v>
      </c>
      <c r="P972" s="22">
        <v>0</v>
      </c>
      <c r="V972" s="121">
        <v>0</v>
      </c>
      <c r="AM972">
        <v>26</v>
      </c>
      <c r="AN972" t="s">
        <v>234</v>
      </c>
      <c r="AQ972" s="22">
        <v>0</v>
      </c>
      <c r="AR972" s="22">
        <v>0</v>
      </c>
      <c r="AS972" s="22">
        <v>0</v>
      </c>
      <c r="AT972" s="22">
        <v>0</v>
      </c>
      <c r="AU972" s="22">
        <v>0</v>
      </c>
      <c r="AV972" s="22">
        <v>0</v>
      </c>
      <c r="AW972" s="22">
        <v>0</v>
      </c>
      <c r="AX972" s="22">
        <v>0</v>
      </c>
      <c r="AY972" s="22">
        <v>0</v>
      </c>
      <c r="BE972" t="s">
        <v>234</v>
      </c>
      <c r="BG972" s="22">
        <v>0</v>
      </c>
      <c r="BH972" s="22">
        <v>0</v>
      </c>
      <c r="BI972" s="22">
        <v>0</v>
      </c>
      <c r="BJ972" s="22">
        <v>0</v>
      </c>
      <c r="BK972" s="22">
        <v>0</v>
      </c>
      <c r="BL972" s="22">
        <v>0</v>
      </c>
      <c r="BM972" s="22">
        <v>0</v>
      </c>
      <c r="BN972" s="22">
        <v>0</v>
      </c>
      <c r="BO972" s="22">
        <v>0</v>
      </c>
      <c r="BP972" s="22">
        <v>0</v>
      </c>
    </row>
    <row r="973" spans="1:68" x14ac:dyDescent="0.35">
      <c r="A973" s="96">
        <v>27</v>
      </c>
      <c r="B973" s="96">
        <v>2</v>
      </c>
      <c r="C973" s="96" t="s">
        <v>251</v>
      </c>
      <c r="E973" s="79" t="s">
        <v>234</v>
      </c>
      <c r="F973" s="85">
        <v>0</v>
      </c>
      <c r="H973" s="22">
        <v>0</v>
      </c>
      <c r="I973" s="22">
        <v>0</v>
      </c>
      <c r="J973" s="22">
        <v>0</v>
      </c>
      <c r="K973" s="22">
        <v>0</v>
      </c>
      <c r="L973" s="22">
        <v>0</v>
      </c>
      <c r="M973" s="22">
        <v>0</v>
      </c>
      <c r="N973" s="22">
        <v>0</v>
      </c>
      <c r="O973" s="22">
        <v>0</v>
      </c>
      <c r="P973" s="22">
        <v>0</v>
      </c>
      <c r="V973" s="121">
        <v>0</v>
      </c>
      <c r="AM973">
        <v>27</v>
      </c>
      <c r="AN973" t="s">
        <v>234</v>
      </c>
      <c r="AQ973" s="22">
        <v>0</v>
      </c>
      <c r="AR973" s="22">
        <v>0</v>
      </c>
      <c r="AS973" s="22">
        <v>0</v>
      </c>
      <c r="AT973" s="22">
        <v>0</v>
      </c>
      <c r="AU973" s="22">
        <v>0</v>
      </c>
      <c r="AV973" s="22">
        <v>0</v>
      </c>
      <c r="AW973" s="22">
        <v>0</v>
      </c>
      <c r="AX973" s="22">
        <v>0</v>
      </c>
      <c r="AY973" s="22">
        <v>0</v>
      </c>
      <c r="BE973" t="s">
        <v>234</v>
      </c>
      <c r="BG973" s="22">
        <v>0</v>
      </c>
      <c r="BH973" s="22">
        <v>0</v>
      </c>
      <c r="BI973" s="22">
        <v>0</v>
      </c>
      <c r="BJ973" s="22">
        <v>0</v>
      </c>
      <c r="BK973" s="22">
        <v>0</v>
      </c>
      <c r="BL973" s="22">
        <v>0</v>
      </c>
      <c r="BM973" s="22">
        <v>0</v>
      </c>
      <c r="BN973" s="22">
        <v>0</v>
      </c>
      <c r="BO973" s="22">
        <v>0</v>
      </c>
      <c r="BP973" s="22">
        <v>0</v>
      </c>
    </row>
    <row r="974" spans="1:68" x14ac:dyDescent="0.35">
      <c r="A974" s="96">
        <v>28</v>
      </c>
      <c r="B974" s="96">
        <v>2</v>
      </c>
      <c r="C974" s="96" t="s">
        <v>234</v>
      </c>
      <c r="E974" s="79" t="s">
        <v>234</v>
      </c>
      <c r="F974" s="85">
        <v>40</v>
      </c>
      <c r="H974" s="22">
        <v>0</v>
      </c>
      <c r="I974" s="22">
        <v>40</v>
      </c>
      <c r="J974" s="22">
        <v>40</v>
      </c>
      <c r="K974" s="22">
        <v>40</v>
      </c>
      <c r="L974" s="22">
        <v>40</v>
      </c>
      <c r="M974" s="22">
        <v>40</v>
      </c>
      <c r="N974" s="22">
        <v>40</v>
      </c>
      <c r="O974" s="22">
        <v>40</v>
      </c>
      <c r="P974" s="22">
        <v>40</v>
      </c>
      <c r="V974" s="121">
        <v>0</v>
      </c>
      <c r="AM974">
        <v>28</v>
      </c>
      <c r="AN974" t="s">
        <v>234</v>
      </c>
      <c r="AQ974" s="22">
        <v>0</v>
      </c>
      <c r="AR974" s="22">
        <v>40</v>
      </c>
      <c r="AS974" s="22">
        <v>40</v>
      </c>
      <c r="AT974" s="22">
        <v>40</v>
      </c>
      <c r="AU974" s="22">
        <v>40</v>
      </c>
      <c r="AV974" s="22">
        <v>40</v>
      </c>
      <c r="AW974" s="22">
        <v>40</v>
      </c>
      <c r="AX974" s="22">
        <v>40</v>
      </c>
      <c r="AY974" s="22">
        <v>40</v>
      </c>
      <c r="BE974" t="s">
        <v>234</v>
      </c>
      <c r="BG974" s="22">
        <v>0</v>
      </c>
      <c r="BH974" s="22">
        <v>0</v>
      </c>
      <c r="BI974" s="22">
        <v>40</v>
      </c>
      <c r="BJ974" s="22">
        <v>40</v>
      </c>
      <c r="BK974" s="22">
        <v>40</v>
      </c>
      <c r="BL974" s="22">
        <v>40</v>
      </c>
      <c r="BM974" s="22">
        <v>40</v>
      </c>
      <c r="BN974" s="22">
        <v>40</v>
      </c>
      <c r="BO974" s="22">
        <v>40</v>
      </c>
      <c r="BP974" s="22">
        <v>40</v>
      </c>
    </row>
    <row r="975" spans="1:68" x14ac:dyDescent="0.35">
      <c r="A975" s="96">
        <v>29</v>
      </c>
      <c r="B975" s="96">
        <v>2</v>
      </c>
      <c r="C975" s="96" t="s">
        <v>251</v>
      </c>
      <c r="E975" s="79" t="s">
        <v>234</v>
      </c>
      <c r="F975" s="85">
        <v>0</v>
      </c>
      <c r="H975" s="22">
        <v>0</v>
      </c>
      <c r="I975" s="22">
        <v>0</v>
      </c>
      <c r="J975" s="22">
        <v>0</v>
      </c>
      <c r="K975" s="22">
        <v>0</v>
      </c>
      <c r="L975" s="22">
        <v>0</v>
      </c>
      <c r="M975" s="22">
        <v>0</v>
      </c>
      <c r="N975" s="22">
        <v>0</v>
      </c>
      <c r="O975" s="22">
        <v>0</v>
      </c>
      <c r="P975" s="22">
        <v>0</v>
      </c>
      <c r="V975" s="121">
        <v>0</v>
      </c>
      <c r="AM975">
        <v>29</v>
      </c>
      <c r="AN975" t="s">
        <v>234</v>
      </c>
      <c r="AQ975" s="22">
        <v>0</v>
      </c>
      <c r="AR975" s="22">
        <v>0</v>
      </c>
      <c r="AS975" s="22">
        <v>0</v>
      </c>
      <c r="AT975" s="22">
        <v>0</v>
      </c>
      <c r="AU975" s="22">
        <v>0</v>
      </c>
      <c r="AV975" s="22">
        <v>0</v>
      </c>
      <c r="AW975" s="22">
        <v>0</v>
      </c>
      <c r="AX975" s="22">
        <v>0</v>
      </c>
      <c r="AY975" s="22">
        <v>0</v>
      </c>
      <c r="BE975" t="s">
        <v>234</v>
      </c>
      <c r="BG975" s="22">
        <v>0</v>
      </c>
      <c r="BH975" s="22">
        <v>0</v>
      </c>
      <c r="BI975" s="22">
        <v>0</v>
      </c>
      <c r="BJ975" s="22">
        <v>0</v>
      </c>
      <c r="BK975" s="22">
        <v>0</v>
      </c>
      <c r="BL975" s="22">
        <v>0</v>
      </c>
      <c r="BM975" s="22">
        <v>0</v>
      </c>
      <c r="BN975" s="22">
        <v>0</v>
      </c>
      <c r="BO975" s="22">
        <v>0</v>
      </c>
      <c r="BP975" s="22">
        <v>0</v>
      </c>
    </row>
    <row r="976" spans="1:68" x14ac:dyDescent="0.35">
      <c r="A976" s="96">
        <v>30</v>
      </c>
      <c r="B976" s="96">
        <v>2</v>
      </c>
      <c r="C976" s="96" t="s">
        <v>234</v>
      </c>
      <c r="E976" s="79" t="s">
        <v>234</v>
      </c>
      <c r="F976" s="85">
        <v>40</v>
      </c>
      <c r="H976" s="22">
        <v>0</v>
      </c>
      <c r="I976" s="22">
        <v>40</v>
      </c>
      <c r="J976" s="22">
        <v>40</v>
      </c>
      <c r="K976" s="22">
        <v>40</v>
      </c>
      <c r="L976" s="22">
        <v>40</v>
      </c>
      <c r="M976" s="22">
        <v>40</v>
      </c>
      <c r="N976" s="22">
        <v>40</v>
      </c>
      <c r="O976" s="22">
        <v>40</v>
      </c>
      <c r="P976" s="22">
        <v>40</v>
      </c>
      <c r="V976" s="121">
        <v>0</v>
      </c>
      <c r="AM976">
        <v>30</v>
      </c>
      <c r="AN976" t="s">
        <v>234</v>
      </c>
      <c r="AQ976" s="22">
        <v>0</v>
      </c>
      <c r="AR976" s="22">
        <v>40</v>
      </c>
      <c r="AS976" s="22">
        <v>40</v>
      </c>
      <c r="AT976" s="22">
        <v>40</v>
      </c>
      <c r="AU976" s="22">
        <v>40</v>
      </c>
      <c r="AV976" s="22">
        <v>40</v>
      </c>
      <c r="AW976" s="22">
        <v>40</v>
      </c>
      <c r="AX976" s="22">
        <v>40</v>
      </c>
      <c r="AY976" s="22">
        <v>40</v>
      </c>
      <c r="BE976" t="s">
        <v>234</v>
      </c>
      <c r="BG976" s="22">
        <v>0</v>
      </c>
      <c r="BH976" s="22">
        <v>0</v>
      </c>
      <c r="BI976" s="22">
        <v>40</v>
      </c>
      <c r="BJ976" s="22">
        <v>40</v>
      </c>
      <c r="BK976" s="22">
        <v>40</v>
      </c>
      <c r="BL976" s="22">
        <v>40</v>
      </c>
      <c r="BM976" s="22">
        <v>40</v>
      </c>
      <c r="BN976" s="22">
        <v>40</v>
      </c>
      <c r="BO976" s="22">
        <v>40</v>
      </c>
      <c r="BP976" s="22">
        <v>40</v>
      </c>
    </row>
    <row r="977" spans="1:68" x14ac:dyDescent="0.35">
      <c r="A977" s="96">
        <v>31</v>
      </c>
      <c r="B977" s="96">
        <v>3</v>
      </c>
      <c r="C977" s="96" t="s">
        <v>585</v>
      </c>
      <c r="E977" s="79" t="s">
        <v>234</v>
      </c>
      <c r="F977" s="85">
        <v>0</v>
      </c>
      <c r="H977" s="22">
        <v>0</v>
      </c>
      <c r="I977" s="22">
        <v>0</v>
      </c>
      <c r="J977" s="22">
        <v>0</v>
      </c>
      <c r="K977" s="22">
        <v>0</v>
      </c>
      <c r="L977" s="22">
        <v>0</v>
      </c>
      <c r="M977" s="22">
        <v>0</v>
      </c>
      <c r="N977" s="22">
        <v>0</v>
      </c>
      <c r="O977" s="22">
        <v>0</v>
      </c>
      <c r="P977" s="22">
        <v>0</v>
      </c>
      <c r="V977" s="121">
        <v>0</v>
      </c>
      <c r="AM977">
        <v>31</v>
      </c>
      <c r="AN977" t="s">
        <v>234</v>
      </c>
      <c r="AQ977" s="22">
        <v>0</v>
      </c>
      <c r="AR977" s="22">
        <v>0</v>
      </c>
      <c r="AS977" s="22">
        <v>0</v>
      </c>
      <c r="AT977" s="22">
        <v>0</v>
      </c>
      <c r="AU977" s="22">
        <v>0</v>
      </c>
      <c r="AV977" s="22">
        <v>0</v>
      </c>
      <c r="AW977" s="22">
        <v>0</v>
      </c>
      <c r="AX977" s="22">
        <v>0</v>
      </c>
      <c r="AY977" s="22">
        <v>0</v>
      </c>
      <c r="BE977" t="s">
        <v>234</v>
      </c>
      <c r="BG977" s="22">
        <v>0</v>
      </c>
      <c r="BH977" s="22">
        <v>0</v>
      </c>
      <c r="BI977" s="22">
        <v>0</v>
      </c>
      <c r="BJ977" s="22">
        <v>0</v>
      </c>
      <c r="BK977" s="22">
        <v>0</v>
      </c>
      <c r="BL977" s="22">
        <v>0</v>
      </c>
      <c r="BM977" s="22">
        <v>0</v>
      </c>
      <c r="BN977" s="22">
        <v>0</v>
      </c>
      <c r="BO977" s="22">
        <v>0</v>
      </c>
      <c r="BP977" s="22">
        <v>0</v>
      </c>
    </row>
    <row r="978" spans="1:68" x14ac:dyDescent="0.35">
      <c r="A978" s="96">
        <v>32</v>
      </c>
      <c r="B978" s="96">
        <v>3</v>
      </c>
      <c r="C978" s="96" t="s">
        <v>585</v>
      </c>
      <c r="E978" s="79" t="s">
        <v>234</v>
      </c>
      <c r="F978" s="85">
        <v>0</v>
      </c>
      <c r="H978" s="22">
        <v>0</v>
      </c>
      <c r="I978" s="22">
        <v>0</v>
      </c>
      <c r="J978" s="22">
        <v>0</v>
      </c>
      <c r="K978" s="22">
        <v>0</v>
      </c>
      <c r="L978" s="22">
        <v>0</v>
      </c>
      <c r="M978" s="22">
        <v>0</v>
      </c>
      <c r="N978" s="22">
        <v>0</v>
      </c>
      <c r="O978" s="22">
        <v>0</v>
      </c>
      <c r="P978" s="22">
        <v>0</v>
      </c>
      <c r="V978" s="121">
        <v>0</v>
      </c>
      <c r="AM978">
        <v>32</v>
      </c>
      <c r="AN978" t="s">
        <v>234</v>
      </c>
      <c r="AQ978" s="22">
        <v>0</v>
      </c>
      <c r="AR978" s="22">
        <v>0</v>
      </c>
      <c r="AS978" s="22">
        <v>0</v>
      </c>
      <c r="AT978" s="22">
        <v>0</v>
      </c>
      <c r="AU978" s="22">
        <v>0</v>
      </c>
      <c r="AV978" s="22">
        <v>0</v>
      </c>
      <c r="AW978" s="22">
        <v>0</v>
      </c>
      <c r="AX978" s="22">
        <v>0</v>
      </c>
      <c r="AY978" s="22">
        <v>0</v>
      </c>
      <c r="BE978" t="s">
        <v>234</v>
      </c>
      <c r="BG978" s="22">
        <v>0</v>
      </c>
      <c r="BH978" s="22">
        <v>0</v>
      </c>
      <c r="BI978" s="22">
        <v>0</v>
      </c>
      <c r="BJ978" s="22">
        <v>0</v>
      </c>
      <c r="BK978" s="22">
        <v>0</v>
      </c>
      <c r="BL978" s="22">
        <v>0</v>
      </c>
      <c r="BM978" s="22">
        <v>0</v>
      </c>
      <c r="BN978" s="22">
        <v>0</v>
      </c>
      <c r="BO978" s="22">
        <v>0</v>
      </c>
      <c r="BP978" s="22">
        <v>0</v>
      </c>
    </row>
    <row r="979" spans="1:68" x14ac:dyDescent="0.35">
      <c r="A979" s="96">
        <v>33</v>
      </c>
      <c r="B979" s="96">
        <v>3</v>
      </c>
      <c r="C979" s="96" t="s">
        <v>584</v>
      </c>
      <c r="E979" s="79" t="s">
        <v>234</v>
      </c>
      <c r="F979" s="85">
        <v>0</v>
      </c>
      <c r="H979" s="22">
        <v>0</v>
      </c>
      <c r="I979" s="22">
        <v>0</v>
      </c>
      <c r="J979" s="22">
        <v>0</v>
      </c>
      <c r="K979" s="22">
        <v>0</v>
      </c>
      <c r="L979" s="22">
        <v>0</v>
      </c>
      <c r="M979" s="22">
        <v>0</v>
      </c>
      <c r="N979" s="22">
        <v>0</v>
      </c>
      <c r="O979" s="22">
        <v>0</v>
      </c>
      <c r="P979" s="22">
        <v>0</v>
      </c>
      <c r="V979" s="121">
        <v>0</v>
      </c>
      <c r="AM979">
        <v>33</v>
      </c>
      <c r="AN979" t="s">
        <v>234</v>
      </c>
      <c r="AQ979" s="22">
        <v>0</v>
      </c>
      <c r="AR979" s="22">
        <v>0</v>
      </c>
      <c r="AS979" s="22">
        <v>0</v>
      </c>
      <c r="AT979" s="22">
        <v>0</v>
      </c>
      <c r="AU979" s="22">
        <v>0</v>
      </c>
      <c r="AV979" s="22">
        <v>0</v>
      </c>
      <c r="AW979" s="22">
        <v>0</v>
      </c>
      <c r="AX979" s="22">
        <v>0</v>
      </c>
      <c r="AY979" s="22">
        <v>0</v>
      </c>
      <c r="BE979" t="s">
        <v>234</v>
      </c>
      <c r="BG979" s="22">
        <v>0</v>
      </c>
      <c r="BH979" s="22">
        <v>0</v>
      </c>
      <c r="BI979" s="22">
        <v>0</v>
      </c>
      <c r="BJ979" s="22">
        <v>0</v>
      </c>
      <c r="BK979" s="22">
        <v>0</v>
      </c>
      <c r="BL979" s="22">
        <v>0</v>
      </c>
      <c r="BM979" s="22">
        <v>0</v>
      </c>
      <c r="BN979" s="22">
        <v>0</v>
      </c>
      <c r="BO979" s="22">
        <v>0</v>
      </c>
      <c r="BP979" s="22">
        <v>0</v>
      </c>
    </row>
    <row r="980" spans="1:68" x14ac:dyDescent="0.35">
      <c r="A980" s="96">
        <v>34</v>
      </c>
      <c r="B980" s="96">
        <v>3</v>
      </c>
      <c r="C980" s="96" t="s">
        <v>585</v>
      </c>
      <c r="E980" s="79" t="s">
        <v>234</v>
      </c>
      <c r="F980" s="85">
        <v>0</v>
      </c>
      <c r="H980" s="22">
        <v>0</v>
      </c>
      <c r="I980" s="22">
        <v>0</v>
      </c>
      <c r="J980" s="22">
        <v>0</v>
      </c>
      <c r="K980" s="22">
        <v>0</v>
      </c>
      <c r="L980" s="22">
        <v>0</v>
      </c>
      <c r="M980" s="22">
        <v>0</v>
      </c>
      <c r="N980" s="22">
        <v>0</v>
      </c>
      <c r="O980" s="22">
        <v>0</v>
      </c>
      <c r="P980" s="22">
        <v>0</v>
      </c>
      <c r="V980" s="121">
        <v>0</v>
      </c>
      <c r="AM980">
        <v>34</v>
      </c>
      <c r="AN980" t="s">
        <v>234</v>
      </c>
      <c r="AQ980" s="22">
        <v>0</v>
      </c>
      <c r="AR980" s="22">
        <v>0</v>
      </c>
      <c r="AS980" s="22">
        <v>0</v>
      </c>
      <c r="AT980" s="22">
        <v>0</v>
      </c>
      <c r="AU980" s="22">
        <v>0</v>
      </c>
      <c r="AV980" s="22">
        <v>0</v>
      </c>
      <c r="AW980" s="22">
        <v>0</v>
      </c>
      <c r="AX980" s="22">
        <v>0</v>
      </c>
      <c r="AY980" s="22">
        <v>0</v>
      </c>
      <c r="BE980" t="s">
        <v>234</v>
      </c>
      <c r="BG980" s="22">
        <v>0</v>
      </c>
      <c r="BH980" s="22">
        <v>0</v>
      </c>
      <c r="BI980" s="22">
        <v>0</v>
      </c>
      <c r="BJ980" s="22">
        <v>0</v>
      </c>
      <c r="BK980" s="22">
        <v>0</v>
      </c>
      <c r="BL980" s="22">
        <v>0</v>
      </c>
      <c r="BM980" s="22">
        <v>0</v>
      </c>
      <c r="BN980" s="22">
        <v>0</v>
      </c>
      <c r="BO980" s="22">
        <v>0</v>
      </c>
      <c r="BP980" s="22">
        <v>0</v>
      </c>
    </row>
    <row r="981" spans="1:68" x14ac:dyDescent="0.35">
      <c r="A981" s="96">
        <v>35</v>
      </c>
      <c r="B981" s="96">
        <v>3</v>
      </c>
      <c r="C981" s="96" t="s">
        <v>585</v>
      </c>
      <c r="E981" s="79" t="s">
        <v>234</v>
      </c>
      <c r="F981" s="85">
        <v>0</v>
      </c>
      <c r="H981" s="22">
        <v>0</v>
      </c>
      <c r="I981" s="22">
        <v>0</v>
      </c>
      <c r="J981" s="22">
        <v>0</v>
      </c>
      <c r="K981" s="22">
        <v>0</v>
      </c>
      <c r="L981" s="22">
        <v>0</v>
      </c>
      <c r="M981" s="22">
        <v>0</v>
      </c>
      <c r="N981" s="22">
        <v>0</v>
      </c>
      <c r="O981" s="22">
        <v>0</v>
      </c>
      <c r="P981" s="22">
        <v>0</v>
      </c>
      <c r="V981" s="121">
        <v>0</v>
      </c>
      <c r="AM981">
        <v>35</v>
      </c>
      <c r="AN981" t="s">
        <v>234</v>
      </c>
      <c r="AQ981" s="22">
        <v>0</v>
      </c>
      <c r="AR981" s="22">
        <v>0</v>
      </c>
      <c r="AS981" s="22">
        <v>0</v>
      </c>
      <c r="AT981" s="22">
        <v>0</v>
      </c>
      <c r="AU981" s="22">
        <v>0</v>
      </c>
      <c r="AV981" s="22">
        <v>0</v>
      </c>
      <c r="AW981" s="22">
        <v>0</v>
      </c>
      <c r="AX981" s="22">
        <v>0</v>
      </c>
      <c r="AY981" s="22">
        <v>0</v>
      </c>
      <c r="BE981" t="s">
        <v>234</v>
      </c>
      <c r="BG981" s="22">
        <v>0</v>
      </c>
      <c r="BH981" s="22">
        <v>0</v>
      </c>
      <c r="BI981" s="22">
        <v>0</v>
      </c>
      <c r="BJ981" s="22">
        <v>0</v>
      </c>
      <c r="BK981" s="22">
        <v>0</v>
      </c>
      <c r="BL981" s="22">
        <v>0</v>
      </c>
      <c r="BM981" s="22">
        <v>0</v>
      </c>
      <c r="BN981" s="22">
        <v>0</v>
      </c>
      <c r="BO981" s="22">
        <v>0</v>
      </c>
      <c r="BP981" s="22">
        <v>0</v>
      </c>
    </row>
    <row r="982" spans="1:68" x14ac:dyDescent="0.35">
      <c r="A982" s="96">
        <v>36</v>
      </c>
      <c r="B982" s="96">
        <v>3</v>
      </c>
      <c r="C982" s="96" t="s">
        <v>584</v>
      </c>
      <c r="E982" s="79" t="s">
        <v>234</v>
      </c>
      <c r="F982" s="85">
        <v>0</v>
      </c>
      <c r="H982" s="22">
        <v>0</v>
      </c>
      <c r="I982" s="22">
        <v>0</v>
      </c>
      <c r="J982" s="22">
        <v>0</v>
      </c>
      <c r="K982" s="22">
        <v>0</v>
      </c>
      <c r="L982" s="22">
        <v>0</v>
      </c>
      <c r="M982" s="22">
        <v>0</v>
      </c>
      <c r="N982" s="22">
        <v>0</v>
      </c>
      <c r="O982" s="22">
        <v>0</v>
      </c>
      <c r="P982" s="22">
        <v>0</v>
      </c>
      <c r="V982" s="121">
        <v>0</v>
      </c>
      <c r="AM982">
        <v>36</v>
      </c>
      <c r="AN982" t="s">
        <v>234</v>
      </c>
      <c r="AQ982" s="22">
        <v>0</v>
      </c>
      <c r="AR982" s="22">
        <v>0</v>
      </c>
      <c r="AS982" s="22">
        <v>0</v>
      </c>
      <c r="AT982" s="22">
        <v>0</v>
      </c>
      <c r="AU982" s="22">
        <v>0</v>
      </c>
      <c r="AV982" s="22">
        <v>0</v>
      </c>
      <c r="AW982" s="22">
        <v>0</v>
      </c>
      <c r="AX982" s="22">
        <v>0</v>
      </c>
      <c r="AY982" s="22">
        <v>0</v>
      </c>
      <c r="BE982" t="s">
        <v>234</v>
      </c>
      <c r="BG982" s="22">
        <v>0</v>
      </c>
      <c r="BH982" s="22">
        <v>0</v>
      </c>
      <c r="BI982" s="22">
        <v>0</v>
      </c>
      <c r="BJ982" s="22">
        <v>0</v>
      </c>
      <c r="BK982" s="22">
        <v>0</v>
      </c>
      <c r="BL982" s="22">
        <v>0</v>
      </c>
      <c r="BM982" s="22">
        <v>0</v>
      </c>
      <c r="BN982" s="22">
        <v>0</v>
      </c>
      <c r="BO982" s="22">
        <v>0</v>
      </c>
      <c r="BP982" s="22">
        <v>0</v>
      </c>
    </row>
    <row r="983" spans="1:68" x14ac:dyDescent="0.35">
      <c r="A983" s="96">
        <v>37</v>
      </c>
      <c r="B983" s="96">
        <v>3</v>
      </c>
      <c r="C983" s="96" t="s">
        <v>234</v>
      </c>
      <c r="E983" s="79" t="s">
        <v>234</v>
      </c>
      <c r="F983" s="85">
        <v>80</v>
      </c>
      <c r="H983" s="22">
        <v>0</v>
      </c>
      <c r="I983" s="22">
        <v>0</v>
      </c>
      <c r="J983" s="22">
        <v>80</v>
      </c>
      <c r="K983" s="22">
        <v>80</v>
      </c>
      <c r="L983" s="22">
        <v>80</v>
      </c>
      <c r="M983" s="22">
        <v>80</v>
      </c>
      <c r="N983" s="22">
        <v>80</v>
      </c>
      <c r="O983" s="22">
        <v>80</v>
      </c>
      <c r="P983" s="22">
        <v>80</v>
      </c>
      <c r="V983" s="121">
        <v>0</v>
      </c>
      <c r="AM983">
        <v>37</v>
      </c>
      <c r="AN983" t="s">
        <v>234</v>
      </c>
      <c r="AQ983" s="22">
        <v>0</v>
      </c>
      <c r="AR983" s="22">
        <v>0</v>
      </c>
      <c r="AS983" s="22">
        <v>80</v>
      </c>
      <c r="AT983" s="22">
        <v>80</v>
      </c>
      <c r="AU983" s="22">
        <v>80</v>
      </c>
      <c r="AV983" s="22">
        <v>80</v>
      </c>
      <c r="AW983" s="22">
        <v>80</v>
      </c>
      <c r="AX983" s="22">
        <v>80</v>
      </c>
      <c r="AY983" s="22">
        <v>80</v>
      </c>
      <c r="BE983" t="s">
        <v>234</v>
      </c>
      <c r="BG983" s="22">
        <v>0</v>
      </c>
      <c r="BH983" s="22">
        <v>0</v>
      </c>
      <c r="BI983" s="22">
        <v>0</v>
      </c>
      <c r="BJ983" s="22">
        <v>80</v>
      </c>
      <c r="BK983" s="22">
        <v>80</v>
      </c>
      <c r="BL983" s="22">
        <v>80</v>
      </c>
      <c r="BM983" s="22">
        <v>80</v>
      </c>
      <c r="BN983" s="22">
        <v>80</v>
      </c>
      <c r="BO983" s="22">
        <v>80</v>
      </c>
      <c r="BP983" s="22">
        <v>80</v>
      </c>
    </row>
    <row r="984" spans="1:68" x14ac:dyDescent="0.35">
      <c r="A984" s="96">
        <v>38</v>
      </c>
      <c r="B984" s="96">
        <v>3</v>
      </c>
      <c r="C984" s="96" t="s">
        <v>529</v>
      </c>
      <c r="E984" s="79" t="s">
        <v>234</v>
      </c>
      <c r="F984" s="85">
        <v>0</v>
      </c>
      <c r="H984" s="22">
        <v>0</v>
      </c>
      <c r="I984" s="22">
        <v>0</v>
      </c>
      <c r="J984" s="22">
        <v>0</v>
      </c>
      <c r="K984" s="22">
        <v>0</v>
      </c>
      <c r="L984" s="22">
        <v>0</v>
      </c>
      <c r="M984" s="22">
        <v>0</v>
      </c>
      <c r="N984" s="22">
        <v>0</v>
      </c>
      <c r="O984" s="22">
        <v>0</v>
      </c>
      <c r="P984" s="22">
        <v>0</v>
      </c>
      <c r="V984" s="121">
        <v>0</v>
      </c>
      <c r="AM984">
        <v>38</v>
      </c>
      <c r="AN984" t="s">
        <v>234</v>
      </c>
      <c r="AQ984" s="22">
        <v>0</v>
      </c>
      <c r="AR984" s="22">
        <v>0</v>
      </c>
      <c r="AS984" s="22">
        <v>0</v>
      </c>
      <c r="AT984" s="22">
        <v>0</v>
      </c>
      <c r="AU984" s="22">
        <v>0</v>
      </c>
      <c r="AV984" s="22">
        <v>0</v>
      </c>
      <c r="AW984" s="22">
        <v>0</v>
      </c>
      <c r="AX984" s="22">
        <v>0</v>
      </c>
      <c r="AY984" s="22">
        <v>0</v>
      </c>
      <c r="BE984" t="s">
        <v>234</v>
      </c>
      <c r="BG984" s="22">
        <v>0</v>
      </c>
      <c r="BH984" s="22">
        <v>0</v>
      </c>
      <c r="BI984" s="22">
        <v>0</v>
      </c>
      <c r="BJ984" s="22">
        <v>0</v>
      </c>
      <c r="BK984" s="22">
        <v>0</v>
      </c>
      <c r="BL984" s="22">
        <v>0</v>
      </c>
      <c r="BM984" s="22">
        <v>0</v>
      </c>
      <c r="BN984" s="22">
        <v>0</v>
      </c>
      <c r="BO984" s="22">
        <v>0</v>
      </c>
      <c r="BP984" s="22">
        <v>0</v>
      </c>
    </row>
    <row r="985" spans="1:68" x14ac:dyDescent="0.35">
      <c r="A985" s="96">
        <v>39</v>
      </c>
      <c r="B985" s="96">
        <v>3</v>
      </c>
      <c r="C985" s="96" t="s">
        <v>234</v>
      </c>
      <c r="E985" s="79" t="s">
        <v>234</v>
      </c>
      <c r="F985" s="85">
        <v>120</v>
      </c>
      <c r="H985" s="22">
        <v>0</v>
      </c>
      <c r="I985" s="22">
        <v>0</v>
      </c>
      <c r="J985" s="22">
        <v>120</v>
      </c>
      <c r="K985" s="22">
        <v>120</v>
      </c>
      <c r="L985" s="22">
        <v>120</v>
      </c>
      <c r="M985" s="22">
        <v>120</v>
      </c>
      <c r="N985" s="22">
        <v>120</v>
      </c>
      <c r="O985" s="22">
        <v>120</v>
      </c>
      <c r="P985" s="22">
        <v>120</v>
      </c>
      <c r="V985" s="121">
        <v>0</v>
      </c>
      <c r="AM985">
        <v>39</v>
      </c>
      <c r="AN985" t="s">
        <v>234</v>
      </c>
      <c r="AQ985" s="22">
        <v>0</v>
      </c>
      <c r="AR985" s="22">
        <v>0</v>
      </c>
      <c r="AS985" s="22">
        <v>120</v>
      </c>
      <c r="AT985" s="22">
        <v>120</v>
      </c>
      <c r="AU985" s="22">
        <v>120</v>
      </c>
      <c r="AV985" s="22">
        <v>120</v>
      </c>
      <c r="AW985" s="22">
        <v>120</v>
      </c>
      <c r="AX985" s="22">
        <v>120</v>
      </c>
      <c r="AY985" s="22">
        <v>120</v>
      </c>
      <c r="BE985" t="s">
        <v>234</v>
      </c>
      <c r="BG985" s="22">
        <v>0</v>
      </c>
      <c r="BH985" s="22">
        <v>0</v>
      </c>
      <c r="BI985" s="22">
        <v>0</v>
      </c>
      <c r="BJ985" s="22">
        <v>120</v>
      </c>
      <c r="BK985" s="22">
        <v>120</v>
      </c>
      <c r="BL985" s="22">
        <v>120</v>
      </c>
      <c r="BM985" s="22">
        <v>120</v>
      </c>
      <c r="BN985" s="22">
        <v>120</v>
      </c>
      <c r="BO985" s="22">
        <v>120</v>
      </c>
      <c r="BP985" s="22">
        <v>120</v>
      </c>
    </row>
    <row r="986" spans="1:68" x14ac:dyDescent="0.35">
      <c r="A986" s="96">
        <v>40</v>
      </c>
      <c r="B986" s="96">
        <v>3</v>
      </c>
      <c r="C986" s="96" t="s">
        <v>234</v>
      </c>
      <c r="E986" s="79" t="s">
        <v>234</v>
      </c>
      <c r="F986" s="85">
        <v>120</v>
      </c>
      <c r="H986" s="22">
        <v>0</v>
      </c>
      <c r="I986" s="22">
        <v>0</v>
      </c>
      <c r="J986" s="22">
        <v>120</v>
      </c>
      <c r="K986" s="22">
        <v>120</v>
      </c>
      <c r="L986" s="22">
        <v>120</v>
      </c>
      <c r="M986" s="22">
        <v>120</v>
      </c>
      <c r="N986" s="22">
        <v>120</v>
      </c>
      <c r="O986" s="22">
        <v>120</v>
      </c>
      <c r="P986" s="22">
        <v>120</v>
      </c>
      <c r="V986" s="121">
        <v>0</v>
      </c>
      <c r="AM986">
        <v>40</v>
      </c>
      <c r="AN986" t="s">
        <v>234</v>
      </c>
      <c r="AQ986" s="22">
        <v>0</v>
      </c>
      <c r="AR986" s="22">
        <v>0</v>
      </c>
      <c r="AS986" s="22">
        <v>120</v>
      </c>
      <c r="AT986" s="22">
        <v>120</v>
      </c>
      <c r="AU986" s="22">
        <v>120</v>
      </c>
      <c r="AV986" s="22">
        <v>120</v>
      </c>
      <c r="AW986" s="22">
        <v>120</v>
      </c>
      <c r="AX986" s="22">
        <v>120</v>
      </c>
      <c r="AY986" s="22">
        <v>120</v>
      </c>
      <c r="BE986" t="s">
        <v>234</v>
      </c>
      <c r="BG986" s="22">
        <v>0</v>
      </c>
      <c r="BH986" s="22">
        <v>0</v>
      </c>
      <c r="BI986" s="22">
        <v>0</v>
      </c>
      <c r="BJ986" s="22">
        <v>120</v>
      </c>
      <c r="BK986" s="22">
        <v>120</v>
      </c>
      <c r="BL986" s="22">
        <v>120</v>
      </c>
      <c r="BM986" s="22">
        <v>120</v>
      </c>
      <c r="BN986" s="22">
        <v>120</v>
      </c>
      <c r="BO986" s="22">
        <v>120</v>
      </c>
      <c r="BP986" s="22">
        <v>120</v>
      </c>
    </row>
    <row r="987" spans="1:68" x14ac:dyDescent="0.35">
      <c r="A987" s="96">
        <v>41</v>
      </c>
      <c r="B987" s="96">
        <v>3</v>
      </c>
      <c r="C987" s="96" t="s">
        <v>251</v>
      </c>
      <c r="E987" s="79" t="s">
        <v>234</v>
      </c>
      <c r="F987" s="85">
        <v>0</v>
      </c>
      <c r="H987" s="22">
        <v>0</v>
      </c>
      <c r="I987" s="22">
        <v>0</v>
      </c>
      <c r="J987" s="22">
        <v>0</v>
      </c>
      <c r="K987" s="22">
        <v>0</v>
      </c>
      <c r="L987" s="22">
        <v>0</v>
      </c>
      <c r="M987" s="22">
        <v>0</v>
      </c>
      <c r="N987" s="22">
        <v>0</v>
      </c>
      <c r="O987" s="22">
        <v>0</v>
      </c>
      <c r="P987" s="22">
        <v>0</v>
      </c>
      <c r="V987" s="121">
        <v>0</v>
      </c>
      <c r="AM987">
        <v>41</v>
      </c>
      <c r="AN987" t="s">
        <v>234</v>
      </c>
      <c r="AQ987" s="22">
        <v>0</v>
      </c>
      <c r="AR987" s="22">
        <v>0</v>
      </c>
      <c r="AS987" s="22">
        <v>0</v>
      </c>
      <c r="AT987" s="22">
        <v>0</v>
      </c>
      <c r="AU987" s="22">
        <v>0</v>
      </c>
      <c r="AV987" s="22">
        <v>0</v>
      </c>
      <c r="AW987" s="22">
        <v>0</v>
      </c>
      <c r="AX987" s="22">
        <v>0</v>
      </c>
      <c r="AY987" s="22">
        <v>0</v>
      </c>
      <c r="BE987" t="s">
        <v>234</v>
      </c>
      <c r="BG987" s="22">
        <v>0</v>
      </c>
      <c r="BH987" s="22">
        <v>0</v>
      </c>
      <c r="BI987" s="22">
        <v>0</v>
      </c>
      <c r="BJ987" s="22">
        <v>0</v>
      </c>
      <c r="BK987" s="22">
        <v>0</v>
      </c>
      <c r="BL987" s="22">
        <v>0</v>
      </c>
      <c r="BM987" s="22">
        <v>0</v>
      </c>
      <c r="BN987" s="22">
        <v>0</v>
      </c>
      <c r="BO987" s="22">
        <v>0</v>
      </c>
      <c r="BP987" s="22">
        <v>0</v>
      </c>
    </row>
    <row r="988" spans="1:68" x14ac:dyDescent="0.35">
      <c r="A988" s="96">
        <v>42</v>
      </c>
      <c r="B988" s="96">
        <v>3</v>
      </c>
      <c r="C988" s="96" t="s">
        <v>234</v>
      </c>
      <c r="E988" s="79" t="s">
        <v>234</v>
      </c>
      <c r="F988" s="85">
        <v>80</v>
      </c>
      <c r="H988" s="22">
        <v>0</v>
      </c>
      <c r="I988" s="22">
        <v>0</v>
      </c>
      <c r="J988" s="22">
        <v>80</v>
      </c>
      <c r="K988" s="22">
        <v>80</v>
      </c>
      <c r="L988" s="22">
        <v>80</v>
      </c>
      <c r="M988" s="22">
        <v>80</v>
      </c>
      <c r="N988" s="22">
        <v>80</v>
      </c>
      <c r="O988" s="22">
        <v>80</v>
      </c>
      <c r="P988" s="22">
        <v>80</v>
      </c>
      <c r="V988" s="121">
        <v>0</v>
      </c>
      <c r="AM988">
        <v>42</v>
      </c>
      <c r="AN988" t="s">
        <v>234</v>
      </c>
      <c r="AQ988" s="22">
        <v>0</v>
      </c>
      <c r="AR988" s="22">
        <v>0</v>
      </c>
      <c r="AS988" s="22">
        <v>80</v>
      </c>
      <c r="AT988" s="22">
        <v>80</v>
      </c>
      <c r="AU988" s="22">
        <v>80</v>
      </c>
      <c r="AV988" s="22">
        <v>80</v>
      </c>
      <c r="AW988" s="22">
        <v>80</v>
      </c>
      <c r="AX988" s="22">
        <v>80</v>
      </c>
      <c r="AY988" s="22">
        <v>80</v>
      </c>
      <c r="BE988" t="s">
        <v>234</v>
      </c>
      <c r="BG988" s="22">
        <v>0</v>
      </c>
      <c r="BH988" s="22">
        <v>0</v>
      </c>
      <c r="BI988" s="22">
        <v>0</v>
      </c>
      <c r="BJ988" s="22">
        <v>80</v>
      </c>
      <c r="BK988" s="22">
        <v>80</v>
      </c>
      <c r="BL988" s="22">
        <v>80</v>
      </c>
      <c r="BM988" s="22">
        <v>80</v>
      </c>
      <c r="BN988" s="22">
        <v>80</v>
      </c>
      <c r="BO988" s="22">
        <v>80</v>
      </c>
      <c r="BP988" s="22">
        <v>80</v>
      </c>
    </row>
    <row r="989" spans="1:68" x14ac:dyDescent="0.35">
      <c r="A989" s="96">
        <v>43</v>
      </c>
      <c r="B989" s="96">
        <v>3</v>
      </c>
      <c r="C989" s="96" t="s">
        <v>251</v>
      </c>
      <c r="E989" s="79" t="s">
        <v>234</v>
      </c>
      <c r="F989" s="85">
        <v>0</v>
      </c>
      <c r="H989" s="22">
        <v>0</v>
      </c>
      <c r="I989" s="22">
        <v>0</v>
      </c>
      <c r="J989" s="22">
        <v>0</v>
      </c>
      <c r="K989" s="22">
        <v>0</v>
      </c>
      <c r="L989" s="22">
        <v>0</v>
      </c>
      <c r="M989" s="22">
        <v>0</v>
      </c>
      <c r="N989" s="22">
        <v>0</v>
      </c>
      <c r="O989" s="22">
        <v>0</v>
      </c>
      <c r="P989" s="22">
        <v>0</v>
      </c>
      <c r="V989" s="121">
        <v>0</v>
      </c>
      <c r="AM989">
        <v>43</v>
      </c>
      <c r="AN989" t="s">
        <v>234</v>
      </c>
      <c r="AQ989" s="22">
        <v>0</v>
      </c>
      <c r="AR989" s="22">
        <v>0</v>
      </c>
      <c r="AS989" s="22">
        <v>0</v>
      </c>
      <c r="AT989" s="22">
        <v>0</v>
      </c>
      <c r="AU989" s="22">
        <v>0</v>
      </c>
      <c r="AV989" s="22">
        <v>0</v>
      </c>
      <c r="AW989" s="22">
        <v>0</v>
      </c>
      <c r="AX989" s="22">
        <v>0</v>
      </c>
      <c r="AY989" s="22">
        <v>0</v>
      </c>
      <c r="BE989" t="s">
        <v>234</v>
      </c>
      <c r="BG989" s="22">
        <v>0</v>
      </c>
      <c r="BH989" s="22">
        <v>0</v>
      </c>
      <c r="BI989" s="22">
        <v>0</v>
      </c>
      <c r="BJ989" s="22">
        <v>0</v>
      </c>
      <c r="BK989" s="22">
        <v>0</v>
      </c>
      <c r="BL989" s="22">
        <v>0</v>
      </c>
      <c r="BM989" s="22">
        <v>0</v>
      </c>
      <c r="BN989" s="22">
        <v>0</v>
      </c>
      <c r="BO989" s="22">
        <v>0</v>
      </c>
      <c r="BP989" s="22">
        <v>0</v>
      </c>
    </row>
    <row r="990" spans="1:68" x14ac:dyDescent="0.35">
      <c r="A990" s="96">
        <v>44</v>
      </c>
      <c r="B990" s="96">
        <v>3</v>
      </c>
      <c r="C990" s="96" t="s">
        <v>251</v>
      </c>
      <c r="E990" s="79" t="s">
        <v>234</v>
      </c>
      <c r="F990" s="85">
        <v>0</v>
      </c>
      <c r="H990" s="22">
        <v>0</v>
      </c>
      <c r="I990" s="22">
        <v>0</v>
      </c>
      <c r="J990" s="22">
        <v>0</v>
      </c>
      <c r="K990" s="22">
        <v>0</v>
      </c>
      <c r="L990" s="22">
        <v>0</v>
      </c>
      <c r="M990" s="22">
        <v>0</v>
      </c>
      <c r="N990" s="22">
        <v>0</v>
      </c>
      <c r="O990" s="22">
        <v>0</v>
      </c>
      <c r="P990" s="22">
        <v>0</v>
      </c>
      <c r="V990" s="121">
        <v>0</v>
      </c>
      <c r="AM990">
        <v>44</v>
      </c>
      <c r="AN990" t="s">
        <v>234</v>
      </c>
      <c r="AQ990" s="22">
        <v>0</v>
      </c>
      <c r="AR990" s="22">
        <v>0</v>
      </c>
      <c r="AS990" s="22">
        <v>0</v>
      </c>
      <c r="AT990" s="22">
        <v>0</v>
      </c>
      <c r="AU990" s="22">
        <v>0</v>
      </c>
      <c r="AV990" s="22">
        <v>0</v>
      </c>
      <c r="AW990" s="22">
        <v>0</v>
      </c>
      <c r="AX990" s="22">
        <v>0</v>
      </c>
      <c r="AY990" s="22">
        <v>0</v>
      </c>
      <c r="BE990" t="s">
        <v>234</v>
      </c>
      <c r="BG990" s="22">
        <v>0</v>
      </c>
      <c r="BH990" s="22">
        <v>0</v>
      </c>
      <c r="BI990" s="22">
        <v>0</v>
      </c>
      <c r="BJ990" s="22">
        <v>0</v>
      </c>
      <c r="BK990" s="22">
        <v>0</v>
      </c>
      <c r="BL990" s="22">
        <v>0</v>
      </c>
      <c r="BM990" s="22">
        <v>0</v>
      </c>
      <c r="BN990" s="22">
        <v>0</v>
      </c>
      <c r="BO990" s="22">
        <v>0</v>
      </c>
      <c r="BP990" s="22">
        <v>0</v>
      </c>
    </row>
    <row r="991" spans="1:68" x14ac:dyDescent="0.35">
      <c r="A991" s="96">
        <v>45</v>
      </c>
      <c r="B991" s="96">
        <v>3</v>
      </c>
      <c r="C991" s="96" t="s">
        <v>251</v>
      </c>
      <c r="E991" s="79" t="s">
        <v>234</v>
      </c>
      <c r="F991" s="85">
        <v>0</v>
      </c>
      <c r="H991" s="22">
        <v>0</v>
      </c>
      <c r="I991" s="22">
        <v>0</v>
      </c>
      <c r="J991" s="22">
        <v>0</v>
      </c>
      <c r="K991" s="22">
        <v>0</v>
      </c>
      <c r="L991" s="22">
        <v>0</v>
      </c>
      <c r="M991" s="22">
        <v>0</v>
      </c>
      <c r="N991" s="22">
        <v>0</v>
      </c>
      <c r="O991" s="22">
        <v>0</v>
      </c>
      <c r="P991" s="22">
        <v>0</v>
      </c>
      <c r="V991" s="121">
        <v>0</v>
      </c>
      <c r="AM991">
        <v>45</v>
      </c>
      <c r="AN991" t="s">
        <v>234</v>
      </c>
      <c r="AQ991" s="22">
        <v>0</v>
      </c>
      <c r="AR991" s="22">
        <v>0</v>
      </c>
      <c r="AS991" s="22">
        <v>0</v>
      </c>
      <c r="AT991" s="22">
        <v>0</v>
      </c>
      <c r="AU991" s="22">
        <v>0</v>
      </c>
      <c r="AV991" s="22">
        <v>0</v>
      </c>
      <c r="AW991" s="22">
        <v>0</v>
      </c>
      <c r="AX991" s="22">
        <v>0</v>
      </c>
      <c r="AY991" s="22">
        <v>0</v>
      </c>
      <c r="BE991" t="s">
        <v>234</v>
      </c>
      <c r="BG991" s="22">
        <v>0</v>
      </c>
      <c r="BH991" s="22">
        <v>0</v>
      </c>
      <c r="BI991" s="22">
        <v>0</v>
      </c>
      <c r="BJ991" s="22">
        <v>0</v>
      </c>
      <c r="BK991" s="22">
        <v>0</v>
      </c>
      <c r="BL991" s="22">
        <v>0</v>
      </c>
      <c r="BM991" s="22">
        <v>0</v>
      </c>
      <c r="BN991" s="22">
        <v>0</v>
      </c>
      <c r="BO991" s="22">
        <v>0</v>
      </c>
      <c r="BP991" s="22">
        <v>0</v>
      </c>
    </row>
    <row r="992" spans="1:68" x14ac:dyDescent="0.35">
      <c r="A992" s="96">
        <v>46</v>
      </c>
      <c r="B992" s="96">
        <v>4</v>
      </c>
      <c r="C992" s="96" t="s">
        <v>584</v>
      </c>
      <c r="E992" s="79" t="s">
        <v>234</v>
      </c>
      <c r="F992" s="85">
        <v>0</v>
      </c>
      <c r="H992" s="22">
        <v>0</v>
      </c>
      <c r="I992" s="22">
        <v>0</v>
      </c>
      <c r="J992" s="22">
        <v>0</v>
      </c>
      <c r="K992" s="22">
        <v>0</v>
      </c>
      <c r="L992" s="22">
        <v>0</v>
      </c>
      <c r="M992" s="22">
        <v>0</v>
      </c>
      <c r="N992" s="22">
        <v>0</v>
      </c>
      <c r="O992" s="22">
        <v>0</v>
      </c>
      <c r="P992" s="22">
        <v>0</v>
      </c>
      <c r="V992" s="121">
        <v>1</v>
      </c>
      <c r="AM992">
        <v>46</v>
      </c>
      <c r="AN992" t="s">
        <v>234</v>
      </c>
      <c r="AQ992" s="22">
        <v>0</v>
      </c>
      <c r="AR992" s="22">
        <v>0</v>
      </c>
      <c r="AS992" s="22">
        <v>0</v>
      </c>
      <c r="AT992" s="22">
        <v>0</v>
      </c>
      <c r="AU992" s="22">
        <v>0</v>
      </c>
      <c r="AV992" s="22">
        <v>0</v>
      </c>
      <c r="AW992" s="22">
        <v>0</v>
      </c>
      <c r="AX992" s="22">
        <v>0</v>
      </c>
      <c r="AY992" s="22">
        <v>0</v>
      </c>
      <c r="BE992" t="s">
        <v>234</v>
      </c>
      <c r="BG992" s="22">
        <v>0</v>
      </c>
      <c r="BH992" s="22">
        <v>0</v>
      </c>
      <c r="BI992" s="22">
        <v>0</v>
      </c>
      <c r="BJ992" s="22">
        <v>0</v>
      </c>
      <c r="BK992" s="22">
        <v>0</v>
      </c>
      <c r="BL992" s="22">
        <v>0</v>
      </c>
      <c r="BM992" s="22">
        <v>0</v>
      </c>
      <c r="BN992" s="22">
        <v>0</v>
      </c>
      <c r="BO992" s="22">
        <v>0</v>
      </c>
      <c r="BP992" s="22">
        <v>0</v>
      </c>
    </row>
    <row r="993" spans="1:68" x14ac:dyDescent="0.35">
      <c r="A993" s="96">
        <v>47</v>
      </c>
      <c r="B993" s="96">
        <v>4</v>
      </c>
      <c r="C993" s="96" t="s">
        <v>585</v>
      </c>
      <c r="E993" s="79" t="s">
        <v>234</v>
      </c>
      <c r="F993" s="85">
        <v>0</v>
      </c>
      <c r="H993" s="22">
        <v>0</v>
      </c>
      <c r="I993" s="22">
        <v>0</v>
      </c>
      <c r="J993" s="22">
        <v>0</v>
      </c>
      <c r="K993" s="22">
        <v>0</v>
      </c>
      <c r="L993" s="22">
        <v>0</v>
      </c>
      <c r="M993" s="22">
        <v>0</v>
      </c>
      <c r="N993" s="22">
        <v>0</v>
      </c>
      <c r="O993" s="22">
        <v>0</v>
      </c>
      <c r="P993" s="22">
        <v>0</v>
      </c>
      <c r="V993" s="121">
        <v>0</v>
      </c>
      <c r="AM993">
        <v>47</v>
      </c>
      <c r="AN993" t="s">
        <v>234</v>
      </c>
      <c r="AQ993" s="22">
        <v>0</v>
      </c>
      <c r="AR993" s="22">
        <v>0</v>
      </c>
      <c r="AS993" s="22">
        <v>0</v>
      </c>
      <c r="AT993" s="22">
        <v>0</v>
      </c>
      <c r="AU993" s="22">
        <v>0</v>
      </c>
      <c r="AV993" s="22">
        <v>0</v>
      </c>
      <c r="AW993" s="22">
        <v>0</v>
      </c>
      <c r="AX993" s="22">
        <v>0</v>
      </c>
      <c r="AY993" s="22">
        <v>0</v>
      </c>
      <c r="BE993" t="s">
        <v>234</v>
      </c>
      <c r="BG993" s="22">
        <v>0</v>
      </c>
      <c r="BH993" s="22">
        <v>0</v>
      </c>
      <c r="BI993" s="22">
        <v>0</v>
      </c>
      <c r="BJ993" s="22">
        <v>0</v>
      </c>
      <c r="BK993" s="22">
        <v>0</v>
      </c>
      <c r="BL993" s="22">
        <v>0</v>
      </c>
      <c r="BM993" s="22">
        <v>0</v>
      </c>
      <c r="BN993" s="22">
        <v>0</v>
      </c>
      <c r="BO993" s="22">
        <v>0</v>
      </c>
      <c r="BP993" s="22">
        <v>0</v>
      </c>
    </row>
    <row r="994" spans="1:68" x14ac:dyDescent="0.35">
      <c r="A994" s="96">
        <v>48</v>
      </c>
      <c r="B994" s="96">
        <v>4</v>
      </c>
      <c r="C994" s="96" t="s">
        <v>585</v>
      </c>
      <c r="E994" s="79" t="s">
        <v>234</v>
      </c>
      <c r="F994" s="85">
        <v>0</v>
      </c>
      <c r="H994" s="22">
        <v>0</v>
      </c>
      <c r="I994" s="22">
        <v>0</v>
      </c>
      <c r="J994" s="22">
        <v>0</v>
      </c>
      <c r="K994" s="22">
        <v>0</v>
      </c>
      <c r="L994" s="22">
        <v>0</v>
      </c>
      <c r="M994" s="22">
        <v>0</v>
      </c>
      <c r="N994" s="22">
        <v>0</v>
      </c>
      <c r="O994" s="22">
        <v>0</v>
      </c>
      <c r="P994" s="22">
        <v>0</v>
      </c>
      <c r="V994" s="121">
        <v>0</v>
      </c>
      <c r="AM994">
        <v>48</v>
      </c>
      <c r="AN994" t="s">
        <v>234</v>
      </c>
      <c r="AQ994" s="22">
        <v>0</v>
      </c>
      <c r="AR994" s="22">
        <v>0</v>
      </c>
      <c r="AS994" s="22">
        <v>0</v>
      </c>
      <c r="AT994" s="22">
        <v>0</v>
      </c>
      <c r="AU994" s="22">
        <v>0</v>
      </c>
      <c r="AV994" s="22">
        <v>0</v>
      </c>
      <c r="AW994" s="22">
        <v>0</v>
      </c>
      <c r="AX994" s="22">
        <v>0</v>
      </c>
      <c r="AY994" s="22">
        <v>0</v>
      </c>
      <c r="BE994" t="s">
        <v>234</v>
      </c>
      <c r="BG994" s="22">
        <v>0</v>
      </c>
      <c r="BH994" s="22">
        <v>0</v>
      </c>
      <c r="BI994" s="22">
        <v>0</v>
      </c>
      <c r="BJ994" s="22">
        <v>0</v>
      </c>
      <c r="BK994" s="22">
        <v>0</v>
      </c>
      <c r="BL994" s="22">
        <v>0</v>
      </c>
      <c r="BM994" s="22">
        <v>0</v>
      </c>
      <c r="BN994" s="22">
        <v>0</v>
      </c>
      <c r="BO994" s="22">
        <v>0</v>
      </c>
      <c r="BP994" s="22">
        <v>0</v>
      </c>
    </row>
    <row r="995" spans="1:68" x14ac:dyDescent="0.35">
      <c r="A995" s="96">
        <v>49</v>
      </c>
      <c r="B995" s="96">
        <v>4</v>
      </c>
      <c r="C995" s="96" t="s">
        <v>585</v>
      </c>
      <c r="E995" s="79" t="s">
        <v>234</v>
      </c>
      <c r="F995" s="85">
        <v>0</v>
      </c>
      <c r="H995" s="22">
        <v>0</v>
      </c>
      <c r="I995" s="22">
        <v>0</v>
      </c>
      <c r="J995" s="22">
        <v>0</v>
      </c>
      <c r="K995" s="22">
        <v>0</v>
      </c>
      <c r="L995" s="22">
        <v>0</v>
      </c>
      <c r="M995" s="22">
        <v>0</v>
      </c>
      <c r="N995" s="22">
        <v>0</v>
      </c>
      <c r="O995" s="22">
        <v>0</v>
      </c>
      <c r="P995" s="22">
        <v>0</v>
      </c>
      <c r="V995" s="121">
        <v>0</v>
      </c>
      <c r="AM995">
        <v>49</v>
      </c>
      <c r="AN995" t="s">
        <v>234</v>
      </c>
      <c r="AQ995" s="22">
        <v>0</v>
      </c>
      <c r="AR995" s="22">
        <v>0</v>
      </c>
      <c r="AS995" s="22">
        <v>0</v>
      </c>
      <c r="AT995" s="22">
        <v>0</v>
      </c>
      <c r="AU995" s="22">
        <v>0</v>
      </c>
      <c r="AV995" s="22">
        <v>0</v>
      </c>
      <c r="AW995" s="22">
        <v>0</v>
      </c>
      <c r="AX995" s="22">
        <v>0</v>
      </c>
      <c r="AY995" s="22">
        <v>0</v>
      </c>
      <c r="BE995" t="s">
        <v>234</v>
      </c>
      <c r="BG995" s="22">
        <v>0</v>
      </c>
      <c r="BH995" s="22">
        <v>0</v>
      </c>
      <c r="BI995" s="22">
        <v>0</v>
      </c>
      <c r="BJ995" s="22">
        <v>0</v>
      </c>
      <c r="BK995" s="22">
        <v>0</v>
      </c>
      <c r="BL995" s="22">
        <v>0</v>
      </c>
      <c r="BM995" s="22">
        <v>0</v>
      </c>
      <c r="BN995" s="22">
        <v>0</v>
      </c>
      <c r="BO995" s="22">
        <v>0</v>
      </c>
      <c r="BP995" s="22">
        <v>0</v>
      </c>
    </row>
    <row r="996" spans="1:68" x14ac:dyDescent="0.35">
      <c r="A996" s="96">
        <v>50</v>
      </c>
      <c r="B996" s="96">
        <v>4</v>
      </c>
      <c r="C996" s="96" t="s">
        <v>585</v>
      </c>
      <c r="E996" s="79" t="s">
        <v>234</v>
      </c>
      <c r="F996" s="85">
        <v>0</v>
      </c>
      <c r="H996" s="22">
        <v>0</v>
      </c>
      <c r="I996" s="22">
        <v>0</v>
      </c>
      <c r="J996" s="22">
        <v>0</v>
      </c>
      <c r="K996" s="22">
        <v>0</v>
      </c>
      <c r="L996" s="22">
        <v>0</v>
      </c>
      <c r="M996" s="22">
        <v>0</v>
      </c>
      <c r="N996" s="22">
        <v>0</v>
      </c>
      <c r="O996" s="22">
        <v>0</v>
      </c>
      <c r="P996" s="22">
        <v>0</v>
      </c>
      <c r="V996" s="121">
        <v>0</v>
      </c>
      <c r="AM996">
        <v>50</v>
      </c>
      <c r="AN996" t="s">
        <v>234</v>
      </c>
      <c r="AQ996" s="22">
        <v>0</v>
      </c>
      <c r="AR996" s="22">
        <v>0</v>
      </c>
      <c r="AS996" s="22">
        <v>0</v>
      </c>
      <c r="AT996" s="22">
        <v>0</v>
      </c>
      <c r="AU996" s="22">
        <v>0</v>
      </c>
      <c r="AV996" s="22">
        <v>0</v>
      </c>
      <c r="AW996" s="22">
        <v>0</v>
      </c>
      <c r="AX996" s="22">
        <v>0</v>
      </c>
      <c r="AY996" s="22">
        <v>0</v>
      </c>
      <c r="BE996" t="s">
        <v>234</v>
      </c>
      <c r="BG996" s="22">
        <v>0</v>
      </c>
      <c r="BH996" s="22">
        <v>0</v>
      </c>
      <c r="BI996" s="22">
        <v>0</v>
      </c>
      <c r="BJ996" s="22">
        <v>0</v>
      </c>
      <c r="BK996" s="22">
        <v>0</v>
      </c>
      <c r="BL996" s="22">
        <v>0</v>
      </c>
      <c r="BM996" s="22">
        <v>0</v>
      </c>
      <c r="BN996" s="22">
        <v>0</v>
      </c>
      <c r="BO996" s="22">
        <v>0</v>
      </c>
      <c r="BP996" s="22">
        <v>0</v>
      </c>
    </row>
    <row r="997" spans="1:68" x14ac:dyDescent="0.35">
      <c r="A997" s="96">
        <v>51</v>
      </c>
      <c r="B997" s="96">
        <v>4</v>
      </c>
      <c r="C997" s="96" t="s">
        <v>234</v>
      </c>
      <c r="E997" s="79" t="s">
        <v>234</v>
      </c>
      <c r="F997" s="85">
        <v>40</v>
      </c>
      <c r="H997" s="22">
        <v>0</v>
      </c>
      <c r="I997" s="22">
        <v>0</v>
      </c>
      <c r="J997" s="22">
        <v>0</v>
      </c>
      <c r="K997" s="22">
        <v>40</v>
      </c>
      <c r="L997" s="22">
        <v>40</v>
      </c>
      <c r="M997" s="22">
        <v>40</v>
      </c>
      <c r="N997" s="22">
        <v>40</v>
      </c>
      <c r="O997" s="22">
        <v>40</v>
      </c>
      <c r="P997" s="22">
        <v>40</v>
      </c>
      <c r="V997" s="121">
        <v>0</v>
      </c>
      <c r="AM997">
        <v>51</v>
      </c>
      <c r="AN997" t="s">
        <v>234</v>
      </c>
      <c r="AQ997" s="22">
        <v>0</v>
      </c>
      <c r="AR997" s="22">
        <v>0</v>
      </c>
      <c r="AS997" s="22">
        <v>0</v>
      </c>
      <c r="AT997" s="22">
        <v>40</v>
      </c>
      <c r="AU997" s="22">
        <v>40</v>
      </c>
      <c r="AV997" s="22">
        <v>40</v>
      </c>
      <c r="AW997" s="22">
        <v>40</v>
      </c>
      <c r="AX997" s="22">
        <v>40</v>
      </c>
      <c r="AY997" s="22">
        <v>40</v>
      </c>
      <c r="BE997" t="s">
        <v>234</v>
      </c>
      <c r="BG997" s="22">
        <v>0</v>
      </c>
      <c r="BH997" s="22">
        <v>0</v>
      </c>
      <c r="BI997" s="22">
        <v>0</v>
      </c>
      <c r="BJ997" s="22">
        <v>0</v>
      </c>
      <c r="BK997" s="22">
        <v>40</v>
      </c>
      <c r="BL997" s="22">
        <v>40</v>
      </c>
      <c r="BM997" s="22">
        <v>40</v>
      </c>
      <c r="BN997" s="22">
        <v>40</v>
      </c>
      <c r="BO997" s="22">
        <v>40</v>
      </c>
      <c r="BP997" s="22">
        <v>40</v>
      </c>
    </row>
    <row r="998" spans="1:68" x14ac:dyDescent="0.35">
      <c r="A998" s="96">
        <v>52</v>
      </c>
      <c r="B998" s="96">
        <v>4</v>
      </c>
      <c r="C998" s="96" t="s">
        <v>584</v>
      </c>
      <c r="E998" s="79" t="s">
        <v>234</v>
      </c>
      <c r="F998" s="85">
        <v>0</v>
      </c>
      <c r="H998" s="22">
        <v>0</v>
      </c>
      <c r="I998" s="22">
        <v>0</v>
      </c>
      <c r="J998" s="22">
        <v>0</v>
      </c>
      <c r="K998" s="22">
        <v>0</v>
      </c>
      <c r="L998" s="22">
        <v>0</v>
      </c>
      <c r="M998" s="22">
        <v>0</v>
      </c>
      <c r="N998" s="22">
        <v>0</v>
      </c>
      <c r="O998" s="22">
        <v>0</v>
      </c>
      <c r="P998" s="22">
        <v>0</v>
      </c>
      <c r="V998" s="121">
        <v>0</v>
      </c>
      <c r="AM998">
        <v>52</v>
      </c>
      <c r="AN998" t="s">
        <v>234</v>
      </c>
      <c r="AQ998" s="22">
        <v>0</v>
      </c>
      <c r="AR998" s="22">
        <v>0</v>
      </c>
      <c r="AS998" s="22">
        <v>0</v>
      </c>
      <c r="AT998" s="22">
        <v>0</v>
      </c>
      <c r="AU998" s="22">
        <v>0</v>
      </c>
      <c r="AV998" s="22">
        <v>0</v>
      </c>
      <c r="AW998" s="22">
        <v>0</v>
      </c>
      <c r="AX998" s="22">
        <v>0</v>
      </c>
      <c r="AY998" s="22">
        <v>0</v>
      </c>
      <c r="BE998" t="s">
        <v>234</v>
      </c>
      <c r="BG998" s="22">
        <v>0</v>
      </c>
      <c r="BH998" s="22">
        <v>0</v>
      </c>
      <c r="BI998" s="22">
        <v>0</v>
      </c>
      <c r="BJ998" s="22">
        <v>0</v>
      </c>
      <c r="BK998" s="22">
        <v>0</v>
      </c>
      <c r="BL998" s="22">
        <v>0</v>
      </c>
      <c r="BM998" s="22">
        <v>0</v>
      </c>
      <c r="BN998" s="22">
        <v>0</v>
      </c>
      <c r="BO998" s="22">
        <v>0</v>
      </c>
      <c r="BP998" s="22">
        <v>0</v>
      </c>
    </row>
    <row r="999" spans="1:68" x14ac:dyDescent="0.35">
      <c r="A999" s="96">
        <v>53</v>
      </c>
      <c r="B999" s="96">
        <v>4</v>
      </c>
      <c r="C999" s="96" t="s">
        <v>235</v>
      </c>
      <c r="E999" s="79" t="s">
        <v>234</v>
      </c>
      <c r="F999" s="85">
        <v>0</v>
      </c>
      <c r="H999" s="22">
        <v>0</v>
      </c>
      <c r="I999" s="22">
        <v>0</v>
      </c>
      <c r="J999" s="22">
        <v>0</v>
      </c>
      <c r="K999" s="22">
        <v>0</v>
      </c>
      <c r="L999" s="22">
        <v>0</v>
      </c>
      <c r="M999" s="22">
        <v>0</v>
      </c>
      <c r="N999" s="22">
        <v>0</v>
      </c>
      <c r="O999" s="22">
        <v>0</v>
      </c>
      <c r="P999" s="22">
        <v>0</v>
      </c>
      <c r="V999" s="121">
        <v>0</v>
      </c>
      <c r="AM999">
        <v>53</v>
      </c>
      <c r="AN999" t="s">
        <v>234</v>
      </c>
      <c r="AQ999" s="22">
        <v>0</v>
      </c>
      <c r="AR999" s="22">
        <v>0</v>
      </c>
      <c r="AS999" s="22">
        <v>0</v>
      </c>
      <c r="AT999" s="22">
        <v>0</v>
      </c>
      <c r="AU999" s="22">
        <v>0</v>
      </c>
      <c r="AV999" s="22">
        <v>0</v>
      </c>
      <c r="AW999" s="22">
        <v>0</v>
      </c>
      <c r="AX999" s="22">
        <v>0</v>
      </c>
      <c r="AY999" s="22">
        <v>0</v>
      </c>
      <c r="BE999" t="s">
        <v>234</v>
      </c>
      <c r="BG999" s="22">
        <v>0</v>
      </c>
      <c r="BH999" s="22">
        <v>0</v>
      </c>
      <c r="BI999" s="22">
        <v>0</v>
      </c>
      <c r="BJ999" s="22">
        <v>0</v>
      </c>
      <c r="BK999" s="22">
        <v>0</v>
      </c>
      <c r="BL999" s="22">
        <v>0</v>
      </c>
      <c r="BM999" s="22">
        <v>0</v>
      </c>
      <c r="BN999" s="22">
        <v>0</v>
      </c>
      <c r="BO999" s="22">
        <v>0</v>
      </c>
      <c r="BP999" s="22">
        <v>0</v>
      </c>
    </row>
    <row r="1000" spans="1:68" x14ac:dyDescent="0.35">
      <c r="A1000" s="96">
        <v>54</v>
      </c>
      <c r="B1000" s="96">
        <v>4</v>
      </c>
      <c r="C1000" s="96" t="s">
        <v>234</v>
      </c>
      <c r="E1000" s="79" t="s">
        <v>234</v>
      </c>
      <c r="F1000" s="85">
        <v>80</v>
      </c>
      <c r="H1000" s="22">
        <v>0</v>
      </c>
      <c r="I1000" s="22">
        <v>0</v>
      </c>
      <c r="J1000" s="22">
        <v>0</v>
      </c>
      <c r="K1000" s="22">
        <v>80</v>
      </c>
      <c r="L1000" s="22">
        <v>80</v>
      </c>
      <c r="M1000" s="22">
        <v>80</v>
      </c>
      <c r="N1000" s="22">
        <v>80</v>
      </c>
      <c r="O1000" s="22">
        <v>80</v>
      </c>
      <c r="P1000" s="22">
        <v>80</v>
      </c>
      <c r="V1000" s="121">
        <v>0</v>
      </c>
      <c r="AM1000">
        <v>54</v>
      </c>
      <c r="AN1000" t="s">
        <v>234</v>
      </c>
      <c r="AQ1000" s="22">
        <v>0</v>
      </c>
      <c r="AR1000" s="22">
        <v>0</v>
      </c>
      <c r="AS1000" s="22">
        <v>0</v>
      </c>
      <c r="AT1000" s="22">
        <v>80</v>
      </c>
      <c r="AU1000" s="22">
        <v>80</v>
      </c>
      <c r="AV1000" s="22">
        <v>80</v>
      </c>
      <c r="AW1000" s="22">
        <v>80</v>
      </c>
      <c r="AX1000" s="22">
        <v>80</v>
      </c>
      <c r="AY1000" s="22">
        <v>80</v>
      </c>
      <c r="BE1000" t="s">
        <v>234</v>
      </c>
      <c r="BG1000" s="22">
        <v>0</v>
      </c>
      <c r="BH1000" s="22">
        <v>0</v>
      </c>
      <c r="BI1000" s="22">
        <v>0</v>
      </c>
      <c r="BJ1000" s="22">
        <v>0</v>
      </c>
      <c r="BK1000" s="22">
        <v>80</v>
      </c>
      <c r="BL1000" s="22">
        <v>80</v>
      </c>
      <c r="BM1000" s="22">
        <v>80</v>
      </c>
      <c r="BN1000" s="22">
        <v>80</v>
      </c>
      <c r="BO1000" s="22">
        <v>80</v>
      </c>
      <c r="BP1000" s="22">
        <v>80</v>
      </c>
    </row>
    <row r="1001" spans="1:68" x14ac:dyDescent="0.35">
      <c r="A1001" s="96">
        <v>55</v>
      </c>
      <c r="B1001" s="96">
        <v>4</v>
      </c>
      <c r="C1001" s="96" t="s">
        <v>529</v>
      </c>
      <c r="E1001" s="79" t="s">
        <v>234</v>
      </c>
      <c r="F1001" s="85">
        <v>0</v>
      </c>
      <c r="H1001" s="22">
        <v>0</v>
      </c>
      <c r="I1001" s="22">
        <v>0</v>
      </c>
      <c r="J1001" s="22">
        <v>0</v>
      </c>
      <c r="K1001" s="22">
        <v>0</v>
      </c>
      <c r="L1001" s="22">
        <v>0</v>
      </c>
      <c r="M1001" s="22">
        <v>0</v>
      </c>
      <c r="N1001" s="22">
        <v>0</v>
      </c>
      <c r="O1001" s="22">
        <v>0</v>
      </c>
      <c r="P1001" s="22">
        <v>0</v>
      </c>
      <c r="V1001" s="121">
        <v>0</v>
      </c>
      <c r="AM1001">
        <v>55</v>
      </c>
      <c r="AN1001" t="s">
        <v>234</v>
      </c>
      <c r="AQ1001" s="22">
        <v>0</v>
      </c>
      <c r="AR1001" s="22">
        <v>0</v>
      </c>
      <c r="AS1001" s="22">
        <v>0</v>
      </c>
      <c r="AT1001" s="22">
        <v>0</v>
      </c>
      <c r="AU1001" s="22">
        <v>0</v>
      </c>
      <c r="AV1001" s="22">
        <v>0</v>
      </c>
      <c r="AW1001" s="22">
        <v>0</v>
      </c>
      <c r="AX1001" s="22">
        <v>0</v>
      </c>
      <c r="AY1001" s="22">
        <v>0</v>
      </c>
      <c r="BE1001" t="s">
        <v>234</v>
      </c>
      <c r="BG1001" s="22">
        <v>0</v>
      </c>
      <c r="BH1001" s="22">
        <v>0</v>
      </c>
      <c r="BI1001" s="22">
        <v>0</v>
      </c>
      <c r="BJ1001" s="22">
        <v>0</v>
      </c>
      <c r="BK1001" s="22">
        <v>0</v>
      </c>
      <c r="BL1001" s="22">
        <v>0</v>
      </c>
      <c r="BM1001" s="22">
        <v>0</v>
      </c>
      <c r="BN1001" s="22">
        <v>0</v>
      </c>
      <c r="BO1001" s="22">
        <v>0</v>
      </c>
      <c r="BP1001" s="22">
        <v>0</v>
      </c>
    </row>
    <row r="1002" spans="1:68" x14ac:dyDescent="0.35">
      <c r="A1002" s="96">
        <v>56</v>
      </c>
      <c r="B1002" s="96">
        <v>4</v>
      </c>
      <c r="C1002" s="96" t="s">
        <v>234</v>
      </c>
      <c r="E1002" s="79" t="s">
        <v>234</v>
      </c>
      <c r="F1002" s="85">
        <v>160</v>
      </c>
      <c r="H1002" s="22">
        <v>0</v>
      </c>
      <c r="I1002" s="22">
        <v>0</v>
      </c>
      <c r="J1002" s="22">
        <v>0</v>
      </c>
      <c r="K1002" s="22">
        <v>160</v>
      </c>
      <c r="L1002" s="22">
        <v>160</v>
      </c>
      <c r="M1002" s="22">
        <v>160</v>
      </c>
      <c r="N1002" s="22">
        <v>160</v>
      </c>
      <c r="O1002" s="22">
        <v>160</v>
      </c>
      <c r="P1002" s="22">
        <v>160</v>
      </c>
      <c r="V1002" s="121">
        <v>0</v>
      </c>
      <c r="AM1002">
        <v>56</v>
      </c>
      <c r="AN1002" t="s">
        <v>234</v>
      </c>
      <c r="AQ1002" s="22">
        <v>0</v>
      </c>
      <c r="AR1002" s="22">
        <v>0</v>
      </c>
      <c r="AS1002" s="22">
        <v>0</v>
      </c>
      <c r="AT1002" s="22">
        <v>160</v>
      </c>
      <c r="AU1002" s="22">
        <v>160</v>
      </c>
      <c r="AV1002" s="22">
        <v>160</v>
      </c>
      <c r="AW1002" s="22">
        <v>160</v>
      </c>
      <c r="AX1002" s="22">
        <v>160</v>
      </c>
      <c r="AY1002" s="22">
        <v>160</v>
      </c>
      <c r="BE1002" t="s">
        <v>234</v>
      </c>
      <c r="BG1002" s="22">
        <v>0</v>
      </c>
      <c r="BH1002" s="22">
        <v>0</v>
      </c>
      <c r="BI1002" s="22">
        <v>0</v>
      </c>
      <c r="BJ1002" s="22">
        <v>0</v>
      </c>
      <c r="BK1002" s="22">
        <v>160</v>
      </c>
      <c r="BL1002" s="22">
        <v>160</v>
      </c>
      <c r="BM1002" s="22">
        <v>160</v>
      </c>
      <c r="BN1002" s="22">
        <v>160</v>
      </c>
      <c r="BO1002" s="22">
        <v>160</v>
      </c>
      <c r="BP1002" s="22">
        <v>160</v>
      </c>
    </row>
    <row r="1003" spans="1:68" x14ac:dyDescent="0.35">
      <c r="A1003" s="96">
        <v>57</v>
      </c>
      <c r="B1003" s="96">
        <v>4</v>
      </c>
      <c r="C1003" s="96" t="s">
        <v>234</v>
      </c>
      <c r="E1003" s="79" t="s">
        <v>234</v>
      </c>
      <c r="F1003" s="85">
        <v>40</v>
      </c>
      <c r="H1003" s="22">
        <v>0</v>
      </c>
      <c r="I1003" s="22">
        <v>0</v>
      </c>
      <c r="J1003" s="22">
        <v>0</v>
      </c>
      <c r="K1003" s="22">
        <v>40</v>
      </c>
      <c r="L1003" s="22">
        <v>40</v>
      </c>
      <c r="M1003" s="22">
        <v>40</v>
      </c>
      <c r="N1003" s="22">
        <v>40</v>
      </c>
      <c r="O1003" s="22">
        <v>40</v>
      </c>
      <c r="P1003" s="22">
        <v>40</v>
      </c>
      <c r="V1003" s="121">
        <v>0</v>
      </c>
      <c r="AM1003">
        <v>57</v>
      </c>
      <c r="AN1003" t="s">
        <v>234</v>
      </c>
      <c r="AQ1003" s="22">
        <v>0</v>
      </c>
      <c r="AR1003" s="22">
        <v>0</v>
      </c>
      <c r="AS1003" s="22">
        <v>0</v>
      </c>
      <c r="AT1003" s="22">
        <v>40</v>
      </c>
      <c r="AU1003" s="22">
        <v>40</v>
      </c>
      <c r="AV1003" s="22">
        <v>40</v>
      </c>
      <c r="AW1003" s="22">
        <v>40</v>
      </c>
      <c r="AX1003" s="22">
        <v>40</v>
      </c>
      <c r="AY1003" s="22">
        <v>40</v>
      </c>
      <c r="BE1003" t="s">
        <v>234</v>
      </c>
      <c r="BG1003" s="22">
        <v>0</v>
      </c>
      <c r="BH1003" s="22">
        <v>0</v>
      </c>
      <c r="BI1003" s="22">
        <v>0</v>
      </c>
      <c r="BJ1003" s="22">
        <v>0</v>
      </c>
      <c r="BK1003" s="22">
        <v>40</v>
      </c>
      <c r="BL1003" s="22">
        <v>40</v>
      </c>
      <c r="BM1003" s="22">
        <v>40</v>
      </c>
      <c r="BN1003" s="22">
        <v>40</v>
      </c>
      <c r="BO1003" s="22">
        <v>40</v>
      </c>
      <c r="BP1003" s="22">
        <v>40</v>
      </c>
    </row>
    <row r="1004" spans="1:68" x14ac:dyDescent="0.35">
      <c r="A1004" s="96">
        <v>58</v>
      </c>
      <c r="B1004" s="96">
        <v>4</v>
      </c>
      <c r="C1004" s="96" t="s">
        <v>251</v>
      </c>
      <c r="E1004" s="79" t="s">
        <v>234</v>
      </c>
      <c r="F1004" s="85">
        <v>0</v>
      </c>
      <c r="H1004" s="22">
        <v>0</v>
      </c>
      <c r="I1004" s="22">
        <v>0</v>
      </c>
      <c r="J1004" s="22">
        <v>0</v>
      </c>
      <c r="K1004" s="22">
        <v>0</v>
      </c>
      <c r="L1004" s="22">
        <v>0</v>
      </c>
      <c r="M1004" s="22">
        <v>0</v>
      </c>
      <c r="N1004" s="22">
        <v>0</v>
      </c>
      <c r="O1004" s="22">
        <v>0</v>
      </c>
      <c r="P1004" s="22">
        <v>0</v>
      </c>
      <c r="V1004" s="121">
        <v>0</v>
      </c>
      <c r="AM1004">
        <v>58</v>
      </c>
      <c r="AN1004" t="s">
        <v>234</v>
      </c>
      <c r="AQ1004" s="22">
        <v>0</v>
      </c>
      <c r="AR1004" s="22">
        <v>0</v>
      </c>
      <c r="AS1004" s="22">
        <v>0</v>
      </c>
      <c r="AT1004" s="22">
        <v>0</v>
      </c>
      <c r="AU1004" s="22">
        <v>0</v>
      </c>
      <c r="AV1004" s="22">
        <v>0</v>
      </c>
      <c r="AW1004" s="22">
        <v>0</v>
      </c>
      <c r="AX1004" s="22">
        <v>0</v>
      </c>
      <c r="AY1004" s="22">
        <v>0</v>
      </c>
      <c r="BE1004" t="s">
        <v>234</v>
      </c>
      <c r="BG1004" s="22">
        <v>0</v>
      </c>
      <c r="BH1004" s="22">
        <v>0</v>
      </c>
      <c r="BI1004" s="22">
        <v>0</v>
      </c>
      <c r="BJ1004" s="22">
        <v>0</v>
      </c>
      <c r="BK1004" s="22">
        <v>0</v>
      </c>
      <c r="BL1004" s="22">
        <v>0</v>
      </c>
      <c r="BM1004" s="22">
        <v>0</v>
      </c>
      <c r="BN1004" s="22">
        <v>0</v>
      </c>
      <c r="BO1004" s="22">
        <v>0</v>
      </c>
      <c r="BP1004" s="22">
        <v>0</v>
      </c>
    </row>
    <row r="1005" spans="1:68" x14ac:dyDescent="0.35">
      <c r="A1005" s="96">
        <v>59</v>
      </c>
      <c r="B1005" s="96">
        <v>4</v>
      </c>
      <c r="C1005" s="96" t="s">
        <v>251</v>
      </c>
      <c r="E1005" s="79" t="s">
        <v>234</v>
      </c>
      <c r="F1005" s="85">
        <v>0</v>
      </c>
      <c r="H1005" s="22">
        <v>0</v>
      </c>
      <c r="I1005" s="22">
        <v>0</v>
      </c>
      <c r="J1005" s="22">
        <v>0</v>
      </c>
      <c r="K1005" s="22">
        <v>0</v>
      </c>
      <c r="L1005" s="22">
        <v>0</v>
      </c>
      <c r="M1005" s="22">
        <v>0</v>
      </c>
      <c r="N1005" s="22">
        <v>0</v>
      </c>
      <c r="O1005" s="22">
        <v>0</v>
      </c>
      <c r="P1005" s="22">
        <v>0</v>
      </c>
      <c r="V1005" s="121">
        <v>0</v>
      </c>
      <c r="AM1005">
        <v>59</v>
      </c>
      <c r="AN1005" t="s">
        <v>234</v>
      </c>
      <c r="AQ1005" s="22">
        <v>0</v>
      </c>
      <c r="AR1005" s="22">
        <v>0</v>
      </c>
      <c r="AS1005" s="22">
        <v>0</v>
      </c>
      <c r="AT1005" s="22">
        <v>0</v>
      </c>
      <c r="AU1005" s="22">
        <v>0</v>
      </c>
      <c r="AV1005" s="22">
        <v>0</v>
      </c>
      <c r="AW1005" s="22">
        <v>0</v>
      </c>
      <c r="AX1005" s="22">
        <v>0</v>
      </c>
      <c r="AY1005" s="22">
        <v>0</v>
      </c>
      <c r="BE1005" t="s">
        <v>234</v>
      </c>
      <c r="BG1005" s="22">
        <v>0</v>
      </c>
      <c r="BH1005" s="22">
        <v>0</v>
      </c>
      <c r="BI1005" s="22">
        <v>0</v>
      </c>
      <c r="BJ1005" s="22">
        <v>0</v>
      </c>
      <c r="BK1005" s="22">
        <v>0</v>
      </c>
      <c r="BL1005" s="22">
        <v>0</v>
      </c>
      <c r="BM1005" s="22">
        <v>0</v>
      </c>
      <c r="BN1005" s="22">
        <v>0</v>
      </c>
      <c r="BO1005" s="22">
        <v>0</v>
      </c>
      <c r="BP1005" s="22">
        <v>0</v>
      </c>
    </row>
    <row r="1006" spans="1:68" x14ac:dyDescent="0.35">
      <c r="A1006" s="96">
        <v>60</v>
      </c>
      <c r="B1006" s="96">
        <v>4</v>
      </c>
      <c r="C1006" s="96" t="s">
        <v>235</v>
      </c>
      <c r="E1006" s="79" t="s">
        <v>234</v>
      </c>
      <c r="F1006" s="85">
        <v>0</v>
      </c>
      <c r="H1006" s="22">
        <v>0</v>
      </c>
      <c r="I1006" s="22">
        <v>0</v>
      </c>
      <c r="J1006" s="22">
        <v>0</v>
      </c>
      <c r="K1006" s="22">
        <v>0</v>
      </c>
      <c r="L1006" s="22">
        <v>0</v>
      </c>
      <c r="M1006" s="22">
        <v>0</v>
      </c>
      <c r="N1006" s="22">
        <v>0</v>
      </c>
      <c r="O1006" s="22">
        <v>0</v>
      </c>
      <c r="P1006" s="22">
        <v>0</v>
      </c>
      <c r="V1006" s="121">
        <v>0</v>
      </c>
      <c r="AM1006">
        <v>60</v>
      </c>
      <c r="AN1006" t="s">
        <v>234</v>
      </c>
      <c r="AQ1006" s="22">
        <v>0</v>
      </c>
      <c r="AR1006" s="22">
        <v>0</v>
      </c>
      <c r="AS1006" s="22">
        <v>0</v>
      </c>
      <c r="AT1006" s="22">
        <v>0</v>
      </c>
      <c r="AU1006" s="22">
        <v>0</v>
      </c>
      <c r="AV1006" s="22">
        <v>0</v>
      </c>
      <c r="AW1006" s="22">
        <v>0</v>
      </c>
      <c r="AX1006" s="22">
        <v>0</v>
      </c>
      <c r="AY1006" s="22">
        <v>0</v>
      </c>
      <c r="BE1006" t="s">
        <v>234</v>
      </c>
      <c r="BG1006" s="22">
        <v>0</v>
      </c>
      <c r="BH1006" s="22">
        <v>0</v>
      </c>
      <c r="BI1006" s="22">
        <v>0</v>
      </c>
      <c r="BJ1006" s="22">
        <v>0</v>
      </c>
      <c r="BK1006" s="22">
        <v>0</v>
      </c>
      <c r="BL1006" s="22">
        <v>0</v>
      </c>
      <c r="BM1006" s="22">
        <v>0</v>
      </c>
      <c r="BN1006" s="22">
        <v>0</v>
      </c>
      <c r="BO1006" s="22">
        <v>0</v>
      </c>
      <c r="BP1006" s="22">
        <v>0</v>
      </c>
    </row>
    <row r="1007" spans="1:68" x14ac:dyDescent="0.35">
      <c r="A1007" s="96">
        <v>61</v>
      </c>
      <c r="B1007" s="96">
        <v>5</v>
      </c>
      <c r="C1007" s="96" t="s">
        <v>585</v>
      </c>
      <c r="E1007" s="79" t="s">
        <v>234</v>
      </c>
      <c r="F1007" s="85">
        <v>0</v>
      </c>
      <c r="H1007" s="22">
        <v>0</v>
      </c>
      <c r="I1007" s="22">
        <v>0</v>
      </c>
      <c r="J1007" s="22">
        <v>0</v>
      </c>
      <c r="K1007" s="22">
        <v>0</v>
      </c>
      <c r="L1007" s="22">
        <v>0</v>
      </c>
      <c r="M1007" s="22">
        <v>0</v>
      </c>
      <c r="N1007" s="22">
        <v>0</v>
      </c>
      <c r="O1007" s="22">
        <v>0</v>
      </c>
      <c r="P1007" s="22">
        <v>0</v>
      </c>
      <c r="V1007" s="121">
        <v>0</v>
      </c>
      <c r="AM1007">
        <v>61</v>
      </c>
      <c r="AN1007" t="s">
        <v>234</v>
      </c>
      <c r="AQ1007" s="22">
        <v>0</v>
      </c>
      <c r="AR1007" s="22">
        <v>0</v>
      </c>
      <c r="AS1007" s="22">
        <v>0</v>
      </c>
      <c r="AT1007" s="22">
        <v>0</v>
      </c>
      <c r="AU1007" s="22">
        <v>0</v>
      </c>
      <c r="AV1007" s="22">
        <v>0</v>
      </c>
      <c r="AW1007" s="22">
        <v>0</v>
      </c>
      <c r="AX1007" s="22">
        <v>0</v>
      </c>
      <c r="AY1007" s="22">
        <v>0</v>
      </c>
      <c r="BE1007" t="s">
        <v>234</v>
      </c>
      <c r="BG1007" s="22">
        <v>0</v>
      </c>
      <c r="BH1007" s="22">
        <v>0</v>
      </c>
      <c r="BI1007" s="22">
        <v>0</v>
      </c>
      <c r="BJ1007" s="22">
        <v>0</v>
      </c>
      <c r="BK1007" s="22">
        <v>0</v>
      </c>
      <c r="BL1007" s="22">
        <v>0</v>
      </c>
      <c r="BM1007" s="22">
        <v>0</v>
      </c>
      <c r="BN1007" s="22">
        <v>0</v>
      </c>
      <c r="BO1007" s="22">
        <v>0</v>
      </c>
      <c r="BP1007" s="22">
        <v>0</v>
      </c>
    </row>
    <row r="1008" spans="1:68" x14ac:dyDescent="0.35">
      <c r="A1008" s="96">
        <v>62</v>
      </c>
      <c r="B1008" s="96">
        <v>5</v>
      </c>
      <c r="C1008" s="96" t="s">
        <v>585</v>
      </c>
      <c r="E1008" s="79" t="s">
        <v>234</v>
      </c>
      <c r="F1008" s="85">
        <v>0</v>
      </c>
      <c r="H1008" s="22">
        <v>0</v>
      </c>
      <c r="I1008" s="22">
        <v>0</v>
      </c>
      <c r="J1008" s="22">
        <v>0</v>
      </c>
      <c r="K1008" s="22">
        <v>0</v>
      </c>
      <c r="L1008" s="22">
        <v>0</v>
      </c>
      <c r="M1008" s="22">
        <v>0</v>
      </c>
      <c r="N1008" s="22">
        <v>0</v>
      </c>
      <c r="O1008" s="22">
        <v>0</v>
      </c>
      <c r="P1008" s="22">
        <v>0</v>
      </c>
      <c r="V1008" s="121">
        <v>0</v>
      </c>
      <c r="AM1008">
        <v>62</v>
      </c>
      <c r="AN1008" t="s">
        <v>234</v>
      </c>
      <c r="AQ1008" s="22">
        <v>0</v>
      </c>
      <c r="AR1008" s="22">
        <v>0</v>
      </c>
      <c r="AS1008" s="22">
        <v>0</v>
      </c>
      <c r="AT1008" s="22">
        <v>0</v>
      </c>
      <c r="AU1008" s="22">
        <v>0</v>
      </c>
      <c r="AV1008" s="22">
        <v>0</v>
      </c>
      <c r="AW1008" s="22">
        <v>0</v>
      </c>
      <c r="AX1008" s="22">
        <v>0</v>
      </c>
      <c r="AY1008" s="22">
        <v>0</v>
      </c>
      <c r="BE1008" t="s">
        <v>234</v>
      </c>
      <c r="BG1008" s="22">
        <v>0</v>
      </c>
      <c r="BH1008" s="22">
        <v>0</v>
      </c>
      <c r="BI1008" s="22">
        <v>0</v>
      </c>
      <c r="BJ1008" s="22">
        <v>0</v>
      </c>
      <c r="BK1008" s="22">
        <v>0</v>
      </c>
      <c r="BL1008" s="22">
        <v>0</v>
      </c>
      <c r="BM1008" s="22">
        <v>0</v>
      </c>
      <c r="BN1008" s="22">
        <v>0</v>
      </c>
      <c r="BO1008" s="22">
        <v>0</v>
      </c>
      <c r="BP1008" s="22">
        <v>0</v>
      </c>
    </row>
    <row r="1009" spans="1:68" x14ac:dyDescent="0.35">
      <c r="A1009" s="96">
        <v>63</v>
      </c>
      <c r="B1009" s="96">
        <v>5</v>
      </c>
      <c r="C1009" s="96" t="s">
        <v>584</v>
      </c>
      <c r="E1009" s="79" t="s">
        <v>234</v>
      </c>
      <c r="F1009" s="85">
        <v>0</v>
      </c>
      <c r="H1009" s="22">
        <v>0</v>
      </c>
      <c r="I1009" s="22">
        <v>0</v>
      </c>
      <c r="J1009" s="22">
        <v>0</v>
      </c>
      <c r="K1009" s="22">
        <v>0</v>
      </c>
      <c r="L1009" s="22">
        <v>0</v>
      </c>
      <c r="M1009" s="22">
        <v>0</v>
      </c>
      <c r="N1009" s="22">
        <v>0</v>
      </c>
      <c r="O1009" s="22">
        <v>0</v>
      </c>
      <c r="P1009" s="22">
        <v>0</v>
      </c>
      <c r="V1009" s="121">
        <v>0</v>
      </c>
      <c r="AM1009">
        <v>63</v>
      </c>
      <c r="AN1009" t="s">
        <v>234</v>
      </c>
      <c r="AQ1009" s="22">
        <v>0</v>
      </c>
      <c r="AR1009" s="22">
        <v>0</v>
      </c>
      <c r="AS1009" s="22">
        <v>0</v>
      </c>
      <c r="AT1009" s="22">
        <v>0</v>
      </c>
      <c r="AU1009" s="22">
        <v>0</v>
      </c>
      <c r="AV1009" s="22">
        <v>0</v>
      </c>
      <c r="AW1009" s="22">
        <v>0</v>
      </c>
      <c r="AX1009" s="22">
        <v>0</v>
      </c>
      <c r="AY1009" s="22">
        <v>0</v>
      </c>
      <c r="BE1009" t="s">
        <v>234</v>
      </c>
      <c r="BG1009" s="22">
        <v>0</v>
      </c>
      <c r="BH1009" s="22">
        <v>0</v>
      </c>
      <c r="BI1009" s="22">
        <v>0</v>
      </c>
      <c r="BJ1009" s="22">
        <v>0</v>
      </c>
      <c r="BK1009" s="22">
        <v>0</v>
      </c>
      <c r="BL1009" s="22">
        <v>0</v>
      </c>
      <c r="BM1009" s="22">
        <v>0</v>
      </c>
      <c r="BN1009" s="22">
        <v>0</v>
      </c>
      <c r="BO1009" s="22">
        <v>0</v>
      </c>
      <c r="BP1009" s="22">
        <v>0</v>
      </c>
    </row>
    <row r="1010" spans="1:68" x14ac:dyDescent="0.35">
      <c r="A1010" s="96">
        <v>64</v>
      </c>
      <c r="B1010" s="96">
        <v>5</v>
      </c>
      <c r="C1010" s="96" t="s">
        <v>585</v>
      </c>
      <c r="E1010" s="79" t="s">
        <v>234</v>
      </c>
      <c r="F1010" s="85">
        <v>0</v>
      </c>
      <c r="H1010" s="22">
        <v>0</v>
      </c>
      <c r="I1010" s="22">
        <v>0</v>
      </c>
      <c r="J1010" s="22">
        <v>0</v>
      </c>
      <c r="K1010" s="22">
        <v>0</v>
      </c>
      <c r="L1010" s="22">
        <v>0</v>
      </c>
      <c r="M1010" s="22">
        <v>0</v>
      </c>
      <c r="N1010" s="22">
        <v>0</v>
      </c>
      <c r="O1010" s="22">
        <v>0</v>
      </c>
      <c r="P1010" s="22">
        <v>0</v>
      </c>
      <c r="V1010" s="121">
        <v>0</v>
      </c>
      <c r="AM1010">
        <v>64</v>
      </c>
      <c r="AN1010" t="s">
        <v>234</v>
      </c>
      <c r="AQ1010" s="22">
        <v>0</v>
      </c>
      <c r="AR1010" s="22">
        <v>0</v>
      </c>
      <c r="AS1010" s="22">
        <v>0</v>
      </c>
      <c r="AT1010" s="22">
        <v>0</v>
      </c>
      <c r="AU1010" s="22">
        <v>0</v>
      </c>
      <c r="AV1010" s="22">
        <v>0</v>
      </c>
      <c r="AW1010" s="22">
        <v>0</v>
      </c>
      <c r="AX1010" s="22">
        <v>0</v>
      </c>
      <c r="AY1010" s="22">
        <v>0</v>
      </c>
      <c r="BE1010" t="s">
        <v>234</v>
      </c>
      <c r="BG1010" s="22">
        <v>0</v>
      </c>
      <c r="BH1010" s="22">
        <v>0</v>
      </c>
      <c r="BI1010" s="22">
        <v>0</v>
      </c>
      <c r="BJ1010" s="22">
        <v>0</v>
      </c>
      <c r="BK1010" s="22">
        <v>0</v>
      </c>
      <c r="BL1010" s="22">
        <v>0</v>
      </c>
      <c r="BM1010" s="22">
        <v>0</v>
      </c>
      <c r="BN1010" s="22">
        <v>0</v>
      </c>
      <c r="BO1010" s="22">
        <v>0</v>
      </c>
      <c r="BP1010" s="22">
        <v>0</v>
      </c>
    </row>
    <row r="1011" spans="1:68" x14ac:dyDescent="0.35">
      <c r="A1011" s="96">
        <v>65</v>
      </c>
      <c r="B1011" s="96">
        <v>5</v>
      </c>
      <c r="C1011" s="96" t="s">
        <v>585</v>
      </c>
      <c r="E1011" s="79" t="s">
        <v>234</v>
      </c>
      <c r="F1011" s="85">
        <v>0</v>
      </c>
      <c r="H1011" s="22">
        <v>0</v>
      </c>
      <c r="I1011" s="22">
        <v>0</v>
      </c>
      <c r="J1011" s="22">
        <v>0</v>
      </c>
      <c r="K1011" s="22">
        <v>0</v>
      </c>
      <c r="L1011" s="22">
        <v>0</v>
      </c>
      <c r="M1011" s="22">
        <v>0</v>
      </c>
      <c r="N1011" s="22">
        <v>0</v>
      </c>
      <c r="O1011" s="22">
        <v>0</v>
      </c>
      <c r="P1011" s="22">
        <v>0</v>
      </c>
      <c r="V1011" s="121">
        <v>0</v>
      </c>
      <c r="AM1011">
        <v>65</v>
      </c>
      <c r="AN1011" t="s">
        <v>234</v>
      </c>
      <c r="AQ1011" s="22">
        <v>0</v>
      </c>
      <c r="AR1011" s="22">
        <v>0</v>
      </c>
      <c r="AS1011" s="22">
        <v>0</v>
      </c>
      <c r="AT1011" s="22">
        <v>0</v>
      </c>
      <c r="AU1011" s="22">
        <v>0</v>
      </c>
      <c r="AV1011" s="22">
        <v>0</v>
      </c>
      <c r="AW1011" s="22">
        <v>0</v>
      </c>
      <c r="AX1011" s="22">
        <v>0</v>
      </c>
      <c r="AY1011" s="22">
        <v>0</v>
      </c>
      <c r="BE1011" t="s">
        <v>234</v>
      </c>
      <c r="BG1011" s="22">
        <v>0</v>
      </c>
      <c r="BH1011" s="22">
        <v>0</v>
      </c>
      <c r="BI1011" s="22">
        <v>0</v>
      </c>
      <c r="BJ1011" s="22">
        <v>0</v>
      </c>
      <c r="BK1011" s="22">
        <v>0</v>
      </c>
      <c r="BL1011" s="22">
        <v>0</v>
      </c>
      <c r="BM1011" s="22">
        <v>0</v>
      </c>
      <c r="BN1011" s="22">
        <v>0</v>
      </c>
      <c r="BO1011" s="22">
        <v>0</v>
      </c>
      <c r="BP1011" s="22">
        <v>0</v>
      </c>
    </row>
    <row r="1012" spans="1:68" x14ac:dyDescent="0.35">
      <c r="A1012" s="96">
        <v>66</v>
      </c>
      <c r="B1012" s="96">
        <v>5</v>
      </c>
      <c r="C1012" s="96" t="s">
        <v>585</v>
      </c>
      <c r="E1012" s="79" t="s">
        <v>234</v>
      </c>
      <c r="F1012" s="85">
        <v>0</v>
      </c>
      <c r="H1012" s="22">
        <v>0</v>
      </c>
      <c r="I1012" s="22">
        <v>0</v>
      </c>
      <c r="J1012" s="22">
        <v>0</v>
      </c>
      <c r="K1012" s="22">
        <v>0</v>
      </c>
      <c r="L1012" s="22">
        <v>0</v>
      </c>
      <c r="M1012" s="22">
        <v>0</v>
      </c>
      <c r="N1012" s="22">
        <v>0</v>
      </c>
      <c r="O1012" s="22">
        <v>0</v>
      </c>
      <c r="P1012" s="22">
        <v>0</v>
      </c>
      <c r="V1012" s="121">
        <v>0</v>
      </c>
      <c r="AM1012">
        <v>66</v>
      </c>
      <c r="AN1012" t="s">
        <v>234</v>
      </c>
      <c r="AQ1012" s="22">
        <v>0</v>
      </c>
      <c r="AR1012" s="22">
        <v>0</v>
      </c>
      <c r="AS1012" s="22">
        <v>0</v>
      </c>
      <c r="AT1012" s="22">
        <v>0</v>
      </c>
      <c r="AU1012" s="22">
        <v>0</v>
      </c>
      <c r="AV1012" s="22">
        <v>0</v>
      </c>
      <c r="AW1012" s="22">
        <v>0</v>
      </c>
      <c r="AX1012" s="22">
        <v>0</v>
      </c>
      <c r="AY1012" s="22">
        <v>0</v>
      </c>
      <c r="BE1012" t="s">
        <v>234</v>
      </c>
      <c r="BG1012" s="22">
        <v>0</v>
      </c>
      <c r="BH1012" s="22">
        <v>0</v>
      </c>
      <c r="BI1012" s="22">
        <v>0</v>
      </c>
      <c r="BJ1012" s="22">
        <v>0</v>
      </c>
      <c r="BK1012" s="22">
        <v>0</v>
      </c>
      <c r="BL1012" s="22">
        <v>0</v>
      </c>
      <c r="BM1012" s="22">
        <v>0</v>
      </c>
      <c r="BN1012" s="22">
        <v>0</v>
      </c>
      <c r="BO1012" s="22">
        <v>0</v>
      </c>
      <c r="BP1012" s="22">
        <v>0</v>
      </c>
    </row>
    <row r="1013" spans="1:68" x14ac:dyDescent="0.35">
      <c r="A1013" s="96">
        <v>67</v>
      </c>
      <c r="B1013" s="96">
        <v>5</v>
      </c>
      <c r="C1013" s="96" t="s">
        <v>234</v>
      </c>
      <c r="E1013" s="79" t="s">
        <v>234</v>
      </c>
      <c r="F1013" s="85">
        <v>80</v>
      </c>
      <c r="H1013" s="22">
        <v>0</v>
      </c>
      <c r="I1013" s="22">
        <v>0</v>
      </c>
      <c r="J1013" s="22">
        <v>0</v>
      </c>
      <c r="K1013" s="22">
        <v>0</v>
      </c>
      <c r="L1013" s="22">
        <v>80</v>
      </c>
      <c r="M1013" s="22">
        <v>80</v>
      </c>
      <c r="N1013" s="22">
        <v>80</v>
      </c>
      <c r="O1013" s="22">
        <v>80</v>
      </c>
      <c r="P1013" s="22">
        <v>80</v>
      </c>
      <c r="V1013" s="121">
        <v>0</v>
      </c>
      <c r="AM1013">
        <v>67</v>
      </c>
      <c r="AN1013" t="s">
        <v>234</v>
      </c>
      <c r="AQ1013" s="22">
        <v>0</v>
      </c>
      <c r="AR1013" s="22">
        <v>0</v>
      </c>
      <c r="AS1013" s="22">
        <v>0</v>
      </c>
      <c r="AT1013" s="22">
        <v>0</v>
      </c>
      <c r="AU1013" s="22">
        <v>80</v>
      </c>
      <c r="AV1013" s="22">
        <v>80</v>
      </c>
      <c r="AW1013" s="22">
        <v>80</v>
      </c>
      <c r="AX1013" s="22">
        <v>80</v>
      </c>
      <c r="AY1013" s="22">
        <v>80</v>
      </c>
      <c r="BE1013" t="s">
        <v>234</v>
      </c>
      <c r="BG1013" s="22">
        <v>0</v>
      </c>
      <c r="BH1013" s="22">
        <v>0</v>
      </c>
      <c r="BI1013" s="22">
        <v>0</v>
      </c>
      <c r="BJ1013" s="22">
        <v>0</v>
      </c>
      <c r="BK1013" s="22">
        <v>0</v>
      </c>
      <c r="BL1013" s="22">
        <v>80</v>
      </c>
      <c r="BM1013" s="22">
        <v>80</v>
      </c>
      <c r="BN1013" s="22">
        <v>80</v>
      </c>
      <c r="BO1013" s="22">
        <v>80</v>
      </c>
      <c r="BP1013" s="22">
        <v>80</v>
      </c>
    </row>
    <row r="1014" spans="1:68" x14ac:dyDescent="0.35">
      <c r="A1014" s="96">
        <v>68</v>
      </c>
      <c r="B1014" s="96">
        <v>5</v>
      </c>
      <c r="C1014" s="96" t="s">
        <v>234</v>
      </c>
      <c r="E1014" s="79" t="s">
        <v>234</v>
      </c>
      <c r="F1014" s="85">
        <v>40</v>
      </c>
      <c r="H1014" s="22">
        <v>0</v>
      </c>
      <c r="I1014" s="22">
        <v>0</v>
      </c>
      <c r="J1014" s="22">
        <v>0</v>
      </c>
      <c r="K1014" s="22">
        <v>0</v>
      </c>
      <c r="L1014" s="22">
        <v>40</v>
      </c>
      <c r="M1014" s="22">
        <v>40</v>
      </c>
      <c r="N1014" s="22">
        <v>40</v>
      </c>
      <c r="O1014" s="22">
        <v>40</v>
      </c>
      <c r="P1014" s="22">
        <v>40</v>
      </c>
      <c r="V1014" s="121">
        <v>0</v>
      </c>
      <c r="AM1014">
        <v>68</v>
      </c>
      <c r="AN1014" t="s">
        <v>234</v>
      </c>
      <c r="AQ1014" s="22">
        <v>0</v>
      </c>
      <c r="AR1014" s="22">
        <v>0</v>
      </c>
      <c r="AS1014" s="22">
        <v>0</v>
      </c>
      <c r="AT1014" s="22">
        <v>0</v>
      </c>
      <c r="AU1014" s="22">
        <v>40</v>
      </c>
      <c r="AV1014" s="22">
        <v>40</v>
      </c>
      <c r="AW1014" s="22">
        <v>40</v>
      </c>
      <c r="AX1014" s="22">
        <v>40</v>
      </c>
      <c r="AY1014" s="22">
        <v>40</v>
      </c>
      <c r="BE1014" t="s">
        <v>234</v>
      </c>
      <c r="BG1014" s="22">
        <v>0</v>
      </c>
      <c r="BH1014" s="22">
        <v>0</v>
      </c>
      <c r="BI1014" s="22">
        <v>0</v>
      </c>
      <c r="BJ1014" s="22">
        <v>0</v>
      </c>
      <c r="BK1014" s="22">
        <v>0</v>
      </c>
      <c r="BL1014" s="22">
        <v>40</v>
      </c>
      <c r="BM1014" s="22">
        <v>40</v>
      </c>
      <c r="BN1014" s="22">
        <v>40</v>
      </c>
      <c r="BO1014" s="22">
        <v>40</v>
      </c>
      <c r="BP1014" s="22">
        <v>40</v>
      </c>
    </row>
    <row r="1015" spans="1:68" x14ac:dyDescent="0.35">
      <c r="A1015" s="96">
        <v>69</v>
      </c>
      <c r="B1015" s="96">
        <v>5</v>
      </c>
      <c r="C1015" s="96" t="s">
        <v>235</v>
      </c>
      <c r="E1015" s="79" t="s">
        <v>234</v>
      </c>
      <c r="F1015" s="85">
        <v>0</v>
      </c>
      <c r="H1015" s="22">
        <v>0</v>
      </c>
      <c r="I1015" s="22">
        <v>0</v>
      </c>
      <c r="J1015" s="22">
        <v>0</v>
      </c>
      <c r="K1015" s="22">
        <v>0</v>
      </c>
      <c r="L1015" s="22">
        <v>0</v>
      </c>
      <c r="M1015" s="22">
        <v>0</v>
      </c>
      <c r="N1015" s="22">
        <v>0</v>
      </c>
      <c r="O1015" s="22">
        <v>0</v>
      </c>
      <c r="P1015" s="22">
        <v>0</v>
      </c>
      <c r="V1015" s="121">
        <v>0</v>
      </c>
      <c r="AM1015">
        <v>69</v>
      </c>
      <c r="AN1015" t="s">
        <v>234</v>
      </c>
      <c r="AQ1015" s="22">
        <v>0</v>
      </c>
      <c r="AR1015" s="22">
        <v>0</v>
      </c>
      <c r="AS1015" s="22">
        <v>0</v>
      </c>
      <c r="AT1015" s="22">
        <v>0</v>
      </c>
      <c r="AU1015" s="22">
        <v>0</v>
      </c>
      <c r="AV1015" s="22">
        <v>0</v>
      </c>
      <c r="AW1015" s="22">
        <v>0</v>
      </c>
      <c r="AX1015" s="22">
        <v>0</v>
      </c>
      <c r="AY1015" s="22">
        <v>0</v>
      </c>
      <c r="BE1015" t="s">
        <v>234</v>
      </c>
      <c r="BG1015" s="22">
        <v>0</v>
      </c>
      <c r="BH1015" s="22">
        <v>0</v>
      </c>
      <c r="BI1015" s="22">
        <v>0</v>
      </c>
      <c r="BJ1015" s="22">
        <v>0</v>
      </c>
      <c r="BK1015" s="22">
        <v>0</v>
      </c>
      <c r="BL1015" s="22">
        <v>0</v>
      </c>
      <c r="BM1015" s="22">
        <v>0</v>
      </c>
      <c r="BN1015" s="22">
        <v>0</v>
      </c>
      <c r="BO1015" s="22">
        <v>0</v>
      </c>
      <c r="BP1015" s="22">
        <v>0</v>
      </c>
    </row>
    <row r="1016" spans="1:68" x14ac:dyDescent="0.35">
      <c r="A1016" s="96">
        <v>70</v>
      </c>
      <c r="B1016" s="96">
        <v>5</v>
      </c>
      <c r="C1016" s="96" t="s">
        <v>234</v>
      </c>
      <c r="E1016" s="79" t="s">
        <v>234</v>
      </c>
      <c r="F1016" s="85">
        <v>80</v>
      </c>
      <c r="H1016" s="22">
        <v>0</v>
      </c>
      <c r="I1016" s="22">
        <v>0</v>
      </c>
      <c r="J1016" s="22">
        <v>0</v>
      </c>
      <c r="K1016" s="22">
        <v>0</v>
      </c>
      <c r="L1016" s="22">
        <v>80</v>
      </c>
      <c r="M1016" s="22">
        <v>80</v>
      </c>
      <c r="N1016" s="22">
        <v>80</v>
      </c>
      <c r="O1016" s="22">
        <v>80</v>
      </c>
      <c r="P1016" s="22">
        <v>80</v>
      </c>
      <c r="V1016" s="121">
        <v>0</v>
      </c>
      <c r="AM1016">
        <v>70</v>
      </c>
      <c r="AN1016" t="s">
        <v>234</v>
      </c>
      <c r="AQ1016" s="22">
        <v>0</v>
      </c>
      <c r="AR1016" s="22">
        <v>0</v>
      </c>
      <c r="AS1016" s="22">
        <v>0</v>
      </c>
      <c r="AT1016" s="22">
        <v>0</v>
      </c>
      <c r="AU1016" s="22">
        <v>80</v>
      </c>
      <c r="AV1016" s="22">
        <v>80</v>
      </c>
      <c r="AW1016" s="22">
        <v>80</v>
      </c>
      <c r="AX1016" s="22">
        <v>80</v>
      </c>
      <c r="AY1016" s="22">
        <v>80</v>
      </c>
      <c r="BE1016" t="s">
        <v>234</v>
      </c>
      <c r="BG1016" s="22">
        <v>0</v>
      </c>
      <c r="BH1016" s="22">
        <v>0</v>
      </c>
      <c r="BI1016" s="22">
        <v>0</v>
      </c>
      <c r="BJ1016" s="22">
        <v>0</v>
      </c>
      <c r="BK1016" s="22">
        <v>0</v>
      </c>
      <c r="BL1016" s="22">
        <v>80</v>
      </c>
      <c r="BM1016" s="22">
        <v>80</v>
      </c>
      <c r="BN1016" s="22">
        <v>80</v>
      </c>
      <c r="BO1016" s="22">
        <v>80</v>
      </c>
      <c r="BP1016" s="22">
        <v>80</v>
      </c>
    </row>
    <row r="1017" spans="1:68" x14ac:dyDescent="0.35">
      <c r="A1017" s="96">
        <v>71</v>
      </c>
      <c r="B1017" s="96">
        <v>5</v>
      </c>
      <c r="C1017" s="96" t="s">
        <v>529</v>
      </c>
      <c r="E1017" s="79" t="s">
        <v>234</v>
      </c>
      <c r="F1017" s="85">
        <v>0</v>
      </c>
      <c r="H1017" s="22">
        <v>0</v>
      </c>
      <c r="I1017" s="22">
        <v>0</v>
      </c>
      <c r="J1017" s="22">
        <v>0</v>
      </c>
      <c r="K1017" s="22">
        <v>0</v>
      </c>
      <c r="L1017" s="22">
        <v>0</v>
      </c>
      <c r="M1017" s="22">
        <v>0</v>
      </c>
      <c r="N1017" s="22">
        <v>0</v>
      </c>
      <c r="O1017" s="22">
        <v>0</v>
      </c>
      <c r="P1017" s="22">
        <v>0</v>
      </c>
      <c r="V1017" s="121">
        <v>0</v>
      </c>
      <c r="AM1017">
        <v>71</v>
      </c>
      <c r="AN1017" t="s">
        <v>234</v>
      </c>
      <c r="AQ1017" s="22">
        <v>0</v>
      </c>
      <c r="AR1017" s="22">
        <v>0</v>
      </c>
      <c r="AS1017" s="22">
        <v>0</v>
      </c>
      <c r="AT1017" s="22">
        <v>0</v>
      </c>
      <c r="AU1017" s="22">
        <v>0</v>
      </c>
      <c r="AV1017" s="22">
        <v>0</v>
      </c>
      <c r="AW1017" s="22">
        <v>0</v>
      </c>
      <c r="AX1017" s="22">
        <v>0</v>
      </c>
      <c r="AY1017" s="22">
        <v>0</v>
      </c>
      <c r="BE1017" t="s">
        <v>234</v>
      </c>
      <c r="BG1017" s="22">
        <v>0</v>
      </c>
      <c r="BH1017" s="22">
        <v>0</v>
      </c>
      <c r="BI1017" s="22">
        <v>0</v>
      </c>
      <c r="BJ1017" s="22">
        <v>0</v>
      </c>
      <c r="BK1017" s="22">
        <v>0</v>
      </c>
      <c r="BL1017" s="22">
        <v>0</v>
      </c>
      <c r="BM1017" s="22">
        <v>0</v>
      </c>
      <c r="BN1017" s="22">
        <v>0</v>
      </c>
      <c r="BO1017" s="22">
        <v>0</v>
      </c>
      <c r="BP1017" s="22">
        <v>0</v>
      </c>
    </row>
    <row r="1018" spans="1:68" x14ac:dyDescent="0.35">
      <c r="A1018" s="96">
        <v>72</v>
      </c>
      <c r="B1018" s="96">
        <v>5</v>
      </c>
      <c r="C1018" s="96" t="s">
        <v>251</v>
      </c>
      <c r="E1018" s="79" t="s">
        <v>234</v>
      </c>
      <c r="F1018" s="85">
        <v>0</v>
      </c>
      <c r="H1018" s="22">
        <v>0</v>
      </c>
      <c r="I1018" s="22">
        <v>0</v>
      </c>
      <c r="J1018" s="22">
        <v>0</v>
      </c>
      <c r="K1018" s="22">
        <v>0</v>
      </c>
      <c r="L1018" s="22">
        <v>0</v>
      </c>
      <c r="M1018" s="22">
        <v>0</v>
      </c>
      <c r="N1018" s="22">
        <v>0</v>
      </c>
      <c r="O1018" s="22">
        <v>0</v>
      </c>
      <c r="P1018" s="22">
        <v>0</v>
      </c>
      <c r="V1018" s="121">
        <v>0</v>
      </c>
      <c r="AM1018">
        <v>72</v>
      </c>
      <c r="AN1018" t="s">
        <v>234</v>
      </c>
      <c r="AQ1018" s="22">
        <v>0</v>
      </c>
      <c r="AR1018" s="22">
        <v>0</v>
      </c>
      <c r="AS1018" s="22">
        <v>0</v>
      </c>
      <c r="AT1018" s="22">
        <v>0</v>
      </c>
      <c r="AU1018" s="22">
        <v>0</v>
      </c>
      <c r="AV1018" s="22">
        <v>0</v>
      </c>
      <c r="AW1018" s="22">
        <v>0</v>
      </c>
      <c r="AX1018" s="22">
        <v>0</v>
      </c>
      <c r="AY1018" s="22">
        <v>0</v>
      </c>
      <c r="BE1018" t="s">
        <v>234</v>
      </c>
      <c r="BG1018" s="22">
        <v>0</v>
      </c>
      <c r="BH1018" s="22">
        <v>0</v>
      </c>
      <c r="BI1018" s="22">
        <v>0</v>
      </c>
      <c r="BJ1018" s="22">
        <v>0</v>
      </c>
      <c r="BK1018" s="22">
        <v>0</v>
      </c>
      <c r="BL1018" s="22">
        <v>0</v>
      </c>
      <c r="BM1018" s="22">
        <v>0</v>
      </c>
      <c r="BN1018" s="22">
        <v>0</v>
      </c>
      <c r="BO1018" s="22">
        <v>0</v>
      </c>
      <c r="BP1018" s="22">
        <v>0</v>
      </c>
    </row>
    <row r="1019" spans="1:68" x14ac:dyDescent="0.35">
      <c r="A1019" s="96">
        <v>73</v>
      </c>
      <c r="B1019" s="96">
        <v>5</v>
      </c>
      <c r="C1019" s="96" t="s">
        <v>251</v>
      </c>
      <c r="E1019" s="79" t="s">
        <v>234</v>
      </c>
      <c r="F1019" s="85">
        <v>0</v>
      </c>
      <c r="H1019" s="22">
        <v>0</v>
      </c>
      <c r="I1019" s="22">
        <v>0</v>
      </c>
      <c r="J1019" s="22">
        <v>0</v>
      </c>
      <c r="K1019" s="22">
        <v>0</v>
      </c>
      <c r="L1019" s="22">
        <v>0</v>
      </c>
      <c r="M1019" s="22">
        <v>0</v>
      </c>
      <c r="N1019" s="22">
        <v>0</v>
      </c>
      <c r="O1019" s="22">
        <v>0</v>
      </c>
      <c r="P1019" s="22">
        <v>0</v>
      </c>
      <c r="V1019" s="121">
        <v>0</v>
      </c>
      <c r="AM1019">
        <v>73</v>
      </c>
      <c r="AN1019" t="s">
        <v>234</v>
      </c>
      <c r="AQ1019" s="22">
        <v>0</v>
      </c>
      <c r="AR1019" s="22">
        <v>0</v>
      </c>
      <c r="AS1019" s="22">
        <v>0</v>
      </c>
      <c r="AT1019" s="22">
        <v>0</v>
      </c>
      <c r="AU1019" s="22">
        <v>0</v>
      </c>
      <c r="AV1019" s="22">
        <v>0</v>
      </c>
      <c r="AW1019" s="22">
        <v>0</v>
      </c>
      <c r="AX1019" s="22">
        <v>0</v>
      </c>
      <c r="AY1019" s="22">
        <v>0</v>
      </c>
      <c r="BE1019" t="s">
        <v>234</v>
      </c>
      <c r="BG1019" s="22">
        <v>0</v>
      </c>
      <c r="BH1019" s="22">
        <v>0</v>
      </c>
      <c r="BI1019" s="22">
        <v>0</v>
      </c>
      <c r="BJ1019" s="22">
        <v>0</v>
      </c>
      <c r="BK1019" s="22">
        <v>0</v>
      </c>
      <c r="BL1019" s="22">
        <v>0</v>
      </c>
      <c r="BM1019" s="22">
        <v>0</v>
      </c>
      <c r="BN1019" s="22">
        <v>0</v>
      </c>
      <c r="BO1019" s="22">
        <v>0</v>
      </c>
      <c r="BP1019" s="22">
        <v>0</v>
      </c>
    </row>
    <row r="1020" spans="1:68" x14ac:dyDescent="0.35">
      <c r="A1020" s="96">
        <v>74</v>
      </c>
      <c r="B1020" s="96">
        <v>5</v>
      </c>
      <c r="C1020" s="96" t="s">
        <v>251</v>
      </c>
      <c r="E1020" s="79" t="s">
        <v>234</v>
      </c>
      <c r="F1020" s="85">
        <v>0</v>
      </c>
      <c r="H1020" s="22">
        <v>0</v>
      </c>
      <c r="I1020" s="22">
        <v>0</v>
      </c>
      <c r="J1020" s="22">
        <v>0</v>
      </c>
      <c r="K1020" s="22">
        <v>0</v>
      </c>
      <c r="L1020" s="22">
        <v>0</v>
      </c>
      <c r="M1020" s="22">
        <v>0</v>
      </c>
      <c r="N1020" s="22">
        <v>0</v>
      </c>
      <c r="O1020" s="22">
        <v>0</v>
      </c>
      <c r="P1020" s="22">
        <v>0</v>
      </c>
      <c r="V1020" s="121">
        <v>0</v>
      </c>
      <c r="AM1020">
        <v>74</v>
      </c>
      <c r="AN1020" t="s">
        <v>234</v>
      </c>
      <c r="AQ1020" s="22">
        <v>0</v>
      </c>
      <c r="AR1020" s="22">
        <v>0</v>
      </c>
      <c r="AS1020" s="22">
        <v>0</v>
      </c>
      <c r="AT1020" s="22">
        <v>0</v>
      </c>
      <c r="AU1020" s="22">
        <v>0</v>
      </c>
      <c r="AV1020" s="22">
        <v>0</v>
      </c>
      <c r="AW1020" s="22">
        <v>0</v>
      </c>
      <c r="AX1020" s="22">
        <v>0</v>
      </c>
      <c r="AY1020" s="22">
        <v>0</v>
      </c>
      <c r="BE1020" t="s">
        <v>234</v>
      </c>
      <c r="BG1020" s="22">
        <v>0</v>
      </c>
      <c r="BH1020" s="22">
        <v>0</v>
      </c>
      <c r="BI1020" s="22">
        <v>0</v>
      </c>
      <c r="BJ1020" s="22">
        <v>0</v>
      </c>
      <c r="BK1020" s="22">
        <v>0</v>
      </c>
      <c r="BL1020" s="22">
        <v>0</v>
      </c>
      <c r="BM1020" s="22">
        <v>0</v>
      </c>
      <c r="BN1020" s="22">
        <v>0</v>
      </c>
      <c r="BO1020" s="22">
        <v>0</v>
      </c>
      <c r="BP1020" s="22">
        <v>0</v>
      </c>
    </row>
    <row r="1021" spans="1:68" s="15" customFormat="1" x14ac:dyDescent="0.35">
      <c r="A1021" s="124">
        <v>75</v>
      </c>
      <c r="B1021" s="124">
        <v>5</v>
      </c>
      <c r="C1021" s="124" t="s">
        <v>251</v>
      </c>
      <c r="E1021" s="125" t="s">
        <v>234</v>
      </c>
      <c r="F1021" s="126">
        <v>0</v>
      </c>
      <c r="H1021" s="104">
        <v>0</v>
      </c>
      <c r="I1021" s="104">
        <v>0</v>
      </c>
      <c r="J1021" s="104">
        <v>0</v>
      </c>
      <c r="K1021" s="104">
        <v>0</v>
      </c>
      <c r="L1021" s="104">
        <v>0</v>
      </c>
      <c r="M1021" s="104">
        <v>0</v>
      </c>
      <c r="N1021" s="104">
        <v>0</v>
      </c>
      <c r="O1021" s="104">
        <v>0</v>
      </c>
      <c r="P1021" s="104">
        <v>0</v>
      </c>
      <c r="V1021" s="138">
        <v>0</v>
      </c>
      <c r="AA1021" s="202"/>
      <c r="AM1021" s="15">
        <v>75</v>
      </c>
      <c r="AN1021" s="15" t="s">
        <v>234</v>
      </c>
      <c r="AQ1021" s="104">
        <v>0</v>
      </c>
      <c r="AR1021" s="104">
        <v>0</v>
      </c>
      <c r="AS1021" s="104">
        <v>0</v>
      </c>
      <c r="AT1021" s="104">
        <v>0</v>
      </c>
      <c r="AU1021" s="104">
        <v>0</v>
      </c>
      <c r="AV1021" s="104">
        <v>0</v>
      </c>
      <c r="AW1021" s="104">
        <v>0</v>
      </c>
      <c r="AX1021" s="104">
        <v>0</v>
      </c>
      <c r="AY1021" s="104">
        <v>0</v>
      </c>
      <c r="BE1021" s="15" t="s">
        <v>234</v>
      </c>
      <c r="BG1021" s="104">
        <v>0</v>
      </c>
      <c r="BH1021" s="104">
        <v>0</v>
      </c>
      <c r="BI1021" s="104">
        <v>0</v>
      </c>
      <c r="BJ1021" s="104">
        <v>0</v>
      </c>
      <c r="BK1021" s="104">
        <v>0</v>
      </c>
      <c r="BL1021" s="104">
        <v>0</v>
      </c>
      <c r="BM1021" s="104">
        <v>0</v>
      </c>
      <c r="BN1021" s="104">
        <v>0</v>
      </c>
      <c r="BO1021" s="104">
        <v>0</v>
      </c>
      <c r="BP1021" s="104">
        <v>0</v>
      </c>
    </row>
    <row r="1022" spans="1:68" x14ac:dyDescent="0.35">
      <c r="A1022" s="96">
        <v>1</v>
      </c>
      <c r="B1022" s="96">
        <v>1</v>
      </c>
      <c r="C1022" s="96" t="s">
        <v>585</v>
      </c>
      <c r="E1022" s="79" t="s">
        <v>529</v>
      </c>
      <c r="F1022" s="85">
        <v>0</v>
      </c>
      <c r="H1022" s="22">
        <v>0</v>
      </c>
      <c r="I1022" s="22">
        <v>0</v>
      </c>
      <c r="J1022" s="22">
        <v>0</v>
      </c>
      <c r="K1022" s="22">
        <v>0</v>
      </c>
      <c r="L1022" s="22">
        <v>0</v>
      </c>
      <c r="M1022" s="22">
        <v>0</v>
      </c>
      <c r="N1022" s="22">
        <v>0</v>
      </c>
      <c r="O1022" s="22">
        <v>0</v>
      </c>
      <c r="P1022" s="22">
        <v>0</v>
      </c>
      <c r="V1022" s="121">
        <v>0</v>
      </c>
      <c r="AM1022">
        <v>1</v>
      </c>
      <c r="AN1022" t="s">
        <v>529</v>
      </c>
      <c r="AQ1022" s="76">
        <v>0</v>
      </c>
      <c r="AR1022" s="76">
        <v>0</v>
      </c>
      <c r="AS1022" s="76">
        <v>0</v>
      </c>
      <c r="AT1022" s="76">
        <v>0</v>
      </c>
      <c r="AU1022" s="76">
        <v>0</v>
      </c>
      <c r="AV1022" s="76">
        <v>0</v>
      </c>
      <c r="AW1022" s="76">
        <v>0</v>
      </c>
      <c r="AX1022" s="76">
        <v>0</v>
      </c>
      <c r="AY1022" s="76">
        <v>0</v>
      </c>
      <c r="BE1022" t="s">
        <v>529</v>
      </c>
      <c r="BG1022" s="22">
        <v>0</v>
      </c>
      <c r="BH1022" s="22">
        <v>0</v>
      </c>
      <c r="BI1022" s="22">
        <v>0</v>
      </c>
      <c r="BJ1022" s="22">
        <v>0</v>
      </c>
      <c r="BK1022" s="22">
        <v>0</v>
      </c>
      <c r="BL1022" s="22">
        <v>0</v>
      </c>
      <c r="BM1022" s="22">
        <v>0</v>
      </c>
      <c r="BN1022" s="22">
        <v>0</v>
      </c>
      <c r="BO1022" s="22">
        <v>0</v>
      </c>
      <c r="BP1022" s="22">
        <v>0</v>
      </c>
    </row>
    <row r="1023" spans="1:68" x14ac:dyDescent="0.35">
      <c r="A1023" s="96">
        <v>2</v>
      </c>
      <c r="B1023" s="96">
        <v>1</v>
      </c>
      <c r="C1023" s="96" t="s">
        <v>585</v>
      </c>
      <c r="E1023" s="79" t="s">
        <v>529</v>
      </c>
      <c r="F1023" s="85">
        <v>0</v>
      </c>
      <c r="H1023" s="22">
        <v>0</v>
      </c>
      <c r="I1023" s="22">
        <v>0</v>
      </c>
      <c r="J1023" s="22">
        <v>0</v>
      </c>
      <c r="K1023" s="22">
        <v>0</v>
      </c>
      <c r="L1023" s="22">
        <v>0</v>
      </c>
      <c r="M1023" s="22">
        <v>0</v>
      </c>
      <c r="N1023" s="22">
        <v>0</v>
      </c>
      <c r="O1023" s="22">
        <v>0</v>
      </c>
      <c r="P1023" s="22">
        <v>0</v>
      </c>
      <c r="V1023" s="121">
        <v>0</v>
      </c>
      <c r="AM1023">
        <v>2</v>
      </c>
      <c r="AN1023" t="s">
        <v>529</v>
      </c>
      <c r="AQ1023" s="76">
        <v>0</v>
      </c>
      <c r="AR1023" s="76">
        <v>0</v>
      </c>
      <c r="AS1023" s="76">
        <v>0</v>
      </c>
      <c r="AT1023" s="76">
        <v>0</v>
      </c>
      <c r="AU1023" s="76">
        <v>0</v>
      </c>
      <c r="AV1023" s="76">
        <v>0</v>
      </c>
      <c r="AW1023" s="76">
        <v>0</v>
      </c>
      <c r="AX1023" s="76">
        <v>0</v>
      </c>
      <c r="AY1023" s="76">
        <v>0</v>
      </c>
      <c r="BE1023" t="s">
        <v>529</v>
      </c>
      <c r="BG1023" s="22">
        <v>0</v>
      </c>
      <c r="BH1023" s="22">
        <v>0</v>
      </c>
      <c r="BI1023" s="22">
        <v>0</v>
      </c>
      <c r="BJ1023" s="22">
        <v>0</v>
      </c>
      <c r="BK1023" s="22">
        <v>0</v>
      </c>
      <c r="BL1023" s="22">
        <v>0</v>
      </c>
      <c r="BM1023" s="22">
        <v>0</v>
      </c>
      <c r="BN1023" s="22">
        <v>0</v>
      </c>
      <c r="BO1023" s="22">
        <v>0</v>
      </c>
      <c r="BP1023" s="22">
        <v>0</v>
      </c>
    </row>
    <row r="1024" spans="1:68" x14ac:dyDescent="0.35">
      <c r="A1024" s="96">
        <v>3</v>
      </c>
      <c r="B1024" s="96">
        <v>1</v>
      </c>
      <c r="C1024" s="96" t="s">
        <v>585</v>
      </c>
      <c r="E1024" s="79" t="s">
        <v>529</v>
      </c>
      <c r="F1024" s="85">
        <v>0</v>
      </c>
      <c r="H1024" s="22">
        <v>0</v>
      </c>
      <c r="I1024" s="22">
        <v>0</v>
      </c>
      <c r="J1024" s="22">
        <v>0</v>
      </c>
      <c r="K1024" s="22">
        <v>0</v>
      </c>
      <c r="L1024" s="22">
        <v>0</v>
      </c>
      <c r="M1024" s="22">
        <v>0</v>
      </c>
      <c r="N1024" s="22">
        <v>0</v>
      </c>
      <c r="O1024" s="22">
        <v>0</v>
      </c>
      <c r="P1024" s="22">
        <v>0</v>
      </c>
      <c r="V1024" s="121">
        <v>0</v>
      </c>
      <c r="AM1024">
        <v>3</v>
      </c>
      <c r="AN1024" t="s">
        <v>529</v>
      </c>
      <c r="AQ1024" s="76">
        <v>0</v>
      </c>
      <c r="AR1024" s="76">
        <v>0</v>
      </c>
      <c r="AS1024" s="76">
        <v>0</v>
      </c>
      <c r="AT1024" s="76">
        <v>0</v>
      </c>
      <c r="AU1024" s="76">
        <v>0</v>
      </c>
      <c r="AV1024" s="76">
        <v>0</v>
      </c>
      <c r="AW1024" s="76">
        <v>0</v>
      </c>
      <c r="AX1024" s="76">
        <v>0</v>
      </c>
      <c r="AY1024" s="76">
        <v>0</v>
      </c>
      <c r="BE1024" t="s">
        <v>529</v>
      </c>
      <c r="BG1024" s="22">
        <v>0</v>
      </c>
      <c r="BH1024" s="22">
        <v>0</v>
      </c>
      <c r="BI1024" s="22">
        <v>0</v>
      </c>
      <c r="BJ1024" s="22">
        <v>0</v>
      </c>
      <c r="BK1024" s="22">
        <v>0</v>
      </c>
      <c r="BL1024" s="22">
        <v>0</v>
      </c>
      <c r="BM1024" s="22">
        <v>0</v>
      </c>
      <c r="BN1024" s="22">
        <v>0</v>
      </c>
      <c r="BO1024" s="22">
        <v>0</v>
      </c>
      <c r="BP1024" s="22">
        <v>0</v>
      </c>
    </row>
    <row r="1025" spans="1:68" x14ac:dyDescent="0.35">
      <c r="A1025" s="96">
        <v>4</v>
      </c>
      <c r="B1025" s="96">
        <v>1</v>
      </c>
      <c r="C1025" s="96" t="s">
        <v>585</v>
      </c>
      <c r="E1025" s="79" t="s">
        <v>529</v>
      </c>
      <c r="F1025" s="85">
        <v>0</v>
      </c>
      <c r="H1025" s="22">
        <v>0</v>
      </c>
      <c r="I1025" s="22">
        <v>0</v>
      </c>
      <c r="J1025" s="22">
        <v>0</v>
      </c>
      <c r="K1025" s="22">
        <v>0</v>
      </c>
      <c r="L1025" s="22">
        <v>0</v>
      </c>
      <c r="M1025" s="22">
        <v>0</v>
      </c>
      <c r="N1025" s="22">
        <v>0</v>
      </c>
      <c r="O1025" s="22">
        <v>0</v>
      </c>
      <c r="P1025" s="22">
        <v>0</v>
      </c>
      <c r="V1025" s="121">
        <v>0</v>
      </c>
      <c r="AM1025">
        <v>4</v>
      </c>
      <c r="AN1025" t="s">
        <v>529</v>
      </c>
      <c r="AQ1025" s="76">
        <v>0</v>
      </c>
      <c r="AR1025" s="76">
        <v>0</v>
      </c>
      <c r="AS1025" s="76">
        <v>0</v>
      </c>
      <c r="AT1025" s="76">
        <v>0</v>
      </c>
      <c r="AU1025" s="76">
        <v>0</v>
      </c>
      <c r="AV1025" s="76">
        <v>0</v>
      </c>
      <c r="AW1025" s="76">
        <v>0</v>
      </c>
      <c r="AX1025" s="76">
        <v>0</v>
      </c>
      <c r="AY1025" s="76">
        <v>0</v>
      </c>
      <c r="BE1025" t="s">
        <v>529</v>
      </c>
      <c r="BG1025" s="22">
        <v>0</v>
      </c>
      <c r="BH1025" s="22">
        <v>0</v>
      </c>
      <c r="BI1025" s="22">
        <v>0</v>
      </c>
      <c r="BJ1025" s="22">
        <v>0</v>
      </c>
      <c r="BK1025" s="22">
        <v>0</v>
      </c>
      <c r="BL1025" s="22">
        <v>0</v>
      </c>
      <c r="BM1025" s="22">
        <v>0</v>
      </c>
      <c r="BN1025" s="22">
        <v>0</v>
      </c>
      <c r="BO1025" s="22">
        <v>0</v>
      </c>
      <c r="BP1025" s="22">
        <v>0</v>
      </c>
    </row>
    <row r="1026" spans="1:68" x14ac:dyDescent="0.35">
      <c r="A1026" s="96">
        <v>5</v>
      </c>
      <c r="B1026" s="96">
        <v>1</v>
      </c>
      <c r="C1026" s="96" t="s">
        <v>585</v>
      </c>
      <c r="E1026" s="79" t="s">
        <v>529</v>
      </c>
      <c r="F1026" s="85">
        <v>0</v>
      </c>
      <c r="H1026" s="22">
        <v>0</v>
      </c>
      <c r="I1026" s="22">
        <v>0</v>
      </c>
      <c r="J1026" s="22">
        <v>0</v>
      </c>
      <c r="K1026" s="22">
        <v>0</v>
      </c>
      <c r="L1026" s="22">
        <v>0</v>
      </c>
      <c r="M1026" s="22">
        <v>0</v>
      </c>
      <c r="N1026" s="22">
        <v>0</v>
      </c>
      <c r="O1026" s="22">
        <v>0</v>
      </c>
      <c r="P1026" s="22">
        <v>0</v>
      </c>
      <c r="V1026" s="121">
        <v>0</v>
      </c>
      <c r="AM1026">
        <v>5</v>
      </c>
      <c r="AN1026" t="s">
        <v>529</v>
      </c>
      <c r="AQ1026" s="76">
        <v>0</v>
      </c>
      <c r="AR1026" s="76">
        <v>0</v>
      </c>
      <c r="AS1026" s="76">
        <v>0</v>
      </c>
      <c r="AT1026" s="76">
        <v>0</v>
      </c>
      <c r="AU1026" s="76">
        <v>0</v>
      </c>
      <c r="AV1026" s="76">
        <v>0</v>
      </c>
      <c r="AW1026" s="76">
        <v>0</v>
      </c>
      <c r="AX1026" s="76">
        <v>0</v>
      </c>
      <c r="AY1026" s="76">
        <v>0</v>
      </c>
      <c r="BE1026" t="s">
        <v>529</v>
      </c>
      <c r="BG1026" s="22">
        <v>0</v>
      </c>
      <c r="BH1026" s="22">
        <v>0</v>
      </c>
      <c r="BI1026" s="22">
        <v>0</v>
      </c>
      <c r="BJ1026" s="22">
        <v>0</v>
      </c>
      <c r="BK1026" s="22">
        <v>0</v>
      </c>
      <c r="BL1026" s="22">
        <v>0</v>
      </c>
      <c r="BM1026" s="22">
        <v>0</v>
      </c>
      <c r="BN1026" s="22">
        <v>0</v>
      </c>
      <c r="BO1026" s="22">
        <v>0</v>
      </c>
      <c r="BP1026" s="22">
        <v>0</v>
      </c>
    </row>
    <row r="1027" spans="1:68" x14ac:dyDescent="0.35">
      <c r="A1027" s="96">
        <v>6</v>
      </c>
      <c r="B1027" s="96">
        <v>1</v>
      </c>
      <c r="C1027" s="96" t="s">
        <v>529</v>
      </c>
      <c r="E1027" s="79" t="s">
        <v>529</v>
      </c>
      <c r="F1027" s="85">
        <v>40</v>
      </c>
      <c r="H1027" s="22">
        <v>0</v>
      </c>
      <c r="I1027" s="22">
        <v>40</v>
      </c>
      <c r="J1027" s="22">
        <v>40</v>
      </c>
      <c r="K1027" s="22">
        <v>40</v>
      </c>
      <c r="L1027" s="22">
        <v>40</v>
      </c>
      <c r="M1027" s="22">
        <v>40</v>
      </c>
      <c r="N1027" s="22">
        <v>40</v>
      </c>
      <c r="O1027" s="22">
        <v>40</v>
      </c>
      <c r="P1027" s="22">
        <v>40</v>
      </c>
      <c r="V1027" s="121">
        <v>0</v>
      </c>
      <c r="AM1027">
        <v>6</v>
      </c>
      <c r="AN1027" t="s">
        <v>529</v>
      </c>
      <c r="AQ1027" s="76">
        <v>0</v>
      </c>
      <c r="AR1027" s="76">
        <v>40</v>
      </c>
      <c r="AS1027" s="76">
        <v>40</v>
      </c>
      <c r="AT1027" s="76">
        <v>40</v>
      </c>
      <c r="AU1027" s="76">
        <v>40</v>
      </c>
      <c r="AV1027" s="76">
        <v>40</v>
      </c>
      <c r="AW1027" s="76">
        <v>40</v>
      </c>
      <c r="AX1027" s="76">
        <v>40</v>
      </c>
      <c r="AY1027" s="76">
        <v>40</v>
      </c>
      <c r="BE1027" t="s">
        <v>529</v>
      </c>
      <c r="BG1027" s="22">
        <v>0</v>
      </c>
      <c r="BH1027" s="22">
        <v>0</v>
      </c>
      <c r="BI1027" s="22">
        <v>40</v>
      </c>
      <c r="BJ1027" s="22">
        <v>40</v>
      </c>
      <c r="BK1027" s="22">
        <v>40</v>
      </c>
      <c r="BL1027" s="22">
        <v>40</v>
      </c>
      <c r="BM1027" s="22">
        <v>40</v>
      </c>
      <c r="BN1027" s="22">
        <v>40</v>
      </c>
      <c r="BO1027" s="22">
        <v>40</v>
      </c>
      <c r="BP1027" s="22">
        <v>40</v>
      </c>
    </row>
    <row r="1028" spans="1:68" x14ac:dyDescent="0.35">
      <c r="A1028" s="96">
        <v>7</v>
      </c>
      <c r="B1028" s="96">
        <v>1</v>
      </c>
      <c r="C1028" s="96" t="s">
        <v>235</v>
      </c>
      <c r="E1028" s="79" t="s">
        <v>529</v>
      </c>
      <c r="F1028" s="85">
        <v>0</v>
      </c>
      <c r="H1028" s="22">
        <v>0</v>
      </c>
      <c r="I1028" s="22">
        <v>0</v>
      </c>
      <c r="J1028" s="22">
        <v>0</v>
      </c>
      <c r="K1028" s="22">
        <v>0</v>
      </c>
      <c r="L1028" s="22">
        <v>0</v>
      </c>
      <c r="M1028" s="22">
        <v>0</v>
      </c>
      <c r="N1028" s="22">
        <v>0</v>
      </c>
      <c r="O1028" s="22">
        <v>0</v>
      </c>
      <c r="P1028" s="22">
        <v>0</v>
      </c>
      <c r="V1028" s="121">
        <v>0</v>
      </c>
      <c r="AM1028">
        <v>7</v>
      </c>
      <c r="AN1028" t="s">
        <v>529</v>
      </c>
      <c r="AQ1028" s="76">
        <v>0</v>
      </c>
      <c r="AR1028" s="76">
        <v>0</v>
      </c>
      <c r="AS1028" s="76">
        <v>0</v>
      </c>
      <c r="AT1028" s="76">
        <v>0</v>
      </c>
      <c r="AU1028" s="76">
        <v>0</v>
      </c>
      <c r="AV1028" s="76">
        <v>0</v>
      </c>
      <c r="AW1028" s="76">
        <v>0</v>
      </c>
      <c r="AX1028" s="76">
        <v>0</v>
      </c>
      <c r="AY1028" s="76">
        <v>0</v>
      </c>
      <c r="BE1028" t="s">
        <v>529</v>
      </c>
      <c r="BG1028" s="22">
        <v>0</v>
      </c>
      <c r="BH1028" s="22">
        <v>0</v>
      </c>
      <c r="BI1028" s="22">
        <v>0</v>
      </c>
      <c r="BJ1028" s="22">
        <v>0</v>
      </c>
      <c r="BK1028" s="22">
        <v>0</v>
      </c>
      <c r="BL1028" s="22">
        <v>0</v>
      </c>
      <c r="BM1028" s="22">
        <v>0</v>
      </c>
      <c r="BN1028" s="22">
        <v>0</v>
      </c>
      <c r="BO1028" s="22">
        <v>0</v>
      </c>
      <c r="BP1028" s="22">
        <v>0</v>
      </c>
    </row>
    <row r="1029" spans="1:68" x14ac:dyDescent="0.35">
      <c r="A1029" s="96">
        <v>8</v>
      </c>
      <c r="B1029" s="96">
        <v>1</v>
      </c>
      <c r="C1029" s="96" t="s">
        <v>234</v>
      </c>
      <c r="E1029" s="79" t="s">
        <v>529</v>
      </c>
      <c r="F1029" s="85">
        <v>0</v>
      </c>
      <c r="H1029" s="22">
        <v>0</v>
      </c>
      <c r="I1029" s="22">
        <v>0</v>
      </c>
      <c r="J1029" s="22">
        <v>0</v>
      </c>
      <c r="K1029" s="22">
        <v>0</v>
      </c>
      <c r="L1029" s="22">
        <v>0</v>
      </c>
      <c r="M1029" s="22">
        <v>0</v>
      </c>
      <c r="N1029" s="22">
        <v>0</v>
      </c>
      <c r="O1029" s="22">
        <v>0</v>
      </c>
      <c r="P1029" s="22">
        <v>0</v>
      </c>
      <c r="V1029" s="121">
        <v>0</v>
      </c>
      <c r="AM1029">
        <v>8</v>
      </c>
      <c r="AN1029" t="s">
        <v>529</v>
      </c>
      <c r="AQ1029" s="76">
        <v>0</v>
      </c>
      <c r="AR1029" s="76">
        <v>0</v>
      </c>
      <c r="AS1029" s="76">
        <v>0</v>
      </c>
      <c r="AT1029" s="76">
        <v>0</v>
      </c>
      <c r="AU1029" s="76">
        <v>0</v>
      </c>
      <c r="AV1029" s="76">
        <v>0</v>
      </c>
      <c r="AW1029" s="76">
        <v>0</v>
      </c>
      <c r="AX1029" s="76">
        <v>0</v>
      </c>
      <c r="AY1029" s="76">
        <v>0</v>
      </c>
      <c r="BE1029" t="s">
        <v>529</v>
      </c>
      <c r="BG1029" s="22">
        <v>0</v>
      </c>
      <c r="BH1029" s="22">
        <v>0</v>
      </c>
      <c r="BI1029" s="22">
        <v>0</v>
      </c>
      <c r="BJ1029" s="22">
        <v>0</v>
      </c>
      <c r="BK1029" s="22">
        <v>0</v>
      </c>
      <c r="BL1029" s="22">
        <v>0</v>
      </c>
      <c r="BM1029" s="22">
        <v>0</v>
      </c>
      <c r="BN1029" s="22">
        <v>0</v>
      </c>
      <c r="BO1029" s="22">
        <v>0</v>
      </c>
      <c r="BP1029" s="22">
        <v>0</v>
      </c>
    </row>
    <row r="1030" spans="1:68" x14ac:dyDescent="0.35">
      <c r="A1030" s="96">
        <v>9</v>
      </c>
      <c r="B1030" s="96">
        <v>1</v>
      </c>
      <c r="C1030" s="96" t="s">
        <v>529</v>
      </c>
      <c r="E1030" s="79" t="s">
        <v>529</v>
      </c>
      <c r="F1030" s="85">
        <v>40</v>
      </c>
      <c r="H1030" s="22">
        <v>0</v>
      </c>
      <c r="I1030" s="22">
        <v>40</v>
      </c>
      <c r="J1030" s="22">
        <v>40</v>
      </c>
      <c r="K1030" s="22">
        <v>40</v>
      </c>
      <c r="L1030" s="22">
        <v>40</v>
      </c>
      <c r="M1030" s="22">
        <v>40</v>
      </c>
      <c r="N1030" s="22">
        <v>40</v>
      </c>
      <c r="O1030" s="22">
        <v>40</v>
      </c>
      <c r="P1030" s="22">
        <v>40</v>
      </c>
      <c r="V1030" s="121">
        <v>0</v>
      </c>
      <c r="AM1030">
        <v>9</v>
      </c>
      <c r="AN1030" t="s">
        <v>529</v>
      </c>
      <c r="AQ1030" s="76">
        <v>0</v>
      </c>
      <c r="AR1030" s="76">
        <v>40</v>
      </c>
      <c r="AS1030" s="76">
        <v>40</v>
      </c>
      <c r="AT1030" s="76">
        <v>40</v>
      </c>
      <c r="AU1030" s="76">
        <v>40</v>
      </c>
      <c r="AV1030" s="76">
        <v>40</v>
      </c>
      <c r="AW1030" s="76">
        <v>40</v>
      </c>
      <c r="AX1030" s="76">
        <v>40</v>
      </c>
      <c r="AY1030" s="76">
        <v>40</v>
      </c>
      <c r="BE1030" t="s">
        <v>529</v>
      </c>
      <c r="BG1030" s="22">
        <v>0</v>
      </c>
      <c r="BH1030" s="22">
        <v>0</v>
      </c>
      <c r="BI1030" s="22">
        <v>40</v>
      </c>
      <c r="BJ1030" s="22">
        <v>40</v>
      </c>
      <c r="BK1030" s="22">
        <v>40</v>
      </c>
      <c r="BL1030" s="22">
        <v>40</v>
      </c>
      <c r="BM1030" s="22">
        <v>40</v>
      </c>
      <c r="BN1030" s="22">
        <v>40</v>
      </c>
      <c r="BO1030" s="22">
        <v>40</v>
      </c>
      <c r="BP1030" s="22">
        <v>40</v>
      </c>
    </row>
    <row r="1031" spans="1:68" x14ac:dyDescent="0.35">
      <c r="A1031" s="96">
        <v>10</v>
      </c>
      <c r="B1031" s="96">
        <v>1</v>
      </c>
      <c r="C1031" s="96" t="s">
        <v>235</v>
      </c>
      <c r="E1031" s="79" t="s">
        <v>529</v>
      </c>
      <c r="F1031" s="85">
        <v>0</v>
      </c>
      <c r="H1031" s="22">
        <v>0</v>
      </c>
      <c r="I1031" s="22">
        <v>0</v>
      </c>
      <c r="J1031" s="22">
        <v>0</v>
      </c>
      <c r="K1031" s="22">
        <v>0</v>
      </c>
      <c r="L1031" s="22">
        <v>0</v>
      </c>
      <c r="M1031" s="22">
        <v>0</v>
      </c>
      <c r="N1031" s="22">
        <v>0</v>
      </c>
      <c r="O1031" s="22">
        <v>0</v>
      </c>
      <c r="P1031" s="22">
        <v>0</v>
      </c>
      <c r="V1031" s="121">
        <v>0</v>
      </c>
      <c r="AM1031">
        <v>10</v>
      </c>
      <c r="AN1031" t="s">
        <v>529</v>
      </c>
      <c r="AQ1031" s="76">
        <v>0</v>
      </c>
      <c r="AR1031" s="76">
        <v>0</v>
      </c>
      <c r="AS1031" s="76">
        <v>0</v>
      </c>
      <c r="AT1031" s="76">
        <v>0</v>
      </c>
      <c r="AU1031" s="76">
        <v>0</v>
      </c>
      <c r="AV1031" s="76">
        <v>0</v>
      </c>
      <c r="AW1031" s="76">
        <v>0</v>
      </c>
      <c r="AX1031" s="76">
        <v>0</v>
      </c>
      <c r="AY1031" s="76">
        <v>0</v>
      </c>
      <c r="BE1031" t="s">
        <v>529</v>
      </c>
      <c r="BG1031" s="22">
        <v>0</v>
      </c>
      <c r="BH1031" s="22">
        <v>0</v>
      </c>
      <c r="BI1031" s="22">
        <v>0</v>
      </c>
      <c r="BJ1031" s="22">
        <v>0</v>
      </c>
      <c r="BK1031" s="22">
        <v>0</v>
      </c>
      <c r="BL1031" s="22">
        <v>0</v>
      </c>
      <c r="BM1031" s="22">
        <v>0</v>
      </c>
      <c r="BN1031" s="22">
        <v>0</v>
      </c>
      <c r="BO1031" s="22">
        <v>0</v>
      </c>
      <c r="BP1031" s="22">
        <v>0</v>
      </c>
    </row>
    <row r="1032" spans="1:68" x14ac:dyDescent="0.35">
      <c r="A1032" s="96">
        <v>11</v>
      </c>
      <c r="B1032" s="96">
        <v>1</v>
      </c>
      <c r="C1032" s="96" t="s">
        <v>251</v>
      </c>
      <c r="E1032" s="79" t="s">
        <v>529</v>
      </c>
      <c r="F1032" s="85">
        <v>0</v>
      </c>
      <c r="H1032" s="22">
        <v>0</v>
      </c>
      <c r="I1032" s="22">
        <v>0</v>
      </c>
      <c r="J1032" s="22">
        <v>0</v>
      </c>
      <c r="K1032" s="22">
        <v>0</v>
      </c>
      <c r="L1032" s="22">
        <v>0</v>
      </c>
      <c r="M1032" s="22">
        <v>0</v>
      </c>
      <c r="N1032" s="22">
        <v>0</v>
      </c>
      <c r="O1032" s="22">
        <v>0</v>
      </c>
      <c r="P1032" s="22">
        <v>0</v>
      </c>
      <c r="V1032" s="121">
        <v>0</v>
      </c>
      <c r="AM1032">
        <v>11</v>
      </c>
      <c r="AN1032" t="s">
        <v>529</v>
      </c>
      <c r="AQ1032" s="76">
        <v>0</v>
      </c>
      <c r="AR1032" s="76">
        <v>0</v>
      </c>
      <c r="AS1032" s="76">
        <v>0</v>
      </c>
      <c r="AT1032" s="76">
        <v>0</v>
      </c>
      <c r="AU1032" s="76">
        <v>0</v>
      </c>
      <c r="AV1032" s="76">
        <v>0</v>
      </c>
      <c r="AW1032" s="76">
        <v>0</v>
      </c>
      <c r="AX1032" s="76">
        <v>0</v>
      </c>
      <c r="AY1032" s="76">
        <v>0</v>
      </c>
      <c r="BE1032" t="s">
        <v>529</v>
      </c>
      <c r="BG1032" s="22">
        <v>0</v>
      </c>
      <c r="BH1032" s="22">
        <v>0</v>
      </c>
      <c r="BI1032" s="22">
        <v>0</v>
      </c>
      <c r="BJ1032" s="22">
        <v>0</v>
      </c>
      <c r="BK1032" s="22">
        <v>0</v>
      </c>
      <c r="BL1032" s="22">
        <v>0</v>
      </c>
      <c r="BM1032" s="22">
        <v>0</v>
      </c>
      <c r="BN1032" s="22">
        <v>0</v>
      </c>
      <c r="BO1032" s="22">
        <v>0</v>
      </c>
      <c r="BP1032" s="22">
        <v>0</v>
      </c>
    </row>
    <row r="1033" spans="1:68" x14ac:dyDescent="0.35">
      <c r="A1033" s="96">
        <v>12</v>
      </c>
      <c r="B1033" s="96">
        <v>1</v>
      </c>
      <c r="C1033" s="96" t="s">
        <v>234</v>
      </c>
      <c r="E1033" s="79" t="s">
        <v>529</v>
      </c>
      <c r="F1033" s="85">
        <v>0</v>
      </c>
      <c r="H1033" s="22">
        <v>0</v>
      </c>
      <c r="I1033" s="22">
        <v>0</v>
      </c>
      <c r="J1033" s="22">
        <v>0</v>
      </c>
      <c r="K1033" s="22">
        <v>0</v>
      </c>
      <c r="L1033" s="22">
        <v>0</v>
      </c>
      <c r="M1033" s="22">
        <v>0</v>
      </c>
      <c r="N1033" s="22">
        <v>0</v>
      </c>
      <c r="O1033" s="22">
        <v>0</v>
      </c>
      <c r="P1033" s="22">
        <v>0</v>
      </c>
      <c r="V1033" s="121">
        <v>0</v>
      </c>
      <c r="AM1033">
        <v>12</v>
      </c>
      <c r="AN1033" t="s">
        <v>529</v>
      </c>
      <c r="AQ1033" s="76">
        <v>0</v>
      </c>
      <c r="AR1033" s="76">
        <v>0</v>
      </c>
      <c r="AS1033" s="76">
        <v>0</v>
      </c>
      <c r="AT1033" s="76">
        <v>0</v>
      </c>
      <c r="AU1033" s="76">
        <v>0</v>
      </c>
      <c r="AV1033" s="76">
        <v>0</v>
      </c>
      <c r="AW1033" s="76">
        <v>0</v>
      </c>
      <c r="AX1033" s="76">
        <v>0</v>
      </c>
      <c r="AY1033" s="76">
        <v>0</v>
      </c>
      <c r="BE1033" t="s">
        <v>529</v>
      </c>
      <c r="BG1033" s="22">
        <v>0</v>
      </c>
      <c r="BH1033" s="22">
        <v>0</v>
      </c>
      <c r="BI1033" s="22">
        <v>0</v>
      </c>
      <c r="BJ1033" s="22">
        <v>0</v>
      </c>
      <c r="BK1033" s="22">
        <v>0</v>
      </c>
      <c r="BL1033" s="22">
        <v>0</v>
      </c>
      <c r="BM1033" s="22">
        <v>0</v>
      </c>
      <c r="BN1033" s="22">
        <v>0</v>
      </c>
      <c r="BO1033" s="22">
        <v>0</v>
      </c>
      <c r="BP1033" s="22">
        <v>0</v>
      </c>
    </row>
    <row r="1034" spans="1:68" x14ac:dyDescent="0.35">
      <c r="A1034" s="96">
        <v>13</v>
      </c>
      <c r="B1034" s="96">
        <v>1</v>
      </c>
      <c r="C1034" s="96" t="s">
        <v>251</v>
      </c>
      <c r="E1034" s="79" t="s">
        <v>529</v>
      </c>
      <c r="F1034" s="85">
        <v>0</v>
      </c>
      <c r="H1034" s="22">
        <v>0</v>
      </c>
      <c r="I1034" s="22">
        <v>0</v>
      </c>
      <c r="J1034" s="22">
        <v>0</v>
      </c>
      <c r="K1034" s="22">
        <v>0</v>
      </c>
      <c r="L1034" s="22">
        <v>0</v>
      </c>
      <c r="M1034" s="22">
        <v>0</v>
      </c>
      <c r="N1034" s="22">
        <v>0</v>
      </c>
      <c r="O1034" s="22">
        <v>0</v>
      </c>
      <c r="P1034" s="22">
        <v>0</v>
      </c>
      <c r="V1034" s="121">
        <v>0</v>
      </c>
      <c r="AM1034">
        <v>13</v>
      </c>
      <c r="AN1034" t="s">
        <v>529</v>
      </c>
      <c r="AQ1034" s="76">
        <v>0</v>
      </c>
      <c r="AR1034" s="76">
        <v>0</v>
      </c>
      <c r="AS1034" s="76">
        <v>0</v>
      </c>
      <c r="AT1034" s="76">
        <v>0</v>
      </c>
      <c r="AU1034" s="76">
        <v>0</v>
      </c>
      <c r="AV1034" s="76">
        <v>0</v>
      </c>
      <c r="AW1034" s="76">
        <v>0</v>
      </c>
      <c r="AX1034" s="76">
        <v>0</v>
      </c>
      <c r="AY1034" s="76">
        <v>0</v>
      </c>
      <c r="BE1034" t="s">
        <v>529</v>
      </c>
      <c r="BG1034" s="22">
        <v>0</v>
      </c>
      <c r="BH1034" s="22">
        <v>0</v>
      </c>
      <c r="BI1034" s="22">
        <v>0</v>
      </c>
      <c r="BJ1034" s="22">
        <v>0</v>
      </c>
      <c r="BK1034" s="22">
        <v>0</v>
      </c>
      <c r="BL1034" s="22">
        <v>0</v>
      </c>
      <c r="BM1034" s="22">
        <v>0</v>
      </c>
      <c r="BN1034" s="22">
        <v>0</v>
      </c>
      <c r="BO1034" s="22">
        <v>0</v>
      </c>
      <c r="BP1034" s="22">
        <v>0</v>
      </c>
    </row>
    <row r="1035" spans="1:68" x14ac:dyDescent="0.35">
      <c r="A1035" s="96">
        <v>14</v>
      </c>
      <c r="B1035" s="96">
        <v>1</v>
      </c>
      <c r="C1035" s="96" t="s">
        <v>251</v>
      </c>
      <c r="E1035" s="79" t="s">
        <v>529</v>
      </c>
      <c r="F1035" s="85">
        <v>0</v>
      </c>
      <c r="H1035" s="22">
        <v>0</v>
      </c>
      <c r="I1035" s="22">
        <v>0</v>
      </c>
      <c r="J1035" s="22">
        <v>0</v>
      </c>
      <c r="K1035" s="22">
        <v>0</v>
      </c>
      <c r="L1035" s="22">
        <v>0</v>
      </c>
      <c r="M1035" s="22">
        <v>0</v>
      </c>
      <c r="N1035" s="22">
        <v>0</v>
      </c>
      <c r="O1035" s="22">
        <v>0</v>
      </c>
      <c r="P1035" s="22">
        <v>0</v>
      </c>
      <c r="V1035" s="121">
        <v>0</v>
      </c>
      <c r="AM1035">
        <v>14</v>
      </c>
      <c r="AN1035" t="s">
        <v>529</v>
      </c>
      <c r="AQ1035" s="76">
        <v>0</v>
      </c>
      <c r="AR1035" s="76">
        <v>0</v>
      </c>
      <c r="AS1035" s="76">
        <v>0</v>
      </c>
      <c r="AT1035" s="76">
        <v>0</v>
      </c>
      <c r="AU1035" s="76">
        <v>0</v>
      </c>
      <c r="AV1035" s="76">
        <v>0</v>
      </c>
      <c r="AW1035" s="76">
        <v>0</v>
      </c>
      <c r="AX1035" s="76">
        <v>0</v>
      </c>
      <c r="AY1035" s="76">
        <v>0</v>
      </c>
      <c r="BE1035" t="s">
        <v>529</v>
      </c>
      <c r="BG1035" s="22">
        <v>0</v>
      </c>
      <c r="BH1035" s="22">
        <v>0</v>
      </c>
      <c r="BI1035" s="22">
        <v>0</v>
      </c>
      <c r="BJ1035" s="22">
        <v>0</v>
      </c>
      <c r="BK1035" s="22">
        <v>0</v>
      </c>
      <c r="BL1035" s="22">
        <v>0</v>
      </c>
      <c r="BM1035" s="22">
        <v>0</v>
      </c>
      <c r="BN1035" s="22">
        <v>0</v>
      </c>
      <c r="BO1035" s="22">
        <v>0</v>
      </c>
      <c r="BP1035" s="22">
        <v>0</v>
      </c>
    </row>
    <row r="1036" spans="1:68" x14ac:dyDescent="0.35">
      <c r="A1036" s="96">
        <v>15</v>
      </c>
      <c r="B1036" s="96">
        <v>1</v>
      </c>
      <c r="C1036" s="96" t="s">
        <v>235</v>
      </c>
      <c r="E1036" s="79" t="s">
        <v>529</v>
      </c>
      <c r="F1036" s="85">
        <v>0</v>
      </c>
      <c r="H1036" s="22">
        <v>0</v>
      </c>
      <c r="I1036" s="22">
        <v>0</v>
      </c>
      <c r="J1036" s="22">
        <v>0</v>
      </c>
      <c r="K1036" s="22">
        <v>0</v>
      </c>
      <c r="L1036" s="22">
        <v>0</v>
      </c>
      <c r="M1036" s="22">
        <v>0</v>
      </c>
      <c r="N1036" s="22">
        <v>0</v>
      </c>
      <c r="O1036" s="22">
        <v>0</v>
      </c>
      <c r="P1036" s="22">
        <v>0</v>
      </c>
      <c r="V1036" s="121">
        <v>0</v>
      </c>
      <c r="AM1036">
        <v>15</v>
      </c>
      <c r="AN1036" t="s">
        <v>529</v>
      </c>
      <c r="AQ1036" s="76">
        <v>0</v>
      </c>
      <c r="AR1036" s="76">
        <v>0</v>
      </c>
      <c r="AS1036" s="76">
        <v>0</v>
      </c>
      <c r="AT1036" s="76">
        <v>0</v>
      </c>
      <c r="AU1036" s="76">
        <v>0</v>
      </c>
      <c r="AV1036" s="76">
        <v>0</v>
      </c>
      <c r="AW1036" s="76">
        <v>0</v>
      </c>
      <c r="AX1036" s="76">
        <v>0</v>
      </c>
      <c r="AY1036" s="76">
        <v>0</v>
      </c>
      <c r="BE1036" t="s">
        <v>529</v>
      </c>
      <c r="BG1036" s="22">
        <v>0</v>
      </c>
      <c r="BH1036" s="22">
        <v>0</v>
      </c>
      <c r="BI1036" s="22">
        <v>0</v>
      </c>
      <c r="BJ1036" s="22">
        <v>0</v>
      </c>
      <c r="BK1036" s="22">
        <v>0</v>
      </c>
      <c r="BL1036" s="22">
        <v>0</v>
      </c>
      <c r="BM1036" s="22">
        <v>0</v>
      </c>
      <c r="BN1036" s="22">
        <v>0</v>
      </c>
      <c r="BO1036" s="22">
        <v>0</v>
      </c>
      <c r="BP1036" s="22">
        <v>0</v>
      </c>
    </row>
    <row r="1037" spans="1:68" x14ac:dyDescent="0.35">
      <c r="A1037" s="96">
        <v>16</v>
      </c>
      <c r="B1037" s="96">
        <v>2</v>
      </c>
      <c r="C1037" s="96" t="s">
        <v>585</v>
      </c>
      <c r="E1037" s="79" t="s">
        <v>529</v>
      </c>
      <c r="F1037" s="85">
        <v>0</v>
      </c>
      <c r="H1037" s="22">
        <v>0</v>
      </c>
      <c r="I1037" s="22">
        <v>0</v>
      </c>
      <c r="J1037" s="22">
        <v>0</v>
      </c>
      <c r="K1037" s="22">
        <v>0</v>
      </c>
      <c r="L1037" s="22">
        <v>0</v>
      </c>
      <c r="M1037" s="22">
        <v>0</v>
      </c>
      <c r="N1037" s="22">
        <v>0</v>
      </c>
      <c r="O1037" s="22">
        <v>0</v>
      </c>
      <c r="P1037" s="22">
        <v>0</v>
      </c>
      <c r="V1037" s="121">
        <v>0</v>
      </c>
      <c r="AM1037">
        <v>16</v>
      </c>
      <c r="AN1037" t="s">
        <v>529</v>
      </c>
      <c r="AQ1037" s="76">
        <v>0</v>
      </c>
      <c r="AR1037" s="76">
        <v>0</v>
      </c>
      <c r="AS1037" s="76">
        <v>0</v>
      </c>
      <c r="AT1037" s="76">
        <v>0</v>
      </c>
      <c r="AU1037" s="76">
        <v>0</v>
      </c>
      <c r="AV1037" s="76">
        <v>0</v>
      </c>
      <c r="AW1037" s="76">
        <v>0</v>
      </c>
      <c r="AX1037" s="76">
        <v>0</v>
      </c>
      <c r="AY1037" s="76">
        <v>0</v>
      </c>
      <c r="BE1037" t="s">
        <v>529</v>
      </c>
      <c r="BG1037" s="22">
        <v>0</v>
      </c>
      <c r="BH1037" s="22">
        <v>0</v>
      </c>
      <c r="BI1037" s="22">
        <v>0</v>
      </c>
      <c r="BJ1037" s="22">
        <v>0</v>
      </c>
      <c r="BK1037" s="22">
        <v>0</v>
      </c>
      <c r="BL1037" s="22">
        <v>0</v>
      </c>
      <c r="BM1037" s="22">
        <v>0</v>
      </c>
      <c r="BN1037" s="22">
        <v>0</v>
      </c>
      <c r="BO1037" s="22">
        <v>0</v>
      </c>
      <c r="BP1037" s="22">
        <v>0</v>
      </c>
    </row>
    <row r="1038" spans="1:68" x14ac:dyDescent="0.35">
      <c r="A1038" s="96">
        <v>17</v>
      </c>
      <c r="B1038" s="96">
        <v>2</v>
      </c>
      <c r="C1038" s="96" t="s">
        <v>585</v>
      </c>
      <c r="E1038" s="79" t="s">
        <v>529</v>
      </c>
      <c r="F1038" s="85">
        <v>0</v>
      </c>
      <c r="H1038" s="22">
        <v>0</v>
      </c>
      <c r="I1038" s="22">
        <v>0</v>
      </c>
      <c r="J1038" s="22">
        <v>0</v>
      </c>
      <c r="K1038" s="22">
        <v>0</v>
      </c>
      <c r="L1038" s="22">
        <v>0</v>
      </c>
      <c r="M1038" s="22">
        <v>0</v>
      </c>
      <c r="N1038" s="22">
        <v>0</v>
      </c>
      <c r="O1038" s="22">
        <v>0</v>
      </c>
      <c r="P1038" s="22">
        <v>0</v>
      </c>
      <c r="V1038" s="121">
        <v>0</v>
      </c>
      <c r="AM1038">
        <v>17</v>
      </c>
      <c r="AN1038" t="s">
        <v>529</v>
      </c>
      <c r="AQ1038" s="76">
        <v>0</v>
      </c>
      <c r="AR1038" s="76">
        <v>0</v>
      </c>
      <c r="AS1038" s="76">
        <v>0</v>
      </c>
      <c r="AT1038" s="76">
        <v>0</v>
      </c>
      <c r="AU1038" s="76">
        <v>0</v>
      </c>
      <c r="AV1038" s="76">
        <v>0</v>
      </c>
      <c r="AW1038" s="76">
        <v>0</v>
      </c>
      <c r="AX1038" s="76">
        <v>0</v>
      </c>
      <c r="AY1038" s="76">
        <v>0</v>
      </c>
      <c r="BE1038" t="s">
        <v>529</v>
      </c>
      <c r="BG1038" s="22">
        <v>0</v>
      </c>
      <c r="BH1038" s="22">
        <v>0</v>
      </c>
      <c r="BI1038" s="22">
        <v>0</v>
      </c>
      <c r="BJ1038" s="22">
        <v>0</v>
      </c>
      <c r="BK1038" s="22">
        <v>0</v>
      </c>
      <c r="BL1038" s="22">
        <v>0</v>
      </c>
      <c r="BM1038" s="22">
        <v>0</v>
      </c>
      <c r="BN1038" s="22">
        <v>0</v>
      </c>
      <c r="BO1038" s="22">
        <v>0</v>
      </c>
      <c r="BP1038" s="22">
        <v>0</v>
      </c>
    </row>
    <row r="1039" spans="1:68" x14ac:dyDescent="0.35">
      <c r="A1039" s="96">
        <v>18</v>
      </c>
      <c r="B1039" s="96">
        <v>2</v>
      </c>
      <c r="C1039" s="96" t="s">
        <v>584</v>
      </c>
      <c r="E1039" s="79" t="s">
        <v>529</v>
      </c>
      <c r="F1039" s="85">
        <v>0</v>
      </c>
      <c r="H1039" s="22">
        <v>0</v>
      </c>
      <c r="I1039" s="22">
        <v>0</v>
      </c>
      <c r="J1039" s="22">
        <v>0</v>
      </c>
      <c r="K1039" s="22">
        <v>0</v>
      </c>
      <c r="L1039" s="22">
        <v>0</v>
      </c>
      <c r="M1039" s="22">
        <v>0</v>
      </c>
      <c r="N1039" s="22">
        <v>0</v>
      </c>
      <c r="O1039" s="22">
        <v>0</v>
      </c>
      <c r="P1039" s="22">
        <v>0</v>
      </c>
      <c r="V1039" s="121">
        <v>0</v>
      </c>
      <c r="AM1039">
        <v>18</v>
      </c>
      <c r="AN1039" t="s">
        <v>529</v>
      </c>
      <c r="AQ1039" s="76">
        <v>0</v>
      </c>
      <c r="AR1039" s="76">
        <v>0</v>
      </c>
      <c r="AS1039" s="76">
        <v>0</v>
      </c>
      <c r="AT1039" s="76">
        <v>0</v>
      </c>
      <c r="AU1039" s="76">
        <v>0</v>
      </c>
      <c r="AV1039" s="76">
        <v>0</v>
      </c>
      <c r="AW1039" s="76">
        <v>0</v>
      </c>
      <c r="AX1039" s="76">
        <v>0</v>
      </c>
      <c r="AY1039" s="76">
        <v>0</v>
      </c>
      <c r="BE1039" t="s">
        <v>529</v>
      </c>
      <c r="BG1039" s="22">
        <v>0</v>
      </c>
      <c r="BH1039" s="22">
        <v>0</v>
      </c>
      <c r="BI1039" s="22">
        <v>0</v>
      </c>
      <c r="BJ1039" s="22">
        <v>0</v>
      </c>
      <c r="BK1039" s="22">
        <v>0</v>
      </c>
      <c r="BL1039" s="22">
        <v>0</v>
      </c>
      <c r="BM1039" s="22">
        <v>0</v>
      </c>
      <c r="BN1039" s="22">
        <v>0</v>
      </c>
      <c r="BO1039" s="22">
        <v>0</v>
      </c>
      <c r="BP1039" s="22">
        <v>0</v>
      </c>
    </row>
    <row r="1040" spans="1:68" x14ac:dyDescent="0.35">
      <c r="A1040" s="96">
        <v>19</v>
      </c>
      <c r="B1040" s="96">
        <v>2</v>
      </c>
      <c r="C1040" s="96" t="s">
        <v>585</v>
      </c>
      <c r="E1040" s="79" t="s">
        <v>529</v>
      </c>
      <c r="F1040" s="85">
        <v>0</v>
      </c>
      <c r="H1040" s="22">
        <v>0</v>
      </c>
      <c r="I1040" s="22">
        <v>0</v>
      </c>
      <c r="J1040" s="22">
        <v>0</v>
      </c>
      <c r="K1040" s="22">
        <v>0</v>
      </c>
      <c r="L1040" s="22">
        <v>0</v>
      </c>
      <c r="M1040" s="22">
        <v>0</v>
      </c>
      <c r="N1040" s="22">
        <v>0</v>
      </c>
      <c r="O1040" s="22">
        <v>0</v>
      </c>
      <c r="P1040" s="22">
        <v>0</v>
      </c>
      <c r="V1040" s="121">
        <v>0</v>
      </c>
      <c r="AM1040">
        <v>19</v>
      </c>
      <c r="AN1040" t="s">
        <v>529</v>
      </c>
      <c r="AQ1040" s="76">
        <v>0</v>
      </c>
      <c r="AR1040" s="76">
        <v>0</v>
      </c>
      <c r="AS1040" s="76">
        <v>0</v>
      </c>
      <c r="AT1040" s="76">
        <v>0</v>
      </c>
      <c r="AU1040" s="76">
        <v>0</v>
      </c>
      <c r="AV1040" s="76">
        <v>0</v>
      </c>
      <c r="AW1040" s="76">
        <v>0</v>
      </c>
      <c r="AX1040" s="76">
        <v>0</v>
      </c>
      <c r="AY1040" s="76">
        <v>0</v>
      </c>
      <c r="BE1040" t="s">
        <v>529</v>
      </c>
      <c r="BG1040" s="22">
        <v>0</v>
      </c>
      <c r="BH1040" s="22">
        <v>0</v>
      </c>
      <c r="BI1040" s="22">
        <v>0</v>
      </c>
      <c r="BJ1040" s="22">
        <v>0</v>
      </c>
      <c r="BK1040" s="22">
        <v>0</v>
      </c>
      <c r="BL1040" s="22">
        <v>0</v>
      </c>
      <c r="BM1040" s="22">
        <v>0</v>
      </c>
      <c r="BN1040" s="22">
        <v>0</v>
      </c>
      <c r="BO1040" s="22">
        <v>0</v>
      </c>
      <c r="BP1040" s="22">
        <v>0</v>
      </c>
    </row>
    <row r="1041" spans="1:68" x14ac:dyDescent="0.35">
      <c r="A1041" s="96">
        <v>20</v>
      </c>
      <c r="B1041" s="96">
        <v>2</v>
      </c>
      <c r="C1041" s="96" t="s">
        <v>585</v>
      </c>
      <c r="E1041" s="79" t="s">
        <v>529</v>
      </c>
      <c r="F1041" s="85">
        <v>0</v>
      </c>
      <c r="H1041" s="22">
        <v>0</v>
      </c>
      <c r="I1041" s="22">
        <v>0</v>
      </c>
      <c r="J1041" s="22">
        <v>0</v>
      </c>
      <c r="K1041" s="22">
        <v>0</v>
      </c>
      <c r="L1041" s="22">
        <v>0</v>
      </c>
      <c r="M1041" s="22">
        <v>0</v>
      </c>
      <c r="N1041" s="22">
        <v>0</v>
      </c>
      <c r="O1041" s="22">
        <v>0</v>
      </c>
      <c r="P1041" s="22">
        <v>0</v>
      </c>
      <c r="V1041" s="121">
        <v>0</v>
      </c>
      <c r="AM1041">
        <v>20</v>
      </c>
      <c r="AN1041" t="s">
        <v>529</v>
      </c>
      <c r="AQ1041" s="76">
        <v>0</v>
      </c>
      <c r="AR1041" s="76">
        <v>0</v>
      </c>
      <c r="AS1041" s="76">
        <v>0</v>
      </c>
      <c r="AT1041" s="76">
        <v>0</v>
      </c>
      <c r="AU1041" s="76">
        <v>0</v>
      </c>
      <c r="AV1041" s="76">
        <v>0</v>
      </c>
      <c r="AW1041" s="76">
        <v>0</v>
      </c>
      <c r="AX1041" s="76">
        <v>0</v>
      </c>
      <c r="AY1041" s="76">
        <v>0</v>
      </c>
      <c r="BE1041" t="s">
        <v>529</v>
      </c>
      <c r="BG1041" s="22">
        <v>0</v>
      </c>
      <c r="BH1041" s="22">
        <v>0</v>
      </c>
      <c r="BI1041" s="22">
        <v>0</v>
      </c>
      <c r="BJ1041" s="22">
        <v>0</v>
      </c>
      <c r="BK1041" s="22">
        <v>0</v>
      </c>
      <c r="BL1041" s="22">
        <v>0</v>
      </c>
      <c r="BM1041" s="22">
        <v>0</v>
      </c>
      <c r="BN1041" s="22">
        <v>0</v>
      </c>
      <c r="BO1041" s="22">
        <v>0</v>
      </c>
      <c r="BP1041" s="22">
        <v>0</v>
      </c>
    </row>
    <row r="1042" spans="1:68" x14ac:dyDescent="0.35">
      <c r="A1042" s="96">
        <v>21</v>
      </c>
      <c r="B1042" s="96">
        <v>2</v>
      </c>
      <c r="C1042" s="96" t="s">
        <v>234</v>
      </c>
      <c r="E1042" s="79" t="s">
        <v>529</v>
      </c>
      <c r="F1042" s="85">
        <v>0</v>
      </c>
      <c r="H1042" s="22">
        <v>0</v>
      </c>
      <c r="I1042" s="22">
        <v>0</v>
      </c>
      <c r="J1042" s="22">
        <v>0</v>
      </c>
      <c r="K1042" s="22">
        <v>0</v>
      </c>
      <c r="L1042" s="22">
        <v>0</v>
      </c>
      <c r="M1042" s="22">
        <v>0</v>
      </c>
      <c r="N1042" s="22">
        <v>0</v>
      </c>
      <c r="O1042" s="22">
        <v>0</v>
      </c>
      <c r="P1042" s="22">
        <v>0</v>
      </c>
      <c r="V1042" s="121">
        <v>0</v>
      </c>
      <c r="AM1042">
        <v>21</v>
      </c>
      <c r="AN1042" t="s">
        <v>529</v>
      </c>
      <c r="AQ1042" s="76">
        <v>0</v>
      </c>
      <c r="AR1042" s="76">
        <v>0</v>
      </c>
      <c r="AS1042" s="76">
        <v>0</v>
      </c>
      <c r="AT1042" s="76">
        <v>0</v>
      </c>
      <c r="AU1042" s="76">
        <v>0</v>
      </c>
      <c r="AV1042" s="76">
        <v>0</v>
      </c>
      <c r="AW1042" s="76">
        <v>0</v>
      </c>
      <c r="AX1042" s="76">
        <v>0</v>
      </c>
      <c r="AY1042" s="76">
        <v>0</v>
      </c>
      <c r="BE1042" t="s">
        <v>529</v>
      </c>
      <c r="BG1042" s="22">
        <v>0</v>
      </c>
      <c r="BH1042" s="22">
        <v>0</v>
      </c>
      <c r="BI1042" s="22">
        <v>0</v>
      </c>
      <c r="BJ1042" s="22">
        <v>0</v>
      </c>
      <c r="BK1042" s="22">
        <v>0</v>
      </c>
      <c r="BL1042" s="22">
        <v>0</v>
      </c>
      <c r="BM1042" s="22">
        <v>0</v>
      </c>
      <c r="BN1042" s="22">
        <v>0</v>
      </c>
      <c r="BO1042" s="22">
        <v>0</v>
      </c>
      <c r="BP1042" s="22">
        <v>0</v>
      </c>
    </row>
    <row r="1043" spans="1:68" x14ac:dyDescent="0.35">
      <c r="A1043" s="96">
        <v>22</v>
      </c>
      <c r="B1043" s="96">
        <v>2</v>
      </c>
      <c r="C1043" s="96" t="s">
        <v>529</v>
      </c>
      <c r="E1043" s="79" t="s">
        <v>529</v>
      </c>
      <c r="F1043" s="85">
        <v>120</v>
      </c>
      <c r="H1043" s="22">
        <v>0</v>
      </c>
      <c r="I1043" s="22">
        <v>120</v>
      </c>
      <c r="J1043" s="22">
        <v>120</v>
      </c>
      <c r="K1043" s="22">
        <v>120</v>
      </c>
      <c r="L1043" s="22">
        <v>120</v>
      </c>
      <c r="M1043" s="22">
        <v>120</v>
      </c>
      <c r="N1043" s="22">
        <v>120</v>
      </c>
      <c r="O1043" s="22">
        <v>120</v>
      </c>
      <c r="P1043" s="22">
        <v>120</v>
      </c>
      <c r="V1043" s="121">
        <v>0</v>
      </c>
      <c r="AM1043">
        <v>22</v>
      </c>
      <c r="AN1043" t="s">
        <v>529</v>
      </c>
      <c r="AQ1043" s="76">
        <v>0</v>
      </c>
      <c r="AR1043" s="76">
        <v>120</v>
      </c>
      <c r="AS1043" s="76">
        <v>120</v>
      </c>
      <c r="AT1043" s="76">
        <v>120</v>
      </c>
      <c r="AU1043" s="76">
        <v>120</v>
      </c>
      <c r="AV1043" s="76">
        <v>120</v>
      </c>
      <c r="AW1043" s="76">
        <v>120</v>
      </c>
      <c r="AX1043" s="76">
        <v>120</v>
      </c>
      <c r="AY1043" s="76">
        <v>120</v>
      </c>
      <c r="BE1043" t="s">
        <v>529</v>
      </c>
      <c r="BG1043" s="22">
        <v>0</v>
      </c>
      <c r="BH1043" s="22">
        <v>0</v>
      </c>
      <c r="BI1043" s="22">
        <v>120</v>
      </c>
      <c r="BJ1043" s="22">
        <v>120</v>
      </c>
      <c r="BK1043" s="22">
        <v>120</v>
      </c>
      <c r="BL1043" s="22">
        <v>120</v>
      </c>
      <c r="BM1043" s="22">
        <v>120</v>
      </c>
      <c r="BN1043" s="22">
        <v>120</v>
      </c>
      <c r="BO1043" s="22">
        <v>120</v>
      </c>
      <c r="BP1043" s="22">
        <v>120</v>
      </c>
    </row>
    <row r="1044" spans="1:68" x14ac:dyDescent="0.35">
      <c r="A1044" s="96">
        <v>23</v>
      </c>
      <c r="B1044" s="96">
        <v>2</v>
      </c>
      <c r="C1044" s="96" t="s">
        <v>234</v>
      </c>
      <c r="E1044" s="79" t="s">
        <v>529</v>
      </c>
      <c r="F1044" s="85">
        <v>0</v>
      </c>
      <c r="H1044" s="22">
        <v>0</v>
      </c>
      <c r="I1044" s="22">
        <v>0</v>
      </c>
      <c r="J1044" s="22">
        <v>0</v>
      </c>
      <c r="K1044" s="22">
        <v>0</v>
      </c>
      <c r="L1044" s="22">
        <v>0</v>
      </c>
      <c r="M1044" s="22">
        <v>0</v>
      </c>
      <c r="N1044" s="22">
        <v>0</v>
      </c>
      <c r="O1044" s="22">
        <v>0</v>
      </c>
      <c r="P1044" s="22">
        <v>0</v>
      </c>
      <c r="V1044" s="121">
        <v>0</v>
      </c>
      <c r="AM1044">
        <v>23</v>
      </c>
      <c r="AN1044" t="s">
        <v>529</v>
      </c>
      <c r="AQ1044" s="76">
        <v>0</v>
      </c>
      <c r="AR1044" s="76">
        <v>0</v>
      </c>
      <c r="AS1044" s="76">
        <v>0</v>
      </c>
      <c r="AT1044" s="76">
        <v>0</v>
      </c>
      <c r="AU1044" s="76">
        <v>0</v>
      </c>
      <c r="AV1044" s="76">
        <v>0</v>
      </c>
      <c r="AW1044" s="76">
        <v>0</v>
      </c>
      <c r="AX1044" s="76">
        <v>0</v>
      </c>
      <c r="AY1044" s="76">
        <v>0</v>
      </c>
      <c r="BE1044" t="s">
        <v>529</v>
      </c>
      <c r="BG1044" s="22">
        <v>0</v>
      </c>
      <c r="BH1044" s="22">
        <v>0</v>
      </c>
      <c r="BI1044" s="22">
        <v>0</v>
      </c>
      <c r="BJ1044" s="22">
        <v>0</v>
      </c>
      <c r="BK1044" s="22">
        <v>0</v>
      </c>
      <c r="BL1044" s="22">
        <v>0</v>
      </c>
      <c r="BM1044" s="22">
        <v>0</v>
      </c>
      <c r="BN1044" s="22">
        <v>0</v>
      </c>
      <c r="BO1044" s="22">
        <v>0</v>
      </c>
      <c r="BP1044" s="22">
        <v>0</v>
      </c>
    </row>
    <row r="1045" spans="1:68" x14ac:dyDescent="0.35">
      <c r="A1045" s="96">
        <v>24</v>
      </c>
      <c r="B1045" s="96">
        <v>2</v>
      </c>
      <c r="C1045" s="96" t="s">
        <v>234</v>
      </c>
      <c r="E1045" s="79" t="s">
        <v>529</v>
      </c>
      <c r="F1045" s="85">
        <v>0</v>
      </c>
      <c r="H1045" s="22">
        <v>0</v>
      </c>
      <c r="I1045" s="22">
        <v>0</v>
      </c>
      <c r="J1045" s="22">
        <v>0</v>
      </c>
      <c r="K1045" s="22">
        <v>0</v>
      </c>
      <c r="L1045" s="22">
        <v>0</v>
      </c>
      <c r="M1045" s="22">
        <v>0</v>
      </c>
      <c r="N1045" s="22">
        <v>0</v>
      </c>
      <c r="O1045" s="22">
        <v>0</v>
      </c>
      <c r="P1045" s="22">
        <v>0</v>
      </c>
      <c r="V1045" s="121">
        <v>0</v>
      </c>
      <c r="AM1045">
        <v>24</v>
      </c>
      <c r="AN1045" t="s">
        <v>529</v>
      </c>
      <c r="AQ1045" s="76">
        <v>0</v>
      </c>
      <c r="AR1045" s="76">
        <v>0</v>
      </c>
      <c r="AS1045" s="76">
        <v>0</v>
      </c>
      <c r="AT1045" s="76">
        <v>0</v>
      </c>
      <c r="AU1045" s="76">
        <v>0</v>
      </c>
      <c r="AV1045" s="76">
        <v>0</v>
      </c>
      <c r="AW1045" s="76">
        <v>0</v>
      </c>
      <c r="AX1045" s="76">
        <v>0</v>
      </c>
      <c r="AY1045" s="76">
        <v>0</v>
      </c>
      <c r="BE1045" t="s">
        <v>529</v>
      </c>
      <c r="BG1045" s="22">
        <v>0</v>
      </c>
      <c r="BH1045" s="22">
        <v>0</v>
      </c>
      <c r="BI1045" s="22">
        <v>0</v>
      </c>
      <c r="BJ1045" s="22">
        <v>0</v>
      </c>
      <c r="BK1045" s="22">
        <v>0</v>
      </c>
      <c r="BL1045" s="22">
        <v>0</v>
      </c>
      <c r="BM1045" s="22">
        <v>0</v>
      </c>
      <c r="BN1045" s="22">
        <v>0</v>
      </c>
      <c r="BO1045" s="22">
        <v>0</v>
      </c>
      <c r="BP1045" s="22">
        <v>0</v>
      </c>
    </row>
    <row r="1046" spans="1:68" x14ac:dyDescent="0.35">
      <c r="A1046" s="96">
        <v>25</v>
      </c>
      <c r="B1046" s="96">
        <v>2</v>
      </c>
      <c r="C1046" s="96" t="s">
        <v>235</v>
      </c>
      <c r="E1046" s="79" t="s">
        <v>529</v>
      </c>
      <c r="F1046" s="85">
        <v>0</v>
      </c>
      <c r="H1046" s="22">
        <v>0</v>
      </c>
      <c r="I1046" s="22">
        <v>0</v>
      </c>
      <c r="J1046" s="22">
        <v>0</v>
      </c>
      <c r="K1046" s="22">
        <v>0</v>
      </c>
      <c r="L1046" s="22">
        <v>0</v>
      </c>
      <c r="M1046" s="22">
        <v>0</v>
      </c>
      <c r="N1046" s="22">
        <v>0</v>
      </c>
      <c r="O1046" s="22">
        <v>0</v>
      </c>
      <c r="P1046" s="22">
        <v>0</v>
      </c>
      <c r="V1046" s="121">
        <v>0</v>
      </c>
      <c r="AM1046">
        <v>25</v>
      </c>
      <c r="AN1046" t="s">
        <v>529</v>
      </c>
      <c r="AQ1046" s="76">
        <v>0</v>
      </c>
      <c r="AR1046" s="76">
        <v>0</v>
      </c>
      <c r="AS1046" s="76">
        <v>0</v>
      </c>
      <c r="AT1046" s="76">
        <v>0</v>
      </c>
      <c r="AU1046" s="76">
        <v>0</v>
      </c>
      <c r="AV1046" s="76">
        <v>0</v>
      </c>
      <c r="AW1046" s="76">
        <v>0</v>
      </c>
      <c r="AX1046" s="76">
        <v>0</v>
      </c>
      <c r="AY1046" s="76">
        <v>0</v>
      </c>
      <c r="BE1046" t="s">
        <v>529</v>
      </c>
      <c r="BG1046" s="22">
        <v>0</v>
      </c>
      <c r="BH1046" s="22">
        <v>0</v>
      </c>
      <c r="BI1046" s="22">
        <v>0</v>
      </c>
      <c r="BJ1046" s="22">
        <v>0</v>
      </c>
      <c r="BK1046" s="22">
        <v>0</v>
      </c>
      <c r="BL1046" s="22">
        <v>0</v>
      </c>
      <c r="BM1046" s="22">
        <v>0</v>
      </c>
      <c r="BN1046" s="22">
        <v>0</v>
      </c>
      <c r="BO1046" s="22">
        <v>0</v>
      </c>
      <c r="BP1046" s="22">
        <v>0</v>
      </c>
    </row>
    <row r="1047" spans="1:68" x14ac:dyDescent="0.35">
      <c r="A1047" s="96">
        <v>26</v>
      </c>
      <c r="B1047" s="96">
        <v>2</v>
      </c>
      <c r="C1047" s="96" t="s">
        <v>235</v>
      </c>
      <c r="E1047" s="79" t="s">
        <v>529</v>
      </c>
      <c r="F1047" s="85">
        <v>0</v>
      </c>
      <c r="H1047" s="22">
        <v>0</v>
      </c>
      <c r="I1047" s="22">
        <v>0</v>
      </c>
      <c r="J1047" s="22">
        <v>0</v>
      </c>
      <c r="K1047" s="22">
        <v>0</v>
      </c>
      <c r="L1047" s="22">
        <v>0</v>
      </c>
      <c r="M1047" s="22">
        <v>0</v>
      </c>
      <c r="N1047" s="22">
        <v>0</v>
      </c>
      <c r="O1047" s="22">
        <v>0</v>
      </c>
      <c r="P1047" s="22">
        <v>0</v>
      </c>
      <c r="V1047" s="121">
        <v>0</v>
      </c>
      <c r="AM1047">
        <v>26</v>
      </c>
      <c r="AN1047" t="s">
        <v>529</v>
      </c>
      <c r="AQ1047" s="76">
        <v>0</v>
      </c>
      <c r="AR1047" s="76">
        <v>0</v>
      </c>
      <c r="AS1047" s="76">
        <v>0</v>
      </c>
      <c r="AT1047" s="76">
        <v>0</v>
      </c>
      <c r="AU1047" s="76">
        <v>0</v>
      </c>
      <c r="AV1047" s="76">
        <v>0</v>
      </c>
      <c r="AW1047" s="76">
        <v>0</v>
      </c>
      <c r="AX1047" s="76">
        <v>0</v>
      </c>
      <c r="AY1047" s="76">
        <v>0</v>
      </c>
      <c r="BE1047" t="s">
        <v>529</v>
      </c>
      <c r="BG1047" s="22">
        <v>0</v>
      </c>
      <c r="BH1047" s="22">
        <v>0</v>
      </c>
      <c r="BI1047" s="22">
        <v>0</v>
      </c>
      <c r="BJ1047" s="22">
        <v>0</v>
      </c>
      <c r="BK1047" s="22">
        <v>0</v>
      </c>
      <c r="BL1047" s="22">
        <v>0</v>
      </c>
      <c r="BM1047" s="22">
        <v>0</v>
      </c>
      <c r="BN1047" s="22">
        <v>0</v>
      </c>
      <c r="BO1047" s="22">
        <v>0</v>
      </c>
      <c r="BP1047" s="22">
        <v>0</v>
      </c>
    </row>
    <row r="1048" spans="1:68" x14ac:dyDescent="0.35">
      <c r="A1048" s="96">
        <v>27</v>
      </c>
      <c r="B1048" s="96">
        <v>2</v>
      </c>
      <c r="C1048" s="96" t="s">
        <v>251</v>
      </c>
      <c r="E1048" s="79" t="s">
        <v>529</v>
      </c>
      <c r="F1048" s="85">
        <v>0</v>
      </c>
      <c r="H1048" s="22">
        <v>0</v>
      </c>
      <c r="I1048" s="22">
        <v>0</v>
      </c>
      <c r="J1048" s="22">
        <v>0</v>
      </c>
      <c r="K1048" s="22">
        <v>0</v>
      </c>
      <c r="L1048" s="22">
        <v>0</v>
      </c>
      <c r="M1048" s="22">
        <v>0</v>
      </c>
      <c r="N1048" s="22">
        <v>0</v>
      </c>
      <c r="O1048" s="22">
        <v>0</v>
      </c>
      <c r="P1048" s="22">
        <v>0</v>
      </c>
      <c r="V1048" s="121">
        <v>0</v>
      </c>
      <c r="AM1048">
        <v>27</v>
      </c>
      <c r="AN1048" t="s">
        <v>529</v>
      </c>
      <c r="AQ1048" s="76">
        <v>0</v>
      </c>
      <c r="AR1048" s="76">
        <v>0</v>
      </c>
      <c r="AS1048" s="76">
        <v>0</v>
      </c>
      <c r="AT1048" s="76">
        <v>0</v>
      </c>
      <c r="AU1048" s="76">
        <v>0</v>
      </c>
      <c r="AV1048" s="76">
        <v>0</v>
      </c>
      <c r="AW1048" s="76">
        <v>0</v>
      </c>
      <c r="AX1048" s="76">
        <v>0</v>
      </c>
      <c r="AY1048" s="76">
        <v>0</v>
      </c>
      <c r="BE1048" t="s">
        <v>529</v>
      </c>
      <c r="BG1048" s="22">
        <v>0</v>
      </c>
      <c r="BH1048" s="22">
        <v>0</v>
      </c>
      <c r="BI1048" s="22">
        <v>0</v>
      </c>
      <c r="BJ1048" s="22">
        <v>0</v>
      </c>
      <c r="BK1048" s="22">
        <v>0</v>
      </c>
      <c r="BL1048" s="22">
        <v>0</v>
      </c>
      <c r="BM1048" s="22">
        <v>0</v>
      </c>
      <c r="BN1048" s="22">
        <v>0</v>
      </c>
      <c r="BO1048" s="22">
        <v>0</v>
      </c>
      <c r="BP1048" s="22">
        <v>0</v>
      </c>
    </row>
    <row r="1049" spans="1:68" x14ac:dyDescent="0.35">
      <c r="A1049" s="96">
        <v>28</v>
      </c>
      <c r="B1049" s="96">
        <v>2</v>
      </c>
      <c r="C1049" s="96" t="s">
        <v>234</v>
      </c>
      <c r="E1049" s="79" t="s">
        <v>529</v>
      </c>
      <c r="F1049" s="85">
        <v>0</v>
      </c>
      <c r="H1049" s="22">
        <v>0</v>
      </c>
      <c r="I1049" s="22">
        <v>0</v>
      </c>
      <c r="J1049" s="22">
        <v>0</v>
      </c>
      <c r="K1049" s="22">
        <v>0</v>
      </c>
      <c r="L1049" s="22">
        <v>0</v>
      </c>
      <c r="M1049" s="22">
        <v>0</v>
      </c>
      <c r="N1049" s="22">
        <v>0</v>
      </c>
      <c r="O1049" s="22">
        <v>0</v>
      </c>
      <c r="P1049" s="22">
        <v>0</v>
      </c>
      <c r="V1049" s="121">
        <v>0</v>
      </c>
      <c r="AM1049">
        <v>28</v>
      </c>
      <c r="AN1049" t="s">
        <v>529</v>
      </c>
      <c r="AQ1049" s="76">
        <v>0</v>
      </c>
      <c r="AR1049" s="76">
        <v>0</v>
      </c>
      <c r="AS1049" s="76">
        <v>0</v>
      </c>
      <c r="AT1049" s="76">
        <v>0</v>
      </c>
      <c r="AU1049" s="76">
        <v>0</v>
      </c>
      <c r="AV1049" s="76">
        <v>0</v>
      </c>
      <c r="AW1049" s="76">
        <v>0</v>
      </c>
      <c r="AX1049" s="76">
        <v>0</v>
      </c>
      <c r="AY1049" s="76">
        <v>0</v>
      </c>
      <c r="BE1049" t="s">
        <v>529</v>
      </c>
      <c r="BG1049" s="22">
        <v>0</v>
      </c>
      <c r="BH1049" s="22">
        <v>0</v>
      </c>
      <c r="BI1049" s="22">
        <v>0</v>
      </c>
      <c r="BJ1049" s="22">
        <v>0</v>
      </c>
      <c r="BK1049" s="22">
        <v>0</v>
      </c>
      <c r="BL1049" s="22">
        <v>0</v>
      </c>
      <c r="BM1049" s="22">
        <v>0</v>
      </c>
      <c r="BN1049" s="22">
        <v>0</v>
      </c>
      <c r="BO1049" s="22">
        <v>0</v>
      </c>
      <c r="BP1049" s="22">
        <v>0</v>
      </c>
    </row>
    <row r="1050" spans="1:68" x14ac:dyDescent="0.35">
      <c r="A1050" s="96">
        <v>29</v>
      </c>
      <c r="B1050" s="96">
        <v>2</v>
      </c>
      <c r="C1050" s="96" t="s">
        <v>251</v>
      </c>
      <c r="E1050" s="79" t="s">
        <v>529</v>
      </c>
      <c r="F1050" s="85">
        <v>0</v>
      </c>
      <c r="H1050" s="22">
        <v>0</v>
      </c>
      <c r="I1050" s="22">
        <v>0</v>
      </c>
      <c r="J1050" s="22">
        <v>0</v>
      </c>
      <c r="K1050" s="22">
        <v>0</v>
      </c>
      <c r="L1050" s="22">
        <v>0</v>
      </c>
      <c r="M1050" s="22">
        <v>0</v>
      </c>
      <c r="N1050" s="22">
        <v>0</v>
      </c>
      <c r="O1050" s="22">
        <v>0</v>
      </c>
      <c r="P1050" s="22">
        <v>0</v>
      </c>
      <c r="V1050" s="121">
        <v>0</v>
      </c>
      <c r="AM1050">
        <v>29</v>
      </c>
      <c r="AN1050" t="s">
        <v>529</v>
      </c>
      <c r="AQ1050" s="76">
        <v>0</v>
      </c>
      <c r="AR1050" s="76">
        <v>0</v>
      </c>
      <c r="AS1050" s="76">
        <v>0</v>
      </c>
      <c r="AT1050" s="76">
        <v>0</v>
      </c>
      <c r="AU1050" s="76">
        <v>0</v>
      </c>
      <c r="AV1050" s="76">
        <v>0</v>
      </c>
      <c r="AW1050" s="76">
        <v>0</v>
      </c>
      <c r="AX1050" s="76">
        <v>0</v>
      </c>
      <c r="AY1050" s="76">
        <v>0</v>
      </c>
      <c r="BE1050" t="s">
        <v>529</v>
      </c>
      <c r="BG1050" s="22">
        <v>0</v>
      </c>
      <c r="BH1050" s="22">
        <v>0</v>
      </c>
      <c r="BI1050" s="22">
        <v>0</v>
      </c>
      <c r="BJ1050" s="22">
        <v>0</v>
      </c>
      <c r="BK1050" s="22">
        <v>0</v>
      </c>
      <c r="BL1050" s="22">
        <v>0</v>
      </c>
      <c r="BM1050" s="22">
        <v>0</v>
      </c>
      <c r="BN1050" s="22">
        <v>0</v>
      </c>
      <c r="BO1050" s="22">
        <v>0</v>
      </c>
      <c r="BP1050" s="22">
        <v>0</v>
      </c>
    </row>
    <row r="1051" spans="1:68" x14ac:dyDescent="0.35">
      <c r="A1051" s="96">
        <v>30</v>
      </c>
      <c r="B1051" s="96">
        <v>2</v>
      </c>
      <c r="C1051" s="96" t="s">
        <v>234</v>
      </c>
      <c r="E1051" s="79" t="s">
        <v>529</v>
      </c>
      <c r="F1051" s="85">
        <v>0</v>
      </c>
      <c r="H1051" s="22">
        <v>0</v>
      </c>
      <c r="I1051" s="22">
        <v>0</v>
      </c>
      <c r="J1051" s="22">
        <v>0</v>
      </c>
      <c r="K1051" s="22">
        <v>0</v>
      </c>
      <c r="L1051" s="22">
        <v>0</v>
      </c>
      <c r="M1051" s="22">
        <v>0</v>
      </c>
      <c r="N1051" s="22">
        <v>0</v>
      </c>
      <c r="O1051" s="22">
        <v>0</v>
      </c>
      <c r="P1051" s="22">
        <v>0</v>
      </c>
      <c r="V1051" s="121">
        <v>0</v>
      </c>
      <c r="AM1051">
        <v>30</v>
      </c>
      <c r="AN1051" t="s">
        <v>529</v>
      </c>
      <c r="AQ1051" s="76">
        <v>0</v>
      </c>
      <c r="AR1051" s="76">
        <v>0</v>
      </c>
      <c r="AS1051" s="76">
        <v>0</v>
      </c>
      <c r="AT1051" s="76">
        <v>0</v>
      </c>
      <c r="AU1051" s="76">
        <v>0</v>
      </c>
      <c r="AV1051" s="76">
        <v>0</v>
      </c>
      <c r="AW1051" s="76">
        <v>0</v>
      </c>
      <c r="AX1051" s="76">
        <v>0</v>
      </c>
      <c r="AY1051" s="76">
        <v>0</v>
      </c>
      <c r="BE1051" t="s">
        <v>529</v>
      </c>
      <c r="BG1051" s="22">
        <v>0</v>
      </c>
      <c r="BH1051" s="22">
        <v>0</v>
      </c>
      <c r="BI1051" s="22">
        <v>0</v>
      </c>
      <c r="BJ1051" s="22">
        <v>0</v>
      </c>
      <c r="BK1051" s="22">
        <v>0</v>
      </c>
      <c r="BL1051" s="22">
        <v>0</v>
      </c>
      <c r="BM1051" s="22">
        <v>0</v>
      </c>
      <c r="BN1051" s="22">
        <v>0</v>
      </c>
      <c r="BO1051" s="22">
        <v>0</v>
      </c>
      <c r="BP1051" s="22">
        <v>0</v>
      </c>
    </row>
    <row r="1052" spans="1:68" x14ac:dyDescent="0.35">
      <c r="A1052" s="96">
        <v>31</v>
      </c>
      <c r="B1052" s="96">
        <v>3</v>
      </c>
      <c r="C1052" s="96" t="s">
        <v>585</v>
      </c>
      <c r="E1052" s="79" t="s">
        <v>529</v>
      </c>
      <c r="F1052" s="85">
        <v>0</v>
      </c>
      <c r="H1052" s="22">
        <v>0</v>
      </c>
      <c r="I1052" s="22">
        <v>0</v>
      </c>
      <c r="J1052" s="22">
        <v>0</v>
      </c>
      <c r="K1052" s="22">
        <v>0</v>
      </c>
      <c r="L1052" s="22">
        <v>0</v>
      </c>
      <c r="M1052" s="22">
        <v>0</v>
      </c>
      <c r="N1052" s="22">
        <v>0</v>
      </c>
      <c r="O1052" s="22">
        <v>0</v>
      </c>
      <c r="P1052" s="22">
        <v>0</v>
      </c>
      <c r="V1052" s="121">
        <v>0</v>
      </c>
      <c r="AM1052">
        <v>31</v>
      </c>
      <c r="AN1052" t="s">
        <v>529</v>
      </c>
      <c r="AQ1052" s="76">
        <v>0</v>
      </c>
      <c r="AR1052" s="76">
        <v>0</v>
      </c>
      <c r="AS1052" s="76">
        <v>0</v>
      </c>
      <c r="AT1052" s="76">
        <v>0</v>
      </c>
      <c r="AU1052" s="76">
        <v>0</v>
      </c>
      <c r="AV1052" s="76">
        <v>0</v>
      </c>
      <c r="AW1052" s="76">
        <v>0</v>
      </c>
      <c r="AX1052" s="76">
        <v>0</v>
      </c>
      <c r="AY1052" s="76">
        <v>0</v>
      </c>
      <c r="BE1052" t="s">
        <v>529</v>
      </c>
      <c r="BG1052" s="22">
        <v>0</v>
      </c>
      <c r="BH1052" s="22">
        <v>0</v>
      </c>
      <c r="BI1052" s="22">
        <v>0</v>
      </c>
      <c r="BJ1052" s="22">
        <v>0</v>
      </c>
      <c r="BK1052" s="22">
        <v>0</v>
      </c>
      <c r="BL1052" s="22">
        <v>0</v>
      </c>
      <c r="BM1052" s="22">
        <v>0</v>
      </c>
      <c r="BN1052" s="22">
        <v>0</v>
      </c>
      <c r="BO1052" s="22">
        <v>0</v>
      </c>
      <c r="BP1052" s="22">
        <v>0</v>
      </c>
    </row>
    <row r="1053" spans="1:68" x14ac:dyDescent="0.35">
      <c r="A1053" s="96">
        <v>32</v>
      </c>
      <c r="B1053" s="96">
        <v>3</v>
      </c>
      <c r="C1053" s="96" t="s">
        <v>585</v>
      </c>
      <c r="E1053" s="79" t="s">
        <v>529</v>
      </c>
      <c r="F1053" s="85">
        <v>0</v>
      </c>
      <c r="H1053" s="22">
        <v>0</v>
      </c>
      <c r="I1053" s="22">
        <v>0</v>
      </c>
      <c r="J1053" s="22">
        <v>0</v>
      </c>
      <c r="K1053" s="22">
        <v>0</v>
      </c>
      <c r="L1053" s="22">
        <v>0</v>
      </c>
      <c r="M1053" s="22">
        <v>0</v>
      </c>
      <c r="N1053" s="22">
        <v>0</v>
      </c>
      <c r="O1053" s="22">
        <v>0</v>
      </c>
      <c r="P1053" s="22">
        <v>0</v>
      </c>
      <c r="V1053" s="121">
        <v>0</v>
      </c>
      <c r="AM1053">
        <v>32</v>
      </c>
      <c r="AN1053" t="s">
        <v>529</v>
      </c>
      <c r="AQ1053" s="76">
        <v>0</v>
      </c>
      <c r="AR1053" s="76">
        <v>0</v>
      </c>
      <c r="AS1053" s="76">
        <v>0</v>
      </c>
      <c r="AT1053" s="76">
        <v>0</v>
      </c>
      <c r="AU1053" s="76">
        <v>0</v>
      </c>
      <c r="AV1053" s="76">
        <v>0</v>
      </c>
      <c r="AW1053" s="76">
        <v>0</v>
      </c>
      <c r="AX1053" s="76">
        <v>0</v>
      </c>
      <c r="AY1053" s="76">
        <v>0</v>
      </c>
      <c r="BE1053" t="s">
        <v>529</v>
      </c>
      <c r="BG1053" s="22">
        <v>0</v>
      </c>
      <c r="BH1053" s="22">
        <v>0</v>
      </c>
      <c r="BI1053" s="22">
        <v>0</v>
      </c>
      <c r="BJ1053" s="22">
        <v>0</v>
      </c>
      <c r="BK1053" s="22">
        <v>0</v>
      </c>
      <c r="BL1053" s="22">
        <v>0</v>
      </c>
      <c r="BM1053" s="22">
        <v>0</v>
      </c>
      <c r="BN1053" s="22">
        <v>0</v>
      </c>
      <c r="BO1053" s="22">
        <v>0</v>
      </c>
      <c r="BP1053" s="22">
        <v>0</v>
      </c>
    </row>
    <row r="1054" spans="1:68" x14ac:dyDescent="0.35">
      <c r="A1054" s="96">
        <v>33</v>
      </c>
      <c r="B1054" s="96">
        <v>3</v>
      </c>
      <c r="C1054" s="96" t="s">
        <v>584</v>
      </c>
      <c r="E1054" s="79" t="s">
        <v>529</v>
      </c>
      <c r="F1054" s="85">
        <v>0</v>
      </c>
      <c r="H1054" s="22">
        <v>0</v>
      </c>
      <c r="I1054" s="22">
        <v>0</v>
      </c>
      <c r="J1054" s="22">
        <v>0</v>
      </c>
      <c r="K1054" s="22">
        <v>0</v>
      </c>
      <c r="L1054" s="22">
        <v>0</v>
      </c>
      <c r="M1054" s="22">
        <v>0</v>
      </c>
      <c r="N1054" s="22">
        <v>0</v>
      </c>
      <c r="O1054" s="22">
        <v>0</v>
      </c>
      <c r="P1054" s="22">
        <v>0</v>
      </c>
      <c r="V1054" s="121">
        <v>0</v>
      </c>
      <c r="AM1054">
        <v>33</v>
      </c>
      <c r="AN1054" t="s">
        <v>529</v>
      </c>
      <c r="AQ1054" s="76">
        <v>0</v>
      </c>
      <c r="AR1054" s="76">
        <v>0</v>
      </c>
      <c r="AS1054" s="76">
        <v>0</v>
      </c>
      <c r="AT1054" s="76">
        <v>0</v>
      </c>
      <c r="AU1054" s="76">
        <v>0</v>
      </c>
      <c r="AV1054" s="76">
        <v>0</v>
      </c>
      <c r="AW1054" s="76">
        <v>0</v>
      </c>
      <c r="AX1054" s="76">
        <v>0</v>
      </c>
      <c r="AY1054" s="76">
        <v>0</v>
      </c>
      <c r="BE1054" t="s">
        <v>529</v>
      </c>
      <c r="BG1054" s="22">
        <v>0</v>
      </c>
      <c r="BH1054" s="22">
        <v>0</v>
      </c>
      <c r="BI1054" s="22">
        <v>0</v>
      </c>
      <c r="BJ1054" s="22">
        <v>0</v>
      </c>
      <c r="BK1054" s="22">
        <v>0</v>
      </c>
      <c r="BL1054" s="22">
        <v>0</v>
      </c>
      <c r="BM1054" s="22">
        <v>0</v>
      </c>
      <c r="BN1054" s="22">
        <v>0</v>
      </c>
      <c r="BO1054" s="22">
        <v>0</v>
      </c>
      <c r="BP1054" s="22">
        <v>0</v>
      </c>
    </row>
    <row r="1055" spans="1:68" x14ac:dyDescent="0.35">
      <c r="A1055" s="96">
        <v>34</v>
      </c>
      <c r="B1055" s="96">
        <v>3</v>
      </c>
      <c r="C1055" s="96" t="s">
        <v>585</v>
      </c>
      <c r="E1055" s="79" t="s">
        <v>529</v>
      </c>
      <c r="F1055" s="85">
        <v>0</v>
      </c>
      <c r="H1055" s="22">
        <v>0</v>
      </c>
      <c r="I1055" s="22">
        <v>0</v>
      </c>
      <c r="J1055" s="22">
        <v>0</v>
      </c>
      <c r="K1055" s="22">
        <v>0</v>
      </c>
      <c r="L1055" s="22">
        <v>0</v>
      </c>
      <c r="M1055" s="22">
        <v>0</v>
      </c>
      <c r="N1055" s="22">
        <v>0</v>
      </c>
      <c r="O1055" s="22">
        <v>0</v>
      </c>
      <c r="P1055" s="22">
        <v>0</v>
      </c>
      <c r="V1055" s="121">
        <v>0</v>
      </c>
      <c r="AM1055">
        <v>34</v>
      </c>
      <c r="AN1055" t="s">
        <v>529</v>
      </c>
      <c r="AQ1055" s="76">
        <v>0</v>
      </c>
      <c r="AR1055" s="76">
        <v>0</v>
      </c>
      <c r="AS1055" s="76">
        <v>0</v>
      </c>
      <c r="AT1055" s="76">
        <v>0</v>
      </c>
      <c r="AU1055" s="76">
        <v>0</v>
      </c>
      <c r="AV1055" s="76">
        <v>0</v>
      </c>
      <c r="AW1055" s="76">
        <v>0</v>
      </c>
      <c r="AX1055" s="76">
        <v>0</v>
      </c>
      <c r="AY1055" s="76">
        <v>0</v>
      </c>
      <c r="BE1055" t="s">
        <v>529</v>
      </c>
      <c r="BG1055" s="22">
        <v>0</v>
      </c>
      <c r="BH1055" s="22">
        <v>0</v>
      </c>
      <c r="BI1055" s="22">
        <v>0</v>
      </c>
      <c r="BJ1055" s="22">
        <v>0</v>
      </c>
      <c r="BK1055" s="22">
        <v>0</v>
      </c>
      <c r="BL1055" s="22">
        <v>0</v>
      </c>
      <c r="BM1055" s="22">
        <v>0</v>
      </c>
      <c r="BN1055" s="22">
        <v>0</v>
      </c>
      <c r="BO1055" s="22">
        <v>0</v>
      </c>
      <c r="BP1055" s="22">
        <v>0</v>
      </c>
    </row>
    <row r="1056" spans="1:68" x14ac:dyDescent="0.35">
      <c r="A1056" s="96">
        <v>35</v>
      </c>
      <c r="B1056" s="96">
        <v>3</v>
      </c>
      <c r="C1056" s="96" t="s">
        <v>585</v>
      </c>
      <c r="E1056" s="79" t="s">
        <v>529</v>
      </c>
      <c r="F1056" s="85">
        <v>0</v>
      </c>
      <c r="H1056" s="22">
        <v>0</v>
      </c>
      <c r="I1056" s="22">
        <v>0</v>
      </c>
      <c r="J1056" s="22">
        <v>0</v>
      </c>
      <c r="K1056" s="22">
        <v>0</v>
      </c>
      <c r="L1056" s="22">
        <v>0</v>
      </c>
      <c r="M1056" s="22">
        <v>0</v>
      </c>
      <c r="N1056" s="22">
        <v>0</v>
      </c>
      <c r="O1056" s="22">
        <v>0</v>
      </c>
      <c r="P1056" s="22">
        <v>0</v>
      </c>
      <c r="V1056" s="121">
        <v>0</v>
      </c>
      <c r="AM1056">
        <v>35</v>
      </c>
      <c r="AN1056" t="s">
        <v>529</v>
      </c>
      <c r="AQ1056" s="76">
        <v>0</v>
      </c>
      <c r="AR1056" s="76">
        <v>0</v>
      </c>
      <c r="AS1056" s="76">
        <v>0</v>
      </c>
      <c r="AT1056" s="76">
        <v>0</v>
      </c>
      <c r="AU1056" s="76">
        <v>0</v>
      </c>
      <c r="AV1056" s="76">
        <v>0</v>
      </c>
      <c r="AW1056" s="76">
        <v>0</v>
      </c>
      <c r="AX1056" s="76">
        <v>0</v>
      </c>
      <c r="AY1056" s="76">
        <v>0</v>
      </c>
      <c r="BE1056" t="s">
        <v>529</v>
      </c>
      <c r="BG1056" s="22">
        <v>0</v>
      </c>
      <c r="BH1056" s="22">
        <v>0</v>
      </c>
      <c r="BI1056" s="22">
        <v>0</v>
      </c>
      <c r="BJ1056" s="22">
        <v>0</v>
      </c>
      <c r="BK1056" s="22">
        <v>0</v>
      </c>
      <c r="BL1056" s="22">
        <v>0</v>
      </c>
      <c r="BM1056" s="22">
        <v>0</v>
      </c>
      <c r="BN1056" s="22">
        <v>0</v>
      </c>
      <c r="BO1056" s="22">
        <v>0</v>
      </c>
      <c r="BP1056" s="22">
        <v>0</v>
      </c>
    </row>
    <row r="1057" spans="1:68" x14ac:dyDescent="0.35">
      <c r="A1057" s="96">
        <v>36</v>
      </c>
      <c r="B1057" s="96">
        <v>3</v>
      </c>
      <c r="C1057" s="96" t="s">
        <v>584</v>
      </c>
      <c r="E1057" s="79" t="s">
        <v>529</v>
      </c>
      <c r="F1057" s="85">
        <v>0</v>
      </c>
      <c r="H1057" s="22">
        <v>0</v>
      </c>
      <c r="I1057" s="22">
        <v>0</v>
      </c>
      <c r="J1057" s="22">
        <v>0</v>
      </c>
      <c r="K1057" s="22">
        <v>0</v>
      </c>
      <c r="L1057" s="22">
        <v>0</v>
      </c>
      <c r="M1057" s="22">
        <v>0</v>
      </c>
      <c r="N1057" s="22">
        <v>0</v>
      </c>
      <c r="O1057" s="22">
        <v>0</v>
      </c>
      <c r="P1057" s="22">
        <v>0</v>
      </c>
      <c r="V1057" s="121">
        <v>0</v>
      </c>
      <c r="AM1057">
        <v>36</v>
      </c>
      <c r="AN1057" t="s">
        <v>529</v>
      </c>
      <c r="AQ1057" s="76">
        <v>0</v>
      </c>
      <c r="AR1057" s="76">
        <v>0</v>
      </c>
      <c r="AS1057" s="76">
        <v>0</v>
      </c>
      <c r="AT1057" s="76">
        <v>0</v>
      </c>
      <c r="AU1057" s="76">
        <v>0</v>
      </c>
      <c r="AV1057" s="76">
        <v>0</v>
      </c>
      <c r="AW1057" s="76">
        <v>0</v>
      </c>
      <c r="AX1057" s="76">
        <v>0</v>
      </c>
      <c r="AY1057" s="76">
        <v>0</v>
      </c>
      <c r="BE1057" t="s">
        <v>529</v>
      </c>
      <c r="BG1057" s="22">
        <v>0</v>
      </c>
      <c r="BH1057" s="22">
        <v>0</v>
      </c>
      <c r="BI1057" s="22">
        <v>0</v>
      </c>
      <c r="BJ1057" s="22">
        <v>0</v>
      </c>
      <c r="BK1057" s="22">
        <v>0</v>
      </c>
      <c r="BL1057" s="22">
        <v>0</v>
      </c>
      <c r="BM1057" s="22">
        <v>0</v>
      </c>
      <c r="BN1057" s="22">
        <v>0</v>
      </c>
      <c r="BO1057" s="22">
        <v>0</v>
      </c>
      <c r="BP1057" s="22">
        <v>0</v>
      </c>
    </row>
    <row r="1058" spans="1:68" x14ac:dyDescent="0.35">
      <c r="A1058" s="96">
        <v>37</v>
      </c>
      <c r="B1058" s="96">
        <v>3</v>
      </c>
      <c r="C1058" s="96" t="s">
        <v>234</v>
      </c>
      <c r="E1058" s="79" t="s">
        <v>529</v>
      </c>
      <c r="F1058" s="85">
        <v>0</v>
      </c>
      <c r="H1058" s="22">
        <v>0</v>
      </c>
      <c r="I1058" s="22">
        <v>0</v>
      </c>
      <c r="J1058" s="22">
        <v>0</v>
      </c>
      <c r="K1058" s="22">
        <v>0</v>
      </c>
      <c r="L1058" s="22">
        <v>0</v>
      </c>
      <c r="M1058" s="22">
        <v>0</v>
      </c>
      <c r="N1058" s="22">
        <v>0</v>
      </c>
      <c r="O1058" s="22">
        <v>0</v>
      </c>
      <c r="P1058" s="22">
        <v>0</v>
      </c>
      <c r="V1058" s="121">
        <v>0</v>
      </c>
      <c r="AM1058">
        <v>37</v>
      </c>
      <c r="AN1058" t="s">
        <v>529</v>
      </c>
      <c r="AQ1058" s="76">
        <v>0</v>
      </c>
      <c r="AR1058" s="76">
        <v>0</v>
      </c>
      <c r="AS1058" s="76">
        <v>0</v>
      </c>
      <c r="AT1058" s="76">
        <v>0</v>
      </c>
      <c r="AU1058" s="76">
        <v>0</v>
      </c>
      <c r="AV1058" s="76">
        <v>0</v>
      </c>
      <c r="AW1058" s="76">
        <v>0</v>
      </c>
      <c r="AX1058" s="76">
        <v>0</v>
      </c>
      <c r="AY1058" s="76">
        <v>0</v>
      </c>
      <c r="BE1058" t="s">
        <v>529</v>
      </c>
      <c r="BG1058" s="22">
        <v>0</v>
      </c>
      <c r="BH1058" s="22">
        <v>0</v>
      </c>
      <c r="BI1058" s="22">
        <v>0</v>
      </c>
      <c r="BJ1058" s="22">
        <v>0</v>
      </c>
      <c r="BK1058" s="22">
        <v>0</v>
      </c>
      <c r="BL1058" s="22">
        <v>0</v>
      </c>
      <c r="BM1058" s="22">
        <v>0</v>
      </c>
      <c r="BN1058" s="22">
        <v>0</v>
      </c>
      <c r="BO1058" s="22">
        <v>0</v>
      </c>
      <c r="BP1058" s="22">
        <v>0</v>
      </c>
    </row>
    <row r="1059" spans="1:68" x14ac:dyDescent="0.35">
      <c r="A1059" s="96">
        <v>38</v>
      </c>
      <c r="B1059" s="96">
        <v>3</v>
      </c>
      <c r="C1059" s="96" t="s">
        <v>529</v>
      </c>
      <c r="E1059" s="79" t="s">
        <v>529</v>
      </c>
      <c r="F1059" s="85">
        <v>40</v>
      </c>
      <c r="H1059" s="22">
        <v>0</v>
      </c>
      <c r="I1059" s="22">
        <v>0</v>
      </c>
      <c r="J1059" s="22">
        <v>0</v>
      </c>
      <c r="K1059" s="22">
        <v>40</v>
      </c>
      <c r="L1059" s="22">
        <v>40</v>
      </c>
      <c r="M1059" s="22">
        <v>40</v>
      </c>
      <c r="N1059" s="22">
        <v>40</v>
      </c>
      <c r="O1059" s="22">
        <v>40</v>
      </c>
      <c r="P1059" s="22">
        <v>40</v>
      </c>
      <c r="V1059" s="121">
        <v>0</v>
      </c>
      <c r="AM1059">
        <v>38</v>
      </c>
      <c r="AN1059" t="s">
        <v>529</v>
      </c>
      <c r="AQ1059" s="76">
        <v>0</v>
      </c>
      <c r="AR1059" s="76">
        <v>0</v>
      </c>
      <c r="AS1059" s="76">
        <v>0</v>
      </c>
      <c r="AT1059" s="76">
        <v>40</v>
      </c>
      <c r="AU1059" s="76">
        <v>40</v>
      </c>
      <c r="AV1059" s="76">
        <v>40</v>
      </c>
      <c r="AW1059" s="76">
        <v>40</v>
      </c>
      <c r="AX1059" s="76">
        <v>40</v>
      </c>
      <c r="AY1059" s="76">
        <v>40</v>
      </c>
      <c r="BE1059" t="s">
        <v>529</v>
      </c>
      <c r="BG1059" s="22">
        <v>0</v>
      </c>
      <c r="BH1059" s="22">
        <v>0</v>
      </c>
      <c r="BI1059" s="22">
        <v>0</v>
      </c>
      <c r="BJ1059" s="22">
        <v>0</v>
      </c>
      <c r="BK1059" s="22">
        <v>40</v>
      </c>
      <c r="BL1059" s="22">
        <v>40</v>
      </c>
      <c r="BM1059" s="22">
        <v>40</v>
      </c>
      <c r="BN1059" s="22">
        <v>40</v>
      </c>
      <c r="BO1059" s="22">
        <v>40</v>
      </c>
      <c r="BP1059" s="22">
        <v>40</v>
      </c>
    </row>
    <row r="1060" spans="1:68" x14ac:dyDescent="0.35">
      <c r="A1060" s="96">
        <v>39</v>
      </c>
      <c r="B1060" s="96">
        <v>3</v>
      </c>
      <c r="C1060" s="96" t="s">
        <v>234</v>
      </c>
      <c r="E1060" s="79" t="s">
        <v>529</v>
      </c>
      <c r="F1060" s="85">
        <v>0</v>
      </c>
      <c r="H1060" s="22">
        <v>0</v>
      </c>
      <c r="I1060" s="22">
        <v>0</v>
      </c>
      <c r="J1060" s="22">
        <v>0</v>
      </c>
      <c r="K1060" s="22">
        <v>0</v>
      </c>
      <c r="L1060" s="22">
        <v>0</v>
      </c>
      <c r="M1060" s="22">
        <v>0</v>
      </c>
      <c r="N1060" s="22">
        <v>0</v>
      </c>
      <c r="O1060" s="22">
        <v>0</v>
      </c>
      <c r="P1060" s="22">
        <v>0</v>
      </c>
      <c r="V1060" s="121">
        <v>0</v>
      </c>
      <c r="AM1060">
        <v>39</v>
      </c>
      <c r="AN1060" t="s">
        <v>529</v>
      </c>
      <c r="AQ1060" s="76">
        <v>0</v>
      </c>
      <c r="AR1060" s="76">
        <v>0</v>
      </c>
      <c r="AS1060" s="76">
        <v>0</v>
      </c>
      <c r="AT1060" s="76">
        <v>0</v>
      </c>
      <c r="AU1060" s="76">
        <v>0</v>
      </c>
      <c r="AV1060" s="76">
        <v>0</v>
      </c>
      <c r="AW1060" s="76">
        <v>0</v>
      </c>
      <c r="AX1060" s="76">
        <v>0</v>
      </c>
      <c r="AY1060" s="76">
        <v>0</v>
      </c>
      <c r="BE1060" t="s">
        <v>529</v>
      </c>
      <c r="BG1060" s="22">
        <v>0</v>
      </c>
      <c r="BH1060" s="22">
        <v>0</v>
      </c>
      <c r="BI1060" s="22">
        <v>0</v>
      </c>
      <c r="BJ1060" s="22">
        <v>0</v>
      </c>
      <c r="BK1060" s="22">
        <v>0</v>
      </c>
      <c r="BL1060" s="22">
        <v>0</v>
      </c>
      <c r="BM1060" s="22">
        <v>0</v>
      </c>
      <c r="BN1060" s="22">
        <v>0</v>
      </c>
      <c r="BO1060" s="22">
        <v>0</v>
      </c>
      <c r="BP1060" s="22">
        <v>0</v>
      </c>
    </row>
    <row r="1061" spans="1:68" x14ac:dyDescent="0.35">
      <c r="A1061" s="96">
        <v>40</v>
      </c>
      <c r="B1061" s="96">
        <v>3</v>
      </c>
      <c r="C1061" s="96" t="s">
        <v>234</v>
      </c>
      <c r="E1061" s="79" t="s">
        <v>529</v>
      </c>
      <c r="F1061" s="85">
        <v>0</v>
      </c>
      <c r="H1061" s="22">
        <v>0</v>
      </c>
      <c r="I1061" s="22">
        <v>0</v>
      </c>
      <c r="J1061" s="22">
        <v>0</v>
      </c>
      <c r="K1061" s="22">
        <v>0</v>
      </c>
      <c r="L1061" s="22">
        <v>0</v>
      </c>
      <c r="M1061" s="22">
        <v>0</v>
      </c>
      <c r="N1061" s="22">
        <v>0</v>
      </c>
      <c r="O1061" s="22">
        <v>0</v>
      </c>
      <c r="P1061" s="22">
        <v>0</v>
      </c>
      <c r="V1061" s="121">
        <v>0</v>
      </c>
      <c r="AM1061">
        <v>40</v>
      </c>
      <c r="AN1061" t="s">
        <v>529</v>
      </c>
      <c r="AQ1061" s="76">
        <v>0</v>
      </c>
      <c r="AR1061" s="76">
        <v>0</v>
      </c>
      <c r="AS1061" s="76">
        <v>0</v>
      </c>
      <c r="AT1061" s="76">
        <v>0</v>
      </c>
      <c r="AU1061" s="76">
        <v>0</v>
      </c>
      <c r="AV1061" s="76">
        <v>0</v>
      </c>
      <c r="AW1061" s="76">
        <v>0</v>
      </c>
      <c r="AX1061" s="76">
        <v>0</v>
      </c>
      <c r="AY1061" s="76">
        <v>0</v>
      </c>
      <c r="BE1061" t="s">
        <v>529</v>
      </c>
      <c r="BG1061" s="22">
        <v>0</v>
      </c>
      <c r="BH1061" s="22">
        <v>0</v>
      </c>
      <c r="BI1061" s="22">
        <v>0</v>
      </c>
      <c r="BJ1061" s="22">
        <v>0</v>
      </c>
      <c r="BK1061" s="22">
        <v>0</v>
      </c>
      <c r="BL1061" s="22">
        <v>0</v>
      </c>
      <c r="BM1061" s="22">
        <v>0</v>
      </c>
      <c r="BN1061" s="22">
        <v>0</v>
      </c>
      <c r="BO1061" s="22">
        <v>0</v>
      </c>
      <c r="BP1061" s="22">
        <v>0</v>
      </c>
    </row>
    <row r="1062" spans="1:68" x14ac:dyDescent="0.35">
      <c r="A1062" s="96">
        <v>41</v>
      </c>
      <c r="B1062" s="96">
        <v>3</v>
      </c>
      <c r="C1062" s="96" t="s">
        <v>251</v>
      </c>
      <c r="E1062" s="79" t="s">
        <v>529</v>
      </c>
      <c r="F1062" s="85">
        <v>0</v>
      </c>
      <c r="H1062" s="22">
        <v>0</v>
      </c>
      <c r="I1062" s="22">
        <v>0</v>
      </c>
      <c r="J1062" s="22">
        <v>0</v>
      </c>
      <c r="K1062" s="22">
        <v>0</v>
      </c>
      <c r="L1062" s="22">
        <v>0</v>
      </c>
      <c r="M1062" s="22">
        <v>0</v>
      </c>
      <c r="N1062" s="22">
        <v>0</v>
      </c>
      <c r="O1062" s="22">
        <v>0</v>
      </c>
      <c r="P1062" s="22">
        <v>0</v>
      </c>
      <c r="V1062" s="121">
        <v>0</v>
      </c>
      <c r="AM1062">
        <v>41</v>
      </c>
      <c r="AN1062" t="s">
        <v>529</v>
      </c>
      <c r="AQ1062" s="76">
        <v>0</v>
      </c>
      <c r="AR1062" s="76">
        <v>0</v>
      </c>
      <c r="AS1062" s="76">
        <v>0</v>
      </c>
      <c r="AT1062" s="76">
        <v>0</v>
      </c>
      <c r="AU1062" s="76">
        <v>0</v>
      </c>
      <c r="AV1062" s="76">
        <v>0</v>
      </c>
      <c r="AW1062" s="76">
        <v>0</v>
      </c>
      <c r="AX1062" s="76">
        <v>0</v>
      </c>
      <c r="AY1062" s="76">
        <v>0</v>
      </c>
      <c r="BE1062" t="s">
        <v>529</v>
      </c>
      <c r="BG1062" s="22">
        <v>0</v>
      </c>
      <c r="BH1062" s="22">
        <v>0</v>
      </c>
      <c r="BI1062" s="22">
        <v>0</v>
      </c>
      <c r="BJ1062" s="22">
        <v>0</v>
      </c>
      <c r="BK1062" s="22">
        <v>0</v>
      </c>
      <c r="BL1062" s="22">
        <v>0</v>
      </c>
      <c r="BM1062" s="22">
        <v>0</v>
      </c>
      <c r="BN1062" s="22">
        <v>0</v>
      </c>
      <c r="BO1062" s="22">
        <v>0</v>
      </c>
      <c r="BP1062" s="22">
        <v>0</v>
      </c>
    </row>
    <row r="1063" spans="1:68" x14ac:dyDescent="0.35">
      <c r="A1063" s="96">
        <v>42</v>
      </c>
      <c r="B1063" s="96">
        <v>3</v>
      </c>
      <c r="C1063" s="96" t="s">
        <v>234</v>
      </c>
      <c r="E1063" s="79" t="s">
        <v>529</v>
      </c>
      <c r="F1063" s="85">
        <v>0</v>
      </c>
      <c r="H1063" s="22">
        <v>0</v>
      </c>
      <c r="I1063" s="22">
        <v>0</v>
      </c>
      <c r="J1063" s="22">
        <v>0</v>
      </c>
      <c r="K1063" s="22">
        <v>0</v>
      </c>
      <c r="L1063" s="22">
        <v>0</v>
      </c>
      <c r="M1063" s="22">
        <v>0</v>
      </c>
      <c r="N1063" s="22">
        <v>0</v>
      </c>
      <c r="O1063" s="22">
        <v>0</v>
      </c>
      <c r="P1063" s="22">
        <v>0</v>
      </c>
      <c r="V1063" s="121">
        <v>0</v>
      </c>
      <c r="AM1063">
        <v>42</v>
      </c>
      <c r="AN1063" t="s">
        <v>529</v>
      </c>
      <c r="AQ1063" s="76">
        <v>0</v>
      </c>
      <c r="AR1063" s="76">
        <v>0</v>
      </c>
      <c r="AS1063" s="76">
        <v>0</v>
      </c>
      <c r="AT1063" s="76">
        <v>0</v>
      </c>
      <c r="AU1063" s="76">
        <v>0</v>
      </c>
      <c r="AV1063" s="76">
        <v>0</v>
      </c>
      <c r="AW1063" s="76">
        <v>0</v>
      </c>
      <c r="AX1063" s="76">
        <v>0</v>
      </c>
      <c r="AY1063" s="76">
        <v>0</v>
      </c>
      <c r="BE1063" t="s">
        <v>529</v>
      </c>
      <c r="BG1063" s="22">
        <v>0</v>
      </c>
      <c r="BH1063" s="22">
        <v>0</v>
      </c>
      <c r="BI1063" s="22">
        <v>0</v>
      </c>
      <c r="BJ1063" s="22">
        <v>0</v>
      </c>
      <c r="BK1063" s="22">
        <v>0</v>
      </c>
      <c r="BL1063" s="22">
        <v>0</v>
      </c>
      <c r="BM1063" s="22">
        <v>0</v>
      </c>
      <c r="BN1063" s="22">
        <v>0</v>
      </c>
      <c r="BO1063" s="22">
        <v>0</v>
      </c>
      <c r="BP1063" s="22">
        <v>0</v>
      </c>
    </row>
    <row r="1064" spans="1:68" x14ac:dyDescent="0.35">
      <c r="A1064" s="96">
        <v>43</v>
      </c>
      <c r="B1064" s="96">
        <v>3</v>
      </c>
      <c r="C1064" s="96" t="s">
        <v>251</v>
      </c>
      <c r="E1064" s="79" t="s">
        <v>529</v>
      </c>
      <c r="F1064" s="85">
        <v>0</v>
      </c>
      <c r="H1064" s="22">
        <v>0</v>
      </c>
      <c r="I1064" s="22">
        <v>0</v>
      </c>
      <c r="J1064" s="22">
        <v>0</v>
      </c>
      <c r="K1064" s="22">
        <v>0</v>
      </c>
      <c r="L1064" s="22">
        <v>0</v>
      </c>
      <c r="M1064" s="22">
        <v>0</v>
      </c>
      <c r="N1064" s="22">
        <v>0</v>
      </c>
      <c r="O1064" s="22">
        <v>0</v>
      </c>
      <c r="P1064" s="22">
        <v>0</v>
      </c>
      <c r="V1064" s="121">
        <v>0</v>
      </c>
      <c r="AM1064">
        <v>43</v>
      </c>
      <c r="AN1064" t="s">
        <v>529</v>
      </c>
      <c r="AQ1064" s="76">
        <v>0</v>
      </c>
      <c r="AR1064" s="76">
        <v>0</v>
      </c>
      <c r="AS1064" s="76">
        <v>0</v>
      </c>
      <c r="AT1064" s="76">
        <v>0</v>
      </c>
      <c r="AU1064" s="76">
        <v>0</v>
      </c>
      <c r="AV1064" s="76">
        <v>0</v>
      </c>
      <c r="AW1064" s="76">
        <v>0</v>
      </c>
      <c r="AX1064" s="76">
        <v>0</v>
      </c>
      <c r="AY1064" s="76">
        <v>0</v>
      </c>
      <c r="BE1064" t="s">
        <v>529</v>
      </c>
      <c r="BG1064" s="22">
        <v>0</v>
      </c>
      <c r="BH1064" s="22">
        <v>0</v>
      </c>
      <c r="BI1064" s="22">
        <v>0</v>
      </c>
      <c r="BJ1064" s="22">
        <v>0</v>
      </c>
      <c r="BK1064" s="22">
        <v>0</v>
      </c>
      <c r="BL1064" s="22">
        <v>0</v>
      </c>
      <c r="BM1064" s="22">
        <v>0</v>
      </c>
      <c r="BN1064" s="22">
        <v>0</v>
      </c>
      <c r="BO1064" s="22">
        <v>0</v>
      </c>
      <c r="BP1064" s="22">
        <v>0</v>
      </c>
    </row>
    <row r="1065" spans="1:68" x14ac:dyDescent="0.35">
      <c r="A1065" s="96">
        <v>44</v>
      </c>
      <c r="B1065" s="96">
        <v>3</v>
      </c>
      <c r="C1065" s="96" t="s">
        <v>251</v>
      </c>
      <c r="E1065" s="79" t="s">
        <v>529</v>
      </c>
      <c r="F1065" s="85">
        <v>0</v>
      </c>
      <c r="H1065" s="22">
        <v>0</v>
      </c>
      <c r="I1065" s="22">
        <v>0</v>
      </c>
      <c r="J1065" s="22">
        <v>0</v>
      </c>
      <c r="K1065" s="22">
        <v>0</v>
      </c>
      <c r="L1065" s="22">
        <v>0</v>
      </c>
      <c r="M1065" s="22">
        <v>0</v>
      </c>
      <c r="N1065" s="22">
        <v>0</v>
      </c>
      <c r="O1065" s="22">
        <v>0</v>
      </c>
      <c r="P1065" s="22">
        <v>0</v>
      </c>
      <c r="V1065" s="121">
        <v>0</v>
      </c>
      <c r="AM1065">
        <v>44</v>
      </c>
      <c r="AN1065" t="s">
        <v>529</v>
      </c>
      <c r="AQ1065" s="76">
        <v>0</v>
      </c>
      <c r="AR1065" s="76">
        <v>0</v>
      </c>
      <c r="AS1065" s="76">
        <v>0</v>
      </c>
      <c r="AT1065" s="76">
        <v>0</v>
      </c>
      <c r="AU1065" s="76">
        <v>0</v>
      </c>
      <c r="AV1065" s="76">
        <v>0</v>
      </c>
      <c r="AW1065" s="76">
        <v>0</v>
      </c>
      <c r="AX1065" s="76">
        <v>0</v>
      </c>
      <c r="AY1065" s="76">
        <v>0</v>
      </c>
      <c r="BE1065" t="s">
        <v>529</v>
      </c>
      <c r="BG1065" s="22">
        <v>0</v>
      </c>
      <c r="BH1065" s="22">
        <v>0</v>
      </c>
      <c r="BI1065" s="22">
        <v>0</v>
      </c>
      <c r="BJ1065" s="22">
        <v>0</v>
      </c>
      <c r="BK1065" s="22">
        <v>0</v>
      </c>
      <c r="BL1065" s="22">
        <v>0</v>
      </c>
      <c r="BM1065" s="22">
        <v>0</v>
      </c>
      <c r="BN1065" s="22">
        <v>0</v>
      </c>
      <c r="BO1065" s="22">
        <v>0</v>
      </c>
      <c r="BP1065" s="22">
        <v>0</v>
      </c>
    </row>
    <row r="1066" spans="1:68" x14ac:dyDescent="0.35">
      <c r="A1066" s="96">
        <v>45</v>
      </c>
      <c r="B1066" s="96">
        <v>3</v>
      </c>
      <c r="C1066" s="96" t="s">
        <v>251</v>
      </c>
      <c r="E1066" s="79" t="s">
        <v>529</v>
      </c>
      <c r="F1066" s="85">
        <v>0</v>
      </c>
      <c r="H1066" s="22">
        <v>0</v>
      </c>
      <c r="I1066" s="22">
        <v>0</v>
      </c>
      <c r="J1066" s="22">
        <v>0</v>
      </c>
      <c r="K1066" s="22">
        <v>0</v>
      </c>
      <c r="L1066" s="22">
        <v>0</v>
      </c>
      <c r="M1066" s="22">
        <v>0</v>
      </c>
      <c r="N1066" s="22">
        <v>0</v>
      </c>
      <c r="O1066" s="22">
        <v>0</v>
      </c>
      <c r="P1066" s="22">
        <v>0</v>
      </c>
      <c r="V1066" s="121">
        <v>0</v>
      </c>
      <c r="AM1066">
        <v>45</v>
      </c>
      <c r="AN1066" t="s">
        <v>529</v>
      </c>
      <c r="AQ1066" s="76">
        <v>0</v>
      </c>
      <c r="AR1066" s="76">
        <v>0</v>
      </c>
      <c r="AS1066" s="76">
        <v>0</v>
      </c>
      <c r="AT1066" s="76">
        <v>0</v>
      </c>
      <c r="AU1066" s="76">
        <v>0</v>
      </c>
      <c r="AV1066" s="76">
        <v>0</v>
      </c>
      <c r="AW1066" s="76">
        <v>0</v>
      </c>
      <c r="AX1066" s="76">
        <v>0</v>
      </c>
      <c r="AY1066" s="76">
        <v>0</v>
      </c>
      <c r="BE1066" t="s">
        <v>529</v>
      </c>
      <c r="BG1066" s="22">
        <v>0</v>
      </c>
      <c r="BH1066" s="22">
        <v>0</v>
      </c>
      <c r="BI1066" s="22">
        <v>0</v>
      </c>
      <c r="BJ1066" s="22">
        <v>0</v>
      </c>
      <c r="BK1066" s="22">
        <v>0</v>
      </c>
      <c r="BL1066" s="22">
        <v>0</v>
      </c>
      <c r="BM1066" s="22">
        <v>0</v>
      </c>
      <c r="BN1066" s="22">
        <v>0</v>
      </c>
      <c r="BO1066" s="22">
        <v>0</v>
      </c>
      <c r="BP1066" s="22">
        <v>0</v>
      </c>
    </row>
    <row r="1067" spans="1:68" x14ac:dyDescent="0.35">
      <c r="A1067" s="96">
        <v>46</v>
      </c>
      <c r="B1067" s="96">
        <v>4</v>
      </c>
      <c r="C1067" s="96" t="s">
        <v>584</v>
      </c>
      <c r="E1067" s="79" t="s">
        <v>529</v>
      </c>
      <c r="F1067" s="85">
        <v>0</v>
      </c>
      <c r="H1067" s="22">
        <v>0</v>
      </c>
      <c r="I1067" s="22">
        <v>0</v>
      </c>
      <c r="J1067" s="22">
        <v>0</v>
      </c>
      <c r="K1067" s="22">
        <v>0</v>
      </c>
      <c r="L1067" s="22">
        <v>0</v>
      </c>
      <c r="M1067" s="22">
        <v>0</v>
      </c>
      <c r="N1067" s="22">
        <v>0</v>
      </c>
      <c r="O1067" s="22">
        <v>0</v>
      </c>
      <c r="P1067" s="22">
        <v>0</v>
      </c>
      <c r="V1067" s="121">
        <v>1</v>
      </c>
      <c r="AM1067">
        <v>46</v>
      </c>
      <c r="AN1067" t="s">
        <v>529</v>
      </c>
      <c r="AQ1067" s="76">
        <v>0</v>
      </c>
      <c r="AR1067" s="76">
        <v>0</v>
      </c>
      <c r="AS1067" s="76">
        <v>0</v>
      </c>
      <c r="AT1067" s="76">
        <v>0</v>
      </c>
      <c r="AU1067" s="76">
        <v>0</v>
      </c>
      <c r="AV1067" s="76">
        <v>0</v>
      </c>
      <c r="AW1067" s="76">
        <v>0</v>
      </c>
      <c r="AX1067" s="76">
        <v>0</v>
      </c>
      <c r="AY1067" s="76">
        <v>0</v>
      </c>
      <c r="BE1067" t="s">
        <v>529</v>
      </c>
      <c r="BG1067" s="22">
        <v>0</v>
      </c>
      <c r="BH1067" s="22">
        <v>0</v>
      </c>
      <c r="BI1067" s="22">
        <v>0</v>
      </c>
      <c r="BJ1067" s="22">
        <v>0</v>
      </c>
      <c r="BK1067" s="22">
        <v>0</v>
      </c>
      <c r="BL1067" s="22">
        <v>0</v>
      </c>
      <c r="BM1067" s="22">
        <v>0</v>
      </c>
      <c r="BN1067" s="22">
        <v>0</v>
      </c>
      <c r="BO1067" s="22">
        <v>0</v>
      </c>
      <c r="BP1067" s="22">
        <v>0</v>
      </c>
    </row>
    <row r="1068" spans="1:68" x14ac:dyDescent="0.35">
      <c r="A1068" s="96">
        <v>47</v>
      </c>
      <c r="B1068" s="96">
        <v>4</v>
      </c>
      <c r="C1068" s="96" t="s">
        <v>585</v>
      </c>
      <c r="E1068" s="79" t="s">
        <v>529</v>
      </c>
      <c r="F1068" s="85">
        <v>0</v>
      </c>
      <c r="H1068" s="22">
        <v>0</v>
      </c>
      <c r="I1068" s="22">
        <v>0</v>
      </c>
      <c r="J1068" s="22">
        <v>0</v>
      </c>
      <c r="K1068" s="22">
        <v>0</v>
      </c>
      <c r="L1068" s="22">
        <v>0</v>
      </c>
      <c r="M1068" s="22">
        <v>0</v>
      </c>
      <c r="N1068" s="22">
        <v>0</v>
      </c>
      <c r="O1068" s="22">
        <v>0</v>
      </c>
      <c r="P1068" s="22">
        <v>0</v>
      </c>
      <c r="V1068" s="121">
        <v>0</v>
      </c>
      <c r="AM1068">
        <v>47</v>
      </c>
      <c r="AN1068" t="s">
        <v>529</v>
      </c>
      <c r="AQ1068" s="76">
        <v>0</v>
      </c>
      <c r="AR1068" s="76">
        <v>0</v>
      </c>
      <c r="AS1068" s="76">
        <v>0</v>
      </c>
      <c r="AT1068" s="76">
        <v>0</v>
      </c>
      <c r="AU1068" s="76">
        <v>0</v>
      </c>
      <c r="AV1068" s="76">
        <v>0</v>
      </c>
      <c r="AW1068" s="76">
        <v>0</v>
      </c>
      <c r="AX1068" s="76">
        <v>0</v>
      </c>
      <c r="AY1068" s="76">
        <v>0</v>
      </c>
      <c r="BE1068" t="s">
        <v>529</v>
      </c>
      <c r="BG1068" s="22">
        <v>0</v>
      </c>
      <c r="BH1068" s="22">
        <v>0</v>
      </c>
      <c r="BI1068" s="22">
        <v>0</v>
      </c>
      <c r="BJ1068" s="22">
        <v>0</v>
      </c>
      <c r="BK1068" s="22">
        <v>0</v>
      </c>
      <c r="BL1068" s="22">
        <v>0</v>
      </c>
      <c r="BM1068" s="22">
        <v>0</v>
      </c>
      <c r="BN1068" s="22">
        <v>0</v>
      </c>
      <c r="BO1068" s="22">
        <v>0</v>
      </c>
      <c r="BP1068" s="22">
        <v>0</v>
      </c>
    </row>
    <row r="1069" spans="1:68" x14ac:dyDescent="0.35">
      <c r="A1069" s="96">
        <v>48</v>
      </c>
      <c r="B1069" s="96">
        <v>4</v>
      </c>
      <c r="C1069" s="96" t="s">
        <v>585</v>
      </c>
      <c r="E1069" s="79" t="s">
        <v>529</v>
      </c>
      <c r="F1069" s="85">
        <v>0</v>
      </c>
      <c r="H1069" s="22">
        <v>0</v>
      </c>
      <c r="I1069" s="22">
        <v>0</v>
      </c>
      <c r="J1069" s="22">
        <v>0</v>
      </c>
      <c r="K1069" s="22">
        <v>0</v>
      </c>
      <c r="L1069" s="22">
        <v>0</v>
      </c>
      <c r="M1069" s="22">
        <v>0</v>
      </c>
      <c r="N1069" s="22">
        <v>0</v>
      </c>
      <c r="O1069" s="22">
        <v>0</v>
      </c>
      <c r="P1069" s="22">
        <v>0</v>
      </c>
      <c r="V1069" s="121">
        <v>0</v>
      </c>
      <c r="AM1069">
        <v>48</v>
      </c>
      <c r="AN1069" t="s">
        <v>529</v>
      </c>
      <c r="AQ1069" s="76">
        <v>0</v>
      </c>
      <c r="AR1069" s="76">
        <v>0</v>
      </c>
      <c r="AS1069" s="76">
        <v>0</v>
      </c>
      <c r="AT1069" s="76">
        <v>0</v>
      </c>
      <c r="AU1069" s="76">
        <v>0</v>
      </c>
      <c r="AV1069" s="76">
        <v>0</v>
      </c>
      <c r="AW1069" s="76">
        <v>0</v>
      </c>
      <c r="AX1069" s="76">
        <v>0</v>
      </c>
      <c r="AY1069" s="76">
        <v>0</v>
      </c>
      <c r="BE1069" t="s">
        <v>529</v>
      </c>
      <c r="BG1069" s="22">
        <v>0</v>
      </c>
      <c r="BH1069" s="22">
        <v>0</v>
      </c>
      <c r="BI1069" s="22">
        <v>0</v>
      </c>
      <c r="BJ1069" s="22">
        <v>0</v>
      </c>
      <c r="BK1069" s="22">
        <v>0</v>
      </c>
      <c r="BL1069" s="22">
        <v>0</v>
      </c>
      <c r="BM1069" s="22">
        <v>0</v>
      </c>
      <c r="BN1069" s="22">
        <v>0</v>
      </c>
      <c r="BO1069" s="22">
        <v>0</v>
      </c>
      <c r="BP1069" s="22">
        <v>0</v>
      </c>
    </row>
    <row r="1070" spans="1:68" x14ac:dyDescent="0.35">
      <c r="A1070" s="96">
        <v>49</v>
      </c>
      <c r="B1070" s="96">
        <v>4</v>
      </c>
      <c r="C1070" s="96" t="s">
        <v>585</v>
      </c>
      <c r="E1070" s="79" t="s">
        <v>529</v>
      </c>
      <c r="F1070" s="85">
        <v>0</v>
      </c>
      <c r="H1070" s="22">
        <v>0</v>
      </c>
      <c r="I1070" s="22">
        <v>0</v>
      </c>
      <c r="J1070" s="22">
        <v>0</v>
      </c>
      <c r="K1070" s="22">
        <v>0</v>
      </c>
      <c r="L1070" s="22">
        <v>0</v>
      </c>
      <c r="M1070" s="22">
        <v>0</v>
      </c>
      <c r="N1070" s="22">
        <v>0</v>
      </c>
      <c r="O1070" s="22">
        <v>0</v>
      </c>
      <c r="P1070" s="22">
        <v>0</v>
      </c>
      <c r="V1070" s="121">
        <v>0</v>
      </c>
      <c r="AM1070">
        <v>49</v>
      </c>
      <c r="AN1070" t="s">
        <v>529</v>
      </c>
      <c r="AQ1070" s="76">
        <v>0</v>
      </c>
      <c r="AR1070" s="76">
        <v>0</v>
      </c>
      <c r="AS1070" s="76">
        <v>0</v>
      </c>
      <c r="AT1070" s="76">
        <v>0</v>
      </c>
      <c r="AU1070" s="76">
        <v>0</v>
      </c>
      <c r="AV1070" s="76">
        <v>0</v>
      </c>
      <c r="AW1070" s="76">
        <v>0</v>
      </c>
      <c r="AX1070" s="76">
        <v>0</v>
      </c>
      <c r="AY1070" s="76">
        <v>0</v>
      </c>
      <c r="BE1070" t="s">
        <v>529</v>
      </c>
      <c r="BG1070" s="22">
        <v>0</v>
      </c>
      <c r="BH1070" s="22">
        <v>0</v>
      </c>
      <c r="BI1070" s="22">
        <v>0</v>
      </c>
      <c r="BJ1070" s="22">
        <v>0</v>
      </c>
      <c r="BK1070" s="22">
        <v>0</v>
      </c>
      <c r="BL1070" s="22">
        <v>0</v>
      </c>
      <c r="BM1070" s="22">
        <v>0</v>
      </c>
      <c r="BN1070" s="22">
        <v>0</v>
      </c>
      <c r="BO1070" s="22">
        <v>0</v>
      </c>
      <c r="BP1070" s="22">
        <v>0</v>
      </c>
    </row>
    <row r="1071" spans="1:68" x14ac:dyDescent="0.35">
      <c r="A1071" s="96">
        <v>50</v>
      </c>
      <c r="B1071" s="96">
        <v>4</v>
      </c>
      <c r="C1071" s="96" t="s">
        <v>585</v>
      </c>
      <c r="E1071" s="79" t="s">
        <v>529</v>
      </c>
      <c r="F1071" s="85">
        <v>0</v>
      </c>
      <c r="H1071" s="22">
        <v>0</v>
      </c>
      <c r="I1071" s="22">
        <v>0</v>
      </c>
      <c r="J1071" s="22">
        <v>0</v>
      </c>
      <c r="K1071" s="22">
        <v>0</v>
      </c>
      <c r="L1071" s="22">
        <v>0</v>
      </c>
      <c r="M1071" s="22">
        <v>0</v>
      </c>
      <c r="N1071" s="22">
        <v>0</v>
      </c>
      <c r="O1071" s="22">
        <v>0</v>
      </c>
      <c r="P1071" s="22">
        <v>0</v>
      </c>
      <c r="V1071" s="121">
        <v>0</v>
      </c>
      <c r="AM1071">
        <v>50</v>
      </c>
      <c r="AN1071" t="s">
        <v>529</v>
      </c>
      <c r="AQ1071" s="76">
        <v>0</v>
      </c>
      <c r="AR1071" s="76">
        <v>0</v>
      </c>
      <c r="AS1071" s="76">
        <v>0</v>
      </c>
      <c r="AT1071" s="76">
        <v>0</v>
      </c>
      <c r="AU1071" s="76">
        <v>0</v>
      </c>
      <c r="AV1071" s="76">
        <v>0</v>
      </c>
      <c r="AW1071" s="76">
        <v>0</v>
      </c>
      <c r="AX1071" s="76">
        <v>0</v>
      </c>
      <c r="AY1071" s="76">
        <v>0</v>
      </c>
      <c r="BE1071" t="s">
        <v>529</v>
      </c>
      <c r="BG1071" s="22">
        <v>0</v>
      </c>
      <c r="BH1071" s="22">
        <v>0</v>
      </c>
      <c r="BI1071" s="22">
        <v>0</v>
      </c>
      <c r="BJ1071" s="22">
        <v>0</v>
      </c>
      <c r="BK1071" s="22">
        <v>0</v>
      </c>
      <c r="BL1071" s="22">
        <v>0</v>
      </c>
      <c r="BM1071" s="22">
        <v>0</v>
      </c>
      <c r="BN1071" s="22">
        <v>0</v>
      </c>
      <c r="BO1071" s="22">
        <v>0</v>
      </c>
      <c r="BP1071" s="22">
        <v>0</v>
      </c>
    </row>
    <row r="1072" spans="1:68" x14ac:dyDescent="0.35">
      <c r="A1072" s="96">
        <v>51</v>
      </c>
      <c r="B1072" s="96">
        <v>4</v>
      </c>
      <c r="C1072" s="96" t="s">
        <v>234</v>
      </c>
      <c r="E1072" s="79" t="s">
        <v>529</v>
      </c>
      <c r="F1072" s="85">
        <v>0</v>
      </c>
      <c r="H1072" s="22">
        <v>0</v>
      </c>
      <c r="I1072" s="22">
        <v>0</v>
      </c>
      <c r="J1072" s="22">
        <v>0</v>
      </c>
      <c r="K1072" s="22">
        <v>0</v>
      </c>
      <c r="L1072" s="22">
        <v>0</v>
      </c>
      <c r="M1072" s="22">
        <v>0</v>
      </c>
      <c r="N1072" s="22">
        <v>0</v>
      </c>
      <c r="O1072" s="22">
        <v>0</v>
      </c>
      <c r="P1072" s="22">
        <v>0</v>
      </c>
      <c r="V1072" s="121">
        <v>0</v>
      </c>
      <c r="AM1072">
        <v>51</v>
      </c>
      <c r="AN1072" t="s">
        <v>529</v>
      </c>
      <c r="AQ1072" s="76">
        <v>0</v>
      </c>
      <c r="AR1072" s="76">
        <v>0</v>
      </c>
      <c r="AS1072" s="76">
        <v>0</v>
      </c>
      <c r="AT1072" s="76">
        <v>0</v>
      </c>
      <c r="AU1072" s="76">
        <v>0</v>
      </c>
      <c r="AV1072" s="76">
        <v>0</v>
      </c>
      <c r="AW1072" s="76">
        <v>0</v>
      </c>
      <c r="AX1072" s="76">
        <v>0</v>
      </c>
      <c r="AY1072" s="76">
        <v>0</v>
      </c>
      <c r="BE1072" t="s">
        <v>529</v>
      </c>
      <c r="BG1072" s="22">
        <v>0</v>
      </c>
      <c r="BH1072" s="22">
        <v>0</v>
      </c>
      <c r="BI1072" s="22">
        <v>0</v>
      </c>
      <c r="BJ1072" s="22">
        <v>0</v>
      </c>
      <c r="BK1072" s="22">
        <v>0</v>
      </c>
      <c r="BL1072" s="22">
        <v>0</v>
      </c>
      <c r="BM1072" s="22">
        <v>0</v>
      </c>
      <c r="BN1072" s="22">
        <v>0</v>
      </c>
      <c r="BO1072" s="22">
        <v>0</v>
      </c>
      <c r="BP1072" s="22">
        <v>0</v>
      </c>
    </row>
    <row r="1073" spans="1:68" x14ac:dyDescent="0.35">
      <c r="A1073" s="96">
        <v>52</v>
      </c>
      <c r="B1073" s="96">
        <v>4</v>
      </c>
      <c r="C1073" s="96" t="s">
        <v>584</v>
      </c>
      <c r="E1073" s="79" t="s">
        <v>529</v>
      </c>
      <c r="F1073" s="85">
        <v>0</v>
      </c>
      <c r="H1073" s="22">
        <v>0</v>
      </c>
      <c r="I1073" s="22">
        <v>0</v>
      </c>
      <c r="J1073" s="22">
        <v>0</v>
      </c>
      <c r="K1073" s="22">
        <v>0</v>
      </c>
      <c r="L1073" s="22">
        <v>0</v>
      </c>
      <c r="M1073" s="22">
        <v>0</v>
      </c>
      <c r="N1073" s="22">
        <v>0</v>
      </c>
      <c r="O1073" s="22">
        <v>0</v>
      </c>
      <c r="P1073" s="22">
        <v>0</v>
      </c>
      <c r="V1073" s="121">
        <v>0</v>
      </c>
      <c r="AM1073">
        <v>52</v>
      </c>
      <c r="AN1073" t="s">
        <v>529</v>
      </c>
      <c r="AQ1073" s="76">
        <v>0</v>
      </c>
      <c r="AR1073" s="76">
        <v>0</v>
      </c>
      <c r="AS1073" s="76">
        <v>0</v>
      </c>
      <c r="AT1073" s="76">
        <v>0</v>
      </c>
      <c r="AU1073" s="76">
        <v>0</v>
      </c>
      <c r="AV1073" s="76">
        <v>0</v>
      </c>
      <c r="AW1073" s="76">
        <v>0</v>
      </c>
      <c r="AX1073" s="76">
        <v>0</v>
      </c>
      <c r="AY1073" s="76">
        <v>0</v>
      </c>
      <c r="BE1073" t="s">
        <v>529</v>
      </c>
      <c r="BG1073" s="22">
        <v>0</v>
      </c>
      <c r="BH1073" s="22">
        <v>0</v>
      </c>
      <c r="BI1073" s="22">
        <v>0</v>
      </c>
      <c r="BJ1073" s="22">
        <v>0</v>
      </c>
      <c r="BK1073" s="22">
        <v>0</v>
      </c>
      <c r="BL1073" s="22">
        <v>0</v>
      </c>
      <c r="BM1073" s="22">
        <v>0</v>
      </c>
      <c r="BN1073" s="22">
        <v>0</v>
      </c>
      <c r="BO1073" s="22">
        <v>0</v>
      </c>
      <c r="BP1073" s="22">
        <v>0</v>
      </c>
    </row>
    <row r="1074" spans="1:68" x14ac:dyDescent="0.35">
      <c r="A1074" s="96">
        <v>53</v>
      </c>
      <c r="B1074" s="96">
        <v>4</v>
      </c>
      <c r="C1074" s="96" t="s">
        <v>235</v>
      </c>
      <c r="E1074" s="79" t="s">
        <v>529</v>
      </c>
      <c r="F1074" s="85">
        <v>0</v>
      </c>
      <c r="H1074" s="22">
        <v>0</v>
      </c>
      <c r="I1074" s="22">
        <v>0</v>
      </c>
      <c r="J1074" s="22">
        <v>0</v>
      </c>
      <c r="K1074" s="22">
        <v>0</v>
      </c>
      <c r="L1074" s="22">
        <v>0</v>
      </c>
      <c r="M1074" s="22">
        <v>0</v>
      </c>
      <c r="N1074" s="22">
        <v>0</v>
      </c>
      <c r="O1074" s="22">
        <v>0</v>
      </c>
      <c r="P1074" s="22">
        <v>0</v>
      </c>
      <c r="V1074" s="121">
        <v>0</v>
      </c>
      <c r="AM1074">
        <v>53</v>
      </c>
      <c r="AN1074" t="s">
        <v>529</v>
      </c>
      <c r="AQ1074" s="76">
        <v>0</v>
      </c>
      <c r="AR1074" s="76">
        <v>0</v>
      </c>
      <c r="AS1074" s="76">
        <v>0</v>
      </c>
      <c r="AT1074" s="76">
        <v>0</v>
      </c>
      <c r="AU1074" s="76">
        <v>0</v>
      </c>
      <c r="AV1074" s="76">
        <v>0</v>
      </c>
      <c r="AW1074" s="76">
        <v>0</v>
      </c>
      <c r="AX1074" s="76">
        <v>0</v>
      </c>
      <c r="AY1074" s="76">
        <v>0</v>
      </c>
      <c r="BE1074" t="s">
        <v>529</v>
      </c>
      <c r="BG1074" s="22">
        <v>0</v>
      </c>
      <c r="BH1074" s="22">
        <v>0</v>
      </c>
      <c r="BI1074" s="22">
        <v>0</v>
      </c>
      <c r="BJ1074" s="22">
        <v>0</v>
      </c>
      <c r="BK1074" s="22">
        <v>0</v>
      </c>
      <c r="BL1074" s="22">
        <v>0</v>
      </c>
      <c r="BM1074" s="22">
        <v>0</v>
      </c>
      <c r="BN1074" s="22">
        <v>0</v>
      </c>
      <c r="BO1074" s="22">
        <v>0</v>
      </c>
      <c r="BP1074" s="22">
        <v>0</v>
      </c>
    </row>
    <row r="1075" spans="1:68" x14ac:dyDescent="0.35">
      <c r="A1075" s="96">
        <v>54</v>
      </c>
      <c r="B1075" s="96">
        <v>4</v>
      </c>
      <c r="C1075" s="96" t="s">
        <v>234</v>
      </c>
      <c r="E1075" s="79" t="s">
        <v>529</v>
      </c>
      <c r="F1075" s="85">
        <v>0</v>
      </c>
      <c r="H1075" s="22">
        <v>0</v>
      </c>
      <c r="I1075" s="22">
        <v>0</v>
      </c>
      <c r="J1075" s="22">
        <v>0</v>
      </c>
      <c r="K1075" s="22">
        <v>0</v>
      </c>
      <c r="L1075" s="22">
        <v>0</v>
      </c>
      <c r="M1075" s="22">
        <v>0</v>
      </c>
      <c r="N1075" s="22">
        <v>0</v>
      </c>
      <c r="O1075" s="22">
        <v>0</v>
      </c>
      <c r="P1075" s="22">
        <v>0</v>
      </c>
      <c r="V1075" s="121">
        <v>0</v>
      </c>
      <c r="AM1075">
        <v>54</v>
      </c>
      <c r="AN1075" t="s">
        <v>529</v>
      </c>
      <c r="AQ1075" s="76">
        <v>0</v>
      </c>
      <c r="AR1075" s="76">
        <v>0</v>
      </c>
      <c r="AS1075" s="76">
        <v>0</v>
      </c>
      <c r="AT1075" s="76">
        <v>0</v>
      </c>
      <c r="AU1075" s="76">
        <v>0</v>
      </c>
      <c r="AV1075" s="76">
        <v>0</v>
      </c>
      <c r="AW1075" s="76">
        <v>0</v>
      </c>
      <c r="AX1075" s="76">
        <v>0</v>
      </c>
      <c r="AY1075" s="76">
        <v>0</v>
      </c>
      <c r="BE1075" t="s">
        <v>529</v>
      </c>
      <c r="BG1075" s="22">
        <v>0</v>
      </c>
      <c r="BH1075" s="22">
        <v>0</v>
      </c>
      <c r="BI1075" s="22">
        <v>0</v>
      </c>
      <c r="BJ1075" s="22">
        <v>0</v>
      </c>
      <c r="BK1075" s="22">
        <v>0</v>
      </c>
      <c r="BL1075" s="22">
        <v>0</v>
      </c>
      <c r="BM1075" s="22">
        <v>0</v>
      </c>
      <c r="BN1075" s="22">
        <v>0</v>
      </c>
      <c r="BO1075" s="22">
        <v>0</v>
      </c>
      <c r="BP1075" s="22">
        <v>0</v>
      </c>
    </row>
    <row r="1076" spans="1:68" x14ac:dyDescent="0.35">
      <c r="A1076" s="96">
        <v>55</v>
      </c>
      <c r="B1076" s="96">
        <v>4</v>
      </c>
      <c r="C1076" s="96" t="s">
        <v>529</v>
      </c>
      <c r="E1076" s="79" t="s">
        <v>529</v>
      </c>
      <c r="F1076" s="85">
        <v>40</v>
      </c>
      <c r="H1076" s="22">
        <v>0</v>
      </c>
      <c r="I1076" s="22">
        <v>0</v>
      </c>
      <c r="J1076" s="22">
        <v>0</v>
      </c>
      <c r="K1076" s="22">
        <v>40</v>
      </c>
      <c r="L1076" s="22">
        <v>40</v>
      </c>
      <c r="M1076" s="22">
        <v>40</v>
      </c>
      <c r="N1076" s="22">
        <v>40</v>
      </c>
      <c r="O1076" s="22">
        <v>40</v>
      </c>
      <c r="P1076" s="22">
        <v>40</v>
      </c>
      <c r="V1076" s="121">
        <v>0</v>
      </c>
      <c r="AM1076">
        <v>55</v>
      </c>
      <c r="AN1076" t="s">
        <v>529</v>
      </c>
      <c r="AQ1076" s="76">
        <v>0</v>
      </c>
      <c r="AR1076" s="76">
        <v>0</v>
      </c>
      <c r="AS1076" s="76">
        <v>0</v>
      </c>
      <c r="AT1076" s="76">
        <v>40</v>
      </c>
      <c r="AU1076" s="76">
        <v>40</v>
      </c>
      <c r="AV1076" s="76">
        <v>40</v>
      </c>
      <c r="AW1076" s="76">
        <v>40</v>
      </c>
      <c r="AX1076" s="76">
        <v>40</v>
      </c>
      <c r="AY1076" s="76">
        <v>40</v>
      </c>
      <c r="BE1076" t="s">
        <v>529</v>
      </c>
      <c r="BG1076" s="22">
        <v>0</v>
      </c>
      <c r="BH1076" s="22">
        <v>0</v>
      </c>
      <c r="BI1076" s="22">
        <v>0</v>
      </c>
      <c r="BJ1076" s="22">
        <v>0</v>
      </c>
      <c r="BK1076" s="22">
        <v>40</v>
      </c>
      <c r="BL1076" s="22">
        <v>40</v>
      </c>
      <c r="BM1076" s="22">
        <v>40</v>
      </c>
      <c r="BN1076" s="22">
        <v>40</v>
      </c>
      <c r="BO1076" s="22">
        <v>40</v>
      </c>
      <c r="BP1076" s="22">
        <v>40</v>
      </c>
    </row>
    <row r="1077" spans="1:68" x14ac:dyDescent="0.35">
      <c r="A1077" s="96">
        <v>56</v>
      </c>
      <c r="B1077" s="96">
        <v>4</v>
      </c>
      <c r="C1077" s="96" t="s">
        <v>234</v>
      </c>
      <c r="E1077" s="79" t="s">
        <v>529</v>
      </c>
      <c r="F1077" s="85">
        <v>0</v>
      </c>
      <c r="H1077" s="22">
        <v>0</v>
      </c>
      <c r="I1077" s="22">
        <v>0</v>
      </c>
      <c r="J1077" s="22">
        <v>0</v>
      </c>
      <c r="K1077" s="22">
        <v>0</v>
      </c>
      <c r="L1077" s="22">
        <v>0</v>
      </c>
      <c r="M1077" s="22">
        <v>0</v>
      </c>
      <c r="N1077" s="22">
        <v>0</v>
      </c>
      <c r="O1077" s="22">
        <v>0</v>
      </c>
      <c r="P1077" s="22">
        <v>0</v>
      </c>
      <c r="V1077" s="121">
        <v>0</v>
      </c>
      <c r="AM1077">
        <v>56</v>
      </c>
      <c r="AN1077" t="s">
        <v>529</v>
      </c>
      <c r="AQ1077" s="76">
        <v>0</v>
      </c>
      <c r="AR1077" s="76">
        <v>0</v>
      </c>
      <c r="AS1077" s="76">
        <v>0</v>
      </c>
      <c r="AT1077" s="76">
        <v>0</v>
      </c>
      <c r="AU1077" s="76">
        <v>0</v>
      </c>
      <c r="AV1077" s="76">
        <v>0</v>
      </c>
      <c r="AW1077" s="76">
        <v>0</v>
      </c>
      <c r="AX1077" s="76">
        <v>0</v>
      </c>
      <c r="AY1077" s="76">
        <v>0</v>
      </c>
      <c r="BE1077" t="s">
        <v>529</v>
      </c>
      <c r="BG1077" s="22">
        <v>0</v>
      </c>
      <c r="BH1077" s="22">
        <v>0</v>
      </c>
      <c r="BI1077" s="22">
        <v>0</v>
      </c>
      <c r="BJ1077" s="22">
        <v>0</v>
      </c>
      <c r="BK1077" s="22">
        <v>0</v>
      </c>
      <c r="BL1077" s="22">
        <v>0</v>
      </c>
      <c r="BM1077" s="22">
        <v>0</v>
      </c>
      <c r="BN1077" s="22">
        <v>0</v>
      </c>
      <c r="BO1077" s="22">
        <v>0</v>
      </c>
      <c r="BP1077" s="22">
        <v>0</v>
      </c>
    </row>
    <row r="1078" spans="1:68" x14ac:dyDescent="0.35">
      <c r="A1078" s="96">
        <v>57</v>
      </c>
      <c r="B1078" s="96">
        <v>4</v>
      </c>
      <c r="C1078" s="96" t="s">
        <v>234</v>
      </c>
      <c r="E1078" s="79" t="s">
        <v>529</v>
      </c>
      <c r="F1078" s="85">
        <v>0</v>
      </c>
      <c r="H1078" s="22">
        <v>0</v>
      </c>
      <c r="I1078" s="22">
        <v>0</v>
      </c>
      <c r="J1078" s="22">
        <v>0</v>
      </c>
      <c r="K1078" s="22">
        <v>0</v>
      </c>
      <c r="L1078" s="22">
        <v>0</v>
      </c>
      <c r="M1078" s="22">
        <v>0</v>
      </c>
      <c r="N1078" s="22">
        <v>0</v>
      </c>
      <c r="O1078" s="22">
        <v>0</v>
      </c>
      <c r="P1078" s="22">
        <v>0</v>
      </c>
      <c r="V1078" s="121">
        <v>0</v>
      </c>
      <c r="AM1078">
        <v>57</v>
      </c>
      <c r="AN1078" t="s">
        <v>529</v>
      </c>
      <c r="AQ1078" s="76">
        <v>0</v>
      </c>
      <c r="AR1078" s="76">
        <v>0</v>
      </c>
      <c r="AS1078" s="76">
        <v>0</v>
      </c>
      <c r="AT1078" s="76">
        <v>0</v>
      </c>
      <c r="AU1078" s="76">
        <v>0</v>
      </c>
      <c r="AV1078" s="76">
        <v>0</v>
      </c>
      <c r="AW1078" s="76">
        <v>0</v>
      </c>
      <c r="AX1078" s="76">
        <v>0</v>
      </c>
      <c r="AY1078" s="76">
        <v>0</v>
      </c>
      <c r="BE1078" t="s">
        <v>529</v>
      </c>
      <c r="BG1078" s="22">
        <v>0</v>
      </c>
      <c r="BH1078" s="22">
        <v>0</v>
      </c>
      <c r="BI1078" s="22">
        <v>0</v>
      </c>
      <c r="BJ1078" s="22">
        <v>0</v>
      </c>
      <c r="BK1078" s="22">
        <v>0</v>
      </c>
      <c r="BL1078" s="22">
        <v>0</v>
      </c>
      <c r="BM1078" s="22">
        <v>0</v>
      </c>
      <c r="BN1078" s="22">
        <v>0</v>
      </c>
      <c r="BO1078" s="22">
        <v>0</v>
      </c>
      <c r="BP1078" s="22">
        <v>0</v>
      </c>
    </row>
    <row r="1079" spans="1:68" x14ac:dyDescent="0.35">
      <c r="A1079" s="96">
        <v>58</v>
      </c>
      <c r="B1079" s="96">
        <v>4</v>
      </c>
      <c r="C1079" s="96" t="s">
        <v>251</v>
      </c>
      <c r="E1079" s="79" t="s">
        <v>529</v>
      </c>
      <c r="F1079" s="85">
        <v>0</v>
      </c>
      <c r="H1079" s="22">
        <v>0</v>
      </c>
      <c r="I1079" s="22">
        <v>0</v>
      </c>
      <c r="J1079" s="22">
        <v>0</v>
      </c>
      <c r="K1079" s="22">
        <v>0</v>
      </c>
      <c r="L1079" s="22">
        <v>0</v>
      </c>
      <c r="M1079" s="22">
        <v>0</v>
      </c>
      <c r="N1079" s="22">
        <v>0</v>
      </c>
      <c r="O1079" s="22">
        <v>0</v>
      </c>
      <c r="P1079" s="22">
        <v>0</v>
      </c>
      <c r="V1079" s="121">
        <v>0</v>
      </c>
      <c r="AM1079">
        <v>58</v>
      </c>
      <c r="AN1079" t="s">
        <v>529</v>
      </c>
      <c r="AQ1079" s="76">
        <v>0</v>
      </c>
      <c r="AR1079" s="76">
        <v>0</v>
      </c>
      <c r="AS1079" s="76">
        <v>0</v>
      </c>
      <c r="AT1079" s="76">
        <v>0</v>
      </c>
      <c r="AU1079" s="76">
        <v>0</v>
      </c>
      <c r="AV1079" s="76">
        <v>0</v>
      </c>
      <c r="AW1079" s="76">
        <v>0</v>
      </c>
      <c r="AX1079" s="76">
        <v>0</v>
      </c>
      <c r="AY1079" s="76">
        <v>0</v>
      </c>
      <c r="BE1079" t="s">
        <v>529</v>
      </c>
      <c r="BG1079" s="22">
        <v>0</v>
      </c>
      <c r="BH1079" s="22">
        <v>0</v>
      </c>
      <c r="BI1079" s="22">
        <v>0</v>
      </c>
      <c r="BJ1079" s="22">
        <v>0</v>
      </c>
      <c r="BK1079" s="22">
        <v>0</v>
      </c>
      <c r="BL1079" s="22">
        <v>0</v>
      </c>
      <c r="BM1079" s="22">
        <v>0</v>
      </c>
      <c r="BN1079" s="22">
        <v>0</v>
      </c>
      <c r="BO1079" s="22">
        <v>0</v>
      </c>
      <c r="BP1079" s="22">
        <v>0</v>
      </c>
    </row>
    <row r="1080" spans="1:68" x14ac:dyDescent="0.35">
      <c r="A1080" s="96">
        <v>59</v>
      </c>
      <c r="B1080" s="96">
        <v>4</v>
      </c>
      <c r="C1080" s="96" t="s">
        <v>251</v>
      </c>
      <c r="E1080" s="79" t="s">
        <v>529</v>
      </c>
      <c r="F1080" s="85">
        <v>0</v>
      </c>
      <c r="H1080" s="22">
        <v>0</v>
      </c>
      <c r="I1080" s="22">
        <v>0</v>
      </c>
      <c r="J1080" s="22">
        <v>0</v>
      </c>
      <c r="K1080" s="22">
        <v>0</v>
      </c>
      <c r="L1080" s="22">
        <v>0</v>
      </c>
      <c r="M1080" s="22">
        <v>0</v>
      </c>
      <c r="N1080" s="22">
        <v>0</v>
      </c>
      <c r="O1080" s="22">
        <v>0</v>
      </c>
      <c r="P1080" s="22">
        <v>0</v>
      </c>
      <c r="V1080" s="121">
        <v>0</v>
      </c>
      <c r="AM1080">
        <v>59</v>
      </c>
      <c r="AN1080" t="s">
        <v>529</v>
      </c>
      <c r="AQ1080" s="76">
        <v>0</v>
      </c>
      <c r="AR1080" s="76">
        <v>0</v>
      </c>
      <c r="AS1080" s="76">
        <v>0</v>
      </c>
      <c r="AT1080" s="76">
        <v>0</v>
      </c>
      <c r="AU1080" s="76">
        <v>0</v>
      </c>
      <c r="AV1080" s="76">
        <v>0</v>
      </c>
      <c r="AW1080" s="76">
        <v>0</v>
      </c>
      <c r="AX1080" s="76">
        <v>0</v>
      </c>
      <c r="AY1080" s="76">
        <v>0</v>
      </c>
      <c r="BE1080" t="s">
        <v>529</v>
      </c>
      <c r="BG1080" s="22">
        <v>0</v>
      </c>
      <c r="BH1080" s="22">
        <v>0</v>
      </c>
      <c r="BI1080" s="22">
        <v>0</v>
      </c>
      <c r="BJ1080" s="22">
        <v>0</v>
      </c>
      <c r="BK1080" s="22">
        <v>0</v>
      </c>
      <c r="BL1080" s="22">
        <v>0</v>
      </c>
      <c r="BM1080" s="22">
        <v>0</v>
      </c>
      <c r="BN1080" s="22">
        <v>0</v>
      </c>
      <c r="BO1080" s="22">
        <v>0</v>
      </c>
      <c r="BP1080" s="22">
        <v>0</v>
      </c>
    </row>
    <row r="1081" spans="1:68" x14ac:dyDescent="0.35">
      <c r="A1081" s="96">
        <v>60</v>
      </c>
      <c r="B1081" s="96">
        <v>4</v>
      </c>
      <c r="C1081" s="96" t="s">
        <v>235</v>
      </c>
      <c r="E1081" s="79" t="s">
        <v>529</v>
      </c>
      <c r="F1081" s="85">
        <v>0</v>
      </c>
      <c r="H1081" s="22">
        <v>0</v>
      </c>
      <c r="I1081" s="22">
        <v>0</v>
      </c>
      <c r="J1081" s="22">
        <v>0</v>
      </c>
      <c r="K1081" s="22">
        <v>0</v>
      </c>
      <c r="L1081" s="22">
        <v>0</v>
      </c>
      <c r="M1081" s="22">
        <v>0</v>
      </c>
      <c r="N1081" s="22">
        <v>0</v>
      </c>
      <c r="O1081" s="22">
        <v>0</v>
      </c>
      <c r="P1081" s="22">
        <v>0</v>
      </c>
      <c r="V1081" s="121">
        <v>0</v>
      </c>
      <c r="AM1081">
        <v>60</v>
      </c>
      <c r="AN1081" t="s">
        <v>529</v>
      </c>
      <c r="AQ1081" s="76">
        <v>0</v>
      </c>
      <c r="AR1081" s="76">
        <v>0</v>
      </c>
      <c r="AS1081" s="76">
        <v>0</v>
      </c>
      <c r="AT1081" s="76">
        <v>0</v>
      </c>
      <c r="AU1081" s="76">
        <v>0</v>
      </c>
      <c r="AV1081" s="76">
        <v>0</v>
      </c>
      <c r="AW1081" s="76">
        <v>0</v>
      </c>
      <c r="AX1081" s="76">
        <v>0</v>
      </c>
      <c r="AY1081" s="76">
        <v>0</v>
      </c>
      <c r="BE1081" t="s">
        <v>529</v>
      </c>
      <c r="BG1081" s="22">
        <v>0</v>
      </c>
      <c r="BH1081" s="22">
        <v>0</v>
      </c>
      <c r="BI1081" s="22">
        <v>0</v>
      </c>
      <c r="BJ1081" s="22">
        <v>0</v>
      </c>
      <c r="BK1081" s="22">
        <v>0</v>
      </c>
      <c r="BL1081" s="22">
        <v>0</v>
      </c>
      <c r="BM1081" s="22">
        <v>0</v>
      </c>
      <c r="BN1081" s="22">
        <v>0</v>
      </c>
      <c r="BO1081" s="22">
        <v>0</v>
      </c>
      <c r="BP1081" s="22">
        <v>0</v>
      </c>
    </row>
    <row r="1082" spans="1:68" x14ac:dyDescent="0.35">
      <c r="A1082" s="96">
        <v>61</v>
      </c>
      <c r="B1082" s="96">
        <v>5</v>
      </c>
      <c r="C1082" s="96" t="s">
        <v>585</v>
      </c>
      <c r="E1082" s="79" t="s">
        <v>529</v>
      </c>
      <c r="F1082" s="85">
        <v>0</v>
      </c>
      <c r="H1082" s="22">
        <v>0</v>
      </c>
      <c r="I1082" s="22">
        <v>0</v>
      </c>
      <c r="J1082" s="22">
        <v>0</v>
      </c>
      <c r="K1082" s="22">
        <v>0</v>
      </c>
      <c r="L1082" s="22">
        <v>0</v>
      </c>
      <c r="M1082" s="22">
        <v>0</v>
      </c>
      <c r="N1082" s="22">
        <v>0</v>
      </c>
      <c r="O1082" s="22">
        <v>0</v>
      </c>
      <c r="P1082" s="22">
        <v>0</v>
      </c>
      <c r="V1082" s="121">
        <v>0</v>
      </c>
      <c r="AM1082">
        <v>61</v>
      </c>
      <c r="AN1082" t="s">
        <v>529</v>
      </c>
      <c r="AQ1082" s="76">
        <v>0</v>
      </c>
      <c r="AR1082" s="76">
        <v>0</v>
      </c>
      <c r="AS1082" s="76">
        <v>0</v>
      </c>
      <c r="AT1082" s="76">
        <v>0</v>
      </c>
      <c r="AU1082" s="76">
        <v>0</v>
      </c>
      <c r="AV1082" s="76">
        <v>0</v>
      </c>
      <c r="AW1082" s="76">
        <v>0</v>
      </c>
      <c r="AX1082" s="76">
        <v>0</v>
      </c>
      <c r="AY1082" s="76">
        <v>0</v>
      </c>
      <c r="BE1082" t="s">
        <v>529</v>
      </c>
      <c r="BG1082" s="22">
        <v>0</v>
      </c>
      <c r="BH1082" s="22">
        <v>0</v>
      </c>
      <c r="BI1082" s="22">
        <v>0</v>
      </c>
      <c r="BJ1082" s="22">
        <v>0</v>
      </c>
      <c r="BK1082" s="22">
        <v>0</v>
      </c>
      <c r="BL1082" s="22">
        <v>0</v>
      </c>
      <c r="BM1082" s="22">
        <v>0</v>
      </c>
      <c r="BN1082" s="22">
        <v>0</v>
      </c>
      <c r="BO1082" s="22">
        <v>0</v>
      </c>
      <c r="BP1082" s="22">
        <v>0</v>
      </c>
    </row>
    <row r="1083" spans="1:68" x14ac:dyDescent="0.35">
      <c r="A1083" s="96">
        <v>62</v>
      </c>
      <c r="B1083" s="96">
        <v>5</v>
      </c>
      <c r="C1083" s="96" t="s">
        <v>585</v>
      </c>
      <c r="E1083" s="79" t="s">
        <v>529</v>
      </c>
      <c r="F1083" s="85">
        <v>0</v>
      </c>
      <c r="H1083" s="22">
        <v>0</v>
      </c>
      <c r="I1083" s="22">
        <v>0</v>
      </c>
      <c r="J1083" s="22">
        <v>0</v>
      </c>
      <c r="K1083" s="22">
        <v>0</v>
      </c>
      <c r="L1083" s="22">
        <v>0</v>
      </c>
      <c r="M1083" s="22">
        <v>0</v>
      </c>
      <c r="N1083" s="22">
        <v>0</v>
      </c>
      <c r="O1083" s="22">
        <v>0</v>
      </c>
      <c r="P1083" s="22">
        <v>0</v>
      </c>
      <c r="V1083" s="121">
        <v>0</v>
      </c>
      <c r="AM1083">
        <v>62</v>
      </c>
      <c r="AN1083" t="s">
        <v>529</v>
      </c>
      <c r="AQ1083" s="76">
        <v>0</v>
      </c>
      <c r="AR1083" s="76">
        <v>0</v>
      </c>
      <c r="AS1083" s="76">
        <v>0</v>
      </c>
      <c r="AT1083" s="76">
        <v>0</v>
      </c>
      <c r="AU1083" s="76">
        <v>0</v>
      </c>
      <c r="AV1083" s="76">
        <v>0</v>
      </c>
      <c r="AW1083" s="76">
        <v>0</v>
      </c>
      <c r="AX1083" s="76">
        <v>0</v>
      </c>
      <c r="AY1083" s="76">
        <v>0</v>
      </c>
      <c r="BE1083" t="s">
        <v>529</v>
      </c>
      <c r="BG1083" s="22">
        <v>0</v>
      </c>
      <c r="BH1083" s="22">
        <v>0</v>
      </c>
      <c r="BI1083" s="22">
        <v>0</v>
      </c>
      <c r="BJ1083" s="22">
        <v>0</v>
      </c>
      <c r="BK1083" s="22">
        <v>0</v>
      </c>
      <c r="BL1083" s="22">
        <v>0</v>
      </c>
      <c r="BM1083" s="22">
        <v>0</v>
      </c>
      <c r="BN1083" s="22">
        <v>0</v>
      </c>
      <c r="BO1083" s="22">
        <v>0</v>
      </c>
      <c r="BP1083" s="22">
        <v>0</v>
      </c>
    </row>
    <row r="1084" spans="1:68" x14ac:dyDescent="0.35">
      <c r="A1084" s="96">
        <v>63</v>
      </c>
      <c r="B1084" s="96">
        <v>5</v>
      </c>
      <c r="C1084" s="96" t="s">
        <v>584</v>
      </c>
      <c r="E1084" s="79" t="s">
        <v>529</v>
      </c>
      <c r="F1084" s="85">
        <v>0</v>
      </c>
      <c r="H1084" s="22">
        <v>0</v>
      </c>
      <c r="I1084" s="22">
        <v>0</v>
      </c>
      <c r="J1084" s="22">
        <v>0</v>
      </c>
      <c r="K1084" s="22">
        <v>0</v>
      </c>
      <c r="L1084" s="22">
        <v>0</v>
      </c>
      <c r="M1084" s="22">
        <v>0</v>
      </c>
      <c r="N1084" s="22">
        <v>0</v>
      </c>
      <c r="O1084" s="22">
        <v>0</v>
      </c>
      <c r="P1084" s="22">
        <v>0</v>
      </c>
      <c r="V1084" s="121">
        <v>0</v>
      </c>
      <c r="AM1084">
        <v>63</v>
      </c>
      <c r="AN1084" t="s">
        <v>529</v>
      </c>
      <c r="AQ1084" s="76">
        <v>0</v>
      </c>
      <c r="AR1084" s="76">
        <v>0</v>
      </c>
      <c r="AS1084" s="76">
        <v>0</v>
      </c>
      <c r="AT1084" s="76">
        <v>0</v>
      </c>
      <c r="AU1084" s="76">
        <v>0</v>
      </c>
      <c r="AV1084" s="76">
        <v>0</v>
      </c>
      <c r="AW1084" s="76">
        <v>0</v>
      </c>
      <c r="AX1084" s="76">
        <v>0</v>
      </c>
      <c r="AY1084" s="76">
        <v>0</v>
      </c>
      <c r="BE1084" t="s">
        <v>529</v>
      </c>
      <c r="BG1084" s="22">
        <v>0</v>
      </c>
      <c r="BH1084" s="22">
        <v>0</v>
      </c>
      <c r="BI1084" s="22">
        <v>0</v>
      </c>
      <c r="BJ1084" s="22">
        <v>0</v>
      </c>
      <c r="BK1084" s="22">
        <v>0</v>
      </c>
      <c r="BL1084" s="22">
        <v>0</v>
      </c>
      <c r="BM1084" s="22">
        <v>0</v>
      </c>
      <c r="BN1084" s="22">
        <v>0</v>
      </c>
      <c r="BO1084" s="22">
        <v>0</v>
      </c>
      <c r="BP1084" s="22">
        <v>0</v>
      </c>
    </row>
    <row r="1085" spans="1:68" x14ac:dyDescent="0.35">
      <c r="A1085" s="96">
        <v>64</v>
      </c>
      <c r="B1085" s="96">
        <v>5</v>
      </c>
      <c r="C1085" s="96" t="s">
        <v>585</v>
      </c>
      <c r="E1085" s="79" t="s">
        <v>529</v>
      </c>
      <c r="F1085" s="85">
        <v>0</v>
      </c>
      <c r="H1085" s="22">
        <v>0</v>
      </c>
      <c r="I1085" s="22">
        <v>0</v>
      </c>
      <c r="J1085" s="22">
        <v>0</v>
      </c>
      <c r="K1085" s="22">
        <v>0</v>
      </c>
      <c r="L1085" s="22">
        <v>0</v>
      </c>
      <c r="M1085" s="22">
        <v>0</v>
      </c>
      <c r="N1085" s="22">
        <v>0</v>
      </c>
      <c r="O1085" s="22">
        <v>0</v>
      </c>
      <c r="P1085" s="22">
        <v>0</v>
      </c>
      <c r="V1085" s="121">
        <v>0</v>
      </c>
      <c r="AM1085">
        <v>64</v>
      </c>
      <c r="AN1085" t="s">
        <v>529</v>
      </c>
      <c r="AQ1085" s="76">
        <v>0</v>
      </c>
      <c r="AR1085" s="76">
        <v>0</v>
      </c>
      <c r="AS1085" s="76">
        <v>0</v>
      </c>
      <c r="AT1085" s="76">
        <v>0</v>
      </c>
      <c r="AU1085" s="76">
        <v>0</v>
      </c>
      <c r="AV1085" s="76">
        <v>0</v>
      </c>
      <c r="AW1085" s="76">
        <v>0</v>
      </c>
      <c r="AX1085" s="76">
        <v>0</v>
      </c>
      <c r="AY1085" s="76">
        <v>0</v>
      </c>
      <c r="BE1085" t="s">
        <v>529</v>
      </c>
      <c r="BG1085" s="22">
        <v>0</v>
      </c>
      <c r="BH1085" s="22">
        <v>0</v>
      </c>
      <c r="BI1085" s="22">
        <v>0</v>
      </c>
      <c r="BJ1085" s="22">
        <v>0</v>
      </c>
      <c r="BK1085" s="22">
        <v>0</v>
      </c>
      <c r="BL1085" s="22">
        <v>0</v>
      </c>
      <c r="BM1085" s="22">
        <v>0</v>
      </c>
      <c r="BN1085" s="22">
        <v>0</v>
      </c>
      <c r="BO1085" s="22">
        <v>0</v>
      </c>
      <c r="BP1085" s="22">
        <v>0</v>
      </c>
    </row>
    <row r="1086" spans="1:68" x14ac:dyDescent="0.35">
      <c r="A1086" s="96">
        <v>65</v>
      </c>
      <c r="B1086" s="96">
        <v>5</v>
      </c>
      <c r="C1086" s="96" t="s">
        <v>585</v>
      </c>
      <c r="E1086" s="79" t="s">
        <v>529</v>
      </c>
      <c r="F1086" s="85">
        <v>0</v>
      </c>
      <c r="H1086" s="22">
        <v>0</v>
      </c>
      <c r="I1086" s="22">
        <v>0</v>
      </c>
      <c r="J1086" s="22">
        <v>0</v>
      </c>
      <c r="K1086" s="22">
        <v>0</v>
      </c>
      <c r="L1086" s="22">
        <v>0</v>
      </c>
      <c r="M1086" s="22">
        <v>0</v>
      </c>
      <c r="N1086" s="22">
        <v>0</v>
      </c>
      <c r="O1086" s="22">
        <v>0</v>
      </c>
      <c r="P1086" s="22">
        <v>0</v>
      </c>
      <c r="V1086" s="121">
        <v>0</v>
      </c>
      <c r="AM1086">
        <v>65</v>
      </c>
      <c r="AN1086" t="s">
        <v>529</v>
      </c>
      <c r="AQ1086" s="76">
        <v>0</v>
      </c>
      <c r="AR1086" s="76">
        <v>0</v>
      </c>
      <c r="AS1086" s="76">
        <v>0</v>
      </c>
      <c r="AT1086" s="76">
        <v>0</v>
      </c>
      <c r="AU1086" s="76">
        <v>0</v>
      </c>
      <c r="AV1086" s="76">
        <v>0</v>
      </c>
      <c r="AW1086" s="76">
        <v>0</v>
      </c>
      <c r="AX1086" s="76">
        <v>0</v>
      </c>
      <c r="AY1086" s="76">
        <v>0</v>
      </c>
      <c r="BE1086" t="s">
        <v>529</v>
      </c>
      <c r="BG1086" s="22">
        <v>0</v>
      </c>
      <c r="BH1086" s="22">
        <v>0</v>
      </c>
      <c r="BI1086" s="22">
        <v>0</v>
      </c>
      <c r="BJ1086" s="22">
        <v>0</v>
      </c>
      <c r="BK1086" s="22">
        <v>0</v>
      </c>
      <c r="BL1086" s="22">
        <v>0</v>
      </c>
      <c r="BM1086" s="22">
        <v>0</v>
      </c>
      <c r="BN1086" s="22">
        <v>0</v>
      </c>
      <c r="BO1086" s="22">
        <v>0</v>
      </c>
      <c r="BP1086" s="22">
        <v>0</v>
      </c>
    </row>
    <row r="1087" spans="1:68" x14ac:dyDescent="0.35">
      <c r="A1087" s="96">
        <v>66</v>
      </c>
      <c r="B1087" s="96">
        <v>5</v>
      </c>
      <c r="C1087" s="96" t="s">
        <v>585</v>
      </c>
      <c r="E1087" s="79" t="s">
        <v>529</v>
      </c>
      <c r="F1087" s="85">
        <v>0</v>
      </c>
      <c r="H1087" s="22">
        <v>0</v>
      </c>
      <c r="I1087" s="22">
        <v>0</v>
      </c>
      <c r="J1087" s="22">
        <v>0</v>
      </c>
      <c r="K1087" s="22">
        <v>0</v>
      </c>
      <c r="L1087" s="22">
        <v>0</v>
      </c>
      <c r="M1087" s="22">
        <v>0</v>
      </c>
      <c r="N1087" s="22">
        <v>0</v>
      </c>
      <c r="O1087" s="22">
        <v>0</v>
      </c>
      <c r="P1087" s="22">
        <v>0</v>
      </c>
      <c r="V1087" s="121">
        <v>0</v>
      </c>
      <c r="AM1087">
        <v>66</v>
      </c>
      <c r="AN1087" t="s">
        <v>529</v>
      </c>
      <c r="AQ1087" s="76">
        <v>0</v>
      </c>
      <c r="AR1087" s="76">
        <v>0</v>
      </c>
      <c r="AS1087" s="76">
        <v>0</v>
      </c>
      <c r="AT1087" s="76">
        <v>0</v>
      </c>
      <c r="AU1087" s="76">
        <v>0</v>
      </c>
      <c r="AV1087" s="76">
        <v>0</v>
      </c>
      <c r="AW1087" s="76">
        <v>0</v>
      </c>
      <c r="AX1087" s="76">
        <v>0</v>
      </c>
      <c r="AY1087" s="76">
        <v>0</v>
      </c>
      <c r="BE1087" t="s">
        <v>529</v>
      </c>
      <c r="BG1087" s="22">
        <v>0</v>
      </c>
      <c r="BH1087" s="22">
        <v>0</v>
      </c>
      <c r="BI1087" s="22">
        <v>0</v>
      </c>
      <c r="BJ1087" s="22">
        <v>0</v>
      </c>
      <c r="BK1087" s="22">
        <v>0</v>
      </c>
      <c r="BL1087" s="22">
        <v>0</v>
      </c>
      <c r="BM1087" s="22">
        <v>0</v>
      </c>
      <c r="BN1087" s="22">
        <v>0</v>
      </c>
      <c r="BO1087" s="22">
        <v>0</v>
      </c>
      <c r="BP1087" s="22">
        <v>0</v>
      </c>
    </row>
    <row r="1088" spans="1:68" x14ac:dyDescent="0.35">
      <c r="A1088" s="96">
        <v>67</v>
      </c>
      <c r="B1088" s="96">
        <v>5</v>
      </c>
      <c r="C1088" s="96" t="s">
        <v>234</v>
      </c>
      <c r="E1088" s="79" t="s">
        <v>529</v>
      </c>
      <c r="F1088" s="85">
        <v>0</v>
      </c>
      <c r="H1088" s="22">
        <v>0</v>
      </c>
      <c r="I1088" s="22">
        <v>0</v>
      </c>
      <c r="J1088" s="22">
        <v>0</v>
      </c>
      <c r="K1088" s="22">
        <v>0</v>
      </c>
      <c r="L1088" s="22">
        <v>0</v>
      </c>
      <c r="M1088" s="22">
        <v>0</v>
      </c>
      <c r="N1088" s="22">
        <v>0</v>
      </c>
      <c r="O1088" s="22">
        <v>0</v>
      </c>
      <c r="P1088" s="22">
        <v>0</v>
      </c>
      <c r="V1088" s="121">
        <v>0</v>
      </c>
      <c r="AM1088">
        <v>67</v>
      </c>
      <c r="AN1088" t="s">
        <v>529</v>
      </c>
      <c r="AQ1088" s="76">
        <v>0</v>
      </c>
      <c r="AR1088" s="76">
        <v>0</v>
      </c>
      <c r="AS1088" s="76">
        <v>0</v>
      </c>
      <c r="AT1088" s="76">
        <v>0</v>
      </c>
      <c r="AU1088" s="76">
        <v>0</v>
      </c>
      <c r="AV1088" s="76">
        <v>0</v>
      </c>
      <c r="AW1088" s="76">
        <v>0</v>
      </c>
      <c r="AX1088" s="76">
        <v>0</v>
      </c>
      <c r="AY1088" s="76">
        <v>0</v>
      </c>
      <c r="BE1088" t="s">
        <v>529</v>
      </c>
      <c r="BG1088" s="22">
        <v>0</v>
      </c>
      <c r="BH1088" s="22">
        <v>0</v>
      </c>
      <c r="BI1088" s="22">
        <v>0</v>
      </c>
      <c r="BJ1088" s="22">
        <v>0</v>
      </c>
      <c r="BK1088" s="22">
        <v>0</v>
      </c>
      <c r="BL1088" s="22">
        <v>0</v>
      </c>
      <c r="BM1088" s="22">
        <v>0</v>
      </c>
      <c r="BN1088" s="22">
        <v>0</v>
      </c>
      <c r="BO1088" s="22">
        <v>0</v>
      </c>
      <c r="BP1088" s="22">
        <v>0</v>
      </c>
    </row>
    <row r="1089" spans="1:68" x14ac:dyDescent="0.35">
      <c r="A1089" s="96">
        <v>68</v>
      </c>
      <c r="B1089" s="96">
        <v>5</v>
      </c>
      <c r="C1089" s="96" t="s">
        <v>234</v>
      </c>
      <c r="E1089" s="79" t="s">
        <v>529</v>
      </c>
      <c r="F1089" s="85">
        <v>0</v>
      </c>
      <c r="H1089" s="22">
        <v>0</v>
      </c>
      <c r="I1089" s="22">
        <v>0</v>
      </c>
      <c r="J1089" s="22">
        <v>0</v>
      </c>
      <c r="K1089" s="22">
        <v>0</v>
      </c>
      <c r="L1089" s="22">
        <v>0</v>
      </c>
      <c r="M1089" s="22">
        <v>0</v>
      </c>
      <c r="N1089" s="22">
        <v>0</v>
      </c>
      <c r="O1089" s="22">
        <v>0</v>
      </c>
      <c r="P1089" s="22">
        <v>0</v>
      </c>
      <c r="V1089" s="121">
        <v>0</v>
      </c>
      <c r="AM1089">
        <v>68</v>
      </c>
      <c r="AN1089" t="s">
        <v>529</v>
      </c>
      <c r="AQ1089" s="76">
        <v>0</v>
      </c>
      <c r="AR1089" s="76">
        <v>0</v>
      </c>
      <c r="AS1089" s="76">
        <v>0</v>
      </c>
      <c r="AT1089" s="76">
        <v>0</v>
      </c>
      <c r="AU1089" s="76">
        <v>0</v>
      </c>
      <c r="AV1089" s="76">
        <v>0</v>
      </c>
      <c r="AW1089" s="76">
        <v>0</v>
      </c>
      <c r="AX1089" s="76">
        <v>0</v>
      </c>
      <c r="AY1089" s="76">
        <v>0</v>
      </c>
      <c r="BE1089" t="s">
        <v>529</v>
      </c>
      <c r="BG1089" s="22">
        <v>0</v>
      </c>
      <c r="BH1089" s="22">
        <v>0</v>
      </c>
      <c r="BI1089" s="22">
        <v>0</v>
      </c>
      <c r="BJ1089" s="22">
        <v>0</v>
      </c>
      <c r="BK1089" s="22">
        <v>0</v>
      </c>
      <c r="BL1089" s="22">
        <v>0</v>
      </c>
      <c r="BM1089" s="22">
        <v>0</v>
      </c>
      <c r="BN1089" s="22">
        <v>0</v>
      </c>
      <c r="BO1089" s="22">
        <v>0</v>
      </c>
      <c r="BP1089" s="22">
        <v>0</v>
      </c>
    </row>
    <row r="1090" spans="1:68" x14ac:dyDescent="0.35">
      <c r="A1090" s="96">
        <v>69</v>
      </c>
      <c r="B1090" s="96">
        <v>5</v>
      </c>
      <c r="C1090" s="96" t="s">
        <v>235</v>
      </c>
      <c r="E1090" s="79" t="s">
        <v>529</v>
      </c>
      <c r="F1090" s="85">
        <v>0</v>
      </c>
      <c r="H1090" s="22">
        <v>0</v>
      </c>
      <c r="I1090" s="22">
        <v>0</v>
      </c>
      <c r="J1090" s="22">
        <v>0</v>
      </c>
      <c r="K1090" s="22">
        <v>0</v>
      </c>
      <c r="L1090" s="22">
        <v>0</v>
      </c>
      <c r="M1090" s="22">
        <v>0</v>
      </c>
      <c r="N1090" s="22">
        <v>0</v>
      </c>
      <c r="O1090" s="22">
        <v>0</v>
      </c>
      <c r="P1090" s="22">
        <v>0</v>
      </c>
      <c r="V1090" s="121">
        <v>0</v>
      </c>
      <c r="AM1090">
        <v>69</v>
      </c>
      <c r="AN1090" t="s">
        <v>529</v>
      </c>
      <c r="AQ1090" s="76">
        <v>0</v>
      </c>
      <c r="AR1090" s="76">
        <v>0</v>
      </c>
      <c r="AS1090" s="76">
        <v>0</v>
      </c>
      <c r="AT1090" s="76">
        <v>0</v>
      </c>
      <c r="AU1090" s="76">
        <v>0</v>
      </c>
      <c r="AV1090" s="76">
        <v>0</v>
      </c>
      <c r="AW1090" s="76">
        <v>0</v>
      </c>
      <c r="AX1090" s="76">
        <v>0</v>
      </c>
      <c r="AY1090" s="76">
        <v>0</v>
      </c>
      <c r="BE1090" t="s">
        <v>529</v>
      </c>
      <c r="BG1090" s="22">
        <v>0</v>
      </c>
      <c r="BH1090" s="22">
        <v>0</v>
      </c>
      <c r="BI1090" s="22">
        <v>0</v>
      </c>
      <c r="BJ1090" s="22">
        <v>0</v>
      </c>
      <c r="BK1090" s="22">
        <v>0</v>
      </c>
      <c r="BL1090" s="22">
        <v>0</v>
      </c>
      <c r="BM1090" s="22">
        <v>0</v>
      </c>
      <c r="BN1090" s="22">
        <v>0</v>
      </c>
      <c r="BO1090" s="22">
        <v>0</v>
      </c>
      <c r="BP1090" s="22">
        <v>0</v>
      </c>
    </row>
    <row r="1091" spans="1:68" x14ac:dyDescent="0.35">
      <c r="A1091" s="96">
        <v>70</v>
      </c>
      <c r="B1091" s="96">
        <v>5</v>
      </c>
      <c r="C1091" s="96" t="s">
        <v>234</v>
      </c>
      <c r="E1091" s="79" t="s">
        <v>529</v>
      </c>
      <c r="F1091" s="85">
        <v>0</v>
      </c>
      <c r="H1091" s="22">
        <v>0</v>
      </c>
      <c r="I1091" s="22">
        <v>0</v>
      </c>
      <c r="J1091" s="22">
        <v>0</v>
      </c>
      <c r="K1091" s="22">
        <v>0</v>
      </c>
      <c r="L1091" s="22">
        <v>0</v>
      </c>
      <c r="M1091" s="22">
        <v>0</v>
      </c>
      <c r="N1091" s="22">
        <v>0</v>
      </c>
      <c r="O1091" s="22">
        <v>0</v>
      </c>
      <c r="P1091" s="22">
        <v>0</v>
      </c>
      <c r="V1091" s="121">
        <v>0</v>
      </c>
      <c r="AM1091">
        <v>70</v>
      </c>
      <c r="AN1091" t="s">
        <v>529</v>
      </c>
      <c r="AQ1091" s="76">
        <v>0</v>
      </c>
      <c r="AR1091" s="76">
        <v>0</v>
      </c>
      <c r="AS1091" s="76">
        <v>0</v>
      </c>
      <c r="AT1091" s="76">
        <v>0</v>
      </c>
      <c r="AU1091" s="76">
        <v>0</v>
      </c>
      <c r="AV1091" s="76">
        <v>0</v>
      </c>
      <c r="AW1091" s="76">
        <v>0</v>
      </c>
      <c r="AX1091" s="76">
        <v>0</v>
      </c>
      <c r="AY1091" s="76">
        <v>0</v>
      </c>
      <c r="BE1091" t="s">
        <v>529</v>
      </c>
      <c r="BG1091" s="22">
        <v>0</v>
      </c>
      <c r="BH1091" s="22">
        <v>0</v>
      </c>
      <c r="BI1091" s="22">
        <v>0</v>
      </c>
      <c r="BJ1091" s="22">
        <v>0</v>
      </c>
      <c r="BK1091" s="22">
        <v>0</v>
      </c>
      <c r="BL1091" s="22">
        <v>0</v>
      </c>
      <c r="BM1091" s="22">
        <v>0</v>
      </c>
      <c r="BN1091" s="22">
        <v>0</v>
      </c>
      <c r="BO1091" s="22">
        <v>0</v>
      </c>
      <c r="BP1091" s="22">
        <v>0</v>
      </c>
    </row>
    <row r="1092" spans="1:68" x14ac:dyDescent="0.35">
      <c r="A1092" s="96">
        <v>71</v>
      </c>
      <c r="B1092" s="96">
        <v>5</v>
      </c>
      <c r="C1092" s="96" t="s">
        <v>529</v>
      </c>
      <c r="E1092" s="79" t="s">
        <v>529</v>
      </c>
      <c r="F1092" s="85">
        <v>120</v>
      </c>
      <c r="H1092" s="22">
        <v>0</v>
      </c>
      <c r="I1092" s="22">
        <v>0</v>
      </c>
      <c r="J1092" s="22">
        <v>0</v>
      </c>
      <c r="K1092" s="22">
        <v>0</v>
      </c>
      <c r="L1092" s="22">
        <v>120</v>
      </c>
      <c r="M1092" s="22">
        <v>120</v>
      </c>
      <c r="N1092" s="22">
        <v>120</v>
      </c>
      <c r="O1092" s="22">
        <v>120</v>
      </c>
      <c r="P1092" s="22">
        <v>120</v>
      </c>
      <c r="V1092" s="121">
        <v>0</v>
      </c>
      <c r="AM1092">
        <v>71</v>
      </c>
      <c r="AN1092" t="s">
        <v>529</v>
      </c>
      <c r="AQ1092" s="76">
        <v>0</v>
      </c>
      <c r="AR1092" s="76">
        <v>0</v>
      </c>
      <c r="AS1092" s="76">
        <v>0</v>
      </c>
      <c r="AT1092" s="76">
        <v>0</v>
      </c>
      <c r="AU1092" s="76">
        <v>120</v>
      </c>
      <c r="AV1092" s="76">
        <v>120</v>
      </c>
      <c r="AW1092" s="76">
        <v>120</v>
      </c>
      <c r="AX1092" s="76">
        <v>120</v>
      </c>
      <c r="AY1092" s="76">
        <v>120</v>
      </c>
      <c r="BE1092" t="s">
        <v>529</v>
      </c>
      <c r="BG1092" s="22">
        <v>0</v>
      </c>
      <c r="BH1092" s="22">
        <v>0</v>
      </c>
      <c r="BI1092" s="22">
        <v>0</v>
      </c>
      <c r="BJ1092" s="22">
        <v>0</v>
      </c>
      <c r="BK1092" s="22">
        <v>0</v>
      </c>
      <c r="BL1092" s="22">
        <v>120</v>
      </c>
      <c r="BM1092" s="22">
        <v>120</v>
      </c>
      <c r="BN1092" s="22">
        <v>120</v>
      </c>
      <c r="BO1092" s="22">
        <v>120</v>
      </c>
      <c r="BP1092" s="22">
        <v>120</v>
      </c>
    </row>
    <row r="1093" spans="1:68" x14ac:dyDescent="0.35">
      <c r="A1093" s="96">
        <v>72</v>
      </c>
      <c r="B1093" s="96">
        <v>5</v>
      </c>
      <c r="C1093" s="96" t="s">
        <v>251</v>
      </c>
      <c r="E1093" s="79" t="s">
        <v>529</v>
      </c>
      <c r="F1093" s="85">
        <v>0</v>
      </c>
      <c r="H1093" s="22">
        <v>0</v>
      </c>
      <c r="I1093" s="22">
        <v>0</v>
      </c>
      <c r="J1093" s="22">
        <v>0</v>
      </c>
      <c r="K1093" s="22">
        <v>0</v>
      </c>
      <c r="L1093" s="22">
        <v>0</v>
      </c>
      <c r="M1093" s="22">
        <v>0</v>
      </c>
      <c r="N1093" s="22">
        <v>0</v>
      </c>
      <c r="O1093" s="22">
        <v>0</v>
      </c>
      <c r="P1093" s="22">
        <v>0</v>
      </c>
      <c r="V1093" s="121">
        <v>0</v>
      </c>
      <c r="AM1093">
        <v>72</v>
      </c>
      <c r="AN1093" t="s">
        <v>529</v>
      </c>
      <c r="AQ1093" s="76">
        <v>0</v>
      </c>
      <c r="AR1093" s="76">
        <v>0</v>
      </c>
      <c r="AS1093" s="76">
        <v>0</v>
      </c>
      <c r="AT1093" s="76">
        <v>0</v>
      </c>
      <c r="AU1093" s="76">
        <v>0</v>
      </c>
      <c r="AV1093" s="76">
        <v>0</v>
      </c>
      <c r="AW1093" s="76">
        <v>0</v>
      </c>
      <c r="AX1093" s="76">
        <v>0</v>
      </c>
      <c r="AY1093" s="76">
        <v>0</v>
      </c>
      <c r="BE1093" t="s">
        <v>529</v>
      </c>
      <c r="BG1093" s="22">
        <v>0</v>
      </c>
      <c r="BH1093" s="22">
        <v>0</v>
      </c>
      <c r="BI1093" s="22">
        <v>0</v>
      </c>
      <c r="BJ1093" s="22">
        <v>0</v>
      </c>
      <c r="BK1093" s="22">
        <v>0</v>
      </c>
      <c r="BL1093" s="22">
        <v>0</v>
      </c>
      <c r="BM1093" s="22">
        <v>0</v>
      </c>
      <c r="BN1093" s="22">
        <v>0</v>
      </c>
      <c r="BO1093" s="22">
        <v>0</v>
      </c>
      <c r="BP1093" s="22">
        <v>0</v>
      </c>
    </row>
    <row r="1094" spans="1:68" x14ac:dyDescent="0.35">
      <c r="A1094" s="96">
        <v>73</v>
      </c>
      <c r="B1094" s="96">
        <v>5</v>
      </c>
      <c r="C1094" s="96" t="s">
        <v>251</v>
      </c>
      <c r="E1094" s="79" t="s">
        <v>529</v>
      </c>
      <c r="F1094" s="85">
        <v>0</v>
      </c>
      <c r="H1094" s="22">
        <v>0</v>
      </c>
      <c r="I1094" s="22">
        <v>0</v>
      </c>
      <c r="J1094" s="22">
        <v>0</v>
      </c>
      <c r="K1094" s="22">
        <v>0</v>
      </c>
      <c r="L1094" s="22">
        <v>0</v>
      </c>
      <c r="M1094" s="22">
        <v>0</v>
      </c>
      <c r="N1094" s="22">
        <v>0</v>
      </c>
      <c r="O1094" s="22">
        <v>0</v>
      </c>
      <c r="P1094" s="22">
        <v>0</v>
      </c>
      <c r="V1094" s="121">
        <v>0</v>
      </c>
      <c r="AM1094">
        <v>73</v>
      </c>
      <c r="AN1094" t="s">
        <v>529</v>
      </c>
      <c r="AQ1094" s="76">
        <v>0</v>
      </c>
      <c r="AR1094" s="76">
        <v>0</v>
      </c>
      <c r="AS1094" s="76">
        <v>0</v>
      </c>
      <c r="AT1094" s="76">
        <v>0</v>
      </c>
      <c r="AU1094" s="76">
        <v>0</v>
      </c>
      <c r="AV1094" s="76">
        <v>0</v>
      </c>
      <c r="AW1094" s="76">
        <v>0</v>
      </c>
      <c r="AX1094" s="76">
        <v>0</v>
      </c>
      <c r="AY1094" s="76">
        <v>0</v>
      </c>
      <c r="BE1094" t="s">
        <v>529</v>
      </c>
      <c r="BG1094" s="22">
        <v>0</v>
      </c>
      <c r="BH1094" s="22">
        <v>0</v>
      </c>
      <c r="BI1094" s="22">
        <v>0</v>
      </c>
      <c r="BJ1094" s="22">
        <v>0</v>
      </c>
      <c r="BK1094" s="22">
        <v>0</v>
      </c>
      <c r="BL1094" s="22">
        <v>0</v>
      </c>
      <c r="BM1094" s="22">
        <v>0</v>
      </c>
      <c r="BN1094" s="22">
        <v>0</v>
      </c>
      <c r="BO1094" s="22">
        <v>0</v>
      </c>
      <c r="BP1094" s="22">
        <v>0</v>
      </c>
    </row>
    <row r="1095" spans="1:68" x14ac:dyDescent="0.35">
      <c r="A1095" s="96">
        <v>74</v>
      </c>
      <c r="B1095" s="96">
        <v>5</v>
      </c>
      <c r="C1095" s="96" t="s">
        <v>251</v>
      </c>
      <c r="E1095" s="79" t="s">
        <v>529</v>
      </c>
      <c r="F1095" s="85">
        <v>0</v>
      </c>
      <c r="H1095" s="22">
        <v>0</v>
      </c>
      <c r="I1095" s="22">
        <v>0</v>
      </c>
      <c r="J1095" s="22">
        <v>0</v>
      </c>
      <c r="K1095" s="22">
        <v>0</v>
      </c>
      <c r="L1095" s="22">
        <v>0</v>
      </c>
      <c r="M1095" s="22">
        <v>0</v>
      </c>
      <c r="N1095" s="22">
        <v>0</v>
      </c>
      <c r="O1095" s="22">
        <v>0</v>
      </c>
      <c r="P1095" s="22">
        <v>0</v>
      </c>
      <c r="V1095" s="121">
        <v>0</v>
      </c>
      <c r="AM1095">
        <v>74</v>
      </c>
      <c r="AN1095" t="s">
        <v>529</v>
      </c>
      <c r="AQ1095" s="76">
        <v>0</v>
      </c>
      <c r="AR1095" s="76">
        <v>0</v>
      </c>
      <c r="AS1095" s="76">
        <v>0</v>
      </c>
      <c r="AT1095" s="76">
        <v>0</v>
      </c>
      <c r="AU1095" s="76">
        <v>0</v>
      </c>
      <c r="AV1095" s="76">
        <v>0</v>
      </c>
      <c r="AW1095" s="76">
        <v>0</v>
      </c>
      <c r="AX1095" s="76">
        <v>0</v>
      </c>
      <c r="AY1095" s="76">
        <v>0</v>
      </c>
      <c r="BE1095" t="s">
        <v>529</v>
      </c>
      <c r="BG1095" s="22">
        <v>0</v>
      </c>
      <c r="BH1095" s="22">
        <v>0</v>
      </c>
      <c r="BI1095" s="22">
        <v>0</v>
      </c>
      <c r="BJ1095" s="22">
        <v>0</v>
      </c>
      <c r="BK1095" s="22">
        <v>0</v>
      </c>
      <c r="BL1095" s="22">
        <v>0</v>
      </c>
      <c r="BM1095" s="22">
        <v>0</v>
      </c>
      <c r="BN1095" s="22">
        <v>0</v>
      </c>
      <c r="BO1095" s="22">
        <v>0</v>
      </c>
      <c r="BP1095" s="22">
        <v>0</v>
      </c>
    </row>
    <row r="1096" spans="1:68" x14ac:dyDescent="0.35">
      <c r="A1096" s="124">
        <v>75</v>
      </c>
      <c r="B1096" s="124">
        <v>5</v>
      </c>
      <c r="C1096" s="124" t="s">
        <v>251</v>
      </c>
      <c r="D1096" s="15"/>
      <c r="E1096" s="79" t="s">
        <v>529</v>
      </c>
      <c r="F1096" s="126">
        <v>0</v>
      </c>
      <c r="G1096" s="15"/>
      <c r="H1096" s="22">
        <v>0</v>
      </c>
      <c r="I1096" s="22">
        <v>0</v>
      </c>
      <c r="J1096" s="22">
        <v>0</v>
      </c>
      <c r="K1096" s="22">
        <v>0</v>
      </c>
      <c r="L1096" s="22">
        <v>0</v>
      </c>
      <c r="M1096" s="22">
        <v>0</v>
      </c>
      <c r="N1096" s="22">
        <v>0</v>
      </c>
      <c r="O1096" s="22">
        <v>0</v>
      </c>
      <c r="P1096" s="22">
        <v>0</v>
      </c>
      <c r="Q1096" s="15"/>
      <c r="V1096" s="121">
        <v>0</v>
      </c>
      <c r="AM1096">
        <v>75</v>
      </c>
      <c r="AN1096" t="s">
        <v>529</v>
      </c>
      <c r="AQ1096" s="76">
        <v>0</v>
      </c>
      <c r="AR1096" s="76">
        <v>0</v>
      </c>
      <c r="AS1096" s="76">
        <v>0</v>
      </c>
      <c r="AT1096" s="76">
        <v>0</v>
      </c>
      <c r="AU1096" s="76">
        <v>0</v>
      </c>
      <c r="AV1096" s="76">
        <v>0</v>
      </c>
      <c r="AW1096" s="76">
        <v>0</v>
      </c>
      <c r="AX1096" s="76">
        <v>0</v>
      </c>
      <c r="AY1096" s="76">
        <v>0</v>
      </c>
      <c r="BE1096" t="s">
        <v>529</v>
      </c>
      <c r="BG1096" s="22">
        <v>0</v>
      </c>
      <c r="BH1096" s="22">
        <v>0</v>
      </c>
      <c r="BI1096" s="22">
        <v>0</v>
      </c>
      <c r="BJ1096" s="22">
        <v>0</v>
      </c>
      <c r="BK1096" s="22">
        <v>0</v>
      </c>
      <c r="BL1096" s="22">
        <v>0</v>
      </c>
      <c r="BM1096" s="22">
        <v>0</v>
      </c>
      <c r="BN1096" s="22">
        <v>0</v>
      </c>
      <c r="BO1096" s="22">
        <v>0</v>
      </c>
      <c r="BP1096" s="22">
        <v>0</v>
      </c>
    </row>
    <row r="1097" spans="1:68" x14ac:dyDescent="0.35">
      <c r="A1097" s="96">
        <v>1</v>
      </c>
      <c r="B1097" s="96">
        <v>1</v>
      </c>
      <c r="C1097" s="96" t="s">
        <v>585</v>
      </c>
      <c r="E1097" s="79" t="s">
        <v>182</v>
      </c>
      <c r="F1097" s="85">
        <v>0</v>
      </c>
      <c r="H1097" s="22">
        <v>0</v>
      </c>
      <c r="I1097" s="22">
        <v>0</v>
      </c>
      <c r="J1097" s="22">
        <v>0</v>
      </c>
      <c r="K1097" s="22">
        <v>0</v>
      </c>
      <c r="L1097" s="22">
        <v>0</v>
      </c>
      <c r="M1097" s="22">
        <v>0</v>
      </c>
      <c r="N1097" s="22">
        <v>0</v>
      </c>
      <c r="O1097" s="22">
        <v>0</v>
      </c>
      <c r="P1097" s="22">
        <v>0</v>
      </c>
      <c r="V1097" s="121">
        <v>0</v>
      </c>
      <c r="AM1097">
        <v>1</v>
      </c>
      <c r="AN1097" t="s">
        <v>182</v>
      </c>
      <c r="AQ1097" s="76">
        <v>0</v>
      </c>
      <c r="AR1097" s="76">
        <v>0</v>
      </c>
      <c r="AS1097" s="76">
        <v>0</v>
      </c>
      <c r="AT1097" s="76">
        <v>0</v>
      </c>
      <c r="AU1097" s="76">
        <v>0</v>
      </c>
      <c r="AV1097" s="76">
        <v>0</v>
      </c>
      <c r="AW1097" s="76">
        <v>0</v>
      </c>
      <c r="AX1097" s="76">
        <v>0</v>
      </c>
      <c r="AY1097" s="76">
        <v>0</v>
      </c>
      <c r="BE1097" t="s">
        <v>182</v>
      </c>
      <c r="BG1097" s="22">
        <v>0</v>
      </c>
      <c r="BH1097" s="22">
        <v>0</v>
      </c>
      <c r="BI1097" s="22">
        <v>0</v>
      </c>
      <c r="BJ1097" s="22">
        <v>0</v>
      </c>
      <c r="BK1097" s="22">
        <v>0</v>
      </c>
      <c r="BL1097" s="22">
        <v>0</v>
      </c>
      <c r="BM1097" s="22">
        <v>0</v>
      </c>
      <c r="BN1097" s="22">
        <v>0</v>
      </c>
      <c r="BO1097" s="22">
        <v>0</v>
      </c>
      <c r="BP1097" s="22">
        <v>0</v>
      </c>
    </row>
    <row r="1098" spans="1:68" x14ac:dyDescent="0.35">
      <c r="A1098" s="96">
        <v>2</v>
      </c>
      <c r="B1098" s="96">
        <v>1</v>
      </c>
      <c r="C1098" s="96" t="s">
        <v>585</v>
      </c>
      <c r="E1098" s="79" t="s">
        <v>182</v>
      </c>
      <c r="F1098" s="85">
        <v>0</v>
      </c>
      <c r="H1098" s="22">
        <v>0</v>
      </c>
      <c r="I1098" s="22">
        <v>0</v>
      </c>
      <c r="J1098" s="22">
        <v>0</v>
      </c>
      <c r="K1098" s="22">
        <v>0</v>
      </c>
      <c r="L1098" s="22">
        <v>0</v>
      </c>
      <c r="M1098" s="22">
        <v>0</v>
      </c>
      <c r="N1098" s="22">
        <v>0</v>
      </c>
      <c r="O1098" s="22">
        <v>0</v>
      </c>
      <c r="P1098" s="22">
        <v>0</v>
      </c>
      <c r="V1098" s="121">
        <v>0</v>
      </c>
      <c r="AM1098">
        <v>2</v>
      </c>
      <c r="AN1098" t="s">
        <v>182</v>
      </c>
      <c r="AQ1098" s="76">
        <v>0</v>
      </c>
      <c r="AR1098" s="76">
        <v>0</v>
      </c>
      <c r="AS1098" s="76">
        <v>0</v>
      </c>
      <c r="AT1098" s="76">
        <v>0</v>
      </c>
      <c r="AU1098" s="76">
        <v>0</v>
      </c>
      <c r="AV1098" s="76">
        <v>0</v>
      </c>
      <c r="AW1098" s="76">
        <v>0</v>
      </c>
      <c r="AX1098" s="76">
        <v>0</v>
      </c>
      <c r="AY1098" s="76">
        <v>0</v>
      </c>
      <c r="BE1098" t="s">
        <v>182</v>
      </c>
      <c r="BG1098" s="22">
        <v>0</v>
      </c>
      <c r="BH1098" s="22">
        <v>0</v>
      </c>
      <c r="BI1098" s="22">
        <v>0</v>
      </c>
      <c r="BJ1098" s="22">
        <v>0</v>
      </c>
      <c r="BK1098" s="22">
        <v>0</v>
      </c>
      <c r="BL1098" s="22">
        <v>0</v>
      </c>
      <c r="BM1098" s="22">
        <v>0</v>
      </c>
      <c r="BN1098" s="22">
        <v>0</v>
      </c>
      <c r="BO1098" s="22">
        <v>0</v>
      </c>
      <c r="BP1098" s="22">
        <v>0</v>
      </c>
    </row>
    <row r="1099" spans="1:68" x14ac:dyDescent="0.35">
      <c r="A1099" s="96">
        <v>3</v>
      </c>
      <c r="B1099" s="96">
        <v>1</v>
      </c>
      <c r="C1099" s="96" t="s">
        <v>585</v>
      </c>
      <c r="E1099" s="79" t="s">
        <v>182</v>
      </c>
      <c r="F1099" s="85">
        <v>0</v>
      </c>
      <c r="H1099" s="22">
        <v>0</v>
      </c>
      <c r="I1099" s="22">
        <v>0</v>
      </c>
      <c r="J1099" s="22">
        <v>0</v>
      </c>
      <c r="K1099" s="22">
        <v>0</v>
      </c>
      <c r="L1099" s="22">
        <v>0</v>
      </c>
      <c r="M1099" s="22">
        <v>0</v>
      </c>
      <c r="N1099" s="22">
        <v>0</v>
      </c>
      <c r="O1099" s="22">
        <v>0</v>
      </c>
      <c r="P1099" s="22">
        <v>0</v>
      </c>
      <c r="V1099" s="121">
        <v>0</v>
      </c>
      <c r="AM1099">
        <v>3</v>
      </c>
      <c r="AN1099" t="s">
        <v>182</v>
      </c>
      <c r="AQ1099" s="76">
        <v>0</v>
      </c>
      <c r="AR1099" s="76">
        <v>0</v>
      </c>
      <c r="AS1099" s="76">
        <v>0</v>
      </c>
      <c r="AT1099" s="76">
        <v>0</v>
      </c>
      <c r="AU1099" s="76">
        <v>0</v>
      </c>
      <c r="AV1099" s="76">
        <v>0</v>
      </c>
      <c r="AW1099" s="76">
        <v>0</v>
      </c>
      <c r="AX1099" s="76">
        <v>0</v>
      </c>
      <c r="AY1099" s="76">
        <v>0</v>
      </c>
      <c r="BE1099" t="s">
        <v>182</v>
      </c>
      <c r="BG1099" s="22">
        <v>0</v>
      </c>
      <c r="BH1099" s="22">
        <v>0</v>
      </c>
      <c r="BI1099" s="22">
        <v>0</v>
      </c>
      <c r="BJ1099" s="22">
        <v>0</v>
      </c>
      <c r="BK1099" s="22">
        <v>0</v>
      </c>
      <c r="BL1099" s="22">
        <v>0</v>
      </c>
      <c r="BM1099" s="22">
        <v>0</v>
      </c>
      <c r="BN1099" s="22">
        <v>0</v>
      </c>
      <c r="BO1099" s="22">
        <v>0</v>
      </c>
      <c r="BP1099" s="22">
        <v>0</v>
      </c>
    </row>
    <row r="1100" spans="1:68" x14ac:dyDescent="0.35">
      <c r="A1100" s="96">
        <v>4</v>
      </c>
      <c r="B1100" s="96">
        <v>1</v>
      </c>
      <c r="C1100" s="96" t="s">
        <v>585</v>
      </c>
      <c r="E1100" s="79" t="s">
        <v>182</v>
      </c>
      <c r="F1100" s="85">
        <v>0</v>
      </c>
      <c r="H1100" s="22">
        <v>0</v>
      </c>
      <c r="I1100" s="22">
        <v>0</v>
      </c>
      <c r="J1100" s="22">
        <v>0</v>
      </c>
      <c r="K1100" s="22">
        <v>0</v>
      </c>
      <c r="L1100" s="22">
        <v>0</v>
      </c>
      <c r="M1100" s="22">
        <v>0</v>
      </c>
      <c r="N1100" s="22">
        <v>0</v>
      </c>
      <c r="O1100" s="22">
        <v>0</v>
      </c>
      <c r="P1100" s="22">
        <v>0</v>
      </c>
      <c r="V1100" s="121">
        <v>0</v>
      </c>
      <c r="AM1100">
        <v>4</v>
      </c>
      <c r="AN1100" t="s">
        <v>182</v>
      </c>
      <c r="AQ1100" s="76">
        <v>0</v>
      </c>
      <c r="AR1100" s="76">
        <v>0</v>
      </c>
      <c r="AS1100" s="76">
        <v>0</v>
      </c>
      <c r="AT1100" s="76">
        <v>0</v>
      </c>
      <c r="AU1100" s="76">
        <v>0</v>
      </c>
      <c r="AV1100" s="76">
        <v>0</v>
      </c>
      <c r="AW1100" s="76">
        <v>0</v>
      </c>
      <c r="AX1100" s="76">
        <v>0</v>
      </c>
      <c r="AY1100" s="76">
        <v>0</v>
      </c>
      <c r="BE1100" t="s">
        <v>182</v>
      </c>
      <c r="BG1100" s="22">
        <v>0</v>
      </c>
      <c r="BH1100" s="22">
        <v>0</v>
      </c>
      <c r="BI1100" s="22">
        <v>0</v>
      </c>
      <c r="BJ1100" s="22">
        <v>0</v>
      </c>
      <c r="BK1100" s="22">
        <v>0</v>
      </c>
      <c r="BL1100" s="22">
        <v>0</v>
      </c>
      <c r="BM1100" s="22">
        <v>0</v>
      </c>
      <c r="BN1100" s="22">
        <v>0</v>
      </c>
      <c r="BO1100" s="22">
        <v>0</v>
      </c>
      <c r="BP1100" s="22">
        <v>0</v>
      </c>
    </row>
    <row r="1101" spans="1:68" x14ac:dyDescent="0.35">
      <c r="A1101" s="96">
        <v>5</v>
      </c>
      <c r="B1101" s="96">
        <v>1</v>
      </c>
      <c r="C1101" s="96" t="s">
        <v>585</v>
      </c>
      <c r="E1101" s="79" t="s">
        <v>182</v>
      </c>
      <c r="F1101" s="85">
        <v>0</v>
      </c>
      <c r="H1101" s="22">
        <v>0</v>
      </c>
      <c r="I1101" s="22">
        <v>0</v>
      </c>
      <c r="J1101" s="22">
        <v>0</v>
      </c>
      <c r="K1101" s="22">
        <v>0</v>
      </c>
      <c r="L1101" s="22">
        <v>0</v>
      </c>
      <c r="M1101" s="22">
        <v>0</v>
      </c>
      <c r="N1101" s="22">
        <v>0</v>
      </c>
      <c r="O1101" s="22">
        <v>0</v>
      </c>
      <c r="P1101" s="22">
        <v>0</v>
      </c>
      <c r="V1101" s="121">
        <v>0</v>
      </c>
      <c r="AM1101">
        <v>5</v>
      </c>
      <c r="AN1101" t="s">
        <v>182</v>
      </c>
      <c r="AQ1101" s="76">
        <v>0</v>
      </c>
      <c r="AR1101" s="76">
        <v>0</v>
      </c>
      <c r="AS1101" s="76">
        <v>0</v>
      </c>
      <c r="AT1101" s="76">
        <v>0</v>
      </c>
      <c r="AU1101" s="76">
        <v>0</v>
      </c>
      <c r="AV1101" s="76">
        <v>0</v>
      </c>
      <c r="AW1101" s="76">
        <v>0</v>
      </c>
      <c r="AX1101" s="76">
        <v>0</v>
      </c>
      <c r="AY1101" s="76">
        <v>0</v>
      </c>
      <c r="BE1101" t="s">
        <v>182</v>
      </c>
      <c r="BG1101" s="22">
        <v>0</v>
      </c>
      <c r="BH1101" s="22">
        <v>0</v>
      </c>
      <c r="BI1101" s="22">
        <v>0</v>
      </c>
      <c r="BJ1101" s="22">
        <v>0</v>
      </c>
      <c r="BK1101" s="22">
        <v>0</v>
      </c>
      <c r="BL1101" s="22">
        <v>0</v>
      </c>
      <c r="BM1101" s="22">
        <v>0</v>
      </c>
      <c r="BN1101" s="22">
        <v>0</v>
      </c>
      <c r="BO1101" s="22">
        <v>0</v>
      </c>
      <c r="BP1101" s="22">
        <v>0</v>
      </c>
    </row>
    <row r="1102" spans="1:68" x14ac:dyDescent="0.35">
      <c r="A1102" s="96">
        <v>6</v>
      </c>
      <c r="B1102" s="96">
        <v>1</v>
      </c>
      <c r="C1102" s="96" t="s">
        <v>529</v>
      </c>
      <c r="E1102" s="79" t="s">
        <v>182</v>
      </c>
      <c r="F1102" s="85">
        <v>0</v>
      </c>
      <c r="H1102" s="22">
        <v>0</v>
      </c>
      <c r="I1102" s="22">
        <v>0</v>
      </c>
      <c r="J1102" s="22">
        <v>0</v>
      </c>
      <c r="K1102" s="22">
        <v>0</v>
      </c>
      <c r="L1102" s="22">
        <v>0</v>
      </c>
      <c r="M1102" s="22">
        <v>0</v>
      </c>
      <c r="N1102" s="22">
        <v>0</v>
      </c>
      <c r="O1102" s="22">
        <v>0</v>
      </c>
      <c r="P1102" s="22">
        <v>0</v>
      </c>
      <c r="V1102" s="121">
        <v>0</v>
      </c>
      <c r="AM1102">
        <v>6</v>
      </c>
      <c r="AN1102" t="s">
        <v>182</v>
      </c>
      <c r="AQ1102" s="76">
        <v>0</v>
      </c>
      <c r="AR1102" s="76">
        <v>0</v>
      </c>
      <c r="AS1102" s="76">
        <v>0</v>
      </c>
      <c r="AT1102" s="76">
        <v>0</v>
      </c>
      <c r="AU1102" s="76">
        <v>0</v>
      </c>
      <c r="AV1102" s="76">
        <v>0</v>
      </c>
      <c r="AW1102" s="76">
        <v>0</v>
      </c>
      <c r="AX1102" s="76">
        <v>0</v>
      </c>
      <c r="AY1102" s="76">
        <v>0</v>
      </c>
      <c r="BE1102" t="s">
        <v>182</v>
      </c>
      <c r="BG1102" s="22">
        <v>0</v>
      </c>
      <c r="BH1102" s="22">
        <v>0</v>
      </c>
      <c r="BI1102" s="22">
        <v>0</v>
      </c>
      <c r="BJ1102" s="22">
        <v>0</v>
      </c>
      <c r="BK1102" s="22">
        <v>0</v>
      </c>
      <c r="BL1102" s="22">
        <v>0</v>
      </c>
      <c r="BM1102" s="22">
        <v>0</v>
      </c>
      <c r="BN1102" s="22">
        <v>0</v>
      </c>
      <c r="BO1102" s="22">
        <v>0</v>
      </c>
      <c r="BP1102" s="22">
        <v>0</v>
      </c>
    </row>
    <row r="1103" spans="1:68" x14ac:dyDescent="0.35">
      <c r="A1103" s="96">
        <v>7</v>
      </c>
      <c r="B1103" s="96">
        <v>1</v>
      </c>
      <c r="C1103" s="96" t="s">
        <v>235</v>
      </c>
      <c r="E1103" s="79" t="s">
        <v>182</v>
      </c>
      <c r="F1103" s="85">
        <v>40</v>
      </c>
      <c r="H1103" s="22">
        <v>40</v>
      </c>
      <c r="I1103" s="22">
        <v>40</v>
      </c>
      <c r="J1103" s="22">
        <v>40</v>
      </c>
      <c r="K1103" s="22">
        <v>40</v>
      </c>
      <c r="L1103" s="22">
        <v>40</v>
      </c>
      <c r="M1103" s="22">
        <v>40</v>
      </c>
      <c r="N1103" s="22">
        <v>40</v>
      </c>
      <c r="O1103" s="22">
        <v>40</v>
      </c>
      <c r="P1103" s="22">
        <v>40</v>
      </c>
      <c r="V1103" s="121">
        <v>0</v>
      </c>
      <c r="AM1103">
        <v>7</v>
      </c>
      <c r="AN1103" t="s">
        <v>182</v>
      </c>
      <c r="AQ1103" s="76">
        <v>40</v>
      </c>
      <c r="AR1103" s="76">
        <v>40</v>
      </c>
      <c r="AS1103" s="76">
        <v>40</v>
      </c>
      <c r="AT1103" s="76">
        <v>40</v>
      </c>
      <c r="AU1103" s="76">
        <v>40</v>
      </c>
      <c r="AV1103" s="76">
        <v>40</v>
      </c>
      <c r="AW1103" s="76">
        <v>40</v>
      </c>
      <c r="AX1103" s="76">
        <v>40</v>
      </c>
      <c r="AY1103" s="76">
        <v>40</v>
      </c>
      <c r="BE1103" t="s">
        <v>182</v>
      </c>
      <c r="BG1103" s="22">
        <v>0</v>
      </c>
      <c r="BH1103" s="22">
        <v>40</v>
      </c>
      <c r="BI1103" s="22">
        <v>40</v>
      </c>
      <c r="BJ1103" s="22">
        <v>40</v>
      </c>
      <c r="BK1103" s="22">
        <v>40</v>
      </c>
      <c r="BL1103" s="22">
        <v>40</v>
      </c>
      <c r="BM1103" s="22">
        <v>40</v>
      </c>
      <c r="BN1103" s="22">
        <v>40</v>
      </c>
      <c r="BO1103" s="22">
        <v>40</v>
      </c>
      <c r="BP1103" s="22">
        <v>40</v>
      </c>
    </row>
    <row r="1104" spans="1:68" x14ac:dyDescent="0.35">
      <c r="A1104" s="96">
        <v>8</v>
      </c>
      <c r="B1104" s="96">
        <v>1</v>
      </c>
      <c r="C1104" s="96" t="s">
        <v>234</v>
      </c>
      <c r="E1104" s="79" t="s">
        <v>182</v>
      </c>
      <c r="F1104" s="85">
        <v>0</v>
      </c>
      <c r="H1104" s="22">
        <v>0</v>
      </c>
      <c r="I1104" s="22">
        <v>0</v>
      </c>
      <c r="J1104" s="22">
        <v>0</v>
      </c>
      <c r="K1104" s="22">
        <v>0</v>
      </c>
      <c r="L1104" s="22">
        <v>0</v>
      </c>
      <c r="M1104" s="22">
        <v>0</v>
      </c>
      <c r="N1104" s="22">
        <v>0</v>
      </c>
      <c r="O1104" s="22">
        <v>0</v>
      </c>
      <c r="P1104" s="22">
        <v>0</v>
      </c>
      <c r="V1104" s="121">
        <v>0</v>
      </c>
      <c r="AM1104">
        <v>8</v>
      </c>
      <c r="AN1104" t="s">
        <v>182</v>
      </c>
      <c r="AQ1104" s="76">
        <v>0</v>
      </c>
      <c r="AR1104" s="76">
        <v>0</v>
      </c>
      <c r="AS1104" s="76">
        <v>0</v>
      </c>
      <c r="AT1104" s="76">
        <v>0</v>
      </c>
      <c r="AU1104" s="76">
        <v>0</v>
      </c>
      <c r="AV1104" s="76">
        <v>0</v>
      </c>
      <c r="AW1104" s="76">
        <v>0</v>
      </c>
      <c r="AX1104" s="76">
        <v>0</v>
      </c>
      <c r="AY1104" s="76">
        <v>0</v>
      </c>
      <c r="BE1104" t="s">
        <v>182</v>
      </c>
      <c r="BG1104" s="22">
        <v>0</v>
      </c>
      <c r="BH1104" s="22">
        <v>0</v>
      </c>
      <c r="BI1104" s="22">
        <v>0</v>
      </c>
      <c r="BJ1104" s="22">
        <v>0</v>
      </c>
      <c r="BK1104" s="22">
        <v>0</v>
      </c>
      <c r="BL1104" s="22">
        <v>0</v>
      </c>
      <c r="BM1104" s="22">
        <v>0</v>
      </c>
      <c r="BN1104" s="22">
        <v>0</v>
      </c>
      <c r="BO1104" s="22">
        <v>0</v>
      </c>
      <c r="BP1104" s="22">
        <v>0</v>
      </c>
    </row>
    <row r="1105" spans="1:68" x14ac:dyDescent="0.35">
      <c r="A1105" s="96">
        <v>9</v>
      </c>
      <c r="B1105" s="96">
        <v>1</v>
      </c>
      <c r="C1105" s="96" t="s">
        <v>529</v>
      </c>
      <c r="E1105" s="79" t="s">
        <v>182</v>
      </c>
      <c r="F1105" s="85">
        <v>0</v>
      </c>
      <c r="H1105" s="22">
        <v>0</v>
      </c>
      <c r="I1105" s="22">
        <v>0</v>
      </c>
      <c r="J1105" s="22">
        <v>0</v>
      </c>
      <c r="K1105" s="22">
        <v>0</v>
      </c>
      <c r="L1105" s="22">
        <v>0</v>
      </c>
      <c r="M1105" s="22">
        <v>0</v>
      </c>
      <c r="N1105" s="22">
        <v>0</v>
      </c>
      <c r="O1105" s="22">
        <v>0</v>
      </c>
      <c r="P1105" s="22">
        <v>0</v>
      </c>
      <c r="V1105" s="121">
        <v>0</v>
      </c>
      <c r="AM1105">
        <v>9</v>
      </c>
      <c r="AN1105" t="s">
        <v>182</v>
      </c>
      <c r="AQ1105" s="76">
        <v>0</v>
      </c>
      <c r="AR1105" s="76">
        <v>0</v>
      </c>
      <c r="AS1105" s="76">
        <v>0</v>
      </c>
      <c r="AT1105" s="76">
        <v>0</v>
      </c>
      <c r="AU1105" s="76">
        <v>0</v>
      </c>
      <c r="AV1105" s="76">
        <v>0</v>
      </c>
      <c r="AW1105" s="76">
        <v>0</v>
      </c>
      <c r="AX1105" s="76">
        <v>0</v>
      </c>
      <c r="AY1105" s="76">
        <v>0</v>
      </c>
      <c r="BE1105" t="s">
        <v>182</v>
      </c>
      <c r="BG1105" s="22">
        <v>0</v>
      </c>
      <c r="BH1105" s="22">
        <v>0</v>
      </c>
      <c r="BI1105" s="22">
        <v>0</v>
      </c>
      <c r="BJ1105" s="22">
        <v>0</v>
      </c>
      <c r="BK1105" s="22">
        <v>0</v>
      </c>
      <c r="BL1105" s="22">
        <v>0</v>
      </c>
      <c r="BM1105" s="22">
        <v>0</v>
      </c>
      <c r="BN1105" s="22">
        <v>0</v>
      </c>
      <c r="BO1105" s="22">
        <v>0</v>
      </c>
      <c r="BP1105" s="22">
        <v>0</v>
      </c>
    </row>
    <row r="1106" spans="1:68" x14ac:dyDescent="0.35">
      <c r="A1106" s="96">
        <v>10</v>
      </c>
      <c r="B1106" s="96">
        <v>1</v>
      </c>
      <c r="C1106" s="96" t="s">
        <v>235</v>
      </c>
      <c r="E1106" s="79" t="s">
        <v>182</v>
      </c>
      <c r="F1106" s="85">
        <v>40</v>
      </c>
      <c r="H1106" s="22">
        <v>40</v>
      </c>
      <c r="I1106" s="22">
        <v>40</v>
      </c>
      <c r="J1106" s="22">
        <v>40</v>
      </c>
      <c r="K1106" s="22">
        <v>40</v>
      </c>
      <c r="L1106" s="22">
        <v>40</v>
      </c>
      <c r="M1106" s="22">
        <v>40</v>
      </c>
      <c r="N1106" s="22">
        <v>40</v>
      </c>
      <c r="O1106" s="22">
        <v>40</v>
      </c>
      <c r="P1106" s="22">
        <v>40</v>
      </c>
      <c r="V1106" s="121">
        <v>0</v>
      </c>
      <c r="AM1106">
        <v>10</v>
      </c>
      <c r="AN1106" t="s">
        <v>182</v>
      </c>
      <c r="AQ1106" s="76">
        <v>40</v>
      </c>
      <c r="AR1106" s="76">
        <v>40</v>
      </c>
      <c r="AS1106" s="76">
        <v>40</v>
      </c>
      <c r="AT1106" s="76">
        <v>40</v>
      </c>
      <c r="AU1106" s="76">
        <v>40</v>
      </c>
      <c r="AV1106" s="76">
        <v>40</v>
      </c>
      <c r="AW1106" s="76">
        <v>40</v>
      </c>
      <c r="AX1106" s="76">
        <v>40</v>
      </c>
      <c r="AY1106" s="76">
        <v>40</v>
      </c>
      <c r="BE1106" t="s">
        <v>182</v>
      </c>
      <c r="BG1106" s="22">
        <v>0</v>
      </c>
      <c r="BH1106" s="22">
        <v>40</v>
      </c>
      <c r="BI1106" s="22">
        <v>40</v>
      </c>
      <c r="BJ1106" s="22">
        <v>40</v>
      </c>
      <c r="BK1106" s="22">
        <v>40</v>
      </c>
      <c r="BL1106" s="22">
        <v>40</v>
      </c>
      <c r="BM1106" s="22">
        <v>40</v>
      </c>
      <c r="BN1106" s="22">
        <v>40</v>
      </c>
      <c r="BO1106" s="22">
        <v>40</v>
      </c>
      <c r="BP1106" s="22">
        <v>40</v>
      </c>
    </row>
    <row r="1107" spans="1:68" x14ac:dyDescent="0.35">
      <c r="A1107" s="96">
        <v>11</v>
      </c>
      <c r="B1107" s="96">
        <v>1</v>
      </c>
      <c r="C1107" s="96" t="s">
        <v>251</v>
      </c>
      <c r="E1107" s="79" t="s">
        <v>182</v>
      </c>
      <c r="F1107" s="85">
        <v>0</v>
      </c>
      <c r="H1107" s="22">
        <v>0</v>
      </c>
      <c r="I1107" s="22">
        <v>0</v>
      </c>
      <c r="J1107" s="22">
        <v>0</v>
      </c>
      <c r="K1107" s="22">
        <v>0</v>
      </c>
      <c r="L1107" s="22">
        <v>0</v>
      </c>
      <c r="M1107" s="22">
        <v>0</v>
      </c>
      <c r="N1107" s="22">
        <v>0</v>
      </c>
      <c r="O1107" s="22">
        <v>0</v>
      </c>
      <c r="P1107" s="22">
        <v>0</v>
      </c>
      <c r="V1107" s="121">
        <v>0</v>
      </c>
      <c r="AM1107">
        <v>11</v>
      </c>
      <c r="AN1107" t="s">
        <v>182</v>
      </c>
      <c r="AQ1107" s="76">
        <v>0</v>
      </c>
      <c r="AR1107" s="76">
        <v>0</v>
      </c>
      <c r="AS1107" s="76">
        <v>0</v>
      </c>
      <c r="AT1107" s="76">
        <v>0</v>
      </c>
      <c r="AU1107" s="76">
        <v>0</v>
      </c>
      <c r="AV1107" s="76">
        <v>0</v>
      </c>
      <c r="AW1107" s="76">
        <v>0</v>
      </c>
      <c r="AX1107" s="76">
        <v>0</v>
      </c>
      <c r="AY1107" s="76">
        <v>0</v>
      </c>
      <c r="BE1107" t="s">
        <v>182</v>
      </c>
      <c r="BG1107" s="22">
        <v>0</v>
      </c>
      <c r="BH1107" s="22">
        <v>0</v>
      </c>
      <c r="BI1107" s="22">
        <v>0</v>
      </c>
      <c r="BJ1107" s="22">
        <v>0</v>
      </c>
      <c r="BK1107" s="22">
        <v>0</v>
      </c>
      <c r="BL1107" s="22">
        <v>0</v>
      </c>
      <c r="BM1107" s="22">
        <v>0</v>
      </c>
      <c r="BN1107" s="22">
        <v>0</v>
      </c>
      <c r="BO1107" s="22">
        <v>0</v>
      </c>
      <c r="BP1107" s="22">
        <v>0</v>
      </c>
    </row>
    <row r="1108" spans="1:68" x14ac:dyDescent="0.35">
      <c r="A1108" s="96">
        <v>12</v>
      </c>
      <c r="B1108" s="96">
        <v>1</v>
      </c>
      <c r="C1108" s="96" t="s">
        <v>234</v>
      </c>
      <c r="E1108" s="79" t="s">
        <v>182</v>
      </c>
      <c r="F1108" s="85">
        <v>0</v>
      </c>
      <c r="H1108" s="22">
        <v>0</v>
      </c>
      <c r="I1108" s="22">
        <v>0</v>
      </c>
      <c r="J1108" s="22">
        <v>0</v>
      </c>
      <c r="K1108" s="22">
        <v>0</v>
      </c>
      <c r="L1108" s="22">
        <v>0</v>
      </c>
      <c r="M1108" s="22">
        <v>0</v>
      </c>
      <c r="N1108" s="22">
        <v>0</v>
      </c>
      <c r="O1108" s="22">
        <v>0</v>
      </c>
      <c r="P1108" s="22">
        <v>0</v>
      </c>
      <c r="V1108" s="121">
        <v>0</v>
      </c>
      <c r="AM1108">
        <v>12</v>
      </c>
      <c r="AN1108" t="s">
        <v>182</v>
      </c>
      <c r="AQ1108" s="76">
        <v>0</v>
      </c>
      <c r="AR1108" s="76">
        <v>0</v>
      </c>
      <c r="AS1108" s="76">
        <v>0</v>
      </c>
      <c r="AT1108" s="76">
        <v>0</v>
      </c>
      <c r="AU1108" s="76">
        <v>0</v>
      </c>
      <c r="AV1108" s="76">
        <v>0</v>
      </c>
      <c r="AW1108" s="76">
        <v>0</v>
      </c>
      <c r="AX1108" s="76">
        <v>0</v>
      </c>
      <c r="AY1108" s="76">
        <v>0</v>
      </c>
      <c r="BE1108" t="s">
        <v>182</v>
      </c>
      <c r="BG1108" s="22">
        <v>0</v>
      </c>
      <c r="BH1108" s="22">
        <v>0</v>
      </c>
      <c r="BI1108" s="22">
        <v>0</v>
      </c>
      <c r="BJ1108" s="22">
        <v>0</v>
      </c>
      <c r="BK1108" s="22">
        <v>0</v>
      </c>
      <c r="BL1108" s="22">
        <v>0</v>
      </c>
      <c r="BM1108" s="22">
        <v>0</v>
      </c>
      <c r="BN1108" s="22">
        <v>0</v>
      </c>
      <c r="BO1108" s="22">
        <v>0</v>
      </c>
      <c r="BP1108" s="22">
        <v>0</v>
      </c>
    </row>
    <row r="1109" spans="1:68" x14ac:dyDescent="0.35">
      <c r="A1109" s="96">
        <v>13</v>
      </c>
      <c r="B1109" s="96">
        <v>1</v>
      </c>
      <c r="C1109" s="96" t="s">
        <v>251</v>
      </c>
      <c r="E1109" s="79" t="s">
        <v>182</v>
      </c>
      <c r="F1109" s="85">
        <v>0</v>
      </c>
      <c r="H1109" s="22">
        <v>0</v>
      </c>
      <c r="I1109" s="22">
        <v>0</v>
      </c>
      <c r="J1109" s="22">
        <v>0</v>
      </c>
      <c r="K1109" s="22">
        <v>0</v>
      </c>
      <c r="L1109" s="22">
        <v>0</v>
      </c>
      <c r="M1109" s="22">
        <v>0</v>
      </c>
      <c r="N1109" s="22">
        <v>0</v>
      </c>
      <c r="O1109" s="22">
        <v>0</v>
      </c>
      <c r="P1109" s="22">
        <v>0</v>
      </c>
      <c r="V1109" s="121">
        <v>0</v>
      </c>
      <c r="AM1109">
        <v>13</v>
      </c>
      <c r="AN1109" t="s">
        <v>182</v>
      </c>
      <c r="AQ1109" s="76">
        <v>0</v>
      </c>
      <c r="AR1109" s="76">
        <v>0</v>
      </c>
      <c r="AS1109" s="76">
        <v>0</v>
      </c>
      <c r="AT1109" s="76">
        <v>0</v>
      </c>
      <c r="AU1109" s="76">
        <v>0</v>
      </c>
      <c r="AV1109" s="76">
        <v>0</v>
      </c>
      <c r="AW1109" s="76">
        <v>0</v>
      </c>
      <c r="AX1109" s="76">
        <v>0</v>
      </c>
      <c r="AY1109" s="76">
        <v>0</v>
      </c>
      <c r="BE1109" t="s">
        <v>182</v>
      </c>
      <c r="BG1109" s="22">
        <v>0</v>
      </c>
      <c r="BH1109" s="22">
        <v>0</v>
      </c>
      <c r="BI1109" s="22">
        <v>0</v>
      </c>
      <c r="BJ1109" s="22">
        <v>0</v>
      </c>
      <c r="BK1109" s="22">
        <v>0</v>
      </c>
      <c r="BL1109" s="22">
        <v>0</v>
      </c>
      <c r="BM1109" s="22">
        <v>0</v>
      </c>
      <c r="BN1109" s="22">
        <v>0</v>
      </c>
      <c r="BO1109" s="22">
        <v>0</v>
      </c>
      <c r="BP1109" s="22">
        <v>0</v>
      </c>
    </row>
    <row r="1110" spans="1:68" x14ac:dyDescent="0.35">
      <c r="A1110" s="96">
        <v>14</v>
      </c>
      <c r="B1110" s="96">
        <v>1</v>
      </c>
      <c r="C1110" s="96" t="s">
        <v>251</v>
      </c>
      <c r="E1110" s="79" t="s">
        <v>182</v>
      </c>
      <c r="F1110" s="85">
        <v>0</v>
      </c>
      <c r="H1110" s="22">
        <v>0</v>
      </c>
      <c r="I1110" s="22">
        <v>0</v>
      </c>
      <c r="J1110" s="22">
        <v>0</v>
      </c>
      <c r="K1110" s="22">
        <v>0</v>
      </c>
      <c r="L1110" s="22">
        <v>0</v>
      </c>
      <c r="M1110" s="22">
        <v>0</v>
      </c>
      <c r="N1110" s="22">
        <v>0</v>
      </c>
      <c r="O1110" s="22">
        <v>0</v>
      </c>
      <c r="P1110" s="22">
        <v>0</v>
      </c>
      <c r="V1110" s="121">
        <v>0</v>
      </c>
      <c r="AM1110">
        <v>14</v>
      </c>
      <c r="AN1110" t="s">
        <v>182</v>
      </c>
      <c r="AQ1110" s="76">
        <v>0</v>
      </c>
      <c r="AR1110" s="76">
        <v>0</v>
      </c>
      <c r="AS1110" s="76">
        <v>0</v>
      </c>
      <c r="AT1110" s="76">
        <v>0</v>
      </c>
      <c r="AU1110" s="76">
        <v>0</v>
      </c>
      <c r="AV1110" s="76">
        <v>0</v>
      </c>
      <c r="AW1110" s="76">
        <v>0</v>
      </c>
      <c r="AX1110" s="76">
        <v>0</v>
      </c>
      <c r="AY1110" s="76">
        <v>0</v>
      </c>
      <c r="BE1110" t="s">
        <v>182</v>
      </c>
      <c r="BG1110" s="22">
        <v>0</v>
      </c>
      <c r="BH1110" s="22">
        <v>0</v>
      </c>
      <c r="BI1110" s="22">
        <v>0</v>
      </c>
      <c r="BJ1110" s="22">
        <v>0</v>
      </c>
      <c r="BK1110" s="22">
        <v>0</v>
      </c>
      <c r="BL1110" s="22">
        <v>0</v>
      </c>
      <c r="BM1110" s="22">
        <v>0</v>
      </c>
      <c r="BN1110" s="22">
        <v>0</v>
      </c>
      <c r="BO1110" s="22">
        <v>0</v>
      </c>
      <c r="BP1110" s="22">
        <v>0</v>
      </c>
    </row>
    <row r="1111" spans="1:68" x14ac:dyDescent="0.35">
      <c r="A1111" s="96">
        <v>15</v>
      </c>
      <c r="B1111" s="96">
        <v>1</v>
      </c>
      <c r="C1111" s="96" t="s">
        <v>235</v>
      </c>
      <c r="E1111" s="79" t="s">
        <v>182</v>
      </c>
      <c r="F1111" s="85">
        <v>40</v>
      </c>
      <c r="H1111" s="22">
        <v>40</v>
      </c>
      <c r="I1111" s="22">
        <v>40</v>
      </c>
      <c r="J1111" s="22">
        <v>40</v>
      </c>
      <c r="K1111" s="22">
        <v>40</v>
      </c>
      <c r="L1111" s="22">
        <v>40</v>
      </c>
      <c r="M1111" s="22">
        <v>40</v>
      </c>
      <c r="N1111" s="22">
        <v>40</v>
      </c>
      <c r="O1111" s="22">
        <v>40</v>
      </c>
      <c r="P1111" s="22">
        <v>40</v>
      </c>
      <c r="V1111" s="121">
        <v>0</v>
      </c>
      <c r="AM1111">
        <v>15</v>
      </c>
      <c r="AN1111" t="s">
        <v>182</v>
      </c>
      <c r="AQ1111" s="76">
        <v>40</v>
      </c>
      <c r="AR1111" s="76">
        <v>40</v>
      </c>
      <c r="AS1111" s="76">
        <v>40</v>
      </c>
      <c r="AT1111" s="76">
        <v>40</v>
      </c>
      <c r="AU1111" s="76">
        <v>40</v>
      </c>
      <c r="AV1111" s="76">
        <v>40</v>
      </c>
      <c r="AW1111" s="76">
        <v>40</v>
      </c>
      <c r="AX1111" s="76">
        <v>40</v>
      </c>
      <c r="AY1111" s="76">
        <v>40</v>
      </c>
      <c r="BE1111" t="s">
        <v>182</v>
      </c>
      <c r="BG1111" s="22">
        <v>0</v>
      </c>
      <c r="BH1111" s="22">
        <v>40</v>
      </c>
      <c r="BI1111" s="22">
        <v>40</v>
      </c>
      <c r="BJ1111" s="22">
        <v>40</v>
      </c>
      <c r="BK1111" s="22">
        <v>40</v>
      </c>
      <c r="BL1111" s="22">
        <v>40</v>
      </c>
      <c r="BM1111" s="22">
        <v>40</v>
      </c>
      <c r="BN1111" s="22">
        <v>40</v>
      </c>
      <c r="BO1111" s="22">
        <v>40</v>
      </c>
      <c r="BP1111" s="22">
        <v>40</v>
      </c>
    </row>
    <row r="1112" spans="1:68" x14ac:dyDescent="0.35">
      <c r="A1112" s="96">
        <v>16</v>
      </c>
      <c r="B1112" s="96">
        <v>2</v>
      </c>
      <c r="C1112" s="96" t="s">
        <v>585</v>
      </c>
      <c r="E1112" s="79" t="s">
        <v>182</v>
      </c>
      <c r="F1112" s="85">
        <v>0</v>
      </c>
      <c r="H1112" s="22">
        <v>0</v>
      </c>
      <c r="I1112" s="22">
        <v>0</v>
      </c>
      <c r="J1112" s="22">
        <v>0</v>
      </c>
      <c r="K1112" s="22">
        <v>0</v>
      </c>
      <c r="L1112" s="22">
        <v>0</v>
      </c>
      <c r="M1112" s="22">
        <v>0</v>
      </c>
      <c r="N1112" s="22">
        <v>0</v>
      </c>
      <c r="O1112" s="22">
        <v>0</v>
      </c>
      <c r="P1112" s="22">
        <v>0</v>
      </c>
      <c r="V1112" s="121">
        <v>0</v>
      </c>
      <c r="AM1112">
        <v>16</v>
      </c>
      <c r="AN1112" t="s">
        <v>182</v>
      </c>
      <c r="AQ1112" s="76">
        <v>0</v>
      </c>
      <c r="AR1112" s="76">
        <v>0</v>
      </c>
      <c r="AS1112" s="76">
        <v>0</v>
      </c>
      <c r="AT1112" s="76">
        <v>0</v>
      </c>
      <c r="AU1112" s="76">
        <v>0</v>
      </c>
      <c r="AV1112" s="76">
        <v>0</v>
      </c>
      <c r="AW1112" s="76">
        <v>0</v>
      </c>
      <c r="AX1112" s="76">
        <v>0</v>
      </c>
      <c r="AY1112" s="76">
        <v>0</v>
      </c>
      <c r="BE1112" t="s">
        <v>182</v>
      </c>
      <c r="BG1112" s="22">
        <v>0</v>
      </c>
      <c r="BH1112" s="22">
        <v>0</v>
      </c>
      <c r="BI1112" s="22">
        <v>0</v>
      </c>
      <c r="BJ1112" s="22">
        <v>0</v>
      </c>
      <c r="BK1112" s="22">
        <v>0</v>
      </c>
      <c r="BL1112" s="22">
        <v>0</v>
      </c>
      <c r="BM1112" s="22">
        <v>0</v>
      </c>
      <c r="BN1112" s="22">
        <v>0</v>
      </c>
      <c r="BO1112" s="22">
        <v>0</v>
      </c>
      <c r="BP1112" s="22">
        <v>0</v>
      </c>
    </row>
    <row r="1113" spans="1:68" x14ac:dyDescent="0.35">
      <c r="A1113" s="96">
        <v>17</v>
      </c>
      <c r="B1113" s="96">
        <v>2</v>
      </c>
      <c r="C1113" s="96" t="s">
        <v>585</v>
      </c>
      <c r="E1113" s="79" t="s">
        <v>182</v>
      </c>
      <c r="F1113" s="85">
        <v>0</v>
      </c>
      <c r="H1113" s="22">
        <v>0</v>
      </c>
      <c r="I1113" s="22">
        <v>0</v>
      </c>
      <c r="J1113" s="22">
        <v>0</v>
      </c>
      <c r="K1113" s="22">
        <v>0</v>
      </c>
      <c r="L1113" s="22">
        <v>0</v>
      </c>
      <c r="M1113" s="22">
        <v>0</v>
      </c>
      <c r="N1113" s="22">
        <v>0</v>
      </c>
      <c r="O1113" s="22">
        <v>0</v>
      </c>
      <c r="P1113" s="22">
        <v>0</v>
      </c>
      <c r="V1113" s="121">
        <v>0</v>
      </c>
      <c r="AM1113">
        <v>17</v>
      </c>
      <c r="AN1113" t="s">
        <v>182</v>
      </c>
      <c r="AQ1113" s="76">
        <v>0</v>
      </c>
      <c r="AR1113" s="76">
        <v>0</v>
      </c>
      <c r="AS1113" s="76">
        <v>0</v>
      </c>
      <c r="AT1113" s="76">
        <v>0</v>
      </c>
      <c r="AU1113" s="76">
        <v>0</v>
      </c>
      <c r="AV1113" s="76">
        <v>0</v>
      </c>
      <c r="AW1113" s="76">
        <v>0</v>
      </c>
      <c r="AX1113" s="76">
        <v>0</v>
      </c>
      <c r="AY1113" s="76">
        <v>0</v>
      </c>
      <c r="BE1113" t="s">
        <v>182</v>
      </c>
      <c r="BG1113" s="22">
        <v>0</v>
      </c>
      <c r="BH1113" s="22">
        <v>0</v>
      </c>
      <c r="BI1113" s="22">
        <v>0</v>
      </c>
      <c r="BJ1113" s="22">
        <v>0</v>
      </c>
      <c r="BK1113" s="22">
        <v>0</v>
      </c>
      <c r="BL1113" s="22">
        <v>0</v>
      </c>
      <c r="BM1113" s="22">
        <v>0</v>
      </c>
      <c r="BN1113" s="22">
        <v>0</v>
      </c>
      <c r="BO1113" s="22">
        <v>0</v>
      </c>
      <c r="BP1113" s="22">
        <v>0</v>
      </c>
    </row>
    <row r="1114" spans="1:68" x14ac:dyDescent="0.35">
      <c r="A1114" s="96">
        <v>18</v>
      </c>
      <c r="B1114" s="96">
        <v>2</v>
      </c>
      <c r="C1114" s="96" t="s">
        <v>584</v>
      </c>
      <c r="E1114" s="79" t="s">
        <v>182</v>
      </c>
      <c r="F1114" s="85">
        <v>0</v>
      </c>
      <c r="H1114" s="22">
        <v>0</v>
      </c>
      <c r="I1114" s="22">
        <v>0</v>
      </c>
      <c r="J1114" s="22">
        <v>0</v>
      </c>
      <c r="K1114" s="22">
        <v>0</v>
      </c>
      <c r="L1114" s="22">
        <v>0</v>
      </c>
      <c r="M1114" s="22">
        <v>0</v>
      </c>
      <c r="N1114" s="22">
        <v>0</v>
      </c>
      <c r="O1114" s="22">
        <v>0</v>
      </c>
      <c r="P1114" s="22">
        <v>0</v>
      </c>
      <c r="V1114" s="121">
        <v>0</v>
      </c>
      <c r="AM1114">
        <v>18</v>
      </c>
      <c r="AN1114" t="s">
        <v>182</v>
      </c>
      <c r="AQ1114" s="76">
        <v>0</v>
      </c>
      <c r="AR1114" s="76">
        <v>0</v>
      </c>
      <c r="AS1114" s="76">
        <v>0</v>
      </c>
      <c r="AT1114" s="76">
        <v>0</v>
      </c>
      <c r="AU1114" s="76">
        <v>0</v>
      </c>
      <c r="AV1114" s="76">
        <v>0</v>
      </c>
      <c r="AW1114" s="76">
        <v>0</v>
      </c>
      <c r="AX1114" s="76">
        <v>0</v>
      </c>
      <c r="AY1114" s="76">
        <v>0</v>
      </c>
      <c r="BE1114" t="s">
        <v>182</v>
      </c>
      <c r="BG1114" s="22">
        <v>0</v>
      </c>
      <c r="BH1114" s="22">
        <v>0</v>
      </c>
      <c r="BI1114" s="22">
        <v>0</v>
      </c>
      <c r="BJ1114" s="22">
        <v>0</v>
      </c>
      <c r="BK1114" s="22">
        <v>0</v>
      </c>
      <c r="BL1114" s="22">
        <v>0</v>
      </c>
      <c r="BM1114" s="22">
        <v>0</v>
      </c>
      <c r="BN1114" s="22">
        <v>0</v>
      </c>
      <c r="BO1114" s="22">
        <v>0</v>
      </c>
      <c r="BP1114" s="22">
        <v>0</v>
      </c>
    </row>
    <row r="1115" spans="1:68" x14ac:dyDescent="0.35">
      <c r="A1115" s="96">
        <v>19</v>
      </c>
      <c r="B1115" s="96">
        <v>2</v>
      </c>
      <c r="C1115" s="96" t="s">
        <v>585</v>
      </c>
      <c r="E1115" s="79" t="s">
        <v>182</v>
      </c>
      <c r="F1115" s="85">
        <v>0</v>
      </c>
      <c r="H1115" s="22">
        <v>0</v>
      </c>
      <c r="I1115" s="22">
        <v>0</v>
      </c>
      <c r="J1115" s="22">
        <v>0</v>
      </c>
      <c r="K1115" s="22">
        <v>0</v>
      </c>
      <c r="L1115" s="22">
        <v>0</v>
      </c>
      <c r="M1115" s="22">
        <v>0</v>
      </c>
      <c r="N1115" s="22">
        <v>0</v>
      </c>
      <c r="O1115" s="22">
        <v>0</v>
      </c>
      <c r="P1115" s="22">
        <v>0</v>
      </c>
      <c r="V1115" s="121">
        <v>0</v>
      </c>
      <c r="AM1115">
        <v>19</v>
      </c>
      <c r="AN1115" t="s">
        <v>182</v>
      </c>
      <c r="AQ1115" s="76">
        <v>0</v>
      </c>
      <c r="AR1115" s="76">
        <v>0</v>
      </c>
      <c r="AS1115" s="76">
        <v>0</v>
      </c>
      <c r="AT1115" s="76">
        <v>0</v>
      </c>
      <c r="AU1115" s="76">
        <v>0</v>
      </c>
      <c r="AV1115" s="76">
        <v>0</v>
      </c>
      <c r="AW1115" s="76">
        <v>0</v>
      </c>
      <c r="AX1115" s="76">
        <v>0</v>
      </c>
      <c r="AY1115" s="76">
        <v>0</v>
      </c>
      <c r="BE1115" t="s">
        <v>182</v>
      </c>
      <c r="BG1115" s="22">
        <v>0</v>
      </c>
      <c r="BH1115" s="22">
        <v>0</v>
      </c>
      <c r="BI1115" s="22">
        <v>0</v>
      </c>
      <c r="BJ1115" s="22">
        <v>0</v>
      </c>
      <c r="BK1115" s="22">
        <v>0</v>
      </c>
      <c r="BL1115" s="22">
        <v>0</v>
      </c>
      <c r="BM1115" s="22">
        <v>0</v>
      </c>
      <c r="BN1115" s="22">
        <v>0</v>
      </c>
      <c r="BO1115" s="22">
        <v>0</v>
      </c>
      <c r="BP1115" s="22">
        <v>0</v>
      </c>
    </row>
    <row r="1116" spans="1:68" x14ac:dyDescent="0.35">
      <c r="A1116" s="96">
        <v>20</v>
      </c>
      <c r="B1116" s="96">
        <v>2</v>
      </c>
      <c r="C1116" s="96" t="s">
        <v>585</v>
      </c>
      <c r="E1116" s="79" t="s">
        <v>182</v>
      </c>
      <c r="F1116" s="85">
        <v>0</v>
      </c>
      <c r="H1116" s="22">
        <v>0</v>
      </c>
      <c r="I1116" s="22">
        <v>0</v>
      </c>
      <c r="J1116" s="22">
        <v>0</v>
      </c>
      <c r="K1116" s="22">
        <v>0</v>
      </c>
      <c r="L1116" s="22">
        <v>0</v>
      </c>
      <c r="M1116" s="22">
        <v>0</v>
      </c>
      <c r="N1116" s="22">
        <v>0</v>
      </c>
      <c r="O1116" s="22">
        <v>0</v>
      </c>
      <c r="P1116" s="22">
        <v>0</v>
      </c>
      <c r="V1116" s="121">
        <v>0</v>
      </c>
      <c r="AM1116">
        <v>20</v>
      </c>
      <c r="AN1116" t="s">
        <v>182</v>
      </c>
      <c r="AQ1116" s="76">
        <v>0</v>
      </c>
      <c r="AR1116" s="76">
        <v>0</v>
      </c>
      <c r="AS1116" s="76">
        <v>0</v>
      </c>
      <c r="AT1116" s="76">
        <v>0</v>
      </c>
      <c r="AU1116" s="76">
        <v>0</v>
      </c>
      <c r="AV1116" s="76">
        <v>0</v>
      </c>
      <c r="AW1116" s="76">
        <v>0</v>
      </c>
      <c r="AX1116" s="76">
        <v>0</v>
      </c>
      <c r="AY1116" s="76">
        <v>0</v>
      </c>
      <c r="BE1116" t="s">
        <v>182</v>
      </c>
      <c r="BG1116" s="22">
        <v>0</v>
      </c>
      <c r="BH1116" s="22">
        <v>0</v>
      </c>
      <c r="BI1116" s="22">
        <v>0</v>
      </c>
      <c r="BJ1116" s="22">
        <v>0</v>
      </c>
      <c r="BK1116" s="22">
        <v>0</v>
      </c>
      <c r="BL1116" s="22">
        <v>0</v>
      </c>
      <c r="BM1116" s="22">
        <v>0</v>
      </c>
      <c r="BN1116" s="22">
        <v>0</v>
      </c>
      <c r="BO1116" s="22">
        <v>0</v>
      </c>
      <c r="BP1116" s="22">
        <v>0</v>
      </c>
    </row>
    <row r="1117" spans="1:68" x14ac:dyDescent="0.35">
      <c r="A1117" s="96">
        <v>21</v>
      </c>
      <c r="B1117" s="96">
        <v>2</v>
      </c>
      <c r="C1117" s="96" t="s">
        <v>234</v>
      </c>
      <c r="E1117" s="79" t="s">
        <v>182</v>
      </c>
      <c r="F1117" s="85">
        <v>0</v>
      </c>
      <c r="H1117" s="22">
        <v>0</v>
      </c>
      <c r="I1117" s="22">
        <v>0</v>
      </c>
      <c r="J1117" s="22">
        <v>0</v>
      </c>
      <c r="K1117" s="22">
        <v>0</v>
      </c>
      <c r="L1117" s="22">
        <v>0</v>
      </c>
      <c r="M1117" s="22">
        <v>0</v>
      </c>
      <c r="N1117" s="22">
        <v>0</v>
      </c>
      <c r="O1117" s="22">
        <v>0</v>
      </c>
      <c r="P1117" s="22">
        <v>0</v>
      </c>
      <c r="V1117" s="121">
        <v>0</v>
      </c>
      <c r="AM1117">
        <v>21</v>
      </c>
      <c r="AN1117" t="s">
        <v>182</v>
      </c>
      <c r="AQ1117" s="76">
        <v>0</v>
      </c>
      <c r="AR1117" s="76">
        <v>0</v>
      </c>
      <c r="AS1117" s="76">
        <v>0</v>
      </c>
      <c r="AT1117" s="76">
        <v>0</v>
      </c>
      <c r="AU1117" s="76">
        <v>0</v>
      </c>
      <c r="AV1117" s="76">
        <v>0</v>
      </c>
      <c r="AW1117" s="76">
        <v>0</v>
      </c>
      <c r="AX1117" s="76">
        <v>0</v>
      </c>
      <c r="AY1117" s="76">
        <v>0</v>
      </c>
      <c r="BE1117" t="s">
        <v>182</v>
      </c>
      <c r="BG1117" s="22">
        <v>0</v>
      </c>
      <c r="BH1117" s="22">
        <v>0</v>
      </c>
      <c r="BI1117" s="22">
        <v>0</v>
      </c>
      <c r="BJ1117" s="22">
        <v>0</v>
      </c>
      <c r="BK1117" s="22">
        <v>0</v>
      </c>
      <c r="BL1117" s="22">
        <v>0</v>
      </c>
      <c r="BM1117" s="22">
        <v>0</v>
      </c>
      <c r="BN1117" s="22">
        <v>0</v>
      </c>
      <c r="BO1117" s="22">
        <v>0</v>
      </c>
      <c r="BP1117" s="22">
        <v>0</v>
      </c>
    </row>
    <row r="1118" spans="1:68" x14ac:dyDescent="0.35">
      <c r="A1118" s="96">
        <v>22</v>
      </c>
      <c r="B1118" s="96">
        <v>2</v>
      </c>
      <c r="C1118" s="96" t="s">
        <v>529</v>
      </c>
      <c r="E1118" s="79" t="s">
        <v>182</v>
      </c>
      <c r="F1118" s="85">
        <v>0</v>
      </c>
      <c r="H1118" s="22">
        <v>0</v>
      </c>
      <c r="I1118" s="22">
        <v>0</v>
      </c>
      <c r="J1118" s="22">
        <v>0</v>
      </c>
      <c r="K1118" s="22">
        <v>0</v>
      </c>
      <c r="L1118" s="22">
        <v>0</v>
      </c>
      <c r="M1118" s="22">
        <v>0</v>
      </c>
      <c r="N1118" s="22">
        <v>0</v>
      </c>
      <c r="O1118" s="22">
        <v>0</v>
      </c>
      <c r="P1118" s="22">
        <v>0</v>
      </c>
      <c r="V1118" s="121">
        <v>0</v>
      </c>
      <c r="AM1118">
        <v>22</v>
      </c>
      <c r="AN1118" t="s">
        <v>182</v>
      </c>
      <c r="AQ1118" s="76">
        <v>0</v>
      </c>
      <c r="AR1118" s="76">
        <v>0</v>
      </c>
      <c r="AS1118" s="76">
        <v>0</v>
      </c>
      <c r="AT1118" s="76">
        <v>0</v>
      </c>
      <c r="AU1118" s="76">
        <v>0</v>
      </c>
      <c r="AV1118" s="76">
        <v>0</v>
      </c>
      <c r="AW1118" s="76">
        <v>0</v>
      </c>
      <c r="AX1118" s="76">
        <v>0</v>
      </c>
      <c r="AY1118" s="76">
        <v>0</v>
      </c>
      <c r="BE1118" t="s">
        <v>182</v>
      </c>
      <c r="BG1118" s="22">
        <v>0</v>
      </c>
      <c r="BH1118" s="22">
        <v>0</v>
      </c>
      <c r="BI1118" s="22">
        <v>0</v>
      </c>
      <c r="BJ1118" s="22">
        <v>0</v>
      </c>
      <c r="BK1118" s="22">
        <v>0</v>
      </c>
      <c r="BL1118" s="22">
        <v>0</v>
      </c>
      <c r="BM1118" s="22">
        <v>0</v>
      </c>
      <c r="BN1118" s="22">
        <v>0</v>
      </c>
      <c r="BO1118" s="22">
        <v>0</v>
      </c>
      <c r="BP1118" s="22">
        <v>0</v>
      </c>
    </row>
    <row r="1119" spans="1:68" x14ac:dyDescent="0.35">
      <c r="A1119" s="96">
        <v>23</v>
      </c>
      <c r="B1119" s="96">
        <v>2</v>
      </c>
      <c r="C1119" s="96" t="s">
        <v>234</v>
      </c>
      <c r="E1119" s="79" t="s">
        <v>182</v>
      </c>
      <c r="F1119" s="85">
        <v>0</v>
      </c>
      <c r="H1119" s="22">
        <v>0</v>
      </c>
      <c r="I1119" s="22">
        <v>0</v>
      </c>
      <c r="J1119" s="22">
        <v>0</v>
      </c>
      <c r="K1119" s="22">
        <v>0</v>
      </c>
      <c r="L1119" s="22">
        <v>0</v>
      </c>
      <c r="M1119" s="22">
        <v>0</v>
      </c>
      <c r="N1119" s="22">
        <v>0</v>
      </c>
      <c r="O1119" s="22">
        <v>0</v>
      </c>
      <c r="P1119" s="22">
        <v>0</v>
      </c>
      <c r="V1119" s="121">
        <v>0</v>
      </c>
      <c r="AM1119">
        <v>23</v>
      </c>
      <c r="AN1119" t="s">
        <v>182</v>
      </c>
      <c r="AQ1119" s="76">
        <v>0</v>
      </c>
      <c r="AR1119" s="76">
        <v>0</v>
      </c>
      <c r="AS1119" s="76">
        <v>0</v>
      </c>
      <c r="AT1119" s="76">
        <v>0</v>
      </c>
      <c r="AU1119" s="76">
        <v>0</v>
      </c>
      <c r="AV1119" s="76">
        <v>0</v>
      </c>
      <c r="AW1119" s="76">
        <v>0</v>
      </c>
      <c r="AX1119" s="76">
        <v>0</v>
      </c>
      <c r="AY1119" s="76">
        <v>0</v>
      </c>
      <c r="BE1119" t="s">
        <v>182</v>
      </c>
      <c r="BG1119" s="22">
        <v>0</v>
      </c>
      <c r="BH1119" s="22">
        <v>0</v>
      </c>
      <c r="BI1119" s="22">
        <v>0</v>
      </c>
      <c r="BJ1119" s="22">
        <v>0</v>
      </c>
      <c r="BK1119" s="22">
        <v>0</v>
      </c>
      <c r="BL1119" s="22">
        <v>0</v>
      </c>
      <c r="BM1119" s="22">
        <v>0</v>
      </c>
      <c r="BN1119" s="22">
        <v>0</v>
      </c>
      <c r="BO1119" s="22">
        <v>0</v>
      </c>
      <c r="BP1119" s="22">
        <v>0</v>
      </c>
    </row>
    <row r="1120" spans="1:68" x14ac:dyDescent="0.35">
      <c r="A1120" s="96">
        <v>24</v>
      </c>
      <c r="B1120" s="96">
        <v>2</v>
      </c>
      <c r="C1120" s="96" t="s">
        <v>234</v>
      </c>
      <c r="E1120" s="79" t="s">
        <v>182</v>
      </c>
      <c r="F1120" s="85">
        <v>0</v>
      </c>
      <c r="H1120" s="22">
        <v>0</v>
      </c>
      <c r="I1120" s="22">
        <v>0</v>
      </c>
      <c r="J1120" s="22">
        <v>0</v>
      </c>
      <c r="K1120" s="22">
        <v>0</v>
      </c>
      <c r="L1120" s="22">
        <v>0</v>
      </c>
      <c r="M1120" s="22">
        <v>0</v>
      </c>
      <c r="N1120" s="22">
        <v>0</v>
      </c>
      <c r="O1120" s="22">
        <v>0</v>
      </c>
      <c r="P1120" s="22">
        <v>0</v>
      </c>
      <c r="V1120" s="121">
        <v>0</v>
      </c>
      <c r="AM1120">
        <v>24</v>
      </c>
      <c r="AN1120" t="s">
        <v>182</v>
      </c>
      <c r="AQ1120" s="76">
        <v>0</v>
      </c>
      <c r="AR1120" s="76">
        <v>0</v>
      </c>
      <c r="AS1120" s="76">
        <v>0</v>
      </c>
      <c r="AT1120" s="76">
        <v>0</v>
      </c>
      <c r="AU1120" s="76">
        <v>0</v>
      </c>
      <c r="AV1120" s="76">
        <v>0</v>
      </c>
      <c r="AW1120" s="76">
        <v>0</v>
      </c>
      <c r="AX1120" s="76">
        <v>0</v>
      </c>
      <c r="AY1120" s="76">
        <v>0</v>
      </c>
      <c r="BE1120" t="s">
        <v>182</v>
      </c>
      <c r="BG1120" s="22">
        <v>0</v>
      </c>
      <c r="BH1120" s="22">
        <v>0</v>
      </c>
      <c r="BI1120" s="22">
        <v>0</v>
      </c>
      <c r="BJ1120" s="22">
        <v>0</v>
      </c>
      <c r="BK1120" s="22">
        <v>0</v>
      </c>
      <c r="BL1120" s="22">
        <v>0</v>
      </c>
      <c r="BM1120" s="22">
        <v>0</v>
      </c>
      <c r="BN1120" s="22">
        <v>0</v>
      </c>
      <c r="BO1120" s="22">
        <v>0</v>
      </c>
      <c r="BP1120" s="22">
        <v>0</v>
      </c>
    </row>
    <row r="1121" spans="1:68" x14ac:dyDescent="0.35">
      <c r="A1121" s="96">
        <v>25</v>
      </c>
      <c r="B1121" s="96">
        <v>2</v>
      </c>
      <c r="C1121" s="96" t="s">
        <v>235</v>
      </c>
      <c r="E1121" s="79" t="s">
        <v>182</v>
      </c>
      <c r="F1121" s="85">
        <v>40</v>
      </c>
      <c r="H1121" s="22">
        <v>0</v>
      </c>
      <c r="I1121" s="22">
        <v>40</v>
      </c>
      <c r="J1121" s="22">
        <v>40</v>
      </c>
      <c r="K1121" s="22">
        <v>40</v>
      </c>
      <c r="L1121" s="22">
        <v>40</v>
      </c>
      <c r="M1121" s="22">
        <v>40</v>
      </c>
      <c r="N1121" s="22">
        <v>40</v>
      </c>
      <c r="O1121" s="22">
        <v>40</v>
      </c>
      <c r="P1121" s="22">
        <v>40</v>
      </c>
      <c r="V1121" s="121">
        <v>0</v>
      </c>
      <c r="AM1121">
        <v>25</v>
      </c>
      <c r="AN1121" t="s">
        <v>182</v>
      </c>
      <c r="AQ1121" s="76">
        <v>0</v>
      </c>
      <c r="AR1121" s="76">
        <v>40</v>
      </c>
      <c r="AS1121" s="76">
        <v>40</v>
      </c>
      <c r="AT1121" s="76">
        <v>40</v>
      </c>
      <c r="AU1121" s="76">
        <v>40</v>
      </c>
      <c r="AV1121" s="76">
        <v>40</v>
      </c>
      <c r="AW1121" s="76">
        <v>40</v>
      </c>
      <c r="AX1121" s="76">
        <v>40</v>
      </c>
      <c r="AY1121" s="76">
        <v>40</v>
      </c>
      <c r="BE1121" t="s">
        <v>182</v>
      </c>
      <c r="BG1121" s="22">
        <v>0</v>
      </c>
      <c r="BH1121" s="22">
        <v>0</v>
      </c>
      <c r="BI1121" s="22">
        <v>40</v>
      </c>
      <c r="BJ1121" s="22">
        <v>40</v>
      </c>
      <c r="BK1121" s="22">
        <v>40</v>
      </c>
      <c r="BL1121" s="22">
        <v>40</v>
      </c>
      <c r="BM1121" s="22">
        <v>40</v>
      </c>
      <c r="BN1121" s="22">
        <v>40</v>
      </c>
      <c r="BO1121" s="22">
        <v>40</v>
      </c>
      <c r="BP1121" s="22">
        <v>40</v>
      </c>
    </row>
    <row r="1122" spans="1:68" x14ac:dyDescent="0.35">
      <c r="A1122" s="96">
        <v>26</v>
      </c>
      <c r="B1122" s="96">
        <v>2</v>
      </c>
      <c r="C1122" s="96" t="s">
        <v>235</v>
      </c>
      <c r="E1122" s="79" t="s">
        <v>182</v>
      </c>
      <c r="F1122" s="85">
        <v>40</v>
      </c>
      <c r="H1122" s="22">
        <v>0</v>
      </c>
      <c r="I1122" s="22">
        <v>40</v>
      </c>
      <c r="J1122" s="22">
        <v>40</v>
      </c>
      <c r="K1122" s="22">
        <v>40</v>
      </c>
      <c r="L1122" s="22">
        <v>40</v>
      </c>
      <c r="M1122" s="22">
        <v>40</v>
      </c>
      <c r="N1122" s="22">
        <v>40</v>
      </c>
      <c r="O1122" s="22">
        <v>40</v>
      </c>
      <c r="P1122" s="22">
        <v>40</v>
      </c>
      <c r="V1122" s="121">
        <v>0</v>
      </c>
      <c r="AM1122">
        <v>26</v>
      </c>
      <c r="AN1122" t="s">
        <v>182</v>
      </c>
      <c r="AQ1122" s="76">
        <v>0</v>
      </c>
      <c r="AR1122" s="76">
        <v>40</v>
      </c>
      <c r="AS1122" s="76">
        <v>40</v>
      </c>
      <c r="AT1122" s="76">
        <v>40</v>
      </c>
      <c r="AU1122" s="76">
        <v>40</v>
      </c>
      <c r="AV1122" s="76">
        <v>40</v>
      </c>
      <c r="AW1122" s="76">
        <v>40</v>
      </c>
      <c r="AX1122" s="76">
        <v>40</v>
      </c>
      <c r="AY1122" s="76">
        <v>40</v>
      </c>
      <c r="BE1122" t="s">
        <v>182</v>
      </c>
      <c r="BG1122" s="22">
        <v>0</v>
      </c>
      <c r="BH1122" s="22">
        <v>0</v>
      </c>
      <c r="BI1122" s="22">
        <v>40</v>
      </c>
      <c r="BJ1122" s="22">
        <v>40</v>
      </c>
      <c r="BK1122" s="22">
        <v>40</v>
      </c>
      <c r="BL1122" s="22">
        <v>40</v>
      </c>
      <c r="BM1122" s="22">
        <v>40</v>
      </c>
      <c r="BN1122" s="22">
        <v>40</v>
      </c>
      <c r="BO1122" s="22">
        <v>40</v>
      </c>
      <c r="BP1122" s="22">
        <v>40</v>
      </c>
    </row>
    <row r="1123" spans="1:68" x14ac:dyDescent="0.35">
      <c r="A1123" s="96">
        <v>27</v>
      </c>
      <c r="B1123" s="96">
        <v>2</v>
      </c>
      <c r="C1123" s="96" t="s">
        <v>251</v>
      </c>
      <c r="E1123" s="79" t="s">
        <v>182</v>
      </c>
      <c r="F1123" s="85">
        <v>0</v>
      </c>
      <c r="H1123" s="22">
        <v>0</v>
      </c>
      <c r="I1123" s="22">
        <v>0</v>
      </c>
      <c r="J1123" s="22">
        <v>0</v>
      </c>
      <c r="K1123" s="22">
        <v>0</v>
      </c>
      <c r="L1123" s="22">
        <v>0</v>
      </c>
      <c r="M1123" s="22">
        <v>0</v>
      </c>
      <c r="N1123" s="22">
        <v>0</v>
      </c>
      <c r="O1123" s="22">
        <v>0</v>
      </c>
      <c r="P1123" s="22">
        <v>0</v>
      </c>
      <c r="V1123" s="121">
        <v>0</v>
      </c>
      <c r="AM1123">
        <v>27</v>
      </c>
      <c r="AN1123" t="s">
        <v>182</v>
      </c>
      <c r="AQ1123" s="76">
        <v>0</v>
      </c>
      <c r="AR1123" s="76">
        <v>0</v>
      </c>
      <c r="AS1123" s="76">
        <v>0</v>
      </c>
      <c r="AT1123" s="76">
        <v>0</v>
      </c>
      <c r="AU1123" s="76">
        <v>0</v>
      </c>
      <c r="AV1123" s="76">
        <v>0</v>
      </c>
      <c r="AW1123" s="76">
        <v>0</v>
      </c>
      <c r="AX1123" s="76">
        <v>0</v>
      </c>
      <c r="AY1123" s="76">
        <v>0</v>
      </c>
      <c r="BE1123" t="s">
        <v>182</v>
      </c>
      <c r="BG1123" s="22">
        <v>0</v>
      </c>
      <c r="BH1123" s="22">
        <v>0</v>
      </c>
      <c r="BI1123" s="22">
        <v>0</v>
      </c>
      <c r="BJ1123" s="22">
        <v>0</v>
      </c>
      <c r="BK1123" s="22">
        <v>0</v>
      </c>
      <c r="BL1123" s="22">
        <v>0</v>
      </c>
      <c r="BM1123" s="22">
        <v>0</v>
      </c>
      <c r="BN1123" s="22">
        <v>0</v>
      </c>
      <c r="BO1123" s="22">
        <v>0</v>
      </c>
      <c r="BP1123" s="22">
        <v>0</v>
      </c>
    </row>
    <row r="1124" spans="1:68" x14ac:dyDescent="0.35">
      <c r="A1124" s="96">
        <v>28</v>
      </c>
      <c r="B1124" s="96">
        <v>2</v>
      </c>
      <c r="C1124" s="96" t="s">
        <v>234</v>
      </c>
      <c r="E1124" s="79" t="s">
        <v>182</v>
      </c>
      <c r="F1124" s="85">
        <v>0</v>
      </c>
      <c r="H1124" s="22">
        <v>0</v>
      </c>
      <c r="I1124" s="22">
        <v>0</v>
      </c>
      <c r="J1124" s="22">
        <v>0</v>
      </c>
      <c r="K1124" s="22">
        <v>0</v>
      </c>
      <c r="L1124" s="22">
        <v>0</v>
      </c>
      <c r="M1124" s="22">
        <v>0</v>
      </c>
      <c r="N1124" s="22">
        <v>0</v>
      </c>
      <c r="O1124" s="22">
        <v>0</v>
      </c>
      <c r="P1124" s="22">
        <v>0</v>
      </c>
      <c r="V1124" s="121">
        <v>0</v>
      </c>
      <c r="AM1124">
        <v>28</v>
      </c>
      <c r="AN1124" t="s">
        <v>182</v>
      </c>
      <c r="AQ1124" s="76">
        <v>0</v>
      </c>
      <c r="AR1124" s="76">
        <v>0</v>
      </c>
      <c r="AS1124" s="76">
        <v>0</v>
      </c>
      <c r="AT1124" s="76">
        <v>0</v>
      </c>
      <c r="AU1124" s="76">
        <v>0</v>
      </c>
      <c r="AV1124" s="76">
        <v>0</v>
      </c>
      <c r="AW1124" s="76">
        <v>0</v>
      </c>
      <c r="AX1124" s="76">
        <v>0</v>
      </c>
      <c r="AY1124" s="76">
        <v>0</v>
      </c>
      <c r="BE1124" t="s">
        <v>182</v>
      </c>
      <c r="BG1124" s="22">
        <v>0</v>
      </c>
      <c r="BH1124" s="22">
        <v>0</v>
      </c>
      <c r="BI1124" s="22">
        <v>0</v>
      </c>
      <c r="BJ1124" s="22">
        <v>0</v>
      </c>
      <c r="BK1124" s="22">
        <v>0</v>
      </c>
      <c r="BL1124" s="22">
        <v>0</v>
      </c>
      <c r="BM1124" s="22">
        <v>0</v>
      </c>
      <c r="BN1124" s="22">
        <v>0</v>
      </c>
      <c r="BO1124" s="22">
        <v>0</v>
      </c>
      <c r="BP1124" s="22">
        <v>0</v>
      </c>
    </row>
    <row r="1125" spans="1:68" x14ac:dyDescent="0.35">
      <c r="A1125" s="96">
        <v>29</v>
      </c>
      <c r="B1125" s="96">
        <v>2</v>
      </c>
      <c r="C1125" s="96" t="s">
        <v>251</v>
      </c>
      <c r="E1125" s="79" t="s">
        <v>182</v>
      </c>
      <c r="F1125" s="85">
        <v>0</v>
      </c>
      <c r="H1125" s="22">
        <v>0</v>
      </c>
      <c r="I1125" s="22">
        <v>0</v>
      </c>
      <c r="J1125" s="22">
        <v>0</v>
      </c>
      <c r="K1125" s="22">
        <v>0</v>
      </c>
      <c r="L1125" s="22">
        <v>0</v>
      </c>
      <c r="M1125" s="22">
        <v>0</v>
      </c>
      <c r="N1125" s="22">
        <v>0</v>
      </c>
      <c r="O1125" s="22">
        <v>0</v>
      </c>
      <c r="P1125" s="22">
        <v>0</v>
      </c>
      <c r="V1125" s="121">
        <v>0</v>
      </c>
      <c r="AM1125">
        <v>29</v>
      </c>
      <c r="AN1125" t="s">
        <v>182</v>
      </c>
      <c r="AQ1125" s="76">
        <v>0</v>
      </c>
      <c r="AR1125" s="76">
        <v>0</v>
      </c>
      <c r="AS1125" s="76">
        <v>0</v>
      </c>
      <c r="AT1125" s="76">
        <v>0</v>
      </c>
      <c r="AU1125" s="76">
        <v>0</v>
      </c>
      <c r="AV1125" s="76">
        <v>0</v>
      </c>
      <c r="AW1125" s="76">
        <v>0</v>
      </c>
      <c r="AX1125" s="76">
        <v>0</v>
      </c>
      <c r="AY1125" s="76">
        <v>0</v>
      </c>
      <c r="BE1125" t="s">
        <v>182</v>
      </c>
      <c r="BG1125" s="22">
        <v>0</v>
      </c>
      <c r="BH1125" s="22">
        <v>0</v>
      </c>
      <c r="BI1125" s="22">
        <v>0</v>
      </c>
      <c r="BJ1125" s="22">
        <v>0</v>
      </c>
      <c r="BK1125" s="22">
        <v>0</v>
      </c>
      <c r="BL1125" s="22">
        <v>0</v>
      </c>
      <c r="BM1125" s="22">
        <v>0</v>
      </c>
      <c r="BN1125" s="22">
        <v>0</v>
      </c>
      <c r="BO1125" s="22">
        <v>0</v>
      </c>
      <c r="BP1125" s="22">
        <v>0</v>
      </c>
    </row>
    <row r="1126" spans="1:68" x14ac:dyDescent="0.35">
      <c r="A1126" s="96">
        <v>30</v>
      </c>
      <c r="B1126" s="96">
        <v>2</v>
      </c>
      <c r="C1126" s="96" t="s">
        <v>234</v>
      </c>
      <c r="E1126" s="79" t="s">
        <v>182</v>
      </c>
      <c r="F1126" s="85">
        <v>0</v>
      </c>
      <c r="H1126" s="22">
        <v>0</v>
      </c>
      <c r="I1126" s="22">
        <v>0</v>
      </c>
      <c r="J1126" s="22">
        <v>0</v>
      </c>
      <c r="K1126" s="22">
        <v>0</v>
      </c>
      <c r="L1126" s="22">
        <v>0</v>
      </c>
      <c r="M1126" s="22">
        <v>0</v>
      </c>
      <c r="N1126" s="22">
        <v>0</v>
      </c>
      <c r="O1126" s="22">
        <v>0</v>
      </c>
      <c r="P1126" s="22">
        <v>0</v>
      </c>
      <c r="V1126" s="121">
        <v>0</v>
      </c>
      <c r="AM1126">
        <v>30</v>
      </c>
      <c r="AN1126" t="s">
        <v>182</v>
      </c>
      <c r="AQ1126" s="76">
        <v>0</v>
      </c>
      <c r="AR1126" s="76">
        <v>0</v>
      </c>
      <c r="AS1126" s="76">
        <v>0</v>
      </c>
      <c r="AT1126" s="76">
        <v>0</v>
      </c>
      <c r="AU1126" s="76">
        <v>0</v>
      </c>
      <c r="AV1126" s="76">
        <v>0</v>
      </c>
      <c r="AW1126" s="76">
        <v>0</v>
      </c>
      <c r="AX1126" s="76">
        <v>0</v>
      </c>
      <c r="AY1126" s="76">
        <v>0</v>
      </c>
      <c r="BE1126" t="s">
        <v>182</v>
      </c>
      <c r="BG1126" s="22">
        <v>0</v>
      </c>
      <c r="BH1126" s="22">
        <v>0</v>
      </c>
      <c r="BI1126" s="22">
        <v>0</v>
      </c>
      <c r="BJ1126" s="22">
        <v>0</v>
      </c>
      <c r="BK1126" s="22">
        <v>0</v>
      </c>
      <c r="BL1126" s="22">
        <v>0</v>
      </c>
      <c r="BM1126" s="22">
        <v>0</v>
      </c>
      <c r="BN1126" s="22">
        <v>0</v>
      </c>
      <c r="BO1126" s="22">
        <v>0</v>
      </c>
      <c r="BP1126" s="22">
        <v>0</v>
      </c>
    </row>
    <row r="1127" spans="1:68" x14ac:dyDescent="0.35">
      <c r="A1127" s="96">
        <v>31</v>
      </c>
      <c r="B1127" s="96">
        <v>3</v>
      </c>
      <c r="C1127" s="96" t="s">
        <v>585</v>
      </c>
      <c r="E1127" s="79" t="s">
        <v>182</v>
      </c>
      <c r="F1127" s="85">
        <v>0</v>
      </c>
      <c r="H1127" s="22">
        <v>0</v>
      </c>
      <c r="I1127" s="22">
        <v>0</v>
      </c>
      <c r="J1127" s="22">
        <v>0</v>
      </c>
      <c r="K1127" s="22">
        <v>0</v>
      </c>
      <c r="L1127" s="22">
        <v>0</v>
      </c>
      <c r="M1127" s="22">
        <v>0</v>
      </c>
      <c r="N1127" s="22">
        <v>0</v>
      </c>
      <c r="O1127" s="22">
        <v>0</v>
      </c>
      <c r="P1127" s="22">
        <v>0</v>
      </c>
      <c r="V1127" s="121">
        <v>0</v>
      </c>
      <c r="AM1127">
        <v>31</v>
      </c>
      <c r="AN1127" t="s">
        <v>182</v>
      </c>
      <c r="AQ1127" s="76">
        <v>0</v>
      </c>
      <c r="AR1127" s="76">
        <v>0</v>
      </c>
      <c r="AS1127" s="76">
        <v>0</v>
      </c>
      <c r="AT1127" s="76">
        <v>0</v>
      </c>
      <c r="AU1127" s="76">
        <v>0</v>
      </c>
      <c r="AV1127" s="76">
        <v>0</v>
      </c>
      <c r="AW1127" s="76">
        <v>0</v>
      </c>
      <c r="AX1127" s="76">
        <v>0</v>
      </c>
      <c r="AY1127" s="76">
        <v>0</v>
      </c>
      <c r="BE1127" t="s">
        <v>182</v>
      </c>
      <c r="BG1127" s="22">
        <v>0</v>
      </c>
      <c r="BH1127" s="22">
        <v>0</v>
      </c>
      <c r="BI1127" s="22">
        <v>0</v>
      </c>
      <c r="BJ1127" s="22">
        <v>0</v>
      </c>
      <c r="BK1127" s="22">
        <v>0</v>
      </c>
      <c r="BL1127" s="22">
        <v>0</v>
      </c>
      <c r="BM1127" s="22">
        <v>0</v>
      </c>
      <c r="BN1127" s="22">
        <v>0</v>
      </c>
      <c r="BO1127" s="22">
        <v>0</v>
      </c>
      <c r="BP1127" s="22">
        <v>0</v>
      </c>
    </row>
    <row r="1128" spans="1:68" x14ac:dyDescent="0.35">
      <c r="A1128" s="96">
        <v>32</v>
      </c>
      <c r="B1128" s="96">
        <v>3</v>
      </c>
      <c r="C1128" s="96" t="s">
        <v>585</v>
      </c>
      <c r="E1128" s="79" t="s">
        <v>182</v>
      </c>
      <c r="F1128" s="85">
        <v>0</v>
      </c>
      <c r="H1128" s="22">
        <v>0</v>
      </c>
      <c r="I1128" s="22">
        <v>0</v>
      </c>
      <c r="J1128" s="22">
        <v>0</v>
      </c>
      <c r="K1128" s="22">
        <v>0</v>
      </c>
      <c r="L1128" s="22">
        <v>0</v>
      </c>
      <c r="M1128" s="22">
        <v>0</v>
      </c>
      <c r="N1128" s="22">
        <v>0</v>
      </c>
      <c r="O1128" s="22">
        <v>0</v>
      </c>
      <c r="P1128" s="22">
        <v>0</v>
      </c>
      <c r="V1128" s="121">
        <v>0</v>
      </c>
      <c r="AM1128">
        <v>32</v>
      </c>
      <c r="AN1128" t="s">
        <v>182</v>
      </c>
      <c r="AQ1128" s="76">
        <v>0</v>
      </c>
      <c r="AR1128" s="76">
        <v>0</v>
      </c>
      <c r="AS1128" s="76">
        <v>0</v>
      </c>
      <c r="AT1128" s="76">
        <v>0</v>
      </c>
      <c r="AU1128" s="76">
        <v>0</v>
      </c>
      <c r="AV1128" s="76">
        <v>0</v>
      </c>
      <c r="AW1128" s="76">
        <v>0</v>
      </c>
      <c r="AX1128" s="76">
        <v>0</v>
      </c>
      <c r="AY1128" s="76">
        <v>0</v>
      </c>
      <c r="BE1128" t="s">
        <v>182</v>
      </c>
      <c r="BG1128" s="22">
        <v>0</v>
      </c>
      <c r="BH1128" s="22">
        <v>0</v>
      </c>
      <c r="BI1128" s="22">
        <v>0</v>
      </c>
      <c r="BJ1128" s="22">
        <v>0</v>
      </c>
      <c r="BK1128" s="22">
        <v>0</v>
      </c>
      <c r="BL1128" s="22">
        <v>0</v>
      </c>
      <c r="BM1128" s="22">
        <v>0</v>
      </c>
      <c r="BN1128" s="22">
        <v>0</v>
      </c>
      <c r="BO1128" s="22">
        <v>0</v>
      </c>
      <c r="BP1128" s="22">
        <v>0</v>
      </c>
    </row>
    <row r="1129" spans="1:68" x14ac:dyDescent="0.35">
      <c r="A1129" s="96">
        <v>33</v>
      </c>
      <c r="B1129" s="96">
        <v>3</v>
      </c>
      <c r="C1129" s="96" t="s">
        <v>584</v>
      </c>
      <c r="E1129" s="79" t="s">
        <v>182</v>
      </c>
      <c r="F1129" s="85">
        <v>0</v>
      </c>
      <c r="H1129" s="22">
        <v>0</v>
      </c>
      <c r="I1129" s="22">
        <v>0</v>
      </c>
      <c r="J1129" s="22">
        <v>0</v>
      </c>
      <c r="K1129" s="22">
        <v>0</v>
      </c>
      <c r="L1129" s="22">
        <v>0</v>
      </c>
      <c r="M1129" s="22">
        <v>0</v>
      </c>
      <c r="N1129" s="22">
        <v>0</v>
      </c>
      <c r="O1129" s="22">
        <v>0</v>
      </c>
      <c r="P1129" s="22">
        <v>0</v>
      </c>
      <c r="V1129" s="121">
        <v>0</v>
      </c>
      <c r="AM1129">
        <v>33</v>
      </c>
      <c r="AN1129" t="s">
        <v>182</v>
      </c>
      <c r="AQ1129" s="76">
        <v>0</v>
      </c>
      <c r="AR1129" s="76">
        <v>0</v>
      </c>
      <c r="AS1129" s="76">
        <v>0</v>
      </c>
      <c r="AT1129" s="76">
        <v>0</v>
      </c>
      <c r="AU1129" s="76">
        <v>0</v>
      </c>
      <c r="AV1129" s="76">
        <v>0</v>
      </c>
      <c r="AW1129" s="76">
        <v>0</v>
      </c>
      <c r="AX1129" s="76">
        <v>0</v>
      </c>
      <c r="AY1129" s="76">
        <v>0</v>
      </c>
      <c r="BE1129" t="s">
        <v>182</v>
      </c>
      <c r="BG1129" s="22">
        <v>0</v>
      </c>
      <c r="BH1129" s="22">
        <v>0</v>
      </c>
      <c r="BI1129" s="22">
        <v>0</v>
      </c>
      <c r="BJ1129" s="22">
        <v>0</v>
      </c>
      <c r="BK1129" s="22">
        <v>0</v>
      </c>
      <c r="BL1129" s="22">
        <v>0</v>
      </c>
      <c r="BM1129" s="22">
        <v>0</v>
      </c>
      <c r="BN1129" s="22">
        <v>0</v>
      </c>
      <c r="BO1129" s="22">
        <v>0</v>
      </c>
      <c r="BP1129" s="22">
        <v>0</v>
      </c>
    </row>
    <row r="1130" spans="1:68" x14ac:dyDescent="0.35">
      <c r="A1130" s="96">
        <v>34</v>
      </c>
      <c r="B1130" s="96">
        <v>3</v>
      </c>
      <c r="C1130" s="96" t="s">
        <v>585</v>
      </c>
      <c r="E1130" s="79" t="s">
        <v>182</v>
      </c>
      <c r="F1130" s="85">
        <v>0</v>
      </c>
      <c r="H1130" s="22">
        <v>0</v>
      </c>
      <c r="I1130" s="22">
        <v>0</v>
      </c>
      <c r="J1130" s="22">
        <v>0</v>
      </c>
      <c r="K1130" s="22">
        <v>0</v>
      </c>
      <c r="L1130" s="22">
        <v>0</v>
      </c>
      <c r="M1130" s="22">
        <v>0</v>
      </c>
      <c r="N1130" s="22">
        <v>0</v>
      </c>
      <c r="O1130" s="22">
        <v>0</v>
      </c>
      <c r="P1130" s="22">
        <v>0</v>
      </c>
      <c r="V1130" s="121">
        <v>0</v>
      </c>
      <c r="AM1130">
        <v>34</v>
      </c>
      <c r="AN1130" t="s">
        <v>182</v>
      </c>
      <c r="AQ1130" s="76">
        <v>0</v>
      </c>
      <c r="AR1130" s="76">
        <v>0</v>
      </c>
      <c r="AS1130" s="76">
        <v>0</v>
      </c>
      <c r="AT1130" s="76">
        <v>0</v>
      </c>
      <c r="AU1130" s="76">
        <v>0</v>
      </c>
      <c r="AV1130" s="76">
        <v>0</v>
      </c>
      <c r="AW1130" s="76">
        <v>0</v>
      </c>
      <c r="AX1130" s="76">
        <v>0</v>
      </c>
      <c r="AY1130" s="76">
        <v>0</v>
      </c>
      <c r="BE1130" t="s">
        <v>182</v>
      </c>
      <c r="BG1130" s="22">
        <v>0</v>
      </c>
      <c r="BH1130" s="22">
        <v>0</v>
      </c>
      <c r="BI1130" s="22">
        <v>0</v>
      </c>
      <c r="BJ1130" s="22">
        <v>0</v>
      </c>
      <c r="BK1130" s="22">
        <v>0</v>
      </c>
      <c r="BL1130" s="22">
        <v>0</v>
      </c>
      <c r="BM1130" s="22">
        <v>0</v>
      </c>
      <c r="BN1130" s="22">
        <v>0</v>
      </c>
      <c r="BO1130" s="22">
        <v>0</v>
      </c>
      <c r="BP1130" s="22">
        <v>0</v>
      </c>
    </row>
    <row r="1131" spans="1:68" x14ac:dyDescent="0.35">
      <c r="A1131" s="96">
        <v>35</v>
      </c>
      <c r="B1131" s="96">
        <v>3</v>
      </c>
      <c r="C1131" s="96" t="s">
        <v>585</v>
      </c>
      <c r="E1131" s="79" t="s">
        <v>182</v>
      </c>
      <c r="F1131" s="85">
        <v>0</v>
      </c>
      <c r="H1131" s="22">
        <v>0</v>
      </c>
      <c r="I1131" s="22">
        <v>0</v>
      </c>
      <c r="J1131" s="22">
        <v>0</v>
      </c>
      <c r="K1131" s="22">
        <v>0</v>
      </c>
      <c r="L1131" s="22">
        <v>0</v>
      </c>
      <c r="M1131" s="22">
        <v>0</v>
      </c>
      <c r="N1131" s="22">
        <v>0</v>
      </c>
      <c r="O1131" s="22">
        <v>0</v>
      </c>
      <c r="P1131" s="22">
        <v>0</v>
      </c>
      <c r="V1131" s="121">
        <v>0</v>
      </c>
      <c r="AM1131">
        <v>35</v>
      </c>
      <c r="AN1131" t="s">
        <v>182</v>
      </c>
      <c r="AQ1131" s="76">
        <v>0</v>
      </c>
      <c r="AR1131" s="76">
        <v>0</v>
      </c>
      <c r="AS1131" s="76">
        <v>0</v>
      </c>
      <c r="AT1131" s="76">
        <v>0</v>
      </c>
      <c r="AU1131" s="76">
        <v>0</v>
      </c>
      <c r="AV1131" s="76">
        <v>0</v>
      </c>
      <c r="AW1131" s="76">
        <v>0</v>
      </c>
      <c r="AX1131" s="76">
        <v>0</v>
      </c>
      <c r="AY1131" s="76">
        <v>0</v>
      </c>
      <c r="BE1131" t="s">
        <v>182</v>
      </c>
      <c r="BG1131" s="22">
        <v>0</v>
      </c>
      <c r="BH1131" s="22">
        <v>0</v>
      </c>
      <c r="BI1131" s="22">
        <v>0</v>
      </c>
      <c r="BJ1131" s="22">
        <v>0</v>
      </c>
      <c r="BK1131" s="22">
        <v>0</v>
      </c>
      <c r="BL1131" s="22">
        <v>0</v>
      </c>
      <c r="BM1131" s="22">
        <v>0</v>
      </c>
      <c r="BN1131" s="22">
        <v>0</v>
      </c>
      <c r="BO1131" s="22">
        <v>0</v>
      </c>
      <c r="BP1131" s="22">
        <v>0</v>
      </c>
    </row>
    <row r="1132" spans="1:68" x14ac:dyDescent="0.35">
      <c r="A1132" s="96">
        <v>36</v>
      </c>
      <c r="B1132" s="96">
        <v>3</v>
      </c>
      <c r="C1132" s="96" t="s">
        <v>584</v>
      </c>
      <c r="E1132" s="79" t="s">
        <v>182</v>
      </c>
      <c r="F1132" s="85">
        <v>0</v>
      </c>
      <c r="H1132" s="22">
        <v>0</v>
      </c>
      <c r="I1132" s="22">
        <v>0</v>
      </c>
      <c r="J1132" s="22">
        <v>0</v>
      </c>
      <c r="K1132" s="22">
        <v>0</v>
      </c>
      <c r="L1132" s="22">
        <v>0</v>
      </c>
      <c r="M1132" s="22">
        <v>0</v>
      </c>
      <c r="N1132" s="22">
        <v>0</v>
      </c>
      <c r="O1132" s="22">
        <v>0</v>
      </c>
      <c r="P1132" s="22">
        <v>0</v>
      </c>
      <c r="V1132" s="121">
        <v>0</v>
      </c>
      <c r="AM1132">
        <v>36</v>
      </c>
      <c r="AN1132" t="s">
        <v>182</v>
      </c>
      <c r="AQ1132" s="76">
        <v>0</v>
      </c>
      <c r="AR1132" s="76">
        <v>0</v>
      </c>
      <c r="AS1132" s="76">
        <v>0</v>
      </c>
      <c r="AT1132" s="76">
        <v>0</v>
      </c>
      <c r="AU1132" s="76">
        <v>0</v>
      </c>
      <c r="AV1132" s="76">
        <v>0</v>
      </c>
      <c r="AW1132" s="76">
        <v>0</v>
      </c>
      <c r="AX1132" s="76">
        <v>0</v>
      </c>
      <c r="AY1132" s="76">
        <v>0</v>
      </c>
      <c r="BE1132" t="s">
        <v>182</v>
      </c>
      <c r="BG1132" s="22">
        <v>0</v>
      </c>
      <c r="BH1132" s="22">
        <v>0</v>
      </c>
      <c r="BI1132" s="22">
        <v>0</v>
      </c>
      <c r="BJ1132" s="22">
        <v>0</v>
      </c>
      <c r="BK1132" s="22">
        <v>0</v>
      </c>
      <c r="BL1132" s="22">
        <v>0</v>
      </c>
      <c r="BM1132" s="22">
        <v>0</v>
      </c>
      <c r="BN1132" s="22">
        <v>0</v>
      </c>
      <c r="BO1132" s="22">
        <v>0</v>
      </c>
      <c r="BP1132" s="22">
        <v>0</v>
      </c>
    </row>
    <row r="1133" spans="1:68" x14ac:dyDescent="0.35">
      <c r="A1133" s="96">
        <v>37</v>
      </c>
      <c r="B1133" s="96">
        <v>3</v>
      </c>
      <c r="C1133" s="96" t="s">
        <v>234</v>
      </c>
      <c r="E1133" s="79" t="s">
        <v>182</v>
      </c>
      <c r="F1133" s="85">
        <v>0</v>
      </c>
      <c r="H1133" s="22">
        <v>0</v>
      </c>
      <c r="I1133" s="22">
        <v>0</v>
      </c>
      <c r="J1133" s="22">
        <v>0</v>
      </c>
      <c r="K1133" s="22">
        <v>0</v>
      </c>
      <c r="L1133" s="22">
        <v>0</v>
      </c>
      <c r="M1133" s="22">
        <v>0</v>
      </c>
      <c r="N1133" s="22">
        <v>0</v>
      </c>
      <c r="O1133" s="22">
        <v>0</v>
      </c>
      <c r="P1133" s="22">
        <v>0</v>
      </c>
      <c r="V1133" s="121">
        <v>0</v>
      </c>
      <c r="AM1133">
        <v>37</v>
      </c>
      <c r="AN1133" t="s">
        <v>182</v>
      </c>
      <c r="AQ1133" s="76">
        <v>0</v>
      </c>
      <c r="AR1133" s="76">
        <v>0</v>
      </c>
      <c r="AS1133" s="76">
        <v>0</v>
      </c>
      <c r="AT1133" s="76">
        <v>0</v>
      </c>
      <c r="AU1133" s="76">
        <v>0</v>
      </c>
      <c r="AV1133" s="76">
        <v>0</v>
      </c>
      <c r="AW1133" s="76">
        <v>0</v>
      </c>
      <c r="AX1133" s="76">
        <v>0</v>
      </c>
      <c r="AY1133" s="76">
        <v>0</v>
      </c>
      <c r="BE1133" t="s">
        <v>182</v>
      </c>
      <c r="BG1133" s="22">
        <v>0</v>
      </c>
      <c r="BH1133" s="22">
        <v>0</v>
      </c>
      <c r="BI1133" s="22">
        <v>0</v>
      </c>
      <c r="BJ1133" s="22">
        <v>0</v>
      </c>
      <c r="BK1133" s="22">
        <v>0</v>
      </c>
      <c r="BL1133" s="22">
        <v>0</v>
      </c>
      <c r="BM1133" s="22">
        <v>0</v>
      </c>
      <c r="BN1133" s="22">
        <v>0</v>
      </c>
      <c r="BO1133" s="22">
        <v>0</v>
      </c>
      <c r="BP1133" s="22">
        <v>0</v>
      </c>
    </row>
    <row r="1134" spans="1:68" x14ac:dyDescent="0.35">
      <c r="A1134" s="96">
        <v>38</v>
      </c>
      <c r="B1134" s="96">
        <v>3</v>
      </c>
      <c r="C1134" s="96" t="s">
        <v>529</v>
      </c>
      <c r="E1134" s="79" t="s">
        <v>182</v>
      </c>
      <c r="F1134" s="85">
        <v>0</v>
      </c>
      <c r="H1134" s="22">
        <v>0</v>
      </c>
      <c r="I1134" s="22">
        <v>0</v>
      </c>
      <c r="J1134" s="22">
        <v>0</v>
      </c>
      <c r="K1134" s="22">
        <v>0</v>
      </c>
      <c r="L1134" s="22">
        <v>0</v>
      </c>
      <c r="M1134" s="22">
        <v>0</v>
      </c>
      <c r="N1134" s="22">
        <v>0</v>
      </c>
      <c r="O1134" s="22">
        <v>0</v>
      </c>
      <c r="P1134" s="22">
        <v>0</v>
      </c>
      <c r="V1134" s="121">
        <v>0</v>
      </c>
      <c r="AM1134">
        <v>38</v>
      </c>
      <c r="AN1134" t="s">
        <v>182</v>
      </c>
      <c r="AQ1134" s="76">
        <v>0</v>
      </c>
      <c r="AR1134" s="76">
        <v>0</v>
      </c>
      <c r="AS1134" s="76">
        <v>0</v>
      </c>
      <c r="AT1134" s="76">
        <v>0</v>
      </c>
      <c r="AU1134" s="76">
        <v>0</v>
      </c>
      <c r="AV1134" s="76">
        <v>0</v>
      </c>
      <c r="AW1134" s="76">
        <v>0</v>
      </c>
      <c r="AX1134" s="76">
        <v>0</v>
      </c>
      <c r="AY1134" s="76">
        <v>0</v>
      </c>
      <c r="BE1134" t="s">
        <v>182</v>
      </c>
      <c r="BG1134" s="22">
        <v>0</v>
      </c>
      <c r="BH1134" s="22">
        <v>0</v>
      </c>
      <c r="BI1134" s="22">
        <v>0</v>
      </c>
      <c r="BJ1134" s="22">
        <v>0</v>
      </c>
      <c r="BK1134" s="22">
        <v>0</v>
      </c>
      <c r="BL1134" s="22">
        <v>0</v>
      </c>
      <c r="BM1134" s="22">
        <v>0</v>
      </c>
      <c r="BN1134" s="22">
        <v>0</v>
      </c>
      <c r="BO1134" s="22">
        <v>0</v>
      </c>
      <c r="BP1134" s="22">
        <v>0</v>
      </c>
    </row>
    <row r="1135" spans="1:68" x14ac:dyDescent="0.35">
      <c r="A1135" s="96">
        <v>39</v>
      </c>
      <c r="B1135" s="96">
        <v>3</v>
      </c>
      <c r="C1135" s="96" t="s">
        <v>234</v>
      </c>
      <c r="E1135" s="79" t="s">
        <v>182</v>
      </c>
      <c r="F1135" s="85">
        <v>0</v>
      </c>
      <c r="H1135" s="22">
        <v>0</v>
      </c>
      <c r="I1135" s="22">
        <v>0</v>
      </c>
      <c r="J1135" s="22">
        <v>0</v>
      </c>
      <c r="K1135" s="22">
        <v>0</v>
      </c>
      <c r="L1135" s="22">
        <v>0</v>
      </c>
      <c r="M1135" s="22">
        <v>0</v>
      </c>
      <c r="N1135" s="22">
        <v>0</v>
      </c>
      <c r="O1135" s="22">
        <v>0</v>
      </c>
      <c r="P1135" s="22">
        <v>0</v>
      </c>
      <c r="V1135" s="121">
        <v>0</v>
      </c>
      <c r="AM1135">
        <v>39</v>
      </c>
      <c r="AN1135" t="s">
        <v>182</v>
      </c>
      <c r="AQ1135" s="76">
        <v>0</v>
      </c>
      <c r="AR1135" s="76">
        <v>0</v>
      </c>
      <c r="AS1135" s="76">
        <v>0</v>
      </c>
      <c r="AT1135" s="76">
        <v>0</v>
      </c>
      <c r="AU1135" s="76">
        <v>0</v>
      </c>
      <c r="AV1135" s="76">
        <v>0</v>
      </c>
      <c r="AW1135" s="76">
        <v>0</v>
      </c>
      <c r="AX1135" s="76">
        <v>0</v>
      </c>
      <c r="AY1135" s="76">
        <v>0</v>
      </c>
      <c r="BE1135" t="s">
        <v>182</v>
      </c>
      <c r="BG1135" s="22">
        <v>0</v>
      </c>
      <c r="BH1135" s="22">
        <v>0</v>
      </c>
      <c r="BI1135" s="22">
        <v>0</v>
      </c>
      <c r="BJ1135" s="22">
        <v>0</v>
      </c>
      <c r="BK1135" s="22">
        <v>0</v>
      </c>
      <c r="BL1135" s="22">
        <v>0</v>
      </c>
      <c r="BM1135" s="22">
        <v>0</v>
      </c>
      <c r="BN1135" s="22">
        <v>0</v>
      </c>
      <c r="BO1135" s="22">
        <v>0</v>
      </c>
      <c r="BP1135" s="22">
        <v>0</v>
      </c>
    </row>
    <row r="1136" spans="1:68" x14ac:dyDescent="0.35">
      <c r="A1136" s="96">
        <v>40</v>
      </c>
      <c r="B1136" s="96">
        <v>3</v>
      </c>
      <c r="C1136" s="96" t="s">
        <v>234</v>
      </c>
      <c r="E1136" s="79" t="s">
        <v>182</v>
      </c>
      <c r="F1136" s="85">
        <v>0</v>
      </c>
      <c r="H1136" s="22">
        <v>0</v>
      </c>
      <c r="I1136" s="22">
        <v>0</v>
      </c>
      <c r="J1136" s="22">
        <v>0</v>
      </c>
      <c r="K1136" s="22">
        <v>0</v>
      </c>
      <c r="L1136" s="22">
        <v>0</v>
      </c>
      <c r="M1136" s="22">
        <v>0</v>
      </c>
      <c r="N1136" s="22">
        <v>0</v>
      </c>
      <c r="O1136" s="22">
        <v>0</v>
      </c>
      <c r="P1136" s="22">
        <v>0</v>
      </c>
      <c r="V1136" s="121">
        <v>0</v>
      </c>
      <c r="AM1136">
        <v>40</v>
      </c>
      <c r="AN1136" t="s">
        <v>182</v>
      </c>
      <c r="AQ1136" s="76">
        <v>0</v>
      </c>
      <c r="AR1136" s="76">
        <v>0</v>
      </c>
      <c r="AS1136" s="76">
        <v>0</v>
      </c>
      <c r="AT1136" s="76">
        <v>0</v>
      </c>
      <c r="AU1136" s="76">
        <v>0</v>
      </c>
      <c r="AV1136" s="76">
        <v>0</v>
      </c>
      <c r="AW1136" s="76">
        <v>0</v>
      </c>
      <c r="AX1136" s="76">
        <v>0</v>
      </c>
      <c r="AY1136" s="76">
        <v>0</v>
      </c>
      <c r="BE1136" t="s">
        <v>182</v>
      </c>
      <c r="BG1136" s="22">
        <v>0</v>
      </c>
      <c r="BH1136" s="22">
        <v>0</v>
      </c>
      <c r="BI1136" s="22">
        <v>0</v>
      </c>
      <c r="BJ1136" s="22">
        <v>0</v>
      </c>
      <c r="BK1136" s="22">
        <v>0</v>
      </c>
      <c r="BL1136" s="22">
        <v>0</v>
      </c>
      <c r="BM1136" s="22">
        <v>0</v>
      </c>
      <c r="BN1136" s="22">
        <v>0</v>
      </c>
      <c r="BO1136" s="22">
        <v>0</v>
      </c>
      <c r="BP1136" s="22">
        <v>0</v>
      </c>
    </row>
    <row r="1137" spans="1:68" x14ac:dyDescent="0.35">
      <c r="A1137" s="96">
        <v>41</v>
      </c>
      <c r="B1137" s="96">
        <v>3</v>
      </c>
      <c r="C1137" s="96" t="s">
        <v>251</v>
      </c>
      <c r="E1137" s="79" t="s">
        <v>182</v>
      </c>
      <c r="F1137" s="85">
        <v>0</v>
      </c>
      <c r="H1137" s="22">
        <v>0</v>
      </c>
      <c r="I1137" s="22">
        <v>0</v>
      </c>
      <c r="J1137" s="22">
        <v>0</v>
      </c>
      <c r="K1137" s="22">
        <v>0</v>
      </c>
      <c r="L1137" s="22">
        <v>0</v>
      </c>
      <c r="M1137" s="22">
        <v>0</v>
      </c>
      <c r="N1137" s="22">
        <v>0</v>
      </c>
      <c r="O1137" s="22">
        <v>0</v>
      </c>
      <c r="P1137" s="22">
        <v>0</v>
      </c>
      <c r="V1137" s="121">
        <v>0</v>
      </c>
      <c r="AM1137">
        <v>41</v>
      </c>
      <c r="AN1137" t="s">
        <v>182</v>
      </c>
      <c r="AQ1137" s="76">
        <v>0</v>
      </c>
      <c r="AR1137" s="76">
        <v>0</v>
      </c>
      <c r="AS1137" s="76">
        <v>0</v>
      </c>
      <c r="AT1137" s="76">
        <v>0</v>
      </c>
      <c r="AU1137" s="76">
        <v>0</v>
      </c>
      <c r="AV1137" s="76">
        <v>0</v>
      </c>
      <c r="AW1137" s="76">
        <v>0</v>
      </c>
      <c r="AX1137" s="76">
        <v>0</v>
      </c>
      <c r="AY1137" s="76">
        <v>0</v>
      </c>
      <c r="BE1137" t="s">
        <v>182</v>
      </c>
      <c r="BG1137" s="22">
        <v>0</v>
      </c>
      <c r="BH1137" s="22">
        <v>0</v>
      </c>
      <c r="BI1137" s="22">
        <v>0</v>
      </c>
      <c r="BJ1137" s="22">
        <v>0</v>
      </c>
      <c r="BK1137" s="22">
        <v>0</v>
      </c>
      <c r="BL1137" s="22">
        <v>0</v>
      </c>
      <c r="BM1137" s="22">
        <v>0</v>
      </c>
      <c r="BN1137" s="22">
        <v>0</v>
      </c>
      <c r="BO1137" s="22">
        <v>0</v>
      </c>
      <c r="BP1137" s="22">
        <v>0</v>
      </c>
    </row>
    <row r="1138" spans="1:68" x14ac:dyDescent="0.35">
      <c r="A1138" s="96">
        <v>42</v>
      </c>
      <c r="B1138" s="96">
        <v>3</v>
      </c>
      <c r="C1138" s="96" t="s">
        <v>234</v>
      </c>
      <c r="E1138" s="79" t="s">
        <v>182</v>
      </c>
      <c r="F1138" s="85">
        <v>0</v>
      </c>
      <c r="H1138" s="22">
        <v>0</v>
      </c>
      <c r="I1138" s="22">
        <v>0</v>
      </c>
      <c r="J1138" s="22">
        <v>0</v>
      </c>
      <c r="K1138" s="22">
        <v>0</v>
      </c>
      <c r="L1138" s="22">
        <v>0</v>
      </c>
      <c r="M1138" s="22">
        <v>0</v>
      </c>
      <c r="N1138" s="22">
        <v>0</v>
      </c>
      <c r="O1138" s="22">
        <v>0</v>
      </c>
      <c r="P1138" s="22">
        <v>0</v>
      </c>
      <c r="V1138" s="121">
        <v>0</v>
      </c>
      <c r="AM1138">
        <v>42</v>
      </c>
      <c r="AN1138" t="s">
        <v>182</v>
      </c>
      <c r="AQ1138" s="76">
        <v>0</v>
      </c>
      <c r="AR1138" s="76">
        <v>0</v>
      </c>
      <c r="AS1138" s="76">
        <v>0</v>
      </c>
      <c r="AT1138" s="76">
        <v>0</v>
      </c>
      <c r="AU1138" s="76">
        <v>0</v>
      </c>
      <c r="AV1138" s="76">
        <v>0</v>
      </c>
      <c r="AW1138" s="76">
        <v>0</v>
      </c>
      <c r="AX1138" s="76">
        <v>0</v>
      </c>
      <c r="AY1138" s="76">
        <v>0</v>
      </c>
      <c r="BE1138" t="s">
        <v>182</v>
      </c>
      <c r="BG1138" s="22">
        <v>0</v>
      </c>
      <c r="BH1138" s="22">
        <v>0</v>
      </c>
      <c r="BI1138" s="22">
        <v>0</v>
      </c>
      <c r="BJ1138" s="22">
        <v>0</v>
      </c>
      <c r="BK1138" s="22">
        <v>0</v>
      </c>
      <c r="BL1138" s="22">
        <v>0</v>
      </c>
      <c r="BM1138" s="22">
        <v>0</v>
      </c>
      <c r="BN1138" s="22">
        <v>0</v>
      </c>
      <c r="BO1138" s="22">
        <v>0</v>
      </c>
      <c r="BP1138" s="22">
        <v>0</v>
      </c>
    </row>
    <row r="1139" spans="1:68" x14ac:dyDescent="0.35">
      <c r="A1139" s="96">
        <v>43</v>
      </c>
      <c r="B1139" s="96">
        <v>3</v>
      </c>
      <c r="C1139" s="96" t="s">
        <v>251</v>
      </c>
      <c r="E1139" s="79" t="s">
        <v>182</v>
      </c>
      <c r="F1139" s="85">
        <v>0</v>
      </c>
      <c r="H1139" s="22">
        <v>0</v>
      </c>
      <c r="I1139" s="22">
        <v>0</v>
      </c>
      <c r="J1139" s="22">
        <v>0</v>
      </c>
      <c r="K1139" s="22">
        <v>0</v>
      </c>
      <c r="L1139" s="22">
        <v>0</v>
      </c>
      <c r="M1139" s="22">
        <v>0</v>
      </c>
      <c r="N1139" s="22">
        <v>0</v>
      </c>
      <c r="O1139" s="22">
        <v>0</v>
      </c>
      <c r="P1139" s="22">
        <v>0</v>
      </c>
      <c r="V1139" s="121">
        <v>0</v>
      </c>
      <c r="AM1139">
        <v>43</v>
      </c>
      <c r="AN1139" t="s">
        <v>182</v>
      </c>
      <c r="AQ1139" s="76">
        <v>0</v>
      </c>
      <c r="AR1139" s="76">
        <v>0</v>
      </c>
      <c r="AS1139" s="76">
        <v>0</v>
      </c>
      <c r="AT1139" s="76">
        <v>0</v>
      </c>
      <c r="AU1139" s="76">
        <v>0</v>
      </c>
      <c r="AV1139" s="76">
        <v>0</v>
      </c>
      <c r="AW1139" s="76">
        <v>0</v>
      </c>
      <c r="AX1139" s="76">
        <v>0</v>
      </c>
      <c r="AY1139" s="76">
        <v>0</v>
      </c>
      <c r="BE1139" t="s">
        <v>182</v>
      </c>
      <c r="BG1139" s="22">
        <v>0</v>
      </c>
      <c r="BH1139" s="22">
        <v>0</v>
      </c>
      <c r="BI1139" s="22">
        <v>0</v>
      </c>
      <c r="BJ1139" s="22">
        <v>0</v>
      </c>
      <c r="BK1139" s="22">
        <v>0</v>
      </c>
      <c r="BL1139" s="22">
        <v>0</v>
      </c>
      <c r="BM1139" s="22">
        <v>0</v>
      </c>
      <c r="BN1139" s="22">
        <v>0</v>
      </c>
      <c r="BO1139" s="22">
        <v>0</v>
      </c>
      <c r="BP1139" s="22">
        <v>0</v>
      </c>
    </row>
    <row r="1140" spans="1:68" x14ac:dyDescent="0.35">
      <c r="A1140" s="96">
        <v>44</v>
      </c>
      <c r="B1140" s="96">
        <v>3</v>
      </c>
      <c r="C1140" s="96" t="s">
        <v>251</v>
      </c>
      <c r="E1140" s="79" t="s">
        <v>182</v>
      </c>
      <c r="F1140" s="85">
        <v>0</v>
      </c>
      <c r="H1140" s="22">
        <v>0</v>
      </c>
      <c r="I1140" s="22">
        <v>0</v>
      </c>
      <c r="J1140" s="22">
        <v>0</v>
      </c>
      <c r="K1140" s="22">
        <v>0</v>
      </c>
      <c r="L1140" s="22">
        <v>0</v>
      </c>
      <c r="M1140" s="22">
        <v>0</v>
      </c>
      <c r="N1140" s="22">
        <v>0</v>
      </c>
      <c r="O1140" s="22">
        <v>0</v>
      </c>
      <c r="P1140" s="22">
        <v>0</v>
      </c>
      <c r="V1140" s="121">
        <v>0</v>
      </c>
      <c r="AM1140">
        <v>44</v>
      </c>
      <c r="AN1140" t="s">
        <v>182</v>
      </c>
      <c r="AQ1140" s="76">
        <v>0</v>
      </c>
      <c r="AR1140" s="76">
        <v>0</v>
      </c>
      <c r="AS1140" s="76">
        <v>0</v>
      </c>
      <c r="AT1140" s="76">
        <v>0</v>
      </c>
      <c r="AU1140" s="76">
        <v>0</v>
      </c>
      <c r="AV1140" s="76">
        <v>0</v>
      </c>
      <c r="AW1140" s="76">
        <v>0</v>
      </c>
      <c r="AX1140" s="76">
        <v>0</v>
      </c>
      <c r="AY1140" s="76">
        <v>0</v>
      </c>
      <c r="BE1140" t="s">
        <v>182</v>
      </c>
      <c r="BG1140" s="22">
        <v>0</v>
      </c>
      <c r="BH1140" s="22">
        <v>0</v>
      </c>
      <c r="BI1140" s="22">
        <v>0</v>
      </c>
      <c r="BJ1140" s="22">
        <v>0</v>
      </c>
      <c r="BK1140" s="22">
        <v>0</v>
      </c>
      <c r="BL1140" s="22">
        <v>0</v>
      </c>
      <c r="BM1140" s="22">
        <v>0</v>
      </c>
      <c r="BN1140" s="22">
        <v>0</v>
      </c>
      <c r="BO1140" s="22">
        <v>0</v>
      </c>
      <c r="BP1140" s="22">
        <v>0</v>
      </c>
    </row>
    <row r="1141" spans="1:68" x14ac:dyDescent="0.35">
      <c r="A1141" s="96">
        <v>45</v>
      </c>
      <c r="B1141" s="96">
        <v>3</v>
      </c>
      <c r="C1141" s="96" t="s">
        <v>251</v>
      </c>
      <c r="E1141" s="79" t="s">
        <v>182</v>
      </c>
      <c r="F1141" s="85">
        <v>0</v>
      </c>
      <c r="H1141" s="22">
        <v>0</v>
      </c>
      <c r="I1141" s="22">
        <v>0</v>
      </c>
      <c r="J1141" s="22">
        <v>0</v>
      </c>
      <c r="K1141" s="22">
        <v>0</v>
      </c>
      <c r="L1141" s="22">
        <v>0</v>
      </c>
      <c r="M1141" s="22">
        <v>0</v>
      </c>
      <c r="N1141" s="22">
        <v>0</v>
      </c>
      <c r="O1141" s="22">
        <v>0</v>
      </c>
      <c r="P1141" s="22">
        <v>0</v>
      </c>
      <c r="V1141" s="121">
        <v>0</v>
      </c>
      <c r="AM1141">
        <v>45</v>
      </c>
      <c r="AN1141" t="s">
        <v>182</v>
      </c>
      <c r="AQ1141" s="76">
        <v>0</v>
      </c>
      <c r="AR1141" s="76">
        <v>0</v>
      </c>
      <c r="AS1141" s="76">
        <v>0</v>
      </c>
      <c r="AT1141" s="76">
        <v>0</v>
      </c>
      <c r="AU1141" s="76">
        <v>0</v>
      </c>
      <c r="AV1141" s="76">
        <v>0</v>
      </c>
      <c r="AW1141" s="76">
        <v>0</v>
      </c>
      <c r="AX1141" s="76">
        <v>0</v>
      </c>
      <c r="AY1141" s="76">
        <v>0</v>
      </c>
      <c r="BE1141" t="s">
        <v>182</v>
      </c>
      <c r="BG1141" s="22">
        <v>0</v>
      </c>
      <c r="BH1141" s="22">
        <v>0</v>
      </c>
      <c r="BI1141" s="22">
        <v>0</v>
      </c>
      <c r="BJ1141" s="22">
        <v>0</v>
      </c>
      <c r="BK1141" s="22">
        <v>0</v>
      </c>
      <c r="BL1141" s="22">
        <v>0</v>
      </c>
      <c r="BM1141" s="22">
        <v>0</v>
      </c>
      <c r="BN1141" s="22">
        <v>0</v>
      </c>
      <c r="BO1141" s="22">
        <v>0</v>
      </c>
      <c r="BP1141" s="22">
        <v>0</v>
      </c>
    </row>
    <row r="1142" spans="1:68" x14ac:dyDescent="0.35">
      <c r="A1142" s="96">
        <v>46</v>
      </c>
      <c r="B1142" s="96">
        <v>4</v>
      </c>
      <c r="C1142" s="96" t="s">
        <v>584</v>
      </c>
      <c r="E1142" s="79" t="s">
        <v>182</v>
      </c>
      <c r="F1142" s="85">
        <v>0</v>
      </c>
      <c r="H1142" s="22">
        <v>0</v>
      </c>
      <c r="I1142" s="22">
        <v>0</v>
      </c>
      <c r="J1142" s="22">
        <v>0</v>
      </c>
      <c r="K1142" s="22">
        <v>0</v>
      </c>
      <c r="L1142" s="22">
        <v>0</v>
      </c>
      <c r="M1142" s="22">
        <v>0</v>
      </c>
      <c r="N1142" s="22">
        <v>0</v>
      </c>
      <c r="O1142" s="22">
        <v>0</v>
      </c>
      <c r="P1142" s="22">
        <v>0</v>
      </c>
      <c r="V1142" s="121">
        <v>1</v>
      </c>
      <c r="AM1142">
        <v>46</v>
      </c>
      <c r="AN1142" t="s">
        <v>182</v>
      </c>
      <c r="AQ1142" s="76">
        <v>0</v>
      </c>
      <c r="AR1142" s="76">
        <v>0</v>
      </c>
      <c r="AS1142" s="76">
        <v>0</v>
      </c>
      <c r="AT1142" s="76">
        <v>0</v>
      </c>
      <c r="AU1142" s="76">
        <v>0</v>
      </c>
      <c r="AV1142" s="76">
        <v>0</v>
      </c>
      <c r="AW1142" s="76">
        <v>0</v>
      </c>
      <c r="AX1142" s="76">
        <v>0</v>
      </c>
      <c r="AY1142" s="76">
        <v>0</v>
      </c>
      <c r="BE1142" t="s">
        <v>182</v>
      </c>
      <c r="BG1142" s="22">
        <v>0</v>
      </c>
      <c r="BH1142" s="22">
        <v>0</v>
      </c>
      <c r="BI1142" s="22">
        <v>0</v>
      </c>
      <c r="BJ1142" s="22">
        <v>0</v>
      </c>
      <c r="BK1142" s="22">
        <v>0</v>
      </c>
      <c r="BL1142" s="22">
        <v>0</v>
      </c>
      <c r="BM1142" s="22">
        <v>0</v>
      </c>
      <c r="BN1142" s="22">
        <v>0</v>
      </c>
      <c r="BO1142" s="22">
        <v>0</v>
      </c>
      <c r="BP1142" s="22">
        <v>0</v>
      </c>
    </row>
    <row r="1143" spans="1:68" x14ac:dyDescent="0.35">
      <c r="A1143" s="96">
        <v>47</v>
      </c>
      <c r="B1143" s="96">
        <v>4</v>
      </c>
      <c r="C1143" s="96" t="s">
        <v>585</v>
      </c>
      <c r="E1143" s="79" t="s">
        <v>182</v>
      </c>
      <c r="F1143" s="85">
        <v>0</v>
      </c>
      <c r="H1143" s="22">
        <v>0</v>
      </c>
      <c r="I1143" s="22">
        <v>0</v>
      </c>
      <c r="J1143" s="22">
        <v>0</v>
      </c>
      <c r="K1143" s="22">
        <v>0</v>
      </c>
      <c r="L1143" s="22">
        <v>0</v>
      </c>
      <c r="M1143" s="22">
        <v>0</v>
      </c>
      <c r="N1143" s="22">
        <v>0</v>
      </c>
      <c r="O1143" s="22">
        <v>0</v>
      </c>
      <c r="P1143" s="22">
        <v>0</v>
      </c>
      <c r="V1143" s="121">
        <v>0</v>
      </c>
      <c r="AM1143">
        <v>47</v>
      </c>
      <c r="AN1143" t="s">
        <v>182</v>
      </c>
      <c r="AQ1143" s="76">
        <v>0</v>
      </c>
      <c r="AR1143" s="76">
        <v>0</v>
      </c>
      <c r="AS1143" s="76">
        <v>0</v>
      </c>
      <c r="AT1143" s="76">
        <v>0</v>
      </c>
      <c r="AU1143" s="76">
        <v>0</v>
      </c>
      <c r="AV1143" s="76">
        <v>0</v>
      </c>
      <c r="AW1143" s="76">
        <v>0</v>
      </c>
      <c r="AX1143" s="76">
        <v>0</v>
      </c>
      <c r="AY1143" s="76">
        <v>0</v>
      </c>
      <c r="BE1143" t="s">
        <v>182</v>
      </c>
      <c r="BG1143" s="22">
        <v>0</v>
      </c>
      <c r="BH1143" s="22">
        <v>0</v>
      </c>
      <c r="BI1143" s="22">
        <v>0</v>
      </c>
      <c r="BJ1143" s="22">
        <v>0</v>
      </c>
      <c r="BK1143" s="22">
        <v>0</v>
      </c>
      <c r="BL1143" s="22">
        <v>0</v>
      </c>
      <c r="BM1143" s="22">
        <v>0</v>
      </c>
      <c r="BN1143" s="22">
        <v>0</v>
      </c>
      <c r="BO1143" s="22">
        <v>0</v>
      </c>
      <c r="BP1143" s="22">
        <v>0</v>
      </c>
    </row>
    <row r="1144" spans="1:68" x14ac:dyDescent="0.35">
      <c r="A1144" s="96">
        <v>48</v>
      </c>
      <c r="B1144" s="96">
        <v>4</v>
      </c>
      <c r="C1144" s="96" t="s">
        <v>585</v>
      </c>
      <c r="E1144" s="79" t="s">
        <v>182</v>
      </c>
      <c r="F1144" s="85">
        <v>0</v>
      </c>
      <c r="H1144" s="22">
        <v>0</v>
      </c>
      <c r="I1144" s="22">
        <v>0</v>
      </c>
      <c r="J1144" s="22">
        <v>0</v>
      </c>
      <c r="K1144" s="22">
        <v>0</v>
      </c>
      <c r="L1144" s="22">
        <v>0</v>
      </c>
      <c r="M1144" s="22">
        <v>0</v>
      </c>
      <c r="N1144" s="22">
        <v>0</v>
      </c>
      <c r="O1144" s="22">
        <v>0</v>
      </c>
      <c r="P1144" s="22">
        <v>0</v>
      </c>
      <c r="V1144" s="121">
        <v>0</v>
      </c>
      <c r="AM1144">
        <v>48</v>
      </c>
      <c r="AN1144" t="s">
        <v>182</v>
      </c>
      <c r="AQ1144" s="76">
        <v>0</v>
      </c>
      <c r="AR1144" s="76">
        <v>0</v>
      </c>
      <c r="AS1144" s="76">
        <v>0</v>
      </c>
      <c r="AT1144" s="76">
        <v>0</v>
      </c>
      <c r="AU1144" s="76">
        <v>0</v>
      </c>
      <c r="AV1144" s="76">
        <v>0</v>
      </c>
      <c r="AW1144" s="76">
        <v>0</v>
      </c>
      <c r="AX1144" s="76">
        <v>0</v>
      </c>
      <c r="AY1144" s="76">
        <v>0</v>
      </c>
      <c r="BE1144" t="s">
        <v>182</v>
      </c>
      <c r="BG1144" s="22">
        <v>0</v>
      </c>
      <c r="BH1144" s="22">
        <v>0</v>
      </c>
      <c r="BI1144" s="22">
        <v>0</v>
      </c>
      <c r="BJ1144" s="22">
        <v>0</v>
      </c>
      <c r="BK1144" s="22">
        <v>0</v>
      </c>
      <c r="BL1144" s="22">
        <v>0</v>
      </c>
      <c r="BM1144" s="22">
        <v>0</v>
      </c>
      <c r="BN1144" s="22">
        <v>0</v>
      </c>
      <c r="BO1144" s="22">
        <v>0</v>
      </c>
      <c r="BP1144" s="22">
        <v>0</v>
      </c>
    </row>
    <row r="1145" spans="1:68" x14ac:dyDescent="0.35">
      <c r="A1145" s="96">
        <v>49</v>
      </c>
      <c r="B1145" s="96">
        <v>4</v>
      </c>
      <c r="C1145" s="96" t="s">
        <v>585</v>
      </c>
      <c r="E1145" s="79" t="s">
        <v>182</v>
      </c>
      <c r="F1145" s="85">
        <v>0</v>
      </c>
      <c r="H1145" s="22">
        <v>0</v>
      </c>
      <c r="I1145" s="22">
        <v>0</v>
      </c>
      <c r="J1145" s="22">
        <v>0</v>
      </c>
      <c r="K1145" s="22">
        <v>0</v>
      </c>
      <c r="L1145" s="22">
        <v>0</v>
      </c>
      <c r="M1145" s="22">
        <v>0</v>
      </c>
      <c r="N1145" s="22">
        <v>0</v>
      </c>
      <c r="O1145" s="22">
        <v>0</v>
      </c>
      <c r="P1145" s="22">
        <v>0</v>
      </c>
      <c r="V1145" s="121">
        <v>0</v>
      </c>
      <c r="AM1145">
        <v>49</v>
      </c>
      <c r="AN1145" t="s">
        <v>182</v>
      </c>
      <c r="AQ1145" s="76">
        <v>0</v>
      </c>
      <c r="AR1145" s="76">
        <v>0</v>
      </c>
      <c r="AS1145" s="76">
        <v>0</v>
      </c>
      <c r="AT1145" s="76">
        <v>0</v>
      </c>
      <c r="AU1145" s="76">
        <v>0</v>
      </c>
      <c r="AV1145" s="76">
        <v>0</v>
      </c>
      <c r="AW1145" s="76">
        <v>0</v>
      </c>
      <c r="AX1145" s="76">
        <v>0</v>
      </c>
      <c r="AY1145" s="76">
        <v>0</v>
      </c>
      <c r="BE1145" t="s">
        <v>182</v>
      </c>
      <c r="BG1145" s="22">
        <v>0</v>
      </c>
      <c r="BH1145" s="22">
        <v>0</v>
      </c>
      <c r="BI1145" s="22">
        <v>0</v>
      </c>
      <c r="BJ1145" s="22">
        <v>0</v>
      </c>
      <c r="BK1145" s="22">
        <v>0</v>
      </c>
      <c r="BL1145" s="22">
        <v>0</v>
      </c>
      <c r="BM1145" s="22">
        <v>0</v>
      </c>
      <c r="BN1145" s="22">
        <v>0</v>
      </c>
      <c r="BO1145" s="22">
        <v>0</v>
      </c>
      <c r="BP1145" s="22">
        <v>0</v>
      </c>
    </row>
    <row r="1146" spans="1:68" x14ac:dyDescent="0.35">
      <c r="A1146" s="96">
        <v>50</v>
      </c>
      <c r="B1146" s="96">
        <v>4</v>
      </c>
      <c r="C1146" s="96" t="s">
        <v>585</v>
      </c>
      <c r="E1146" s="79" t="s">
        <v>182</v>
      </c>
      <c r="F1146" s="85">
        <v>0</v>
      </c>
      <c r="H1146" s="22">
        <v>0</v>
      </c>
      <c r="I1146" s="22">
        <v>0</v>
      </c>
      <c r="J1146" s="22">
        <v>0</v>
      </c>
      <c r="K1146" s="22">
        <v>0</v>
      </c>
      <c r="L1146" s="22">
        <v>0</v>
      </c>
      <c r="M1146" s="22">
        <v>0</v>
      </c>
      <c r="N1146" s="22">
        <v>0</v>
      </c>
      <c r="O1146" s="22">
        <v>0</v>
      </c>
      <c r="P1146" s="22">
        <v>0</v>
      </c>
      <c r="V1146" s="121">
        <v>0</v>
      </c>
      <c r="AM1146">
        <v>50</v>
      </c>
      <c r="AN1146" t="s">
        <v>182</v>
      </c>
      <c r="AQ1146" s="76">
        <v>0</v>
      </c>
      <c r="AR1146" s="76">
        <v>0</v>
      </c>
      <c r="AS1146" s="76">
        <v>0</v>
      </c>
      <c r="AT1146" s="76">
        <v>0</v>
      </c>
      <c r="AU1146" s="76">
        <v>0</v>
      </c>
      <c r="AV1146" s="76">
        <v>0</v>
      </c>
      <c r="AW1146" s="76">
        <v>0</v>
      </c>
      <c r="AX1146" s="76">
        <v>0</v>
      </c>
      <c r="AY1146" s="76">
        <v>0</v>
      </c>
      <c r="BE1146" t="s">
        <v>182</v>
      </c>
      <c r="BG1146" s="22">
        <v>0</v>
      </c>
      <c r="BH1146" s="22">
        <v>0</v>
      </c>
      <c r="BI1146" s="22">
        <v>0</v>
      </c>
      <c r="BJ1146" s="22">
        <v>0</v>
      </c>
      <c r="BK1146" s="22">
        <v>0</v>
      </c>
      <c r="BL1146" s="22">
        <v>0</v>
      </c>
      <c r="BM1146" s="22">
        <v>0</v>
      </c>
      <c r="BN1146" s="22">
        <v>0</v>
      </c>
      <c r="BO1146" s="22">
        <v>0</v>
      </c>
      <c r="BP1146" s="22">
        <v>0</v>
      </c>
    </row>
    <row r="1147" spans="1:68" x14ac:dyDescent="0.35">
      <c r="A1147" s="96">
        <v>51</v>
      </c>
      <c r="B1147" s="96">
        <v>4</v>
      </c>
      <c r="C1147" s="96" t="s">
        <v>234</v>
      </c>
      <c r="E1147" s="79" t="s">
        <v>182</v>
      </c>
      <c r="F1147" s="85">
        <v>0</v>
      </c>
      <c r="H1147" s="22">
        <v>0</v>
      </c>
      <c r="I1147" s="22">
        <v>0</v>
      </c>
      <c r="J1147" s="22">
        <v>0</v>
      </c>
      <c r="K1147" s="22">
        <v>0</v>
      </c>
      <c r="L1147" s="22">
        <v>0</v>
      </c>
      <c r="M1147" s="22">
        <v>0</v>
      </c>
      <c r="N1147" s="22">
        <v>0</v>
      </c>
      <c r="O1147" s="22">
        <v>0</v>
      </c>
      <c r="P1147" s="22">
        <v>0</v>
      </c>
      <c r="V1147" s="121">
        <v>0</v>
      </c>
      <c r="AM1147">
        <v>51</v>
      </c>
      <c r="AN1147" t="s">
        <v>182</v>
      </c>
      <c r="AQ1147" s="76">
        <v>0</v>
      </c>
      <c r="AR1147" s="76">
        <v>0</v>
      </c>
      <c r="AS1147" s="76">
        <v>0</v>
      </c>
      <c r="AT1147" s="76">
        <v>0</v>
      </c>
      <c r="AU1147" s="76">
        <v>0</v>
      </c>
      <c r="AV1147" s="76">
        <v>0</v>
      </c>
      <c r="AW1147" s="76">
        <v>0</v>
      </c>
      <c r="AX1147" s="76">
        <v>0</v>
      </c>
      <c r="AY1147" s="76">
        <v>0</v>
      </c>
      <c r="BE1147" t="s">
        <v>182</v>
      </c>
      <c r="BG1147" s="22">
        <v>0</v>
      </c>
      <c r="BH1147" s="22">
        <v>0</v>
      </c>
      <c r="BI1147" s="22">
        <v>0</v>
      </c>
      <c r="BJ1147" s="22">
        <v>0</v>
      </c>
      <c r="BK1147" s="22">
        <v>0</v>
      </c>
      <c r="BL1147" s="22">
        <v>0</v>
      </c>
      <c r="BM1147" s="22">
        <v>0</v>
      </c>
      <c r="BN1147" s="22">
        <v>0</v>
      </c>
      <c r="BO1147" s="22">
        <v>0</v>
      </c>
      <c r="BP1147" s="22">
        <v>0</v>
      </c>
    </row>
    <row r="1148" spans="1:68" x14ac:dyDescent="0.35">
      <c r="A1148" s="96">
        <v>52</v>
      </c>
      <c r="B1148" s="96">
        <v>4</v>
      </c>
      <c r="C1148" s="96" t="s">
        <v>584</v>
      </c>
      <c r="E1148" s="79" t="s">
        <v>182</v>
      </c>
      <c r="F1148" s="85">
        <v>0</v>
      </c>
      <c r="H1148" s="22">
        <v>0</v>
      </c>
      <c r="I1148" s="22">
        <v>0</v>
      </c>
      <c r="J1148" s="22">
        <v>0</v>
      </c>
      <c r="K1148" s="22">
        <v>0</v>
      </c>
      <c r="L1148" s="22">
        <v>0</v>
      </c>
      <c r="M1148" s="22">
        <v>0</v>
      </c>
      <c r="N1148" s="22">
        <v>0</v>
      </c>
      <c r="O1148" s="22">
        <v>0</v>
      </c>
      <c r="P1148" s="22">
        <v>0</v>
      </c>
      <c r="V1148" s="121">
        <v>0</v>
      </c>
      <c r="AM1148">
        <v>52</v>
      </c>
      <c r="AN1148" t="s">
        <v>182</v>
      </c>
      <c r="AQ1148" s="76">
        <v>0</v>
      </c>
      <c r="AR1148" s="76">
        <v>0</v>
      </c>
      <c r="AS1148" s="76">
        <v>0</v>
      </c>
      <c r="AT1148" s="76">
        <v>0</v>
      </c>
      <c r="AU1148" s="76">
        <v>0</v>
      </c>
      <c r="AV1148" s="76">
        <v>0</v>
      </c>
      <c r="AW1148" s="76">
        <v>0</v>
      </c>
      <c r="AX1148" s="76">
        <v>0</v>
      </c>
      <c r="AY1148" s="76">
        <v>0</v>
      </c>
      <c r="BE1148" t="s">
        <v>182</v>
      </c>
      <c r="BG1148" s="22">
        <v>0</v>
      </c>
      <c r="BH1148" s="22">
        <v>0</v>
      </c>
      <c r="BI1148" s="22">
        <v>0</v>
      </c>
      <c r="BJ1148" s="22">
        <v>0</v>
      </c>
      <c r="BK1148" s="22">
        <v>0</v>
      </c>
      <c r="BL1148" s="22">
        <v>0</v>
      </c>
      <c r="BM1148" s="22">
        <v>0</v>
      </c>
      <c r="BN1148" s="22">
        <v>0</v>
      </c>
      <c r="BO1148" s="22">
        <v>0</v>
      </c>
      <c r="BP1148" s="22">
        <v>0</v>
      </c>
    </row>
    <row r="1149" spans="1:68" x14ac:dyDescent="0.35">
      <c r="A1149" s="96">
        <v>53</v>
      </c>
      <c r="B1149" s="96">
        <v>4</v>
      </c>
      <c r="C1149" s="96" t="s">
        <v>235</v>
      </c>
      <c r="E1149" s="79" t="s">
        <v>182</v>
      </c>
      <c r="F1149" s="85">
        <v>40</v>
      </c>
      <c r="H1149" s="22">
        <v>0</v>
      </c>
      <c r="I1149" s="22">
        <v>0</v>
      </c>
      <c r="J1149" s="22">
        <v>0</v>
      </c>
      <c r="K1149" s="22">
        <v>40</v>
      </c>
      <c r="L1149" s="22">
        <v>40</v>
      </c>
      <c r="M1149" s="22">
        <v>40</v>
      </c>
      <c r="N1149" s="22">
        <v>40</v>
      </c>
      <c r="O1149" s="22">
        <v>40</v>
      </c>
      <c r="P1149" s="22">
        <v>40</v>
      </c>
      <c r="V1149" s="121">
        <v>0</v>
      </c>
      <c r="AM1149">
        <v>53</v>
      </c>
      <c r="AN1149" t="s">
        <v>182</v>
      </c>
      <c r="AQ1149" s="76">
        <v>0</v>
      </c>
      <c r="AR1149" s="76">
        <v>0</v>
      </c>
      <c r="AS1149" s="76">
        <v>0</v>
      </c>
      <c r="AT1149" s="76">
        <v>40</v>
      </c>
      <c r="AU1149" s="76">
        <v>40</v>
      </c>
      <c r="AV1149" s="76">
        <v>40</v>
      </c>
      <c r="AW1149" s="76">
        <v>40</v>
      </c>
      <c r="AX1149" s="76">
        <v>40</v>
      </c>
      <c r="AY1149" s="76">
        <v>40</v>
      </c>
      <c r="BE1149" t="s">
        <v>182</v>
      </c>
      <c r="BG1149" s="22">
        <v>0</v>
      </c>
      <c r="BH1149" s="22">
        <v>0</v>
      </c>
      <c r="BI1149" s="22">
        <v>0</v>
      </c>
      <c r="BJ1149" s="22">
        <v>0</v>
      </c>
      <c r="BK1149" s="22">
        <v>40</v>
      </c>
      <c r="BL1149" s="22">
        <v>40</v>
      </c>
      <c r="BM1149" s="22">
        <v>40</v>
      </c>
      <c r="BN1149" s="22">
        <v>40</v>
      </c>
      <c r="BO1149" s="22">
        <v>40</v>
      </c>
      <c r="BP1149" s="22">
        <v>40</v>
      </c>
    </row>
    <row r="1150" spans="1:68" x14ac:dyDescent="0.35">
      <c r="A1150" s="96">
        <v>54</v>
      </c>
      <c r="B1150" s="96">
        <v>4</v>
      </c>
      <c r="C1150" s="96" t="s">
        <v>234</v>
      </c>
      <c r="E1150" s="79" t="s">
        <v>182</v>
      </c>
      <c r="F1150" s="85">
        <v>0</v>
      </c>
      <c r="H1150" s="22">
        <v>0</v>
      </c>
      <c r="I1150" s="22">
        <v>0</v>
      </c>
      <c r="J1150" s="22">
        <v>0</v>
      </c>
      <c r="K1150" s="22">
        <v>0</v>
      </c>
      <c r="L1150" s="22">
        <v>0</v>
      </c>
      <c r="M1150" s="22">
        <v>0</v>
      </c>
      <c r="N1150" s="22">
        <v>0</v>
      </c>
      <c r="O1150" s="22">
        <v>0</v>
      </c>
      <c r="P1150" s="22">
        <v>0</v>
      </c>
      <c r="V1150" s="121">
        <v>0</v>
      </c>
      <c r="AM1150">
        <v>54</v>
      </c>
      <c r="AN1150" t="s">
        <v>182</v>
      </c>
      <c r="AQ1150" s="76">
        <v>0</v>
      </c>
      <c r="AR1150" s="76">
        <v>0</v>
      </c>
      <c r="AS1150" s="76">
        <v>0</v>
      </c>
      <c r="AT1150" s="76">
        <v>0</v>
      </c>
      <c r="AU1150" s="76">
        <v>0</v>
      </c>
      <c r="AV1150" s="76">
        <v>0</v>
      </c>
      <c r="AW1150" s="76">
        <v>0</v>
      </c>
      <c r="AX1150" s="76">
        <v>0</v>
      </c>
      <c r="AY1150" s="76">
        <v>0</v>
      </c>
      <c r="BE1150" t="s">
        <v>182</v>
      </c>
      <c r="BG1150" s="22">
        <v>0</v>
      </c>
      <c r="BH1150" s="22">
        <v>0</v>
      </c>
      <c r="BI1150" s="22">
        <v>0</v>
      </c>
      <c r="BJ1150" s="22">
        <v>0</v>
      </c>
      <c r="BK1150" s="22">
        <v>0</v>
      </c>
      <c r="BL1150" s="22">
        <v>0</v>
      </c>
      <c r="BM1150" s="22">
        <v>0</v>
      </c>
      <c r="BN1150" s="22">
        <v>0</v>
      </c>
      <c r="BO1150" s="22">
        <v>0</v>
      </c>
      <c r="BP1150" s="22">
        <v>0</v>
      </c>
    </row>
    <row r="1151" spans="1:68" x14ac:dyDescent="0.35">
      <c r="A1151" s="96">
        <v>55</v>
      </c>
      <c r="B1151" s="96">
        <v>4</v>
      </c>
      <c r="C1151" s="96" t="s">
        <v>529</v>
      </c>
      <c r="E1151" s="79" t="s">
        <v>182</v>
      </c>
      <c r="F1151" s="85">
        <v>0</v>
      </c>
      <c r="H1151" s="22">
        <v>0</v>
      </c>
      <c r="I1151" s="22">
        <v>0</v>
      </c>
      <c r="J1151" s="22">
        <v>0</v>
      </c>
      <c r="K1151" s="22">
        <v>0</v>
      </c>
      <c r="L1151" s="22">
        <v>0</v>
      </c>
      <c r="M1151" s="22">
        <v>0</v>
      </c>
      <c r="N1151" s="22">
        <v>0</v>
      </c>
      <c r="O1151" s="22">
        <v>0</v>
      </c>
      <c r="P1151" s="22">
        <v>0</v>
      </c>
      <c r="V1151" s="121">
        <v>0</v>
      </c>
      <c r="AM1151">
        <v>55</v>
      </c>
      <c r="AN1151" t="s">
        <v>182</v>
      </c>
      <c r="AQ1151" s="76">
        <v>0</v>
      </c>
      <c r="AR1151" s="76">
        <v>0</v>
      </c>
      <c r="AS1151" s="76">
        <v>0</v>
      </c>
      <c r="AT1151" s="76">
        <v>0</v>
      </c>
      <c r="AU1151" s="76">
        <v>0</v>
      </c>
      <c r="AV1151" s="76">
        <v>0</v>
      </c>
      <c r="AW1151" s="76">
        <v>0</v>
      </c>
      <c r="AX1151" s="76">
        <v>0</v>
      </c>
      <c r="AY1151" s="76">
        <v>0</v>
      </c>
      <c r="BE1151" t="s">
        <v>182</v>
      </c>
      <c r="BG1151" s="22">
        <v>0</v>
      </c>
      <c r="BH1151" s="22">
        <v>0</v>
      </c>
      <c r="BI1151" s="22">
        <v>0</v>
      </c>
      <c r="BJ1151" s="22">
        <v>0</v>
      </c>
      <c r="BK1151" s="22">
        <v>0</v>
      </c>
      <c r="BL1151" s="22">
        <v>0</v>
      </c>
      <c r="BM1151" s="22">
        <v>0</v>
      </c>
      <c r="BN1151" s="22">
        <v>0</v>
      </c>
      <c r="BO1151" s="22">
        <v>0</v>
      </c>
      <c r="BP1151" s="22">
        <v>0</v>
      </c>
    </row>
    <row r="1152" spans="1:68" x14ac:dyDescent="0.35">
      <c r="A1152" s="96">
        <v>56</v>
      </c>
      <c r="B1152" s="96">
        <v>4</v>
      </c>
      <c r="C1152" s="96" t="s">
        <v>234</v>
      </c>
      <c r="E1152" s="79" t="s">
        <v>182</v>
      </c>
      <c r="F1152" s="85">
        <v>0</v>
      </c>
      <c r="H1152" s="22">
        <v>0</v>
      </c>
      <c r="I1152" s="22">
        <v>0</v>
      </c>
      <c r="J1152" s="22">
        <v>0</v>
      </c>
      <c r="K1152" s="22">
        <v>0</v>
      </c>
      <c r="L1152" s="22">
        <v>0</v>
      </c>
      <c r="M1152" s="22">
        <v>0</v>
      </c>
      <c r="N1152" s="22">
        <v>0</v>
      </c>
      <c r="O1152" s="22">
        <v>0</v>
      </c>
      <c r="P1152" s="22">
        <v>0</v>
      </c>
      <c r="V1152" s="121">
        <v>0</v>
      </c>
      <c r="AM1152">
        <v>56</v>
      </c>
      <c r="AN1152" t="s">
        <v>182</v>
      </c>
      <c r="AQ1152" s="76">
        <v>0</v>
      </c>
      <c r="AR1152" s="76">
        <v>0</v>
      </c>
      <c r="AS1152" s="76">
        <v>0</v>
      </c>
      <c r="AT1152" s="76">
        <v>0</v>
      </c>
      <c r="AU1152" s="76">
        <v>0</v>
      </c>
      <c r="AV1152" s="76">
        <v>0</v>
      </c>
      <c r="AW1152" s="76">
        <v>0</v>
      </c>
      <c r="AX1152" s="76">
        <v>0</v>
      </c>
      <c r="AY1152" s="76">
        <v>0</v>
      </c>
      <c r="BE1152" t="s">
        <v>182</v>
      </c>
      <c r="BG1152" s="22">
        <v>0</v>
      </c>
      <c r="BH1152" s="22">
        <v>0</v>
      </c>
      <c r="BI1152" s="22">
        <v>0</v>
      </c>
      <c r="BJ1152" s="22">
        <v>0</v>
      </c>
      <c r="BK1152" s="22">
        <v>0</v>
      </c>
      <c r="BL1152" s="22">
        <v>0</v>
      </c>
      <c r="BM1152" s="22">
        <v>0</v>
      </c>
      <c r="BN1152" s="22">
        <v>0</v>
      </c>
      <c r="BO1152" s="22">
        <v>0</v>
      </c>
      <c r="BP1152" s="22">
        <v>0</v>
      </c>
    </row>
    <row r="1153" spans="1:68" x14ac:dyDescent="0.35">
      <c r="A1153" s="96">
        <v>57</v>
      </c>
      <c r="B1153" s="96">
        <v>4</v>
      </c>
      <c r="C1153" s="96" t="s">
        <v>234</v>
      </c>
      <c r="E1153" s="79" t="s">
        <v>182</v>
      </c>
      <c r="F1153" s="85">
        <v>0</v>
      </c>
      <c r="H1153" s="22">
        <v>0</v>
      </c>
      <c r="I1153" s="22">
        <v>0</v>
      </c>
      <c r="J1153" s="22">
        <v>0</v>
      </c>
      <c r="K1153" s="22">
        <v>0</v>
      </c>
      <c r="L1153" s="22">
        <v>0</v>
      </c>
      <c r="M1153" s="22">
        <v>0</v>
      </c>
      <c r="N1153" s="22">
        <v>0</v>
      </c>
      <c r="O1153" s="22">
        <v>0</v>
      </c>
      <c r="P1153" s="22">
        <v>0</v>
      </c>
      <c r="V1153" s="121">
        <v>0</v>
      </c>
      <c r="AM1153">
        <v>57</v>
      </c>
      <c r="AN1153" t="s">
        <v>182</v>
      </c>
      <c r="AQ1153" s="76">
        <v>0</v>
      </c>
      <c r="AR1153" s="76">
        <v>0</v>
      </c>
      <c r="AS1153" s="76">
        <v>0</v>
      </c>
      <c r="AT1153" s="76">
        <v>0</v>
      </c>
      <c r="AU1153" s="76">
        <v>0</v>
      </c>
      <c r="AV1153" s="76">
        <v>0</v>
      </c>
      <c r="AW1153" s="76">
        <v>0</v>
      </c>
      <c r="AX1153" s="76">
        <v>0</v>
      </c>
      <c r="AY1153" s="76">
        <v>0</v>
      </c>
      <c r="BE1153" t="s">
        <v>182</v>
      </c>
      <c r="BG1153" s="22">
        <v>0</v>
      </c>
      <c r="BH1153" s="22">
        <v>0</v>
      </c>
      <c r="BI1153" s="22">
        <v>0</v>
      </c>
      <c r="BJ1153" s="22">
        <v>0</v>
      </c>
      <c r="BK1153" s="22">
        <v>0</v>
      </c>
      <c r="BL1153" s="22">
        <v>0</v>
      </c>
      <c r="BM1153" s="22">
        <v>0</v>
      </c>
      <c r="BN1153" s="22">
        <v>0</v>
      </c>
      <c r="BO1153" s="22">
        <v>0</v>
      </c>
      <c r="BP1153" s="22">
        <v>0</v>
      </c>
    </row>
    <row r="1154" spans="1:68" x14ac:dyDescent="0.35">
      <c r="A1154" s="96">
        <v>58</v>
      </c>
      <c r="B1154" s="96">
        <v>4</v>
      </c>
      <c r="C1154" s="96" t="s">
        <v>251</v>
      </c>
      <c r="E1154" s="79" t="s">
        <v>182</v>
      </c>
      <c r="F1154" s="85">
        <v>0</v>
      </c>
      <c r="H1154" s="22">
        <v>0</v>
      </c>
      <c r="I1154" s="22">
        <v>0</v>
      </c>
      <c r="J1154" s="22">
        <v>0</v>
      </c>
      <c r="K1154" s="22">
        <v>0</v>
      </c>
      <c r="L1154" s="22">
        <v>0</v>
      </c>
      <c r="M1154" s="22">
        <v>0</v>
      </c>
      <c r="N1154" s="22">
        <v>0</v>
      </c>
      <c r="O1154" s="22">
        <v>0</v>
      </c>
      <c r="P1154" s="22">
        <v>0</v>
      </c>
      <c r="V1154" s="121">
        <v>0</v>
      </c>
      <c r="AM1154">
        <v>58</v>
      </c>
      <c r="AN1154" t="s">
        <v>182</v>
      </c>
      <c r="AQ1154" s="76">
        <v>0</v>
      </c>
      <c r="AR1154" s="76">
        <v>0</v>
      </c>
      <c r="AS1154" s="76">
        <v>0</v>
      </c>
      <c r="AT1154" s="76">
        <v>0</v>
      </c>
      <c r="AU1154" s="76">
        <v>0</v>
      </c>
      <c r="AV1154" s="76">
        <v>0</v>
      </c>
      <c r="AW1154" s="76">
        <v>0</v>
      </c>
      <c r="AX1154" s="76">
        <v>0</v>
      </c>
      <c r="AY1154" s="76">
        <v>0</v>
      </c>
      <c r="BE1154" t="s">
        <v>182</v>
      </c>
      <c r="BG1154" s="22">
        <v>0</v>
      </c>
      <c r="BH1154" s="22">
        <v>0</v>
      </c>
      <c r="BI1154" s="22">
        <v>0</v>
      </c>
      <c r="BJ1154" s="22">
        <v>0</v>
      </c>
      <c r="BK1154" s="22">
        <v>0</v>
      </c>
      <c r="BL1154" s="22">
        <v>0</v>
      </c>
      <c r="BM1154" s="22">
        <v>0</v>
      </c>
      <c r="BN1154" s="22">
        <v>0</v>
      </c>
      <c r="BO1154" s="22">
        <v>0</v>
      </c>
      <c r="BP1154" s="22">
        <v>0</v>
      </c>
    </row>
    <row r="1155" spans="1:68" x14ac:dyDescent="0.35">
      <c r="A1155" s="96">
        <v>59</v>
      </c>
      <c r="B1155" s="96">
        <v>4</v>
      </c>
      <c r="C1155" s="96" t="s">
        <v>251</v>
      </c>
      <c r="E1155" s="79" t="s">
        <v>182</v>
      </c>
      <c r="F1155" s="85">
        <v>0</v>
      </c>
      <c r="H1155" s="22">
        <v>0</v>
      </c>
      <c r="I1155" s="22">
        <v>0</v>
      </c>
      <c r="J1155" s="22">
        <v>0</v>
      </c>
      <c r="K1155" s="22">
        <v>0</v>
      </c>
      <c r="L1155" s="22">
        <v>0</v>
      </c>
      <c r="M1155" s="22">
        <v>0</v>
      </c>
      <c r="N1155" s="22">
        <v>0</v>
      </c>
      <c r="O1155" s="22">
        <v>0</v>
      </c>
      <c r="P1155" s="22">
        <v>0</v>
      </c>
      <c r="V1155" s="121">
        <v>0</v>
      </c>
      <c r="AM1155">
        <v>59</v>
      </c>
      <c r="AN1155" t="s">
        <v>182</v>
      </c>
      <c r="AQ1155" s="76">
        <v>0</v>
      </c>
      <c r="AR1155" s="76">
        <v>0</v>
      </c>
      <c r="AS1155" s="76">
        <v>0</v>
      </c>
      <c r="AT1155" s="76">
        <v>0</v>
      </c>
      <c r="AU1155" s="76">
        <v>0</v>
      </c>
      <c r="AV1155" s="76">
        <v>0</v>
      </c>
      <c r="AW1155" s="76">
        <v>0</v>
      </c>
      <c r="AX1155" s="76">
        <v>0</v>
      </c>
      <c r="AY1155" s="76">
        <v>0</v>
      </c>
      <c r="BE1155" t="s">
        <v>182</v>
      </c>
      <c r="BG1155" s="22">
        <v>0</v>
      </c>
      <c r="BH1155" s="22">
        <v>0</v>
      </c>
      <c r="BI1155" s="22">
        <v>0</v>
      </c>
      <c r="BJ1155" s="22">
        <v>0</v>
      </c>
      <c r="BK1155" s="22">
        <v>0</v>
      </c>
      <c r="BL1155" s="22">
        <v>0</v>
      </c>
      <c r="BM1155" s="22">
        <v>0</v>
      </c>
      <c r="BN1155" s="22">
        <v>0</v>
      </c>
      <c r="BO1155" s="22">
        <v>0</v>
      </c>
      <c r="BP1155" s="22">
        <v>0</v>
      </c>
    </row>
    <row r="1156" spans="1:68" x14ac:dyDescent="0.35">
      <c r="A1156" s="96">
        <v>60</v>
      </c>
      <c r="B1156" s="96">
        <v>4</v>
      </c>
      <c r="C1156" s="96" t="s">
        <v>235</v>
      </c>
      <c r="E1156" s="79" t="s">
        <v>182</v>
      </c>
      <c r="F1156" s="85">
        <v>40</v>
      </c>
      <c r="H1156" s="22">
        <v>0</v>
      </c>
      <c r="I1156" s="22">
        <v>0</v>
      </c>
      <c r="J1156" s="22">
        <v>0</v>
      </c>
      <c r="K1156" s="22">
        <v>40</v>
      </c>
      <c r="L1156" s="22">
        <v>40</v>
      </c>
      <c r="M1156" s="22">
        <v>40</v>
      </c>
      <c r="N1156" s="22">
        <v>40</v>
      </c>
      <c r="O1156" s="22">
        <v>40</v>
      </c>
      <c r="P1156" s="22">
        <v>40</v>
      </c>
      <c r="V1156" s="121">
        <v>0</v>
      </c>
      <c r="AM1156">
        <v>60</v>
      </c>
      <c r="AN1156" t="s">
        <v>182</v>
      </c>
      <c r="AQ1156" s="76">
        <v>0</v>
      </c>
      <c r="AR1156" s="76">
        <v>0</v>
      </c>
      <c r="AS1156" s="76">
        <v>0</v>
      </c>
      <c r="AT1156" s="76">
        <v>40</v>
      </c>
      <c r="AU1156" s="76">
        <v>40</v>
      </c>
      <c r="AV1156" s="76">
        <v>40</v>
      </c>
      <c r="AW1156" s="76">
        <v>40</v>
      </c>
      <c r="AX1156" s="76">
        <v>40</v>
      </c>
      <c r="AY1156" s="76">
        <v>40</v>
      </c>
      <c r="BE1156" t="s">
        <v>182</v>
      </c>
      <c r="BG1156" s="22">
        <v>0</v>
      </c>
      <c r="BH1156" s="22">
        <v>0</v>
      </c>
      <c r="BI1156" s="22">
        <v>0</v>
      </c>
      <c r="BJ1156" s="22">
        <v>0</v>
      </c>
      <c r="BK1156" s="22">
        <v>40</v>
      </c>
      <c r="BL1156" s="22">
        <v>40</v>
      </c>
      <c r="BM1156" s="22">
        <v>40</v>
      </c>
      <c r="BN1156" s="22">
        <v>40</v>
      </c>
      <c r="BO1156" s="22">
        <v>40</v>
      </c>
      <c r="BP1156" s="22">
        <v>40</v>
      </c>
    </row>
    <row r="1157" spans="1:68" x14ac:dyDescent="0.35">
      <c r="A1157" s="96">
        <v>61</v>
      </c>
      <c r="B1157" s="96">
        <v>5</v>
      </c>
      <c r="C1157" s="96" t="s">
        <v>585</v>
      </c>
      <c r="E1157" s="79" t="s">
        <v>182</v>
      </c>
      <c r="F1157" s="85">
        <v>0</v>
      </c>
      <c r="H1157" s="22">
        <v>0</v>
      </c>
      <c r="I1157" s="22">
        <v>0</v>
      </c>
      <c r="J1157" s="22">
        <v>0</v>
      </c>
      <c r="K1157" s="22">
        <v>0</v>
      </c>
      <c r="L1157" s="22">
        <v>0</v>
      </c>
      <c r="M1157" s="22">
        <v>0</v>
      </c>
      <c r="N1157" s="22">
        <v>0</v>
      </c>
      <c r="O1157" s="22">
        <v>0</v>
      </c>
      <c r="P1157" s="22">
        <v>0</v>
      </c>
      <c r="V1157" s="121">
        <v>0</v>
      </c>
      <c r="AM1157">
        <v>61</v>
      </c>
      <c r="AN1157" t="s">
        <v>182</v>
      </c>
      <c r="AQ1157" s="76">
        <v>0</v>
      </c>
      <c r="AR1157" s="76">
        <v>0</v>
      </c>
      <c r="AS1157" s="76">
        <v>0</v>
      </c>
      <c r="AT1157" s="76">
        <v>0</v>
      </c>
      <c r="AU1157" s="76">
        <v>0</v>
      </c>
      <c r="AV1157" s="76">
        <v>0</v>
      </c>
      <c r="AW1157" s="76">
        <v>0</v>
      </c>
      <c r="AX1157" s="76">
        <v>0</v>
      </c>
      <c r="AY1157" s="76">
        <v>0</v>
      </c>
      <c r="BE1157" t="s">
        <v>182</v>
      </c>
      <c r="BG1157" s="22">
        <v>0</v>
      </c>
      <c r="BH1157" s="22">
        <v>0</v>
      </c>
      <c r="BI1157" s="22">
        <v>0</v>
      </c>
      <c r="BJ1157" s="22">
        <v>0</v>
      </c>
      <c r="BK1157" s="22">
        <v>0</v>
      </c>
      <c r="BL1157" s="22">
        <v>0</v>
      </c>
      <c r="BM1157" s="22">
        <v>0</v>
      </c>
      <c r="BN1157" s="22">
        <v>0</v>
      </c>
      <c r="BO1157" s="22">
        <v>0</v>
      </c>
      <c r="BP1157" s="22">
        <v>0</v>
      </c>
    </row>
    <row r="1158" spans="1:68" x14ac:dyDescent="0.35">
      <c r="A1158" s="96">
        <v>62</v>
      </c>
      <c r="B1158" s="96">
        <v>5</v>
      </c>
      <c r="C1158" s="96" t="s">
        <v>585</v>
      </c>
      <c r="E1158" s="79" t="s">
        <v>182</v>
      </c>
      <c r="F1158" s="85">
        <v>0</v>
      </c>
      <c r="H1158" s="22">
        <v>0</v>
      </c>
      <c r="I1158" s="22">
        <v>0</v>
      </c>
      <c r="J1158" s="22">
        <v>0</v>
      </c>
      <c r="K1158" s="22">
        <v>0</v>
      </c>
      <c r="L1158" s="22">
        <v>0</v>
      </c>
      <c r="M1158" s="22">
        <v>0</v>
      </c>
      <c r="N1158" s="22">
        <v>0</v>
      </c>
      <c r="O1158" s="22">
        <v>0</v>
      </c>
      <c r="P1158" s="22">
        <v>0</v>
      </c>
      <c r="V1158" s="121">
        <v>0</v>
      </c>
      <c r="AM1158">
        <v>62</v>
      </c>
      <c r="AN1158" t="s">
        <v>182</v>
      </c>
      <c r="AQ1158" s="76">
        <v>0</v>
      </c>
      <c r="AR1158" s="76">
        <v>0</v>
      </c>
      <c r="AS1158" s="76">
        <v>0</v>
      </c>
      <c r="AT1158" s="76">
        <v>0</v>
      </c>
      <c r="AU1158" s="76">
        <v>0</v>
      </c>
      <c r="AV1158" s="76">
        <v>0</v>
      </c>
      <c r="AW1158" s="76">
        <v>0</v>
      </c>
      <c r="AX1158" s="76">
        <v>0</v>
      </c>
      <c r="AY1158" s="76">
        <v>0</v>
      </c>
      <c r="BE1158" t="s">
        <v>182</v>
      </c>
      <c r="BG1158" s="22">
        <v>0</v>
      </c>
      <c r="BH1158" s="22">
        <v>0</v>
      </c>
      <c r="BI1158" s="22">
        <v>0</v>
      </c>
      <c r="BJ1158" s="22">
        <v>0</v>
      </c>
      <c r="BK1158" s="22">
        <v>0</v>
      </c>
      <c r="BL1158" s="22">
        <v>0</v>
      </c>
      <c r="BM1158" s="22">
        <v>0</v>
      </c>
      <c r="BN1158" s="22">
        <v>0</v>
      </c>
      <c r="BO1158" s="22">
        <v>0</v>
      </c>
      <c r="BP1158" s="22">
        <v>0</v>
      </c>
    </row>
    <row r="1159" spans="1:68" x14ac:dyDescent="0.35">
      <c r="A1159" s="96">
        <v>63</v>
      </c>
      <c r="B1159" s="96">
        <v>5</v>
      </c>
      <c r="C1159" s="96" t="s">
        <v>584</v>
      </c>
      <c r="E1159" s="79" t="s">
        <v>182</v>
      </c>
      <c r="F1159" s="85">
        <v>0</v>
      </c>
      <c r="H1159" s="22">
        <v>0</v>
      </c>
      <c r="I1159" s="22">
        <v>0</v>
      </c>
      <c r="J1159" s="22">
        <v>0</v>
      </c>
      <c r="K1159" s="22">
        <v>0</v>
      </c>
      <c r="L1159" s="22">
        <v>0</v>
      </c>
      <c r="M1159" s="22">
        <v>0</v>
      </c>
      <c r="N1159" s="22">
        <v>0</v>
      </c>
      <c r="O1159" s="22">
        <v>0</v>
      </c>
      <c r="P1159" s="22">
        <v>0</v>
      </c>
      <c r="V1159" s="121">
        <v>0</v>
      </c>
      <c r="AM1159">
        <v>63</v>
      </c>
      <c r="AN1159" t="s">
        <v>182</v>
      </c>
      <c r="AQ1159" s="76">
        <v>0</v>
      </c>
      <c r="AR1159" s="76">
        <v>0</v>
      </c>
      <c r="AS1159" s="76">
        <v>0</v>
      </c>
      <c r="AT1159" s="76">
        <v>0</v>
      </c>
      <c r="AU1159" s="76">
        <v>0</v>
      </c>
      <c r="AV1159" s="76">
        <v>0</v>
      </c>
      <c r="AW1159" s="76">
        <v>0</v>
      </c>
      <c r="AX1159" s="76">
        <v>0</v>
      </c>
      <c r="AY1159" s="76">
        <v>0</v>
      </c>
      <c r="BE1159" t="s">
        <v>182</v>
      </c>
      <c r="BG1159" s="22">
        <v>0</v>
      </c>
      <c r="BH1159" s="22">
        <v>0</v>
      </c>
      <c r="BI1159" s="22">
        <v>0</v>
      </c>
      <c r="BJ1159" s="22">
        <v>0</v>
      </c>
      <c r="BK1159" s="22">
        <v>0</v>
      </c>
      <c r="BL1159" s="22">
        <v>0</v>
      </c>
      <c r="BM1159" s="22">
        <v>0</v>
      </c>
      <c r="BN1159" s="22">
        <v>0</v>
      </c>
      <c r="BO1159" s="22">
        <v>0</v>
      </c>
      <c r="BP1159" s="22">
        <v>0</v>
      </c>
    </row>
    <row r="1160" spans="1:68" x14ac:dyDescent="0.35">
      <c r="A1160" s="96">
        <v>64</v>
      </c>
      <c r="B1160" s="96">
        <v>5</v>
      </c>
      <c r="C1160" s="96" t="s">
        <v>585</v>
      </c>
      <c r="E1160" s="79" t="s">
        <v>182</v>
      </c>
      <c r="F1160" s="85">
        <v>0</v>
      </c>
      <c r="H1160" s="22">
        <v>0</v>
      </c>
      <c r="I1160" s="22">
        <v>0</v>
      </c>
      <c r="J1160" s="22">
        <v>0</v>
      </c>
      <c r="K1160" s="22">
        <v>0</v>
      </c>
      <c r="L1160" s="22">
        <v>0</v>
      </c>
      <c r="M1160" s="22">
        <v>0</v>
      </c>
      <c r="N1160" s="22">
        <v>0</v>
      </c>
      <c r="O1160" s="22">
        <v>0</v>
      </c>
      <c r="P1160" s="22">
        <v>0</v>
      </c>
      <c r="V1160" s="121">
        <v>0</v>
      </c>
      <c r="AM1160">
        <v>64</v>
      </c>
      <c r="AN1160" t="s">
        <v>182</v>
      </c>
      <c r="AQ1160" s="76">
        <v>0</v>
      </c>
      <c r="AR1160" s="76">
        <v>0</v>
      </c>
      <c r="AS1160" s="76">
        <v>0</v>
      </c>
      <c r="AT1160" s="76">
        <v>0</v>
      </c>
      <c r="AU1160" s="76">
        <v>0</v>
      </c>
      <c r="AV1160" s="76">
        <v>0</v>
      </c>
      <c r="AW1160" s="76">
        <v>0</v>
      </c>
      <c r="AX1160" s="76">
        <v>0</v>
      </c>
      <c r="AY1160" s="76">
        <v>0</v>
      </c>
      <c r="BE1160" t="s">
        <v>182</v>
      </c>
      <c r="BG1160" s="22">
        <v>0</v>
      </c>
      <c r="BH1160" s="22">
        <v>0</v>
      </c>
      <c r="BI1160" s="22">
        <v>0</v>
      </c>
      <c r="BJ1160" s="22">
        <v>0</v>
      </c>
      <c r="BK1160" s="22">
        <v>0</v>
      </c>
      <c r="BL1160" s="22">
        <v>0</v>
      </c>
      <c r="BM1160" s="22">
        <v>0</v>
      </c>
      <c r="BN1160" s="22">
        <v>0</v>
      </c>
      <c r="BO1160" s="22">
        <v>0</v>
      </c>
      <c r="BP1160" s="22">
        <v>0</v>
      </c>
    </row>
    <row r="1161" spans="1:68" x14ac:dyDescent="0.35">
      <c r="A1161" s="96">
        <v>65</v>
      </c>
      <c r="B1161" s="96">
        <v>5</v>
      </c>
      <c r="C1161" s="96" t="s">
        <v>585</v>
      </c>
      <c r="E1161" s="79" t="s">
        <v>182</v>
      </c>
      <c r="F1161" s="85">
        <v>0</v>
      </c>
      <c r="H1161" s="22">
        <v>0</v>
      </c>
      <c r="I1161" s="22">
        <v>0</v>
      </c>
      <c r="J1161" s="22">
        <v>0</v>
      </c>
      <c r="K1161" s="22">
        <v>0</v>
      </c>
      <c r="L1161" s="22">
        <v>0</v>
      </c>
      <c r="M1161" s="22">
        <v>0</v>
      </c>
      <c r="N1161" s="22">
        <v>0</v>
      </c>
      <c r="O1161" s="22">
        <v>0</v>
      </c>
      <c r="P1161" s="22">
        <v>0</v>
      </c>
      <c r="V1161" s="121">
        <v>0</v>
      </c>
      <c r="AM1161">
        <v>65</v>
      </c>
      <c r="AN1161" t="s">
        <v>182</v>
      </c>
      <c r="AQ1161" s="76">
        <v>0</v>
      </c>
      <c r="AR1161" s="76">
        <v>0</v>
      </c>
      <c r="AS1161" s="76">
        <v>0</v>
      </c>
      <c r="AT1161" s="76">
        <v>0</v>
      </c>
      <c r="AU1161" s="76">
        <v>0</v>
      </c>
      <c r="AV1161" s="76">
        <v>0</v>
      </c>
      <c r="AW1161" s="76">
        <v>0</v>
      </c>
      <c r="AX1161" s="76">
        <v>0</v>
      </c>
      <c r="AY1161" s="76">
        <v>0</v>
      </c>
      <c r="BE1161" t="s">
        <v>182</v>
      </c>
      <c r="BG1161" s="22">
        <v>0</v>
      </c>
      <c r="BH1161" s="22">
        <v>0</v>
      </c>
      <c r="BI1161" s="22">
        <v>0</v>
      </c>
      <c r="BJ1161" s="22">
        <v>0</v>
      </c>
      <c r="BK1161" s="22">
        <v>0</v>
      </c>
      <c r="BL1161" s="22">
        <v>0</v>
      </c>
      <c r="BM1161" s="22">
        <v>0</v>
      </c>
      <c r="BN1161" s="22">
        <v>0</v>
      </c>
      <c r="BO1161" s="22">
        <v>0</v>
      </c>
      <c r="BP1161" s="22">
        <v>0</v>
      </c>
    </row>
    <row r="1162" spans="1:68" x14ac:dyDescent="0.35">
      <c r="A1162" s="96">
        <v>66</v>
      </c>
      <c r="B1162" s="96">
        <v>5</v>
      </c>
      <c r="C1162" s="96" t="s">
        <v>585</v>
      </c>
      <c r="E1162" s="79" t="s">
        <v>182</v>
      </c>
      <c r="F1162" s="85">
        <v>0</v>
      </c>
      <c r="H1162" s="22">
        <v>0</v>
      </c>
      <c r="I1162" s="22">
        <v>0</v>
      </c>
      <c r="J1162" s="22">
        <v>0</v>
      </c>
      <c r="K1162" s="22">
        <v>0</v>
      </c>
      <c r="L1162" s="22">
        <v>0</v>
      </c>
      <c r="M1162" s="22">
        <v>0</v>
      </c>
      <c r="N1162" s="22">
        <v>0</v>
      </c>
      <c r="O1162" s="22">
        <v>0</v>
      </c>
      <c r="P1162" s="22">
        <v>0</v>
      </c>
      <c r="V1162" s="121">
        <v>0</v>
      </c>
      <c r="AM1162">
        <v>66</v>
      </c>
      <c r="AN1162" t="s">
        <v>182</v>
      </c>
      <c r="AQ1162" s="76">
        <v>0</v>
      </c>
      <c r="AR1162" s="76">
        <v>0</v>
      </c>
      <c r="AS1162" s="76">
        <v>0</v>
      </c>
      <c r="AT1162" s="76">
        <v>0</v>
      </c>
      <c r="AU1162" s="76">
        <v>0</v>
      </c>
      <c r="AV1162" s="76">
        <v>0</v>
      </c>
      <c r="AW1162" s="76">
        <v>0</v>
      </c>
      <c r="AX1162" s="76">
        <v>0</v>
      </c>
      <c r="AY1162" s="76">
        <v>0</v>
      </c>
      <c r="BE1162" t="s">
        <v>182</v>
      </c>
      <c r="BG1162" s="22">
        <v>0</v>
      </c>
      <c r="BH1162" s="22">
        <v>0</v>
      </c>
      <c r="BI1162" s="22">
        <v>0</v>
      </c>
      <c r="BJ1162" s="22">
        <v>0</v>
      </c>
      <c r="BK1162" s="22">
        <v>0</v>
      </c>
      <c r="BL1162" s="22">
        <v>0</v>
      </c>
      <c r="BM1162" s="22">
        <v>0</v>
      </c>
      <c r="BN1162" s="22">
        <v>0</v>
      </c>
      <c r="BO1162" s="22">
        <v>0</v>
      </c>
      <c r="BP1162" s="22">
        <v>0</v>
      </c>
    </row>
    <row r="1163" spans="1:68" x14ac:dyDescent="0.35">
      <c r="A1163" s="96">
        <v>67</v>
      </c>
      <c r="B1163" s="96">
        <v>5</v>
      </c>
      <c r="C1163" s="96" t="s">
        <v>234</v>
      </c>
      <c r="E1163" s="79" t="s">
        <v>182</v>
      </c>
      <c r="F1163" s="85">
        <v>0</v>
      </c>
      <c r="H1163" s="22">
        <v>0</v>
      </c>
      <c r="I1163" s="22">
        <v>0</v>
      </c>
      <c r="J1163" s="22">
        <v>0</v>
      </c>
      <c r="K1163" s="22">
        <v>0</v>
      </c>
      <c r="L1163" s="22">
        <v>0</v>
      </c>
      <c r="M1163" s="22">
        <v>0</v>
      </c>
      <c r="N1163" s="22">
        <v>0</v>
      </c>
      <c r="O1163" s="22">
        <v>0</v>
      </c>
      <c r="P1163" s="22">
        <v>0</v>
      </c>
      <c r="V1163" s="121">
        <v>0</v>
      </c>
      <c r="AM1163">
        <v>67</v>
      </c>
      <c r="AN1163" t="s">
        <v>182</v>
      </c>
      <c r="AQ1163" s="76">
        <v>0</v>
      </c>
      <c r="AR1163" s="76">
        <v>0</v>
      </c>
      <c r="AS1163" s="76">
        <v>0</v>
      </c>
      <c r="AT1163" s="76">
        <v>0</v>
      </c>
      <c r="AU1163" s="76">
        <v>0</v>
      </c>
      <c r="AV1163" s="76">
        <v>0</v>
      </c>
      <c r="AW1163" s="76">
        <v>0</v>
      </c>
      <c r="AX1163" s="76">
        <v>0</v>
      </c>
      <c r="AY1163" s="76">
        <v>0</v>
      </c>
      <c r="BE1163" t="s">
        <v>182</v>
      </c>
      <c r="BG1163" s="22">
        <v>0</v>
      </c>
      <c r="BH1163" s="22">
        <v>0</v>
      </c>
      <c r="BI1163" s="22">
        <v>0</v>
      </c>
      <c r="BJ1163" s="22">
        <v>0</v>
      </c>
      <c r="BK1163" s="22">
        <v>0</v>
      </c>
      <c r="BL1163" s="22">
        <v>0</v>
      </c>
      <c r="BM1163" s="22">
        <v>0</v>
      </c>
      <c r="BN1163" s="22">
        <v>0</v>
      </c>
      <c r="BO1163" s="22">
        <v>0</v>
      </c>
      <c r="BP1163" s="22">
        <v>0</v>
      </c>
    </row>
    <row r="1164" spans="1:68" x14ac:dyDescent="0.35">
      <c r="A1164" s="96">
        <v>68</v>
      </c>
      <c r="B1164" s="96">
        <v>5</v>
      </c>
      <c r="C1164" s="96" t="s">
        <v>234</v>
      </c>
      <c r="E1164" s="79" t="s">
        <v>182</v>
      </c>
      <c r="F1164" s="85">
        <v>0</v>
      </c>
      <c r="H1164" s="22">
        <v>0</v>
      </c>
      <c r="I1164" s="22">
        <v>0</v>
      </c>
      <c r="J1164" s="22">
        <v>0</v>
      </c>
      <c r="K1164" s="22">
        <v>0</v>
      </c>
      <c r="L1164" s="22">
        <v>0</v>
      </c>
      <c r="M1164" s="22">
        <v>0</v>
      </c>
      <c r="N1164" s="22">
        <v>0</v>
      </c>
      <c r="O1164" s="22">
        <v>0</v>
      </c>
      <c r="P1164" s="22">
        <v>0</v>
      </c>
      <c r="V1164" s="121">
        <v>0</v>
      </c>
      <c r="AM1164">
        <v>68</v>
      </c>
      <c r="AN1164" t="s">
        <v>182</v>
      </c>
      <c r="AQ1164" s="76">
        <v>0</v>
      </c>
      <c r="AR1164" s="76">
        <v>0</v>
      </c>
      <c r="AS1164" s="76">
        <v>0</v>
      </c>
      <c r="AT1164" s="76">
        <v>0</v>
      </c>
      <c r="AU1164" s="76">
        <v>0</v>
      </c>
      <c r="AV1164" s="76">
        <v>0</v>
      </c>
      <c r="AW1164" s="76">
        <v>0</v>
      </c>
      <c r="AX1164" s="76">
        <v>0</v>
      </c>
      <c r="AY1164" s="76">
        <v>0</v>
      </c>
      <c r="BE1164" t="s">
        <v>182</v>
      </c>
      <c r="BG1164" s="22">
        <v>0</v>
      </c>
      <c r="BH1164" s="22">
        <v>0</v>
      </c>
      <c r="BI1164" s="22">
        <v>0</v>
      </c>
      <c r="BJ1164" s="22">
        <v>0</v>
      </c>
      <c r="BK1164" s="22">
        <v>0</v>
      </c>
      <c r="BL1164" s="22">
        <v>0</v>
      </c>
      <c r="BM1164" s="22">
        <v>0</v>
      </c>
      <c r="BN1164" s="22">
        <v>0</v>
      </c>
      <c r="BO1164" s="22">
        <v>0</v>
      </c>
      <c r="BP1164" s="22">
        <v>0</v>
      </c>
    </row>
    <row r="1165" spans="1:68" x14ac:dyDescent="0.35">
      <c r="A1165" s="96">
        <v>69</v>
      </c>
      <c r="B1165" s="96">
        <v>5</v>
      </c>
      <c r="C1165" s="96" t="s">
        <v>235</v>
      </c>
      <c r="E1165" s="79" t="s">
        <v>182</v>
      </c>
      <c r="F1165" s="85">
        <v>40</v>
      </c>
      <c r="H1165" s="22">
        <v>0</v>
      </c>
      <c r="I1165" s="22">
        <v>0</v>
      </c>
      <c r="J1165" s="22">
        <v>0</v>
      </c>
      <c r="K1165" s="22">
        <v>0</v>
      </c>
      <c r="L1165" s="22">
        <v>40</v>
      </c>
      <c r="M1165" s="22">
        <v>40</v>
      </c>
      <c r="N1165" s="22">
        <v>40</v>
      </c>
      <c r="O1165" s="22">
        <v>40</v>
      </c>
      <c r="P1165" s="22">
        <v>40</v>
      </c>
      <c r="V1165" s="121">
        <v>0</v>
      </c>
      <c r="AM1165">
        <v>69</v>
      </c>
      <c r="AN1165" t="s">
        <v>182</v>
      </c>
      <c r="AQ1165" s="76">
        <v>0</v>
      </c>
      <c r="AR1165" s="76">
        <v>0</v>
      </c>
      <c r="AS1165" s="76">
        <v>0</v>
      </c>
      <c r="AT1165" s="76">
        <v>0</v>
      </c>
      <c r="AU1165" s="76">
        <v>40</v>
      </c>
      <c r="AV1165" s="76">
        <v>40</v>
      </c>
      <c r="AW1165" s="76">
        <v>40</v>
      </c>
      <c r="AX1165" s="76">
        <v>40</v>
      </c>
      <c r="AY1165" s="76">
        <v>40</v>
      </c>
      <c r="BE1165" t="s">
        <v>182</v>
      </c>
      <c r="BG1165" s="22">
        <v>0</v>
      </c>
      <c r="BH1165" s="22">
        <v>0</v>
      </c>
      <c r="BI1165" s="22">
        <v>0</v>
      </c>
      <c r="BJ1165" s="22">
        <v>0</v>
      </c>
      <c r="BK1165" s="22">
        <v>0</v>
      </c>
      <c r="BL1165" s="22">
        <v>40</v>
      </c>
      <c r="BM1165" s="22">
        <v>40</v>
      </c>
      <c r="BN1165" s="22">
        <v>40</v>
      </c>
      <c r="BO1165" s="22">
        <v>40</v>
      </c>
      <c r="BP1165" s="22">
        <v>40</v>
      </c>
    </row>
    <row r="1166" spans="1:68" x14ac:dyDescent="0.35">
      <c r="A1166" s="96">
        <v>70</v>
      </c>
      <c r="B1166" s="96">
        <v>5</v>
      </c>
      <c r="C1166" s="96" t="s">
        <v>234</v>
      </c>
      <c r="E1166" s="79" t="s">
        <v>182</v>
      </c>
      <c r="F1166" s="85">
        <v>0</v>
      </c>
      <c r="H1166" s="22">
        <v>0</v>
      </c>
      <c r="I1166" s="22">
        <v>0</v>
      </c>
      <c r="J1166" s="22">
        <v>0</v>
      </c>
      <c r="K1166" s="22">
        <v>0</v>
      </c>
      <c r="L1166" s="22">
        <v>0</v>
      </c>
      <c r="M1166" s="22">
        <v>0</v>
      </c>
      <c r="N1166" s="22">
        <v>0</v>
      </c>
      <c r="O1166" s="22">
        <v>0</v>
      </c>
      <c r="P1166" s="22">
        <v>0</v>
      </c>
      <c r="V1166" s="121">
        <v>0</v>
      </c>
      <c r="AM1166">
        <v>70</v>
      </c>
      <c r="AN1166" t="s">
        <v>182</v>
      </c>
      <c r="AQ1166" s="76">
        <v>0</v>
      </c>
      <c r="AR1166" s="76">
        <v>0</v>
      </c>
      <c r="AS1166" s="76">
        <v>0</v>
      </c>
      <c r="AT1166" s="76">
        <v>0</v>
      </c>
      <c r="AU1166" s="76">
        <v>0</v>
      </c>
      <c r="AV1166" s="76">
        <v>0</v>
      </c>
      <c r="AW1166" s="76">
        <v>0</v>
      </c>
      <c r="AX1166" s="76">
        <v>0</v>
      </c>
      <c r="AY1166" s="76">
        <v>0</v>
      </c>
      <c r="BE1166" t="s">
        <v>182</v>
      </c>
      <c r="BG1166" s="22">
        <v>0</v>
      </c>
      <c r="BH1166" s="22">
        <v>0</v>
      </c>
      <c r="BI1166" s="22">
        <v>0</v>
      </c>
      <c r="BJ1166" s="22">
        <v>0</v>
      </c>
      <c r="BK1166" s="22">
        <v>0</v>
      </c>
      <c r="BL1166" s="22">
        <v>0</v>
      </c>
      <c r="BM1166" s="22">
        <v>0</v>
      </c>
      <c r="BN1166" s="22">
        <v>0</v>
      </c>
      <c r="BO1166" s="22">
        <v>0</v>
      </c>
      <c r="BP1166" s="22">
        <v>0</v>
      </c>
    </row>
    <row r="1167" spans="1:68" x14ac:dyDescent="0.35">
      <c r="A1167" s="96">
        <v>71</v>
      </c>
      <c r="B1167" s="96">
        <v>5</v>
      </c>
      <c r="C1167" s="96" t="s">
        <v>529</v>
      </c>
      <c r="E1167" s="79" t="s">
        <v>182</v>
      </c>
      <c r="F1167" s="85">
        <v>0</v>
      </c>
      <c r="H1167" s="22">
        <v>0</v>
      </c>
      <c r="I1167" s="22">
        <v>0</v>
      </c>
      <c r="J1167" s="22">
        <v>0</v>
      </c>
      <c r="K1167" s="22">
        <v>0</v>
      </c>
      <c r="L1167" s="22">
        <v>0</v>
      </c>
      <c r="M1167" s="22">
        <v>0</v>
      </c>
      <c r="N1167" s="22">
        <v>0</v>
      </c>
      <c r="O1167" s="22">
        <v>0</v>
      </c>
      <c r="P1167" s="22">
        <v>0</v>
      </c>
      <c r="V1167" s="121">
        <v>0</v>
      </c>
      <c r="AM1167">
        <v>71</v>
      </c>
      <c r="AN1167" t="s">
        <v>182</v>
      </c>
      <c r="AQ1167" s="76">
        <v>0</v>
      </c>
      <c r="AR1167" s="76">
        <v>0</v>
      </c>
      <c r="AS1167" s="76">
        <v>0</v>
      </c>
      <c r="AT1167" s="76">
        <v>0</v>
      </c>
      <c r="AU1167" s="76">
        <v>0</v>
      </c>
      <c r="AV1167" s="76">
        <v>0</v>
      </c>
      <c r="AW1167" s="76">
        <v>0</v>
      </c>
      <c r="AX1167" s="76">
        <v>0</v>
      </c>
      <c r="AY1167" s="76">
        <v>0</v>
      </c>
      <c r="BE1167" t="s">
        <v>182</v>
      </c>
      <c r="BG1167" s="22">
        <v>0</v>
      </c>
      <c r="BH1167" s="22">
        <v>0</v>
      </c>
      <c r="BI1167" s="22">
        <v>0</v>
      </c>
      <c r="BJ1167" s="22">
        <v>0</v>
      </c>
      <c r="BK1167" s="22">
        <v>0</v>
      </c>
      <c r="BL1167" s="22">
        <v>0</v>
      </c>
      <c r="BM1167" s="22">
        <v>0</v>
      </c>
      <c r="BN1167" s="22">
        <v>0</v>
      </c>
      <c r="BO1167" s="22">
        <v>0</v>
      </c>
      <c r="BP1167" s="22">
        <v>0</v>
      </c>
    </row>
    <row r="1168" spans="1:68" x14ac:dyDescent="0.35">
      <c r="A1168" s="96">
        <v>72</v>
      </c>
      <c r="B1168" s="96">
        <v>5</v>
      </c>
      <c r="C1168" s="96" t="s">
        <v>251</v>
      </c>
      <c r="E1168" s="79" t="s">
        <v>182</v>
      </c>
      <c r="F1168" s="85">
        <v>0</v>
      </c>
      <c r="H1168" s="22">
        <v>0</v>
      </c>
      <c r="I1168" s="22">
        <v>0</v>
      </c>
      <c r="J1168" s="22">
        <v>0</v>
      </c>
      <c r="K1168" s="22">
        <v>0</v>
      </c>
      <c r="L1168" s="22">
        <v>0</v>
      </c>
      <c r="M1168" s="22">
        <v>0</v>
      </c>
      <c r="N1168" s="22">
        <v>0</v>
      </c>
      <c r="O1168" s="22">
        <v>0</v>
      </c>
      <c r="P1168" s="22">
        <v>0</v>
      </c>
      <c r="V1168" s="121">
        <v>0</v>
      </c>
      <c r="AM1168">
        <v>72</v>
      </c>
      <c r="AN1168" t="s">
        <v>182</v>
      </c>
      <c r="AQ1168" s="76">
        <v>0</v>
      </c>
      <c r="AR1168" s="76">
        <v>0</v>
      </c>
      <c r="AS1168" s="76">
        <v>0</v>
      </c>
      <c r="AT1168" s="76">
        <v>0</v>
      </c>
      <c r="AU1168" s="76">
        <v>0</v>
      </c>
      <c r="AV1168" s="76">
        <v>0</v>
      </c>
      <c r="AW1168" s="76">
        <v>0</v>
      </c>
      <c r="AX1168" s="76">
        <v>0</v>
      </c>
      <c r="AY1168" s="76">
        <v>0</v>
      </c>
      <c r="BE1168" t="s">
        <v>182</v>
      </c>
      <c r="BG1168" s="22">
        <v>0</v>
      </c>
      <c r="BH1168" s="22">
        <v>0</v>
      </c>
      <c r="BI1168" s="22">
        <v>0</v>
      </c>
      <c r="BJ1168" s="22">
        <v>0</v>
      </c>
      <c r="BK1168" s="22">
        <v>0</v>
      </c>
      <c r="BL1168" s="22">
        <v>0</v>
      </c>
      <c r="BM1168" s="22">
        <v>0</v>
      </c>
      <c r="BN1168" s="22">
        <v>0</v>
      </c>
      <c r="BO1168" s="22">
        <v>0</v>
      </c>
      <c r="BP1168" s="22">
        <v>0</v>
      </c>
    </row>
    <row r="1169" spans="1:68" x14ac:dyDescent="0.35">
      <c r="A1169" s="96">
        <v>73</v>
      </c>
      <c r="B1169" s="96">
        <v>5</v>
      </c>
      <c r="C1169" s="96" t="s">
        <v>251</v>
      </c>
      <c r="E1169" s="79" t="s">
        <v>182</v>
      </c>
      <c r="F1169" s="85">
        <v>0</v>
      </c>
      <c r="H1169" s="22">
        <v>0</v>
      </c>
      <c r="I1169" s="22">
        <v>0</v>
      </c>
      <c r="J1169" s="22">
        <v>0</v>
      </c>
      <c r="K1169" s="22">
        <v>0</v>
      </c>
      <c r="L1169" s="22">
        <v>0</v>
      </c>
      <c r="M1169" s="22">
        <v>0</v>
      </c>
      <c r="N1169" s="22">
        <v>0</v>
      </c>
      <c r="O1169" s="22">
        <v>0</v>
      </c>
      <c r="P1169" s="22">
        <v>0</v>
      </c>
      <c r="V1169" s="121">
        <v>0</v>
      </c>
      <c r="AM1169">
        <v>73</v>
      </c>
      <c r="AN1169" t="s">
        <v>182</v>
      </c>
      <c r="AQ1169" s="76">
        <v>0</v>
      </c>
      <c r="AR1169" s="76">
        <v>0</v>
      </c>
      <c r="AS1169" s="76">
        <v>0</v>
      </c>
      <c r="AT1169" s="76">
        <v>0</v>
      </c>
      <c r="AU1169" s="76">
        <v>0</v>
      </c>
      <c r="AV1169" s="76">
        <v>0</v>
      </c>
      <c r="AW1169" s="76">
        <v>0</v>
      </c>
      <c r="AX1169" s="76">
        <v>0</v>
      </c>
      <c r="AY1169" s="76">
        <v>0</v>
      </c>
      <c r="BE1169" t="s">
        <v>182</v>
      </c>
      <c r="BG1169" s="22">
        <v>0</v>
      </c>
      <c r="BH1169" s="22">
        <v>0</v>
      </c>
      <c r="BI1169" s="22">
        <v>0</v>
      </c>
      <c r="BJ1169" s="22">
        <v>0</v>
      </c>
      <c r="BK1169" s="22">
        <v>0</v>
      </c>
      <c r="BL1169" s="22">
        <v>0</v>
      </c>
      <c r="BM1169" s="22">
        <v>0</v>
      </c>
      <c r="BN1169" s="22">
        <v>0</v>
      </c>
      <c r="BO1169" s="22">
        <v>0</v>
      </c>
      <c r="BP1169" s="22">
        <v>0</v>
      </c>
    </row>
    <row r="1170" spans="1:68" x14ac:dyDescent="0.35">
      <c r="A1170" s="96">
        <v>74</v>
      </c>
      <c r="B1170" s="96">
        <v>5</v>
      </c>
      <c r="C1170" s="96" t="s">
        <v>251</v>
      </c>
      <c r="E1170" s="79" t="s">
        <v>182</v>
      </c>
      <c r="F1170" s="85">
        <v>0</v>
      </c>
      <c r="H1170" s="22">
        <v>0</v>
      </c>
      <c r="I1170" s="22">
        <v>0</v>
      </c>
      <c r="J1170" s="22">
        <v>0</v>
      </c>
      <c r="K1170" s="22">
        <v>0</v>
      </c>
      <c r="L1170" s="22">
        <v>0</v>
      </c>
      <c r="M1170" s="22">
        <v>0</v>
      </c>
      <c r="N1170" s="22">
        <v>0</v>
      </c>
      <c r="O1170" s="22">
        <v>0</v>
      </c>
      <c r="P1170" s="22">
        <v>0</v>
      </c>
      <c r="V1170" s="121">
        <v>0</v>
      </c>
      <c r="AM1170">
        <v>74</v>
      </c>
      <c r="AN1170" t="s">
        <v>182</v>
      </c>
      <c r="AQ1170" s="76">
        <v>0</v>
      </c>
      <c r="AR1170" s="76">
        <v>0</v>
      </c>
      <c r="AS1170" s="76">
        <v>0</v>
      </c>
      <c r="AT1170" s="76">
        <v>0</v>
      </c>
      <c r="AU1170" s="76">
        <v>0</v>
      </c>
      <c r="AV1170" s="76">
        <v>0</v>
      </c>
      <c r="AW1170" s="76">
        <v>0</v>
      </c>
      <c r="AX1170" s="76">
        <v>0</v>
      </c>
      <c r="AY1170" s="76">
        <v>0</v>
      </c>
      <c r="BE1170" t="s">
        <v>182</v>
      </c>
      <c r="BG1170" s="22">
        <v>0</v>
      </c>
      <c r="BH1170" s="22">
        <v>0</v>
      </c>
      <c r="BI1170" s="22">
        <v>0</v>
      </c>
      <c r="BJ1170" s="22">
        <v>0</v>
      </c>
      <c r="BK1170" s="22">
        <v>0</v>
      </c>
      <c r="BL1170" s="22">
        <v>0</v>
      </c>
      <c r="BM1170" s="22">
        <v>0</v>
      </c>
      <c r="BN1170" s="22">
        <v>0</v>
      </c>
      <c r="BO1170" s="22">
        <v>0</v>
      </c>
      <c r="BP1170" s="22">
        <v>0</v>
      </c>
    </row>
    <row r="1171" spans="1:68" x14ac:dyDescent="0.35">
      <c r="A1171" s="96">
        <v>75</v>
      </c>
      <c r="B1171" s="96">
        <v>5</v>
      </c>
      <c r="C1171" s="96" t="s">
        <v>251</v>
      </c>
      <c r="D1171" s="15"/>
      <c r="E1171" s="125" t="s">
        <v>182</v>
      </c>
      <c r="F1171" s="85">
        <v>0</v>
      </c>
      <c r="G1171" s="15"/>
      <c r="H1171" s="104">
        <v>0</v>
      </c>
      <c r="I1171" s="104">
        <v>0</v>
      </c>
      <c r="J1171" s="104">
        <v>0</v>
      </c>
      <c r="K1171" s="104">
        <v>0</v>
      </c>
      <c r="L1171" s="104">
        <v>0</v>
      </c>
      <c r="M1171" s="104">
        <v>0</v>
      </c>
      <c r="N1171" s="104">
        <v>0</v>
      </c>
      <c r="O1171" s="104">
        <v>0</v>
      </c>
      <c r="P1171" s="104">
        <v>0</v>
      </c>
      <c r="Q1171" s="15"/>
      <c r="R1171" s="15"/>
      <c r="S1171" s="15"/>
      <c r="T1171" s="15"/>
      <c r="U1171" s="15"/>
      <c r="V1171" s="121">
        <v>0</v>
      </c>
      <c r="X1171" s="15"/>
      <c r="Y1171" s="15"/>
      <c r="Z1171" s="15"/>
      <c r="AA1171" s="202"/>
      <c r="AB1171" s="15"/>
      <c r="AC1171" s="15"/>
      <c r="AD1171" s="15"/>
      <c r="AE1171" s="15"/>
      <c r="AF1171" s="15"/>
      <c r="AG1171" s="15"/>
      <c r="AH1171" s="15"/>
      <c r="AI1171" s="15"/>
      <c r="AJ1171" s="15"/>
      <c r="AK1171" s="15"/>
      <c r="AL1171" s="15"/>
      <c r="AM1171" s="15">
        <v>75</v>
      </c>
      <c r="AN1171" s="15" t="s">
        <v>182</v>
      </c>
      <c r="AQ1171" s="76">
        <v>0</v>
      </c>
      <c r="AR1171" s="76">
        <v>0</v>
      </c>
      <c r="AS1171" s="76">
        <v>0</v>
      </c>
      <c r="AT1171" s="76">
        <v>0</v>
      </c>
      <c r="AU1171" s="76">
        <v>0</v>
      </c>
      <c r="AV1171" s="76">
        <v>0</v>
      </c>
      <c r="AW1171" s="76">
        <v>0</v>
      </c>
      <c r="AX1171" s="76">
        <v>0</v>
      </c>
      <c r="AY1171" s="76">
        <v>0</v>
      </c>
      <c r="BE1171" t="s">
        <v>182</v>
      </c>
      <c r="BG1171" s="22">
        <v>0</v>
      </c>
      <c r="BH1171" s="22">
        <v>0</v>
      </c>
      <c r="BI1171" s="22">
        <v>0</v>
      </c>
      <c r="BJ1171" s="22">
        <v>0</v>
      </c>
      <c r="BK1171" s="22">
        <v>0</v>
      </c>
      <c r="BL1171" s="22">
        <v>0</v>
      </c>
      <c r="BM1171" s="22">
        <v>0</v>
      </c>
      <c r="BN1171" s="22">
        <v>0</v>
      </c>
      <c r="BO1171" s="22">
        <v>0</v>
      </c>
      <c r="BP1171" s="22">
        <v>0</v>
      </c>
    </row>
    <row r="1172" spans="1:68" x14ac:dyDescent="0.35">
      <c r="A1172" s="96">
        <v>1</v>
      </c>
      <c r="B1172" s="96">
        <v>1</v>
      </c>
      <c r="C1172" s="96" t="s">
        <v>585</v>
      </c>
      <c r="E1172" s="79" t="s">
        <v>572</v>
      </c>
      <c r="F1172" s="85">
        <v>0</v>
      </c>
      <c r="G1172" s="20">
        <v>0</v>
      </c>
      <c r="H1172" s="22">
        <v>0</v>
      </c>
      <c r="I1172" s="22">
        <v>0</v>
      </c>
      <c r="J1172" s="22">
        <v>0</v>
      </c>
      <c r="K1172" s="22">
        <v>0</v>
      </c>
      <c r="L1172" s="22">
        <v>0</v>
      </c>
      <c r="M1172" s="22">
        <v>0</v>
      </c>
      <c r="N1172" s="22">
        <v>0</v>
      </c>
      <c r="O1172" s="22">
        <v>0</v>
      </c>
      <c r="P1172" s="22">
        <v>0</v>
      </c>
      <c r="V1172" s="121">
        <v>0</v>
      </c>
      <c r="AM1172">
        <v>1</v>
      </c>
      <c r="AN1172" t="s">
        <v>572</v>
      </c>
      <c r="AQ1172" s="22">
        <v>0</v>
      </c>
      <c r="AR1172" s="22">
        <v>0</v>
      </c>
      <c r="AS1172" s="22">
        <v>0</v>
      </c>
      <c r="AT1172" s="22">
        <v>0</v>
      </c>
      <c r="AU1172" s="22">
        <v>0</v>
      </c>
      <c r="AV1172" s="22">
        <v>0</v>
      </c>
      <c r="AW1172" s="22">
        <v>0</v>
      </c>
      <c r="AX1172" s="22">
        <v>0</v>
      </c>
      <c r="AY1172" s="22">
        <v>0</v>
      </c>
      <c r="BE1172" t="s">
        <v>572</v>
      </c>
      <c r="BG1172" s="22">
        <v>0</v>
      </c>
      <c r="BH1172" s="22">
        <v>0</v>
      </c>
      <c r="BI1172" s="22">
        <v>0</v>
      </c>
      <c r="BJ1172" s="22">
        <v>0</v>
      </c>
      <c r="BK1172" s="22">
        <v>0</v>
      </c>
      <c r="BL1172" s="22">
        <v>0</v>
      </c>
      <c r="BM1172" s="22">
        <v>0</v>
      </c>
      <c r="BN1172" s="22">
        <v>0</v>
      </c>
      <c r="BO1172" s="22">
        <v>0</v>
      </c>
      <c r="BP1172" s="22">
        <v>0</v>
      </c>
    </row>
    <row r="1173" spans="1:68" x14ac:dyDescent="0.35">
      <c r="A1173" s="96">
        <v>2</v>
      </c>
      <c r="B1173" s="96">
        <v>1</v>
      </c>
      <c r="C1173" s="96" t="s">
        <v>585</v>
      </c>
      <c r="E1173" s="79" t="s">
        <v>572</v>
      </c>
      <c r="F1173" s="85">
        <v>0</v>
      </c>
      <c r="G1173" s="20">
        <v>0</v>
      </c>
      <c r="H1173" s="22">
        <v>0</v>
      </c>
      <c r="I1173" s="22">
        <v>0</v>
      </c>
      <c r="J1173" s="22">
        <v>0</v>
      </c>
      <c r="K1173" s="22">
        <v>0</v>
      </c>
      <c r="L1173" s="22">
        <v>0</v>
      </c>
      <c r="M1173" s="22">
        <v>0</v>
      </c>
      <c r="N1173" s="22">
        <v>0</v>
      </c>
      <c r="O1173" s="22">
        <v>0</v>
      </c>
      <c r="P1173" s="22">
        <v>0</v>
      </c>
      <c r="V1173" s="121">
        <v>0</v>
      </c>
      <c r="AM1173">
        <v>2</v>
      </c>
      <c r="AN1173" t="s">
        <v>572</v>
      </c>
      <c r="AQ1173" s="22">
        <v>0</v>
      </c>
      <c r="AR1173" s="22">
        <v>0</v>
      </c>
      <c r="AS1173" s="22">
        <v>0</v>
      </c>
      <c r="AT1173" s="22">
        <v>0</v>
      </c>
      <c r="AU1173" s="22">
        <v>0</v>
      </c>
      <c r="AV1173" s="22">
        <v>0</v>
      </c>
      <c r="AW1173" s="22">
        <v>0</v>
      </c>
      <c r="AX1173" s="22">
        <v>0</v>
      </c>
      <c r="AY1173" s="22">
        <v>0</v>
      </c>
      <c r="BE1173" t="s">
        <v>572</v>
      </c>
      <c r="BG1173" s="22">
        <v>0</v>
      </c>
      <c r="BH1173" s="22">
        <v>0</v>
      </c>
      <c r="BI1173" s="22">
        <v>0</v>
      </c>
      <c r="BJ1173" s="22">
        <v>0</v>
      </c>
      <c r="BK1173" s="22">
        <v>0</v>
      </c>
      <c r="BL1173" s="22">
        <v>0</v>
      </c>
      <c r="BM1173" s="22">
        <v>0</v>
      </c>
      <c r="BN1173" s="22">
        <v>0</v>
      </c>
      <c r="BO1173" s="22">
        <v>0</v>
      </c>
      <c r="BP1173" s="22">
        <v>0</v>
      </c>
    </row>
    <row r="1174" spans="1:68" x14ac:dyDescent="0.35">
      <c r="A1174" s="96">
        <v>3</v>
      </c>
      <c r="B1174" s="96">
        <v>1</v>
      </c>
      <c r="C1174" s="96" t="s">
        <v>585</v>
      </c>
      <c r="E1174" s="79" t="s">
        <v>572</v>
      </c>
      <c r="F1174" s="85">
        <v>0</v>
      </c>
      <c r="G1174" s="20">
        <v>0</v>
      </c>
      <c r="H1174" s="22">
        <v>0</v>
      </c>
      <c r="I1174" s="22">
        <v>0</v>
      </c>
      <c r="J1174" s="22">
        <v>0</v>
      </c>
      <c r="K1174" s="22">
        <v>0</v>
      </c>
      <c r="L1174" s="22">
        <v>0</v>
      </c>
      <c r="M1174" s="22">
        <v>0</v>
      </c>
      <c r="N1174" s="22">
        <v>0</v>
      </c>
      <c r="O1174" s="22">
        <v>0</v>
      </c>
      <c r="P1174" s="22">
        <v>0</v>
      </c>
      <c r="V1174" s="121">
        <v>0</v>
      </c>
      <c r="AM1174">
        <v>3</v>
      </c>
      <c r="AN1174" t="s">
        <v>572</v>
      </c>
      <c r="AQ1174" s="22">
        <v>0</v>
      </c>
      <c r="AR1174" s="22">
        <v>0</v>
      </c>
      <c r="AS1174" s="22">
        <v>0</v>
      </c>
      <c r="AT1174" s="22">
        <v>0</v>
      </c>
      <c r="AU1174" s="22">
        <v>0</v>
      </c>
      <c r="AV1174" s="22">
        <v>0</v>
      </c>
      <c r="AW1174" s="22">
        <v>0</v>
      </c>
      <c r="AX1174" s="22">
        <v>0</v>
      </c>
      <c r="AY1174" s="22">
        <v>0</v>
      </c>
      <c r="BE1174" t="s">
        <v>572</v>
      </c>
      <c r="BG1174" s="22">
        <v>0</v>
      </c>
      <c r="BH1174" s="22">
        <v>0</v>
      </c>
      <c r="BI1174" s="22">
        <v>0</v>
      </c>
      <c r="BJ1174" s="22">
        <v>0</v>
      </c>
      <c r="BK1174" s="22">
        <v>0</v>
      </c>
      <c r="BL1174" s="22">
        <v>0</v>
      </c>
      <c r="BM1174" s="22">
        <v>0</v>
      </c>
      <c r="BN1174" s="22">
        <v>0</v>
      </c>
      <c r="BO1174" s="22">
        <v>0</v>
      </c>
      <c r="BP1174" s="22">
        <v>0</v>
      </c>
    </row>
    <row r="1175" spans="1:68" x14ac:dyDescent="0.35">
      <c r="A1175" s="96">
        <v>4</v>
      </c>
      <c r="B1175" s="96">
        <v>1</v>
      </c>
      <c r="C1175" s="96" t="s">
        <v>585</v>
      </c>
      <c r="E1175" s="79" t="s">
        <v>572</v>
      </c>
      <c r="F1175" s="85">
        <v>0</v>
      </c>
      <c r="G1175" s="20">
        <v>0</v>
      </c>
      <c r="H1175" s="22">
        <v>0</v>
      </c>
      <c r="I1175" s="22">
        <v>0</v>
      </c>
      <c r="J1175" s="22">
        <v>0</v>
      </c>
      <c r="K1175" s="22">
        <v>0</v>
      </c>
      <c r="L1175" s="22">
        <v>0</v>
      </c>
      <c r="M1175" s="22">
        <v>0</v>
      </c>
      <c r="N1175" s="22">
        <v>0</v>
      </c>
      <c r="O1175" s="22">
        <v>0</v>
      </c>
      <c r="P1175" s="22">
        <v>0</v>
      </c>
      <c r="V1175" s="121">
        <v>0</v>
      </c>
      <c r="AM1175">
        <v>4</v>
      </c>
      <c r="AN1175" t="s">
        <v>572</v>
      </c>
      <c r="AQ1175" s="22">
        <v>0</v>
      </c>
      <c r="AR1175" s="22">
        <v>0</v>
      </c>
      <c r="AS1175" s="22">
        <v>0</v>
      </c>
      <c r="AT1175" s="22">
        <v>0</v>
      </c>
      <c r="AU1175" s="22">
        <v>0</v>
      </c>
      <c r="AV1175" s="22">
        <v>0</v>
      </c>
      <c r="AW1175" s="22">
        <v>0</v>
      </c>
      <c r="AX1175" s="22">
        <v>0</v>
      </c>
      <c r="AY1175" s="22">
        <v>0</v>
      </c>
      <c r="BE1175" t="s">
        <v>572</v>
      </c>
      <c r="BG1175" s="22">
        <v>0</v>
      </c>
      <c r="BH1175" s="22">
        <v>0</v>
      </c>
      <c r="BI1175" s="22">
        <v>0</v>
      </c>
      <c r="BJ1175" s="22">
        <v>0</v>
      </c>
      <c r="BK1175" s="22">
        <v>0</v>
      </c>
      <c r="BL1175" s="22">
        <v>0</v>
      </c>
      <c r="BM1175" s="22">
        <v>0</v>
      </c>
      <c r="BN1175" s="22">
        <v>0</v>
      </c>
      <c r="BO1175" s="22">
        <v>0</v>
      </c>
      <c r="BP1175" s="22">
        <v>0</v>
      </c>
    </row>
    <row r="1176" spans="1:68" x14ac:dyDescent="0.35">
      <c r="A1176" s="96">
        <v>5</v>
      </c>
      <c r="B1176" s="96">
        <v>1</v>
      </c>
      <c r="C1176" s="96" t="s">
        <v>585</v>
      </c>
      <c r="E1176" s="79" t="s">
        <v>572</v>
      </c>
      <c r="F1176" s="85">
        <v>0</v>
      </c>
      <c r="G1176" s="20">
        <v>0</v>
      </c>
      <c r="H1176" s="22">
        <v>0</v>
      </c>
      <c r="I1176" s="22">
        <v>0</v>
      </c>
      <c r="J1176" s="22">
        <v>0</v>
      </c>
      <c r="K1176" s="22">
        <v>0</v>
      </c>
      <c r="L1176" s="22">
        <v>0</v>
      </c>
      <c r="M1176" s="22">
        <v>0</v>
      </c>
      <c r="N1176" s="22">
        <v>0</v>
      </c>
      <c r="O1176" s="22">
        <v>0</v>
      </c>
      <c r="P1176" s="22">
        <v>0</v>
      </c>
      <c r="V1176" s="121">
        <v>0</v>
      </c>
      <c r="AM1176">
        <v>5</v>
      </c>
      <c r="AN1176" t="s">
        <v>572</v>
      </c>
      <c r="AQ1176" s="22">
        <v>0</v>
      </c>
      <c r="AR1176" s="22">
        <v>0</v>
      </c>
      <c r="AS1176" s="22">
        <v>0</v>
      </c>
      <c r="AT1176" s="22">
        <v>0</v>
      </c>
      <c r="AU1176" s="22">
        <v>0</v>
      </c>
      <c r="AV1176" s="22">
        <v>0</v>
      </c>
      <c r="AW1176" s="22">
        <v>0</v>
      </c>
      <c r="AX1176" s="22">
        <v>0</v>
      </c>
      <c r="AY1176" s="22">
        <v>0</v>
      </c>
      <c r="BE1176" t="s">
        <v>572</v>
      </c>
      <c r="BG1176" s="22">
        <v>0</v>
      </c>
      <c r="BH1176" s="22">
        <v>0</v>
      </c>
      <c r="BI1176" s="22">
        <v>0</v>
      </c>
      <c r="BJ1176" s="22">
        <v>0</v>
      </c>
      <c r="BK1176" s="22">
        <v>0</v>
      </c>
      <c r="BL1176" s="22">
        <v>0</v>
      </c>
      <c r="BM1176" s="22">
        <v>0</v>
      </c>
      <c r="BN1176" s="22">
        <v>0</v>
      </c>
      <c r="BO1176" s="22">
        <v>0</v>
      </c>
      <c r="BP1176" s="22">
        <v>0</v>
      </c>
    </row>
    <row r="1177" spans="1:68" x14ac:dyDescent="0.35">
      <c r="A1177" s="96">
        <v>6</v>
      </c>
      <c r="B1177" s="96">
        <v>1</v>
      </c>
      <c r="C1177" s="96" t="s">
        <v>529</v>
      </c>
      <c r="E1177" s="79" t="s">
        <v>572</v>
      </c>
      <c r="F1177" s="85">
        <v>0</v>
      </c>
      <c r="G1177" s="20">
        <v>0</v>
      </c>
      <c r="H1177" s="22">
        <v>0</v>
      </c>
      <c r="I1177" s="22">
        <v>0</v>
      </c>
      <c r="J1177" s="22">
        <v>0</v>
      </c>
      <c r="K1177" s="22">
        <v>0</v>
      </c>
      <c r="L1177" s="22">
        <v>0</v>
      </c>
      <c r="M1177" s="22">
        <v>0</v>
      </c>
      <c r="N1177" s="22">
        <v>0</v>
      </c>
      <c r="O1177" s="22">
        <v>0</v>
      </c>
      <c r="P1177" s="22">
        <v>0</v>
      </c>
      <c r="V1177" s="121">
        <v>0</v>
      </c>
      <c r="AM1177">
        <v>6</v>
      </c>
      <c r="AN1177" t="s">
        <v>572</v>
      </c>
      <c r="AQ1177" s="22">
        <v>0</v>
      </c>
      <c r="AR1177" s="22">
        <v>0</v>
      </c>
      <c r="AS1177" s="22">
        <v>0</v>
      </c>
      <c r="AT1177" s="22">
        <v>0</v>
      </c>
      <c r="AU1177" s="22">
        <v>0</v>
      </c>
      <c r="AV1177" s="22">
        <v>0</v>
      </c>
      <c r="AW1177" s="22">
        <v>0</v>
      </c>
      <c r="AX1177" s="22">
        <v>0</v>
      </c>
      <c r="AY1177" s="22">
        <v>0</v>
      </c>
      <c r="BE1177" t="s">
        <v>572</v>
      </c>
      <c r="BG1177" s="22">
        <v>0</v>
      </c>
      <c r="BH1177" s="22">
        <v>0</v>
      </c>
      <c r="BI1177" s="22">
        <v>0</v>
      </c>
      <c r="BJ1177" s="22">
        <v>0</v>
      </c>
      <c r="BK1177" s="22">
        <v>0</v>
      </c>
      <c r="BL1177" s="22">
        <v>0</v>
      </c>
      <c r="BM1177" s="22">
        <v>0</v>
      </c>
      <c r="BN1177" s="22">
        <v>0</v>
      </c>
      <c r="BO1177" s="22">
        <v>0</v>
      </c>
      <c r="BP1177" s="22">
        <v>0</v>
      </c>
    </row>
    <row r="1178" spans="1:68" x14ac:dyDescent="0.35">
      <c r="A1178" s="96">
        <v>7</v>
      </c>
      <c r="B1178" s="96">
        <v>1</v>
      </c>
      <c r="C1178" s="96" t="s">
        <v>235</v>
      </c>
      <c r="E1178" s="79" t="s">
        <v>572</v>
      </c>
      <c r="F1178" s="85">
        <v>0</v>
      </c>
      <c r="G1178" s="20">
        <v>0</v>
      </c>
      <c r="H1178" s="22">
        <v>0</v>
      </c>
      <c r="I1178" s="22">
        <v>0</v>
      </c>
      <c r="J1178" s="22">
        <v>0</v>
      </c>
      <c r="K1178" s="22">
        <v>0</v>
      </c>
      <c r="L1178" s="22">
        <v>0</v>
      </c>
      <c r="M1178" s="22">
        <v>0</v>
      </c>
      <c r="N1178" s="22">
        <v>0</v>
      </c>
      <c r="O1178" s="22">
        <v>0</v>
      </c>
      <c r="P1178" s="22">
        <v>0</v>
      </c>
      <c r="V1178" s="121">
        <v>0</v>
      </c>
      <c r="AM1178">
        <v>7</v>
      </c>
      <c r="AN1178" t="s">
        <v>572</v>
      </c>
      <c r="AQ1178" s="22">
        <v>0</v>
      </c>
      <c r="AR1178" s="22">
        <v>0</v>
      </c>
      <c r="AS1178" s="22">
        <v>0</v>
      </c>
      <c r="AT1178" s="22">
        <v>0</v>
      </c>
      <c r="AU1178" s="22">
        <v>0</v>
      </c>
      <c r="AV1178" s="22">
        <v>0</v>
      </c>
      <c r="AW1178" s="22">
        <v>0</v>
      </c>
      <c r="AX1178" s="22">
        <v>0</v>
      </c>
      <c r="AY1178" s="22">
        <v>0</v>
      </c>
      <c r="BE1178" t="s">
        <v>572</v>
      </c>
      <c r="BG1178" s="22">
        <v>0</v>
      </c>
      <c r="BH1178" s="22">
        <v>0</v>
      </c>
      <c r="BI1178" s="22">
        <v>0</v>
      </c>
      <c r="BJ1178" s="22">
        <v>0</v>
      </c>
      <c r="BK1178" s="22">
        <v>0</v>
      </c>
      <c r="BL1178" s="22">
        <v>0</v>
      </c>
      <c r="BM1178" s="22">
        <v>0</v>
      </c>
      <c r="BN1178" s="22">
        <v>0</v>
      </c>
      <c r="BO1178" s="22">
        <v>0</v>
      </c>
      <c r="BP1178" s="22">
        <v>0</v>
      </c>
    </row>
    <row r="1179" spans="1:68" x14ac:dyDescent="0.35">
      <c r="A1179" s="96">
        <v>8</v>
      </c>
      <c r="B1179" s="96">
        <v>1</v>
      </c>
      <c r="C1179" s="96" t="s">
        <v>234</v>
      </c>
      <c r="E1179" s="79" t="s">
        <v>572</v>
      </c>
      <c r="F1179" s="85">
        <v>0</v>
      </c>
      <c r="G1179" s="20">
        <v>0</v>
      </c>
      <c r="H1179" s="22">
        <v>0</v>
      </c>
      <c r="I1179" s="22">
        <v>0</v>
      </c>
      <c r="J1179" s="22">
        <v>0</v>
      </c>
      <c r="K1179" s="22">
        <v>0</v>
      </c>
      <c r="L1179" s="22">
        <v>0</v>
      </c>
      <c r="M1179" s="22">
        <v>0</v>
      </c>
      <c r="N1179" s="22">
        <v>0</v>
      </c>
      <c r="O1179" s="22">
        <v>0</v>
      </c>
      <c r="P1179" s="22">
        <v>0</v>
      </c>
      <c r="V1179" s="121">
        <v>0</v>
      </c>
      <c r="AM1179">
        <v>8</v>
      </c>
      <c r="AN1179" t="s">
        <v>572</v>
      </c>
      <c r="AQ1179" s="22">
        <v>0</v>
      </c>
      <c r="AR1179" s="22">
        <v>0</v>
      </c>
      <c r="AS1179" s="22">
        <v>0</v>
      </c>
      <c r="AT1179" s="22">
        <v>0</v>
      </c>
      <c r="AU1179" s="22">
        <v>0</v>
      </c>
      <c r="AV1179" s="22">
        <v>0</v>
      </c>
      <c r="AW1179" s="22">
        <v>0</v>
      </c>
      <c r="AX1179" s="22">
        <v>0</v>
      </c>
      <c r="AY1179" s="22">
        <v>0</v>
      </c>
      <c r="BE1179" t="s">
        <v>572</v>
      </c>
      <c r="BG1179" s="22">
        <v>0</v>
      </c>
      <c r="BH1179" s="22">
        <v>0</v>
      </c>
      <c r="BI1179" s="22">
        <v>0</v>
      </c>
      <c r="BJ1179" s="22">
        <v>0</v>
      </c>
      <c r="BK1179" s="22">
        <v>0</v>
      </c>
      <c r="BL1179" s="22">
        <v>0</v>
      </c>
      <c r="BM1179" s="22">
        <v>0</v>
      </c>
      <c r="BN1179" s="22">
        <v>0</v>
      </c>
      <c r="BO1179" s="22">
        <v>0</v>
      </c>
      <c r="BP1179" s="22">
        <v>0</v>
      </c>
    </row>
    <row r="1180" spans="1:68" x14ac:dyDescent="0.35">
      <c r="A1180" s="96">
        <v>9</v>
      </c>
      <c r="B1180" s="96">
        <v>1</v>
      </c>
      <c r="C1180" s="96" t="s">
        <v>529</v>
      </c>
      <c r="E1180" s="79" t="s">
        <v>572</v>
      </c>
      <c r="F1180" s="85">
        <v>0</v>
      </c>
      <c r="G1180" s="20">
        <v>0</v>
      </c>
      <c r="H1180" s="22">
        <v>0</v>
      </c>
      <c r="I1180" s="22">
        <v>0</v>
      </c>
      <c r="J1180" s="22">
        <v>0</v>
      </c>
      <c r="K1180" s="22">
        <v>0</v>
      </c>
      <c r="L1180" s="22">
        <v>0</v>
      </c>
      <c r="M1180" s="22">
        <v>0</v>
      </c>
      <c r="N1180" s="22">
        <v>0</v>
      </c>
      <c r="O1180" s="22">
        <v>0</v>
      </c>
      <c r="P1180" s="22">
        <v>0</v>
      </c>
      <c r="V1180" s="121">
        <v>0</v>
      </c>
      <c r="AM1180">
        <v>9</v>
      </c>
      <c r="AN1180" t="s">
        <v>572</v>
      </c>
      <c r="AQ1180" s="22">
        <v>0</v>
      </c>
      <c r="AR1180" s="22">
        <v>0</v>
      </c>
      <c r="AS1180" s="22">
        <v>0</v>
      </c>
      <c r="AT1180" s="22">
        <v>0</v>
      </c>
      <c r="AU1180" s="22">
        <v>0</v>
      </c>
      <c r="AV1180" s="22">
        <v>0</v>
      </c>
      <c r="AW1180" s="22">
        <v>0</v>
      </c>
      <c r="AX1180" s="22">
        <v>0</v>
      </c>
      <c r="AY1180" s="22">
        <v>0</v>
      </c>
      <c r="BE1180" t="s">
        <v>572</v>
      </c>
      <c r="BG1180" s="22">
        <v>0</v>
      </c>
      <c r="BH1180" s="22">
        <v>0</v>
      </c>
      <c r="BI1180" s="22">
        <v>0</v>
      </c>
      <c r="BJ1180" s="22">
        <v>0</v>
      </c>
      <c r="BK1180" s="22">
        <v>0</v>
      </c>
      <c r="BL1180" s="22">
        <v>0</v>
      </c>
      <c r="BM1180" s="22">
        <v>0</v>
      </c>
      <c r="BN1180" s="22">
        <v>0</v>
      </c>
      <c r="BO1180" s="22">
        <v>0</v>
      </c>
      <c r="BP1180" s="22">
        <v>0</v>
      </c>
    </row>
    <row r="1181" spans="1:68" x14ac:dyDescent="0.35">
      <c r="A1181" s="96">
        <v>10</v>
      </c>
      <c r="B1181" s="96">
        <v>1</v>
      </c>
      <c r="C1181" s="96" t="s">
        <v>235</v>
      </c>
      <c r="E1181" s="79" t="s">
        <v>572</v>
      </c>
      <c r="F1181" s="85">
        <v>0</v>
      </c>
      <c r="G1181" s="20">
        <v>0</v>
      </c>
      <c r="H1181" s="22">
        <v>0</v>
      </c>
      <c r="I1181" s="22">
        <v>0</v>
      </c>
      <c r="J1181" s="22">
        <v>0</v>
      </c>
      <c r="K1181" s="22">
        <v>0</v>
      </c>
      <c r="L1181" s="22">
        <v>0</v>
      </c>
      <c r="M1181" s="22">
        <v>0</v>
      </c>
      <c r="N1181" s="22">
        <v>0</v>
      </c>
      <c r="O1181" s="22">
        <v>0</v>
      </c>
      <c r="P1181" s="22">
        <v>0</v>
      </c>
      <c r="V1181" s="121">
        <v>0</v>
      </c>
      <c r="AM1181">
        <v>10</v>
      </c>
      <c r="AN1181" t="s">
        <v>572</v>
      </c>
      <c r="AQ1181" s="22">
        <v>0</v>
      </c>
      <c r="AR1181" s="22">
        <v>0</v>
      </c>
      <c r="AS1181" s="22">
        <v>0</v>
      </c>
      <c r="AT1181" s="22">
        <v>0</v>
      </c>
      <c r="AU1181" s="22">
        <v>0</v>
      </c>
      <c r="AV1181" s="22">
        <v>0</v>
      </c>
      <c r="AW1181" s="22">
        <v>0</v>
      </c>
      <c r="AX1181" s="22">
        <v>0</v>
      </c>
      <c r="AY1181" s="22">
        <v>0</v>
      </c>
      <c r="BE1181" t="s">
        <v>572</v>
      </c>
      <c r="BG1181" s="22">
        <v>0</v>
      </c>
      <c r="BH1181" s="22">
        <v>0</v>
      </c>
      <c r="BI1181" s="22">
        <v>0</v>
      </c>
      <c r="BJ1181" s="22">
        <v>0</v>
      </c>
      <c r="BK1181" s="22">
        <v>0</v>
      </c>
      <c r="BL1181" s="22">
        <v>0</v>
      </c>
      <c r="BM1181" s="22">
        <v>0</v>
      </c>
      <c r="BN1181" s="22">
        <v>0</v>
      </c>
      <c r="BO1181" s="22">
        <v>0</v>
      </c>
      <c r="BP1181" s="22">
        <v>0</v>
      </c>
    </row>
    <row r="1182" spans="1:68" x14ac:dyDescent="0.35">
      <c r="A1182" s="96">
        <v>11</v>
      </c>
      <c r="B1182" s="96">
        <v>1</v>
      </c>
      <c r="C1182" s="96" t="s">
        <v>251</v>
      </c>
      <c r="E1182" s="79" t="s">
        <v>572</v>
      </c>
      <c r="F1182" s="85">
        <v>0</v>
      </c>
      <c r="G1182" s="20">
        <v>0</v>
      </c>
      <c r="H1182" s="22">
        <v>0</v>
      </c>
      <c r="I1182" s="22">
        <v>0</v>
      </c>
      <c r="J1182" s="22">
        <v>0</v>
      </c>
      <c r="K1182" s="22">
        <v>0</v>
      </c>
      <c r="L1182" s="22">
        <v>0</v>
      </c>
      <c r="M1182" s="22">
        <v>0</v>
      </c>
      <c r="N1182" s="22">
        <v>0</v>
      </c>
      <c r="O1182" s="22">
        <v>0</v>
      </c>
      <c r="P1182" s="22">
        <v>0</v>
      </c>
      <c r="V1182" s="121">
        <v>0</v>
      </c>
      <c r="AM1182">
        <v>11</v>
      </c>
      <c r="AN1182" t="s">
        <v>572</v>
      </c>
      <c r="AQ1182" s="22">
        <v>0</v>
      </c>
      <c r="AR1182" s="22">
        <v>0</v>
      </c>
      <c r="AS1182" s="22">
        <v>0</v>
      </c>
      <c r="AT1182" s="22">
        <v>0</v>
      </c>
      <c r="AU1182" s="22">
        <v>0</v>
      </c>
      <c r="AV1182" s="22">
        <v>0</v>
      </c>
      <c r="AW1182" s="22">
        <v>0</v>
      </c>
      <c r="AX1182" s="22">
        <v>0</v>
      </c>
      <c r="AY1182" s="22">
        <v>0</v>
      </c>
      <c r="BE1182" t="s">
        <v>572</v>
      </c>
      <c r="BG1182" s="22">
        <v>0</v>
      </c>
      <c r="BH1182" s="22">
        <v>0</v>
      </c>
      <c r="BI1182" s="22">
        <v>0</v>
      </c>
      <c r="BJ1182" s="22">
        <v>0</v>
      </c>
      <c r="BK1182" s="22">
        <v>0</v>
      </c>
      <c r="BL1182" s="22">
        <v>0</v>
      </c>
      <c r="BM1182" s="22">
        <v>0</v>
      </c>
      <c r="BN1182" s="22">
        <v>0</v>
      </c>
      <c r="BO1182" s="22">
        <v>0</v>
      </c>
      <c r="BP1182" s="22">
        <v>0</v>
      </c>
    </row>
    <row r="1183" spans="1:68" x14ac:dyDescent="0.35">
      <c r="A1183" s="96">
        <v>12</v>
      </c>
      <c r="B1183" s="96">
        <v>1</v>
      </c>
      <c r="C1183" s="96" t="s">
        <v>234</v>
      </c>
      <c r="E1183" s="79" t="s">
        <v>572</v>
      </c>
      <c r="F1183" s="85">
        <v>0</v>
      </c>
      <c r="G1183" s="20">
        <v>0</v>
      </c>
      <c r="H1183" s="22">
        <v>0</v>
      </c>
      <c r="I1183" s="22">
        <v>0</v>
      </c>
      <c r="J1183" s="22">
        <v>0</v>
      </c>
      <c r="K1183" s="22">
        <v>0</v>
      </c>
      <c r="L1183" s="22">
        <v>0</v>
      </c>
      <c r="M1183" s="22">
        <v>0</v>
      </c>
      <c r="N1183" s="22">
        <v>0</v>
      </c>
      <c r="O1183" s="22">
        <v>0</v>
      </c>
      <c r="P1183" s="22">
        <v>0</v>
      </c>
      <c r="V1183" s="121">
        <v>0</v>
      </c>
      <c r="AM1183">
        <v>12</v>
      </c>
      <c r="AN1183" t="s">
        <v>572</v>
      </c>
      <c r="AQ1183" s="22">
        <v>0</v>
      </c>
      <c r="AR1183" s="22">
        <v>0</v>
      </c>
      <c r="AS1183" s="22">
        <v>0</v>
      </c>
      <c r="AT1183" s="22">
        <v>0</v>
      </c>
      <c r="AU1183" s="22">
        <v>0</v>
      </c>
      <c r="AV1183" s="22">
        <v>0</v>
      </c>
      <c r="AW1183" s="22">
        <v>0</v>
      </c>
      <c r="AX1183" s="22">
        <v>0</v>
      </c>
      <c r="AY1183" s="22">
        <v>0</v>
      </c>
      <c r="BE1183" t="s">
        <v>572</v>
      </c>
      <c r="BG1183" s="22">
        <v>0</v>
      </c>
      <c r="BH1183" s="22">
        <v>0</v>
      </c>
      <c r="BI1183" s="22">
        <v>0</v>
      </c>
      <c r="BJ1183" s="22">
        <v>0</v>
      </c>
      <c r="BK1183" s="22">
        <v>0</v>
      </c>
      <c r="BL1183" s="22">
        <v>0</v>
      </c>
      <c r="BM1183" s="22">
        <v>0</v>
      </c>
      <c r="BN1183" s="22">
        <v>0</v>
      </c>
      <c r="BO1183" s="22">
        <v>0</v>
      </c>
      <c r="BP1183" s="22">
        <v>0</v>
      </c>
    </row>
    <row r="1184" spans="1:68" x14ac:dyDescent="0.35">
      <c r="A1184" s="96">
        <v>13</v>
      </c>
      <c r="B1184" s="96">
        <v>1</v>
      </c>
      <c r="C1184" s="96" t="s">
        <v>251</v>
      </c>
      <c r="E1184" s="79" t="s">
        <v>572</v>
      </c>
      <c r="F1184" s="85">
        <v>0</v>
      </c>
      <c r="G1184" s="20">
        <v>0</v>
      </c>
      <c r="H1184" s="22">
        <v>0</v>
      </c>
      <c r="I1184" s="22">
        <v>0</v>
      </c>
      <c r="J1184" s="22">
        <v>0</v>
      </c>
      <c r="K1184" s="22">
        <v>0</v>
      </c>
      <c r="L1184" s="22">
        <v>0</v>
      </c>
      <c r="M1184" s="22">
        <v>0</v>
      </c>
      <c r="N1184" s="22">
        <v>0</v>
      </c>
      <c r="O1184" s="22">
        <v>0</v>
      </c>
      <c r="P1184" s="22">
        <v>0</v>
      </c>
      <c r="V1184" s="121">
        <v>0</v>
      </c>
      <c r="AM1184">
        <v>13</v>
      </c>
      <c r="AN1184" t="s">
        <v>572</v>
      </c>
      <c r="AQ1184" s="22">
        <v>0</v>
      </c>
      <c r="AR1184" s="22">
        <v>0</v>
      </c>
      <c r="AS1184" s="22">
        <v>0</v>
      </c>
      <c r="AT1184" s="22">
        <v>0</v>
      </c>
      <c r="AU1184" s="22">
        <v>0</v>
      </c>
      <c r="AV1184" s="22">
        <v>0</v>
      </c>
      <c r="AW1184" s="22">
        <v>0</v>
      </c>
      <c r="AX1184" s="22">
        <v>0</v>
      </c>
      <c r="AY1184" s="22">
        <v>0</v>
      </c>
      <c r="BE1184" t="s">
        <v>572</v>
      </c>
      <c r="BG1184" s="22">
        <v>0</v>
      </c>
      <c r="BH1184" s="22">
        <v>0</v>
      </c>
      <c r="BI1184" s="22">
        <v>0</v>
      </c>
      <c r="BJ1184" s="22">
        <v>0</v>
      </c>
      <c r="BK1184" s="22">
        <v>0</v>
      </c>
      <c r="BL1184" s="22">
        <v>0</v>
      </c>
      <c r="BM1184" s="22">
        <v>0</v>
      </c>
      <c r="BN1184" s="22">
        <v>0</v>
      </c>
      <c r="BO1184" s="22">
        <v>0</v>
      </c>
      <c r="BP1184" s="22">
        <v>0</v>
      </c>
    </row>
    <row r="1185" spans="1:68" x14ac:dyDescent="0.35">
      <c r="A1185" s="96">
        <v>14</v>
      </c>
      <c r="B1185" s="96">
        <v>1</v>
      </c>
      <c r="C1185" s="96" t="s">
        <v>251</v>
      </c>
      <c r="E1185" s="79" t="s">
        <v>572</v>
      </c>
      <c r="F1185" s="85">
        <v>0</v>
      </c>
      <c r="G1185" s="20">
        <v>0</v>
      </c>
      <c r="H1185" s="22">
        <v>0</v>
      </c>
      <c r="I1185" s="22">
        <v>0</v>
      </c>
      <c r="J1185" s="22">
        <v>0</v>
      </c>
      <c r="K1185" s="22">
        <v>0</v>
      </c>
      <c r="L1185" s="22">
        <v>0</v>
      </c>
      <c r="M1185" s="22">
        <v>0</v>
      </c>
      <c r="N1185" s="22">
        <v>0</v>
      </c>
      <c r="O1185" s="22">
        <v>0</v>
      </c>
      <c r="P1185" s="22">
        <v>0</v>
      </c>
      <c r="V1185" s="121">
        <v>0</v>
      </c>
      <c r="AM1185">
        <v>14</v>
      </c>
      <c r="AN1185" t="s">
        <v>572</v>
      </c>
      <c r="AQ1185" s="22">
        <v>0</v>
      </c>
      <c r="AR1185" s="22">
        <v>0</v>
      </c>
      <c r="AS1185" s="22">
        <v>0</v>
      </c>
      <c r="AT1185" s="22">
        <v>0</v>
      </c>
      <c r="AU1185" s="22">
        <v>0</v>
      </c>
      <c r="AV1185" s="22">
        <v>0</v>
      </c>
      <c r="AW1185" s="22">
        <v>0</v>
      </c>
      <c r="AX1185" s="22">
        <v>0</v>
      </c>
      <c r="AY1185" s="22">
        <v>0</v>
      </c>
      <c r="BE1185" t="s">
        <v>572</v>
      </c>
      <c r="BG1185" s="22">
        <v>0</v>
      </c>
      <c r="BH1185" s="22">
        <v>0</v>
      </c>
      <c r="BI1185" s="22">
        <v>0</v>
      </c>
      <c r="BJ1185" s="22">
        <v>0</v>
      </c>
      <c r="BK1185" s="22">
        <v>0</v>
      </c>
      <c r="BL1185" s="22">
        <v>0</v>
      </c>
      <c r="BM1185" s="22">
        <v>0</v>
      </c>
      <c r="BN1185" s="22">
        <v>0</v>
      </c>
      <c r="BO1185" s="22">
        <v>0</v>
      </c>
      <c r="BP1185" s="22">
        <v>0</v>
      </c>
    </row>
    <row r="1186" spans="1:68" x14ac:dyDescent="0.35">
      <c r="A1186" s="96">
        <v>15</v>
      </c>
      <c r="B1186" s="96">
        <v>1</v>
      </c>
      <c r="C1186" s="96" t="s">
        <v>235</v>
      </c>
      <c r="E1186" s="79" t="s">
        <v>572</v>
      </c>
      <c r="F1186" s="85">
        <v>0</v>
      </c>
      <c r="G1186" s="20">
        <v>0</v>
      </c>
      <c r="H1186" s="22">
        <v>0</v>
      </c>
      <c r="I1186" s="22">
        <v>0</v>
      </c>
      <c r="J1186" s="22">
        <v>0</v>
      </c>
      <c r="K1186" s="22">
        <v>0</v>
      </c>
      <c r="L1186" s="22">
        <v>0</v>
      </c>
      <c r="M1186" s="22">
        <v>0</v>
      </c>
      <c r="N1186" s="22">
        <v>0</v>
      </c>
      <c r="O1186" s="22">
        <v>0</v>
      </c>
      <c r="P1186" s="22">
        <v>0</v>
      </c>
      <c r="V1186" s="121">
        <v>0</v>
      </c>
      <c r="AM1186">
        <v>15</v>
      </c>
      <c r="AN1186" t="s">
        <v>572</v>
      </c>
      <c r="AQ1186" s="22">
        <v>0</v>
      </c>
      <c r="AR1186" s="22">
        <v>0</v>
      </c>
      <c r="AS1186" s="22">
        <v>0</v>
      </c>
      <c r="AT1186" s="22">
        <v>0</v>
      </c>
      <c r="AU1186" s="22">
        <v>0</v>
      </c>
      <c r="AV1186" s="22">
        <v>0</v>
      </c>
      <c r="AW1186" s="22">
        <v>0</v>
      </c>
      <c r="AX1186" s="22">
        <v>0</v>
      </c>
      <c r="AY1186" s="22">
        <v>0</v>
      </c>
      <c r="BE1186" t="s">
        <v>572</v>
      </c>
      <c r="BG1186" s="22">
        <v>0</v>
      </c>
      <c r="BH1186" s="22">
        <v>0</v>
      </c>
      <c r="BI1186" s="22">
        <v>0</v>
      </c>
      <c r="BJ1186" s="22">
        <v>0</v>
      </c>
      <c r="BK1186" s="22">
        <v>0</v>
      </c>
      <c r="BL1186" s="22">
        <v>0</v>
      </c>
      <c r="BM1186" s="22">
        <v>0</v>
      </c>
      <c r="BN1186" s="22">
        <v>0</v>
      </c>
      <c r="BO1186" s="22">
        <v>0</v>
      </c>
      <c r="BP1186" s="22">
        <v>0</v>
      </c>
    </row>
    <row r="1187" spans="1:68" x14ac:dyDescent="0.35">
      <c r="A1187" s="96">
        <v>16</v>
      </c>
      <c r="B1187" s="96">
        <v>2</v>
      </c>
      <c r="C1187" s="96" t="s">
        <v>585</v>
      </c>
      <c r="E1187" s="79" t="s">
        <v>572</v>
      </c>
      <c r="F1187" s="85">
        <v>0</v>
      </c>
      <c r="G1187" s="20">
        <v>0</v>
      </c>
      <c r="H1187" s="22">
        <v>0</v>
      </c>
      <c r="I1187" s="22">
        <v>0</v>
      </c>
      <c r="J1187" s="22">
        <v>0</v>
      </c>
      <c r="K1187" s="22">
        <v>0</v>
      </c>
      <c r="L1187" s="22">
        <v>0</v>
      </c>
      <c r="M1187" s="22">
        <v>0</v>
      </c>
      <c r="N1187" s="22">
        <v>0</v>
      </c>
      <c r="O1187" s="22">
        <v>0</v>
      </c>
      <c r="P1187" s="22">
        <v>0</v>
      </c>
      <c r="V1187" s="121">
        <v>0</v>
      </c>
      <c r="AM1187">
        <v>16</v>
      </c>
      <c r="AN1187" t="s">
        <v>572</v>
      </c>
      <c r="AQ1187" s="22">
        <v>0</v>
      </c>
      <c r="AR1187" s="22">
        <v>0</v>
      </c>
      <c r="AS1187" s="22">
        <v>0</v>
      </c>
      <c r="AT1187" s="22">
        <v>0</v>
      </c>
      <c r="AU1187" s="22">
        <v>0</v>
      </c>
      <c r="AV1187" s="22">
        <v>0</v>
      </c>
      <c r="AW1187" s="22">
        <v>0</v>
      </c>
      <c r="AX1187" s="22">
        <v>0</v>
      </c>
      <c r="AY1187" s="22">
        <v>0</v>
      </c>
      <c r="BE1187" t="s">
        <v>572</v>
      </c>
      <c r="BG1187" s="22">
        <v>0</v>
      </c>
      <c r="BH1187" s="22">
        <v>0</v>
      </c>
      <c r="BI1187" s="22">
        <v>0</v>
      </c>
      <c r="BJ1187" s="22">
        <v>0</v>
      </c>
      <c r="BK1187" s="22">
        <v>0</v>
      </c>
      <c r="BL1187" s="22">
        <v>0</v>
      </c>
      <c r="BM1187" s="22">
        <v>0</v>
      </c>
      <c r="BN1187" s="22">
        <v>0</v>
      </c>
      <c r="BO1187" s="22">
        <v>0</v>
      </c>
      <c r="BP1187" s="22">
        <v>0</v>
      </c>
    </row>
    <row r="1188" spans="1:68" x14ac:dyDescent="0.35">
      <c r="A1188" s="96">
        <v>17</v>
      </c>
      <c r="B1188" s="96">
        <v>2</v>
      </c>
      <c r="C1188" s="96" t="s">
        <v>585</v>
      </c>
      <c r="E1188" s="79" t="s">
        <v>572</v>
      </c>
      <c r="F1188" s="85">
        <v>0</v>
      </c>
      <c r="G1188" s="20">
        <v>0</v>
      </c>
      <c r="H1188" s="22">
        <v>0</v>
      </c>
      <c r="I1188" s="22">
        <v>0</v>
      </c>
      <c r="J1188" s="22">
        <v>0</v>
      </c>
      <c r="K1188" s="22">
        <v>0</v>
      </c>
      <c r="L1188" s="22">
        <v>0</v>
      </c>
      <c r="M1188" s="22">
        <v>0</v>
      </c>
      <c r="N1188" s="22">
        <v>0</v>
      </c>
      <c r="O1188" s="22">
        <v>0</v>
      </c>
      <c r="P1188" s="22">
        <v>0</v>
      </c>
      <c r="V1188" s="121">
        <v>0</v>
      </c>
      <c r="AM1188">
        <v>17</v>
      </c>
      <c r="AN1188" t="s">
        <v>572</v>
      </c>
      <c r="AQ1188" s="22">
        <v>0</v>
      </c>
      <c r="AR1188" s="22">
        <v>0</v>
      </c>
      <c r="AS1188" s="22">
        <v>0</v>
      </c>
      <c r="AT1188" s="22">
        <v>0</v>
      </c>
      <c r="AU1188" s="22">
        <v>0</v>
      </c>
      <c r="AV1188" s="22">
        <v>0</v>
      </c>
      <c r="AW1188" s="22">
        <v>0</v>
      </c>
      <c r="AX1188" s="22">
        <v>0</v>
      </c>
      <c r="AY1188" s="22">
        <v>0</v>
      </c>
      <c r="BE1188" t="s">
        <v>572</v>
      </c>
      <c r="BG1188" s="22">
        <v>0</v>
      </c>
      <c r="BH1188" s="22">
        <v>0</v>
      </c>
      <c r="BI1188" s="22">
        <v>0</v>
      </c>
      <c r="BJ1188" s="22">
        <v>0</v>
      </c>
      <c r="BK1188" s="22">
        <v>0</v>
      </c>
      <c r="BL1188" s="22">
        <v>0</v>
      </c>
      <c r="BM1188" s="22">
        <v>0</v>
      </c>
      <c r="BN1188" s="22">
        <v>0</v>
      </c>
      <c r="BO1188" s="22">
        <v>0</v>
      </c>
      <c r="BP1188" s="22">
        <v>0</v>
      </c>
    </row>
    <row r="1189" spans="1:68" x14ac:dyDescent="0.35">
      <c r="A1189" s="96">
        <v>18</v>
      </c>
      <c r="B1189" s="96">
        <v>2</v>
      </c>
      <c r="C1189" s="96" t="s">
        <v>584</v>
      </c>
      <c r="E1189" s="79" t="s">
        <v>572</v>
      </c>
      <c r="F1189" s="85">
        <v>0.03</v>
      </c>
      <c r="G1189" s="20">
        <v>0</v>
      </c>
      <c r="H1189" s="22">
        <v>0</v>
      </c>
      <c r="I1189" s="22">
        <v>60</v>
      </c>
      <c r="J1189" s="22">
        <v>60</v>
      </c>
      <c r="K1189" s="22">
        <v>60</v>
      </c>
      <c r="L1189" s="22">
        <v>60</v>
      </c>
      <c r="M1189" s="22">
        <v>60</v>
      </c>
      <c r="N1189" s="22">
        <v>60</v>
      </c>
      <c r="O1189" s="22">
        <v>60</v>
      </c>
      <c r="P1189" s="22">
        <v>60</v>
      </c>
      <c r="V1189" s="121">
        <v>0</v>
      </c>
      <c r="AM1189">
        <v>18</v>
      </c>
      <c r="AN1189" t="s">
        <v>572</v>
      </c>
      <c r="AQ1189" s="22">
        <v>0</v>
      </c>
      <c r="AR1189" s="22">
        <v>60</v>
      </c>
      <c r="AS1189" s="22">
        <v>60</v>
      </c>
      <c r="AT1189" s="22">
        <v>60</v>
      </c>
      <c r="AU1189" s="22">
        <v>60</v>
      </c>
      <c r="AV1189" s="22">
        <v>60</v>
      </c>
      <c r="AW1189" s="22">
        <v>60</v>
      </c>
      <c r="AX1189" s="22">
        <v>60</v>
      </c>
      <c r="AY1189" s="22">
        <v>60</v>
      </c>
      <c r="BE1189" t="s">
        <v>572</v>
      </c>
      <c r="BG1189" s="22">
        <v>0</v>
      </c>
      <c r="BH1189" s="22">
        <v>0</v>
      </c>
      <c r="BI1189" s="22">
        <v>60</v>
      </c>
      <c r="BJ1189" s="22">
        <v>60</v>
      </c>
      <c r="BK1189" s="22">
        <v>60</v>
      </c>
      <c r="BL1189" s="22">
        <v>60</v>
      </c>
      <c r="BM1189" s="22">
        <v>60</v>
      </c>
      <c r="BN1189" s="22">
        <v>60</v>
      </c>
      <c r="BO1189" s="22">
        <v>60</v>
      </c>
      <c r="BP1189" s="22">
        <v>60</v>
      </c>
    </row>
    <row r="1190" spans="1:68" x14ac:dyDescent="0.35">
      <c r="A1190" s="96">
        <v>19</v>
      </c>
      <c r="B1190" s="96">
        <v>2</v>
      </c>
      <c r="C1190" s="96" t="s">
        <v>585</v>
      </c>
      <c r="E1190" s="79" t="s">
        <v>572</v>
      </c>
      <c r="F1190" s="85">
        <v>0</v>
      </c>
      <c r="G1190" s="20">
        <v>0</v>
      </c>
      <c r="H1190" s="22">
        <v>0</v>
      </c>
      <c r="I1190" s="22">
        <v>0</v>
      </c>
      <c r="J1190" s="22">
        <v>0</v>
      </c>
      <c r="K1190" s="22">
        <v>0</v>
      </c>
      <c r="L1190" s="22">
        <v>0</v>
      </c>
      <c r="M1190" s="22">
        <v>0</v>
      </c>
      <c r="N1190" s="22">
        <v>0</v>
      </c>
      <c r="O1190" s="22">
        <v>0</v>
      </c>
      <c r="P1190" s="22">
        <v>0</v>
      </c>
      <c r="V1190" s="121">
        <v>0</v>
      </c>
      <c r="AM1190">
        <v>19</v>
      </c>
      <c r="AN1190" t="s">
        <v>572</v>
      </c>
      <c r="AQ1190" s="22">
        <v>0</v>
      </c>
      <c r="AR1190" s="22">
        <v>0</v>
      </c>
      <c r="AS1190" s="22">
        <v>0</v>
      </c>
      <c r="AT1190" s="22">
        <v>0</v>
      </c>
      <c r="AU1190" s="22">
        <v>0</v>
      </c>
      <c r="AV1190" s="22">
        <v>0</v>
      </c>
      <c r="AW1190" s="22">
        <v>0</v>
      </c>
      <c r="AX1190" s="22">
        <v>0</v>
      </c>
      <c r="AY1190" s="22">
        <v>0</v>
      </c>
      <c r="BE1190" t="s">
        <v>572</v>
      </c>
      <c r="BG1190" s="22">
        <v>0</v>
      </c>
      <c r="BH1190" s="22">
        <v>0</v>
      </c>
      <c r="BI1190" s="22">
        <v>0</v>
      </c>
      <c r="BJ1190" s="22">
        <v>0</v>
      </c>
      <c r="BK1190" s="22">
        <v>0</v>
      </c>
      <c r="BL1190" s="22">
        <v>0</v>
      </c>
      <c r="BM1190" s="22">
        <v>0</v>
      </c>
      <c r="BN1190" s="22">
        <v>0</v>
      </c>
      <c r="BO1190" s="22">
        <v>0</v>
      </c>
      <c r="BP1190" s="22">
        <v>0</v>
      </c>
    </row>
    <row r="1191" spans="1:68" x14ac:dyDescent="0.35">
      <c r="A1191" s="96">
        <v>20</v>
      </c>
      <c r="B1191" s="96">
        <v>2</v>
      </c>
      <c r="C1191" s="96" t="s">
        <v>585</v>
      </c>
      <c r="E1191" s="79" t="s">
        <v>572</v>
      </c>
      <c r="F1191" s="85">
        <v>0</v>
      </c>
      <c r="G1191" s="20">
        <v>0</v>
      </c>
      <c r="H1191" s="22">
        <v>0</v>
      </c>
      <c r="I1191" s="22">
        <v>0</v>
      </c>
      <c r="J1191" s="22">
        <v>0</v>
      </c>
      <c r="K1191" s="22">
        <v>0</v>
      </c>
      <c r="L1191" s="22">
        <v>0</v>
      </c>
      <c r="M1191" s="22">
        <v>0</v>
      </c>
      <c r="N1191" s="22">
        <v>0</v>
      </c>
      <c r="O1191" s="22">
        <v>0</v>
      </c>
      <c r="P1191" s="22">
        <v>0</v>
      </c>
      <c r="V1191" s="121">
        <v>0</v>
      </c>
      <c r="AM1191">
        <v>20</v>
      </c>
      <c r="AN1191" t="s">
        <v>572</v>
      </c>
      <c r="AQ1191" s="22">
        <v>0</v>
      </c>
      <c r="AR1191" s="22">
        <v>0</v>
      </c>
      <c r="AS1191" s="22">
        <v>0</v>
      </c>
      <c r="AT1191" s="22">
        <v>0</v>
      </c>
      <c r="AU1191" s="22">
        <v>0</v>
      </c>
      <c r="AV1191" s="22">
        <v>0</v>
      </c>
      <c r="AW1191" s="22">
        <v>0</v>
      </c>
      <c r="AX1191" s="22">
        <v>0</v>
      </c>
      <c r="AY1191" s="22">
        <v>0</v>
      </c>
      <c r="BE1191" t="s">
        <v>572</v>
      </c>
      <c r="BG1191" s="22">
        <v>0</v>
      </c>
      <c r="BH1191" s="22">
        <v>0</v>
      </c>
      <c r="BI1191" s="22">
        <v>0</v>
      </c>
      <c r="BJ1191" s="22">
        <v>0</v>
      </c>
      <c r="BK1191" s="22">
        <v>0</v>
      </c>
      <c r="BL1191" s="22">
        <v>0</v>
      </c>
      <c r="BM1191" s="22">
        <v>0</v>
      </c>
      <c r="BN1191" s="22">
        <v>0</v>
      </c>
      <c r="BO1191" s="22">
        <v>0</v>
      </c>
      <c r="BP1191" s="22">
        <v>0</v>
      </c>
    </row>
    <row r="1192" spans="1:68" x14ac:dyDescent="0.35">
      <c r="A1192" s="96">
        <v>21</v>
      </c>
      <c r="B1192" s="96">
        <v>2</v>
      </c>
      <c r="C1192" s="96" t="s">
        <v>234</v>
      </c>
      <c r="E1192" s="79" t="s">
        <v>572</v>
      </c>
      <c r="F1192" s="85">
        <v>0</v>
      </c>
      <c r="G1192" s="20">
        <v>0</v>
      </c>
      <c r="H1192" s="22">
        <v>0</v>
      </c>
      <c r="I1192" s="22">
        <v>0</v>
      </c>
      <c r="J1192" s="22">
        <v>0</v>
      </c>
      <c r="K1192" s="22">
        <v>0</v>
      </c>
      <c r="L1192" s="22">
        <v>0</v>
      </c>
      <c r="M1192" s="22">
        <v>0</v>
      </c>
      <c r="N1192" s="22">
        <v>0</v>
      </c>
      <c r="O1192" s="22">
        <v>0</v>
      </c>
      <c r="P1192" s="22">
        <v>0</v>
      </c>
      <c r="V1192" s="121">
        <v>0</v>
      </c>
      <c r="AM1192">
        <v>21</v>
      </c>
      <c r="AN1192" t="s">
        <v>572</v>
      </c>
      <c r="AQ1192" s="22">
        <v>0</v>
      </c>
      <c r="AR1192" s="22">
        <v>0</v>
      </c>
      <c r="AS1192" s="22">
        <v>0</v>
      </c>
      <c r="AT1192" s="22">
        <v>0</v>
      </c>
      <c r="AU1192" s="22">
        <v>0</v>
      </c>
      <c r="AV1192" s="22">
        <v>0</v>
      </c>
      <c r="AW1192" s="22">
        <v>0</v>
      </c>
      <c r="AX1192" s="22">
        <v>0</v>
      </c>
      <c r="AY1192" s="22">
        <v>0</v>
      </c>
      <c r="BE1192" t="s">
        <v>572</v>
      </c>
      <c r="BG1192" s="22">
        <v>0</v>
      </c>
      <c r="BH1192" s="22">
        <v>0</v>
      </c>
      <c r="BI1192" s="22">
        <v>0</v>
      </c>
      <c r="BJ1192" s="22">
        <v>0</v>
      </c>
      <c r="BK1192" s="22">
        <v>0</v>
      </c>
      <c r="BL1192" s="22">
        <v>0</v>
      </c>
      <c r="BM1192" s="22">
        <v>0</v>
      </c>
      <c r="BN1192" s="22">
        <v>0</v>
      </c>
      <c r="BO1192" s="22">
        <v>0</v>
      </c>
      <c r="BP1192" s="22">
        <v>0</v>
      </c>
    </row>
    <row r="1193" spans="1:68" x14ac:dyDescent="0.35">
      <c r="A1193" s="96">
        <v>22</v>
      </c>
      <c r="B1193" s="96">
        <v>2</v>
      </c>
      <c r="C1193" s="96" t="s">
        <v>529</v>
      </c>
      <c r="E1193" s="79" t="s">
        <v>572</v>
      </c>
      <c r="F1193" s="85">
        <v>0</v>
      </c>
      <c r="G1193" s="20">
        <v>0</v>
      </c>
      <c r="H1193" s="22">
        <v>0</v>
      </c>
      <c r="I1193" s="22">
        <v>0</v>
      </c>
      <c r="J1193" s="22">
        <v>0</v>
      </c>
      <c r="K1193" s="22">
        <v>0</v>
      </c>
      <c r="L1193" s="22">
        <v>0</v>
      </c>
      <c r="M1193" s="22">
        <v>0</v>
      </c>
      <c r="N1193" s="22">
        <v>0</v>
      </c>
      <c r="O1193" s="22">
        <v>0</v>
      </c>
      <c r="P1193" s="22">
        <v>0</v>
      </c>
      <c r="V1193" s="121">
        <v>0</v>
      </c>
      <c r="AM1193">
        <v>22</v>
      </c>
      <c r="AN1193" t="s">
        <v>572</v>
      </c>
      <c r="AQ1193" s="22">
        <v>0</v>
      </c>
      <c r="AR1193" s="22">
        <v>0</v>
      </c>
      <c r="AS1193" s="22">
        <v>0</v>
      </c>
      <c r="AT1193" s="22">
        <v>0</v>
      </c>
      <c r="AU1193" s="22">
        <v>0</v>
      </c>
      <c r="AV1193" s="22">
        <v>0</v>
      </c>
      <c r="AW1193" s="22">
        <v>0</v>
      </c>
      <c r="AX1193" s="22">
        <v>0</v>
      </c>
      <c r="AY1193" s="22">
        <v>0</v>
      </c>
      <c r="BE1193" t="s">
        <v>572</v>
      </c>
      <c r="BG1193" s="22">
        <v>0</v>
      </c>
      <c r="BH1193" s="22">
        <v>0</v>
      </c>
      <c r="BI1193" s="22">
        <v>0</v>
      </c>
      <c r="BJ1193" s="22">
        <v>0</v>
      </c>
      <c r="BK1193" s="22">
        <v>0</v>
      </c>
      <c r="BL1193" s="22">
        <v>0</v>
      </c>
      <c r="BM1193" s="22">
        <v>0</v>
      </c>
      <c r="BN1193" s="22">
        <v>0</v>
      </c>
      <c r="BO1193" s="22">
        <v>0</v>
      </c>
      <c r="BP1193" s="22">
        <v>0</v>
      </c>
    </row>
    <row r="1194" spans="1:68" x14ac:dyDescent="0.35">
      <c r="A1194" s="96">
        <v>23</v>
      </c>
      <c r="B1194" s="96">
        <v>2</v>
      </c>
      <c r="C1194" s="96" t="s">
        <v>234</v>
      </c>
      <c r="E1194" s="79" t="s">
        <v>572</v>
      </c>
      <c r="F1194" s="85">
        <v>0</v>
      </c>
      <c r="G1194" s="20">
        <v>0</v>
      </c>
      <c r="H1194" s="22">
        <v>0</v>
      </c>
      <c r="I1194" s="22">
        <v>0</v>
      </c>
      <c r="J1194" s="22">
        <v>0</v>
      </c>
      <c r="K1194" s="22">
        <v>0</v>
      </c>
      <c r="L1194" s="22">
        <v>0</v>
      </c>
      <c r="M1194" s="22">
        <v>0</v>
      </c>
      <c r="N1194" s="22">
        <v>0</v>
      </c>
      <c r="O1194" s="22">
        <v>0</v>
      </c>
      <c r="P1194" s="22">
        <v>0</v>
      </c>
      <c r="V1194" s="121">
        <v>0</v>
      </c>
      <c r="AM1194">
        <v>23</v>
      </c>
      <c r="AN1194" t="s">
        <v>572</v>
      </c>
      <c r="AQ1194" s="22">
        <v>0</v>
      </c>
      <c r="AR1194" s="22">
        <v>0</v>
      </c>
      <c r="AS1194" s="22">
        <v>0</v>
      </c>
      <c r="AT1194" s="22">
        <v>0</v>
      </c>
      <c r="AU1194" s="22">
        <v>0</v>
      </c>
      <c r="AV1194" s="22">
        <v>0</v>
      </c>
      <c r="AW1194" s="22">
        <v>0</v>
      </c>
      <c r="AX1194" s="22">
        <v>0</v>
      </c>
      <c r="AY1194" s="22">
        <v>0</v>
      </c>
      <c r="BE1194" t="s">
        <v>572</v>
      </c>
      <c r="BG1194" s="22">
        <v>0</v>
      </c>
      <c r="BH1194" s="22">
        <v>0</v>
      </c>
      <c r="BI1194" s="22">
        <v>0</v>
      </c>
      <c r="BJ1194" s="22">
        <v>0</v>
      </c>
      <c r="BK1194" s="22">
        <v>0</v>
      </c>
      <c r="BL1194" s="22">
        <v>0</v>
      </c>
      <c r="BM1194" s="22">
        <v>0</v>
      </c>
      <c r="BN1194" s="22">
        <v>0</v>
      </c>
      <c r="BO1194" s="22">
        <v>0</v>
      </c>
      <c r="BP1194" s="22">
        <v>0</v>
      </c>
    </row>
    <row r="1195" spans="1:68" x14ac:dyDescent="0.35">
      <c r="A1195" s="96">
        <v>24</v>
      </c>
      <c r="B1195" s="96">
        <v>2</v>
      </c>
      <c r="C1195" s="96" t="s">
        <v>234</v>
      </c>
      <c r="E1195" s="79" t="s">
        <v>572</v>
      </c>
      <c r="F1195" s="85">
        <v>0</v>
      </c>
      <c r="G1195" s="20">
        <v>0</v>
      </c>
      <c r="H1195" s="22">
        <v>0</v>
      </c>
      <c r="I1195" s="22">
        <v>0</v>
      </c>
      <c r="J1195" s="22">
        <v>0</v>
      </c>
      <c r="K1195" s="22">
        <v>0</v>
      </c>
      <c r="L1195" s="22">
        <v>0</v>
      </c>
      <c r="M1195" s="22">
        <v>0</v>
      </c>
      <c r="N1195" s="22">
        <v>0</v>
      </c>
      <c r="O1195" s="22">
        <v>0</v>
      </c>
      <c r="P1195" s="22">
        <v>0</v>
      </c>
      <c r="V1195" s="121">
        <v>0</v>
      </c>
      <c r="AM1195">
        <v>24</v>
      </c>
      <c r="AN1195" t="s">
        <v>572</v>
      </c>
      <c r="AQ1195" s="22">
        <v>0</v>
      </c>
      <c r="AR1195" s="22">
        <v>0</v>
      </c>
      <c r="AS1195" s="22">
        <v>0</v>
      </c>
      <c r="AT1195" s="22">
        <v>0</v>
      </c>
      <c r="AU1195" s="22">
        <v>0</v>
      </c>
      <c r="AV1195" s="22">
        <v>0</v>
      </c>
      <c r="AW1195" s="22">
        <v>0</v>
      </c>
      <c r="AX1195" s="22">
        <v>0</v>
      </c>
      <c r="AY1195" s="22">
        <v>0</v>
      </c>
      <c r="BE1195" t="s">
        <v>572</v>
      </c>
      <c r="BG1195" s="22">
        <v>0</v>
      </c>
      <c r="BH1195" s="22">
        <v>0</v>
      </c>
      <c r="BI1195" s="22">
        <v>0</v>
      </c>
      <c r="BJ1195" s="22">
        <v>0</v>
      </c>
      <c r="BK1195" s="22">
        <v>0</v>
      </c>
      <c r="BL1195" s="22">
        <v>0</v>
      </c>
      <c r="BM1195" s="22">
        <v>0</v>
      </c>
      <c r="BN1195" s="22">
        <v>0</v>
      </c>
      <c r="BO1195" s="22">
        <v>0</v>
      </c>
      <c r="BP1195" s="22">
        <v>0</v>
      </c>
    </row>
    <row r="1196" spans="1:68" x14ac:dyDescent="0.35">
      <c r="A1196" s="96">
        <v>25</v>
      </c>
      <c r="B1196" s="96">
        <v>2</v>
      </c>
      <c r="C1196" s="96" t="s">
        <v>235</v>
      </c>
      <c r="E1196" s="79" t="s">
        <v>572</v>
      </c>
      <c r="F1196" s="85">
        <v>0</v>
      </c>
      <c r="G1196" s="20">
        <v>0</v>
      </c>
      <c r="H1196" s="22">
        <v>0</v>
      </c>
      <c r="I1196" s="22">
        <v>0</v>
      </c>
      <c r="J1196" s="22">
        <v>0</v>
      </c>
      <c r="K1196" s="22">
        <v>0</v>
      </c>
      <c r="L1196" s="22">
        <v>0</v>
      </c>
      <c r="M1196" s="22">
        <v>0</v>
      </c>
      <c r="N1196" s="22">
        <v>0</v>
      </c>
      <c r="O1196" s="22">
        <v>0</v>
      </c>
      <c r="P1196" s="22">
        <v>0</v>
      </c>
      <c r="V1196" s="121">
        <v>0</v>
      </c>
      <c r="AM1196">
        <v>25</v>
      </c>
      <c r="AN1196" t="s">
        <v>572</v>
      </c>
      <c r="AQ1196" s="22">
        <v>0</v>
      </c>
      <c r="AR1196" s="22">
        <v>0</v>
      </c>
      <c r="AS1196" s="22">
        <v>0</v>
      </c>
      <c r="AT1196" s="22">
        <v>0</v>
      </c>
      <c r="AU1196" s="22">
        <v>0</v>
      </c>
      <c r="AV1196" s="22">
        <v>0</v>
      </c>
      <c r="AW1196" s="22">
        <v>0</v>
      </c>
      <c r="AX1196" s="22">
        <v>0</v>
      </c>
      <c r="AY1196" s="22">
        <v>0</v>
      </c>
      <c r="BE1196" t="s">
        <v>572</v>
      </c>
      <c r="BG1196" s="22">
        <v>0</v>
      </c>
      <c r="BH1196" s="22">
        <v>0</v>
      </c>
      <c r="BI1196" s="22">
        <v>0</v>
      </c>
      <c r="BJ1196" s="22">
        <v>0</v>
      </c>
      <c r="BK1196" s="22">
        <v>0</v>
      </c>
      <c r="BL1196" s="22">
        <v>0</v>
      </c>
      <c r="BM1196" s="22">
        <v>0</v>
      </c>
      <c r="BN1196" s="22">
        <v>0</v>
      </c>
      <c r="BO1196" s="22">
        <v>0</v>
      </c>
      <c r="BP1196" s="22">
        <v>0</v>
      </c>
    </row>
    <row r="1197" spans="1:68" x14ac:dyDescent="0.35">
      <c r="A1197" s="96">
        <v>26</v>
      </c>
      <c r="B1197" s="96">
        <v>2</v>
      </c>
      <c r="C1197" s="96" t="s">
        <v>235</v>
      </c>
      <c r="E1197" s="79" t="s">
        <v>572</v>
      </c>
      <c r="F1197" s="85">
        <v>0</v>
      </c>
      <c r="G1197" s="20">
        <v>0</v>
      </c>
      <c r="H1197" s="22">
        <v>0</v>
      </c>
      <c r="I1197" s="22">
        <v>0</v>
      </c>
      <c r="J1197" s="22">
        <v>0</v>
      </c>
      <c r="K1197" s="22">
        <v>0</v>
      </c>
      <c r="L1197" s="22">
        <v>0</v>
      </c>
      <c r="M1197" s="22">
        <v>0</v>
      </c>
      <c r="N1197" s="22">
        <v>0</v>
      </c>
      <c r="O1197" s="22">
        <v>0</v>
      </c>
      <c r="P1197" s="22">
        <v>0</v>
      </c>
      <c r="V1197" s="121">
        <v>0</v>
      </c>
      <c r="AM1197">
        <v>26</v>
      </c>
      <c r="AN1197" t="s">
        <v>572</v>
      </c>
      <c r="AQ1197" s="22">
        <v>0</v>
      </c>
      <c r="AR1197" s="22">
        <v>0</v>
      </c>
      <c r="AS1197" s="22">
        <v>0</v>
      </c>
      <c r="AT1197" s="22">
        <v>0</v>
      </c>
      <c r="AU1197" s="22">
        <v>0</v>
      </c>
      <c r="AV1197" s="22">
        <v>0</v>
      </c>
      <c r="AW1197" s="22">
        <v>0</v>
      </c>
      <c r="AX1197" s="22">
        <v>0</v>
      </c>
      <c r="AY1197" s="22">
        <v>0</v>
      </c>
      <c r="BE1197" t="s">
        <v>572</v>
      </c>
      <c r="BG1197" s="22">
        <v>0</v>
      </c>
      <c r="BH1197" s="22">
        <v>0</v>
      </c>
      <c r="BI1197" s="22">
        <v>0</v>
      </c>
      <c r="BJ1197" s="22">
        <v>0</v>
      </c>
      <c r="BK1197" s="22">
        <v>0</v>
      </c>
      <c r="BL1197" s="22">
        <v>0</v>
      </c>
      <c r="BM1197" s="22">
        <v>0</v>
      </c>
      <c r="BN1197" s="22">
        <v>0</v>
      </c>
      <c r="BO1197" s="22">
        <v>0</v>
      </c>
      <c r="BP1197" s="22">
        <v>0</v>
      </c>
    </row>
    <row r="1198" spans="1:68" x14ac:dyDescent="0.35">
      <c r="A1198" s="96">
        <v>27</v>
      </c>
      <c r="B1198" s="96">
        <v>2</v>
      </c>
      <c r="C1198" s="96" t="s">
        <v>251</v>
      </c>
      <c r="E1198" s="79" t="s">
        <v>572</v>
      </c>
      <c r="F1198" s="85">
        <v>0</v>
      </c>
      <c r="G1198" s="20">
        <v>0</v>
      </c>
      <c r="H1198" s="22">
        <v>0</v>
      </c>
      <c r="I1198" s="22">
        <v>0</v>
      </c>
      <c r="J1198" s="22">
        <v>0</v>
      </c>
      <c r="K1198" s="22">
        <v>0</v>
      </c>
      <c r="L1198" s="22">
        <v>0</v>
      </c>
      <c r="M1198" s="22">
        <v>0</v>
      </c>
      <c r="N1198" s="22">
        <v>0</v>
      </c>
      <c r="O1198" s="22">
        <v>0</v>
      </c>
      <c r="P1198" s="22">
        <v>0</v>
      </c>
      <c r="V1198" s="121">
        <v>0</v>
      </c>
      <c r="AM1198">
        <v>27</v>
      </c>
      <c r="AN1198" t="s">
        <v>572</v>
      </c>
      <c r="AQ1198" s="22">
        <v>0</v>
      </c>
      <c r="AR1198" s="22">
        <v>0</v>
      </c>
      <c r="AS1198" s="22">
        <v>0</v>
      </c>
      <c r="AT1198" s="22">
        <v>0</v>
      </c>
      <c r="AU1198" s="22">
        <v>0</v>
      </c>
      <c r="AV1198" s="22">
        <v>0</v>
      </c>
      <c r="AW1198" s="22">
        <v>0</v>
      </c>
      <c r="AX1198" s="22">
        <v>0</v>
      </c>
      <c r="AY1198" s="22">
        <v>0</v>
      </c>
      <c r="BE1198" t="s">
        <v>572</v>
      </c>
      <c r="BG1198" s="22">
        <v>0</v>
      </c>
      <c r="BH1198" s="22">
        <v>0</v>
      </c>
      <c r="BI1198" s="22">
        <v>0</v>
      </c>
      <c r="BJ1198" s="22">
        <v>0</v>
      </c>
      <c r="BK1198" s="22">
        <v>0</v>
      </c>
      <c r="BL1198" s="22">
        <v>0</v>
      </c>
      <c r="BM1198" s="22">
        <v>0</v>
      </c>
      <c r="BN1198" s="22">
        <v>0</v>
      </c>
      <c r="BO1198" s="22">
        <v>0</v>
      </c>
      <c r="BP1198" s="22">
        <v>0</v>
      </c>
    </row>
    <row r="1199" spans="1:68" x14ac:dyDescent="0.35">
      <c r="A1199" s="96">
        <v>28</v>
      </c>
      <c r="B1199" s="96">
        <v>2</v>
      </c>
      <c r="C1199" s="96" t="s">
        <v>234</v>
      </c>
      <c r="E1199" s="79" t="s">
        <v>572</v>
      </c>
      <c r="F1199" s="85">
        <v>0</v>
      </c>
      <c r="G1199" s="20">
        <v>0</v>
      </c>
      <c r="H1199" s="22">
        <v>0</v>
      </c>
      <c r="I1199" s="22">
        <v>0</v>
      </c>
      <c r="J1199" s="22">
        <v>0</v>
      </c>
      <c r="K1199" s="22">
        <v>0</v>
      </c>
      <c r="L1199" s="22">
        <v>0</v>
      </c>
      <c r="M1199" s="22">
        <v>0</v>
      </c>
      <c r="N1199" s="22">
        <v>0</v>
      </c>
      <c r="O1199" s="22">
        <v>0</v>
      </c>
      <c r="P1199" s="22">
        <v>0</v>
      </c>
      <c r="V1199" s="121">
        <v>0</v>
      </c>
      <c r="AM1199">
        <v>28</v>
      </c>
      <c r="AN1199" t="s">
        <v>572</v>
      </c>
      <c r="AQ1199" s="22">
        <v>0</v>
      </c>
      <c r="AR1199" s="22">
        <v>0</v>
      </c>
      <c r="AS1199" s="22">
        <v>0</v>
      </c>
      <c r="AT1199" s="22">
        <v>0</v>
      </c>
      <c r="AU1199" s="22">
        <v>0</v>
      </c>
      <c r="AV1199" s="22">
        <v>0</v>
      </c>
      <c r="AW1199" s="22">
        <v>0</v>
      </c>
      <c r="AX1199" s="22">
        <v>0</v>
      </c>
      <c r="AY1199" s="22">
        <v>0</v>
      </c>
      <c r="BE1199" t="s">
        <v>572</v>
      </c>
      <c r="BG1199" s="22">
        <v>0</v>
      </c>
      <c r="BH1199" s="22">
        <v>0</v>
      </c>
      <c r="BI1199" s="22">
        <v>0</v>
      </c>
      <c r="BJ1199" s="22">
        <v>0</v>
      </c>
      <c r="BK1199" s="22">
        <v>0</v>
      </c>
      <c r="BL1199" s="22">
        <v>0</v>
      </c>
      <c r="BM1199" s="22">
        <v>0</v>
      </c>
      <c r="BN1199" s="22">
        <v>0</v>
      </c>
      <c r="BO1199" s="22">
        <v>0</v>
      </c>
      <c r="BP1199" s="22">
        <v>0</v>
      </c>
    </row>
    <row r="1200" spans="1:68" x14ac:dyDescent="0.35">
      <c r="A1200" s="96">
        <v>29</v>
      </c>
      <c r="B1200" s="96">
        <v>2</v>
      </c>
      <c r="C1200" s="96" t="s">
        <v>251</v>
      </c>
      <c r="E1200" s="79" t="s">
        <v>572</v>
      </c>
      <c r="F1200" s="85">
        <v>0</v>
      </c>
      <c r="G1200" s="20">
        <v>0</v>
      </c>
      <c r="H1200" s="22">
        <v>0</v>
      </c>
      <c r="I1200" s="22">
        <v>0</v>
      </c>
      <c r="J1200" s="22">
        <v>0</v>
      </c>
      <c r="K1200" s="22">
        <v>0</v>
      </c>
      <c r="L1200" s="22">
        <v>0</v>
      </c>
      <c r="M1200" s="22">
        <v>0</v>
      </c>
      <c r="N1200" s="22">
        <v>0</v>
      </c>
      <c r="O1200" s="22">
        <v>0</v>
      </c>
      <c r="P1200" s="22">
        <v>0</v>
      </c>
      <c r="V1200" s="121">
        <v>0</v>
      </c>
      <c r="AM1200">
        <v>29</v>
      </c>
      <c r="AN1200" t="s">
        <v>572</v>
      </c>
      <c r="AQ1200" s="22">
        <v>0</v>
      </c>
      <c r="AR1200" s="22">
        <v>0</v>
      </c>
      <c r="AS1200" s="22">
        <v>0</v>
      </c>
      <c r="AT1200" s="22">
        <v>0</v>
      </c>
      <c r="AU1200" s="22">
        <v>0</v>
      </c>
      <c r="AV1200" s="22">
        <v>0</v>
      </c>
      <c r="AW1200" s="22">
        <v>0</v>
      </c>
      <c r="AX1200" s="22">
        <v>0</v>
      </c>
      <c r="AY1200" s="22">
        <v>0</v>
      </c>
      <c r="BE1200" t="s">
        <v>572</v>
      </c>
      <c r="BG1200" s="22">
        <v>0</v>
      </c>
      <c r="BH1200" s="22">
        <v>0</v>
      </c>
      <c r="BI1200" s="22">
        <v>0</v>
      </c>
      <c r="BJ1200" s="22">
        <v>0</v>
      </c>
      <c r="BK1200" s="22">
        <v>0</v>
      </c>
      <c r="BL1200" s="22">
        <v>0</v>
      </c>
      <c r="BM1200" s="22">
        <v>0</v>
      </c>
      <c r="BN1200" s="22">
        <v>0</v>
      </c>
      <c r="BO1200" s="22">
        <v>0</v>
      </c>
      <c r="BP1200" s="22">
        <v>0</v>
      </c>
    </row>
    <row r="1201" spans="1:68" x14ac:dyDescent="0.35">
      <c r="A1201" s="96">
        <v>30</v>
      </c>
      <c r="B1201" s="96">
        <v>2</v>
      </c>
      <c r="C1201" s="96" t="s">
        <v>234</v>
      </c>
      <c r="E1201" s="79" t="s">
        <v>572</v>
      </c>
      <c r="F1201" s="85">
        <v>0</v>
      </c>
      <c r="G1201" s="20">
        <v>0</v>
      </c>
      <c r="H1201" s="22">
        <v>0</v>
      </c>
      <c r="I1201" s="22">
        <v>0</v>
      </c>
      <c r="J1201" s="22">
        <v>0</v>
      </c>
      <c r="K1201" s="22">
        <v>0</v>
      </c>
      <c r="L1201" s="22">
        <v>0</v>
      </c>
      <c r="M1201" s="22">
        <v>0</v>
      </c>
      <c r="N1201" s="22">
        <v>0</v>
      </c>
      <c r="O1201" s="22">
        <v>0</v>
      </c>
      <c r="P1201" s="22">
        <v>0</v>
      </c>
      <c r="V1201" s="121">
        <v>0</v>
      </c>
      <c r="AM1201">
        <v>30</v>
      </c>
      <c r="AN1201" t="s">
        <v>572</v>
      </c>
      <c r="AQ1201" s="22">
        <v>0</v>
      </c>
      <c r="AR1201" s="22">
        <v>0</v>
      </c>
      <c r="AS1201" s="22">
        <v>0</v>
      </c>
      <c r="AT1201" s="22">
        <v>0</v>
      </c>
      <c r="AU1201" s="22">
        <v>0</v>
      </c>
      <c r="AV1201" s="22">
        <v>0</v>
      </c>
      <c r="AW1201" s="22">
        <v>0</v>
      </c>
      <c r="AX1201" s="22">
        <v>0</v>
      </c>
      <c r="AY1201" s="22">
        <v>0</v>
      </c>
      <c r="BE1201" t="s">
        <v>572</v>
      </c>
      <c r="BG1201" s="22">
        <v>0</v>
      </c>
      <c r="BH1201" s="22">
        <v>0</v>
      </c>
      <c r="BI1201" s="22">
        <v>0</v>
      </c>
      <c r="BJ1201" s="22">
        <v>0</v>
      </c>
      <c r="BK1201" s="22">
        <v>0</v>
      </c>
      <c r="BL1201" s="22">
        <v>0</v>
      </c>
      <c r="BM1201" s="22">
        <v>0</v>
      </c>
      <c r="BN1201" s="22">
        <v>0</v>
      </c>
      <c r="BO1201" s="22">
        <v>0</v>
      </c>
      <c r="BP1201" s="22">
        <v>0</v>
      </c>
    </row>
    <row r="1202" spans="1:68" x14ac:dyDescent="0.35">
      <c r="A1202" s="96">
        <v>31</v>
      </c>
      <c r="B1202" s="96">
        <v>3</v>
      </c>
      <c r="C1202" s="96" t="s">
        <v>585</v>
      </c>
      <c r="E1202" s="79" t="s">
        <v>572</v>
      </c>
      <c r="F1202" s="85">
        <v>0</v>
      </c>
      <c r="G1202" s="20">
        <v>0</v>
      </c>
      <c r="H1202" s="22">
        <v>0</v>
      </c>
      <c r="I1202" s="22">
        <v>0</v>
      </c>
      <c r="J1202" s="22">
        <v>0</v>
      </c>
      <c r="K1202" s="22">
        <v>0</v>
      </c>
      <c r="L1202" s="22">
        <v>0</v>
      </c>
      <c r="M1202" s="22">
        <v>0</v>
      </c>
      <c r="N1202" s="22">
        <v>0</v>
      </c>
      <c r="O1202" s="22">
        <v>0</v>
      </c>
      <c r="P1202" s="22">
        <v>0</v>
      </c>
      <c r="V1202" s="121">
        <v>0</v>
      </c>
      <c r="AM1202">
        <v>31</v>
      </c>
      <c r="AN1202" t="s">
        <v>572</v>
      </c>
      <c r="AQ1202" s="22">
        <v>0</v>
      </c>
      <c r="AR1202" s="22">
        <v>0</v>
      </c>
      <c r="AS1202" s="22">
        <v>0</v>
      </c>
      <c r="AT1202" s="22">
        <v>0</v>
      </c>
      <c r="AU1202" s="22">
        <v>0</v>
      </c>
      <c r="AV1202" s="22">
        <v>0</v>
      </c>
      <c r="AW1202" s="22">
        <v>0</v>
      </c>
      <c r="AX1202" s="22">
        <v>0</v>
      </c>
      <c r="AY1202" s="22">
        <v>0</v>
      </c>
      <c r="BE1202" t="s">
        <v>572</v>
      </c>
      <c r="BG1202" s="22">
        <v>0</v>
      </c>
      <c r="BH1202" s="22">
        <v>0</v>
      </c>
      <c r="BI1202" s="22">
        <v>0</v>
      </c>
      <c r="BJ1202" s="22">
        <v>0</v>
      </c>
      <c r="BK1202" s="22">
        <v>0</v>
      </c>
      <c r="BL1202" s="22">
        <v>0</v>
      </c>
      <c r="BM1202" s="22">
        <v>0</v>
      </c>
      <c r="BN1202" s="22">
        <v>0</v>
      </c>
      <c r="BO1202" s="22">
        <v>0</v>
      </c>
      <c r="BP1202" s="22">
        <v>0</v>
      </c>
    </row>
    <row r="1203" spans="1:68" x14ac:dyDescent="0.35">
      <c r="A1203" s="96">
        <v>32</v>
      </c>
      <c r="B1203" s="96">
        <v>3</v>
      </c>
      <c r="C1203" s="96" t="s">
        <v>585</v>
      </c>
      <c r="E1203" s="79" t="s">
        <v>572</v>
      </c>
      <c r="F1203" s="85">
        <v>0</v>
      </c>
      <c r="G1203" s="20">
        <v>0</v>
      </c>
      <c r="H1203" s="22">
        <v>0</v>
      </c>
      <c r="I1203" s="22">
        <v>0</v>
      </c>
      <c r="J1203" s="22">
        <v>0</v>
      </c>
      <c r="K1203" s="22">
        <v>0</v>
      </c>
      <c r="L1203" s="22">
        <v>0</v>
      </c>
      <c r="M1203" s="22">
        <v>0</v>
      </c>
      <c r="N1203" s="22">
        <v>0</v>
      </c>
      <c r="O1203" s="22">
        <v>0</v>
      </c>
      <c r="P1203" s="22">
        <v>0</v>
      </c>
      <c r="V1203" s="121">
        <v>0</v>
      </c>
      <c r="AM1203">
        <v>32</v>
      </c>
      <c r="AN1203" t="s">
        <v>572</v>
      </c>
      <c r="AQ1203" s="22">
        <v>0</v>
      </c>
      <c r="AR1203" s="22">
        <v>0</v>
      </c>
      <c r="AS1203" s="22">
        <v>0</v>
      </c>
      <c r="AT1203" s="22">
        <v>0</v>
      </c>
      <c r="AU1203" s="22">
        <v>0</v>
      </c>
      <c r="AV1203" s="22">
        <v>0</v>
      </c>
      <c r="AW1203" s="22">
        <v>0</v>
      </c>
      <c r="AX1203" s="22">
        <v>0</v>
      </c>
      <c r="AY1203" s="22">
        <v>0</v>
      </c>
      <c r="BE1203" t="s">
        <v>572</v>
      </c>
      <c r="BG1203" s="22">
        <v>0</v>
      </c>
      <c r="BH1203" s="22">
        <v>0</v>
      </c>
      <c r="BI1203" s="22">
        <v>0</v>
      </c>
      <c r="BJ1203" s="22">
        <v>0</v>
      </c>
      <c r="BK1203" s="22">
        <v>0</v>
      </c>
      <c r="BL1203" s="22">
        <v>0</v>
      </c>
      <c r="BM1203" s="22">
        <v>0</v>
      </c>
      <c r="BN1203" s="22">
        <v>0</v>
      </c>
      <c r="BO1203" s="22">
        <v>0</v>
      </c>
      <c r="BP1203" s="22">
        <v>0</v>
      </c>
    </row>
    <row r="1204" spans="1:68" x14ac:dyDescent="0.35">
      <c r="A1204" s="96">
        <v>33</v>
      </c>
      <c r="B1204" s="96">
        <v>3</v>
      </c>
      <c r="C1204" s="96" t="s">
        <v>584</v>
      </c>
      <c r="E1204" s="79" t="s">
        <v>572</v>
      </c>
      <c r="F1204" s="85">
        <v>0.03</v>
      </c>
      <c r="G1204" s="20">
        <v>0</v>
      </c>
      <c r="H1204" s="22">
        <v>0</v>
      </c>
      <c r="I1204" s="22">
        <v>0</v>
      </c>
      <c r="J1204" s="22">
        <v>240</v>
      </c>
      <c r="K1204" s="22">
        <v>240</v>
      </c>
      <c r="L1204" s="22">
        <v>240</v>
      </c>
      <c r="M1204" s="22">
        <v>240</v>
      </c>
      <c r="N1204" s="22">
        <v>240</v>
      </c>
      <c r="O1204" s="22">
        <v>240</v>
      </c>
      <c r="P1204" s="22">
        <v>240</v>
      </c>
      <c r="V1204" s="121">
        <v>0</v>
      </c>
      <c r="AM1204">
        <v>33</v>
      </c>
      <c r="AN1204" t="s">
        <v>572</v>
      </c>
      <c r="AQ1204" s="22">
        <v>0</v>
      </c>
      <c r="AR1204" s="22">
        <v>0</v>
      </c>
      <c r="AS1204" s="22">
        <v>240</v>
      </c>
      <c r="AT1204" s="22">
        <v>240</v>
      </c>
      <c r="AU1204" s="22">
        <v>240</v>
      </c>
      <c r="AV1204" s="22">
        <v>240</v>
      </c>
      <c r="AW1204" s="22">
        <v>240</v>
      </c>
      <c r="AX1204" s="22">
        <v>240</v>
      </c>
      <c r="AY1204" s="22">
        <v>240</v>
      </c>
      <c r="BE1204" t="s">
        <v>572</v>
      </c>
      <c r="BG1204" s="22">
        <v>0</v>
      </c>
      <c r="BH1204" s="22">
        <v>0</v>
      </c>
      <c r="BI1204" s="22">
        <v>0</v>
      </c>
      <c r="BJ1204" s="22">
        <v>240</v>
      </c>
      <c r="BK1204" s="22">
        <v>240</v>
      </c>
      <c r="BL1204" s="22">
        <v>240</v>
      </c>
      <c r="BM1204" s="22">
        <v>240</v>
      </c>
      <c r="BN1204" s="22">
        <v>240</v>
      </c>
      <c r="BO1204" s="22">
        <v>240</v>
      </c>
      <c r="BP1204" s="22">
        <v>240</v>
      </c>
    </row>
    <row r="1205" spans="1:68" x14ac:dyDescent="0.35">
      <c r="A1205" s="96">
        <v>34</v>
      </c>
      <c r="B1205" s="96">
        <v>3</v>
      </c>
      <c r="C1205" s="96" t="s">
        <v>585</v>
      </c>
      <c r="E1205" s="79" t="s">
        <v>572</v>
      </c>
      <c r="F1205" s="85">
        <v>0</v>
      </c>
      <c r="G1205" s="20">
        <v>0</v>
      </c>
      <c r="H1205" s="22">
        <v>0</v>
      </c>
      <c r="I1205" s="22">
        <v>0</v>
      </c>
      <c r="J1205" s="22">
        <v>0</v>
      </c>
      <c r="K1205" s="22">
        <v>0</v>
      </c>
      <c r="L1205" s="22">
        <v>0</v>
      </c>
      <c r="M1205" s="22">
        <v>0</v>
      </c>
      <c r="N1205" s="22">
        <v>0</v>
      </c>
      <c r="O1205" s="22">
        <v>0</v>
      </c>
      <c r="P1205" s="22">
        <v>0</v>
      </c>
      <c r="V1205" s="121">
        <v>0</v>
      </c>
      <c r="AM1205">
        <v>34</v>
      </c>
      <c r="AN1205" t="s">
        <v>572</v>
      </c>
      <c r="AQ1205" s="22">
        <v>0</v>
      </c>
      <c r="AR1205" s="22">
        <v>0</v>
      </c>
      <c r="AS1205" s="22">
        <v>0</v>
      </c>
      <c r="AT1205" s="22">
        <v>0</v>
      </c>
      <c r="AU1205" s="22">
        <v>0</v>
      </c>
      <c r="AV1205" s="22">
        <v>0</v>
      </c>
      <c r="AW1205" s="22">
        <v>0</v>
      </c>
      <c r="AX1205" s="22">
        <v>0</v>
      </c>
      <c r="AY1205" s="22">
        <v>0</v>
      </c>
      <c r="BE1205" t="s">
        <v>572</v>
      </c>
      <c r="BG1205" s="22">
        <v>0</v>
      </c>
      <c r="BH1205" s="22">
        <v>0</v>
      </c>
      <c r="BI1205" s="22">
        <v>0</v>
      </c>
      <c r="BJ1205" s="22">
        <v>0</v>
      </c>
      <c r="BK1205" s="22">
        <v>0</v>
      </c>
      <c r="BL1205" s="22">
        <v>0</v>
      </c>
      <c r="BM1205" s="22">
        <v>0</v>
      </c>
      <c r="BN1205" s="22">
        <v>0</v>
      </c>
      <c r="BO1205" s="22">
        <v>0</v>
      </c>
      <c r="BP1205" s="22">
        <v>0</v>
      </c>
    </row>
    <row r="1206" spans="1:68" x14ac:dyDescent="0.35">
      <c r="A1206" s="96">
        <v>35</v>
      </c>
      <c r="B1206" s="96">
        <v>3</v>
      </c>
      <c r="C1206" s="96" t="s">
        <v>585</v>
      </c>
      <c r="E1206" s="79" t="s">
        <v>572</v>
      </c>
      <c r="F1206" s="85">
        <v>0</v>
      </c>
      <c r="G1206" s="20">
        <v>0</v>
      </c>
      <c r="H1206" s="22">
        <v>0</v>
      </c>
      <c r="I1206" s="22">
        <v>0</v>
      </c>
      <c r="J1206" s="22">
        <v>0</v>
      </c>
      <c r="K1206" s="22">
        <v>0</v>
      </c>
      <c r="L1206" s="22">
        <v>0</v>
      </c>
      <c r="M1206" s="22">
        <v>0</v>
      </c>
      <c r="N1206" s="22">
        <v>0</v>
      </c>
      <c r="O1206" s="22">
        <v>0</v>
      </c>
      <c r="P1206" s="22">
        <v>0</v>
      </c>
      <c r="V1206" s="121">
        <v>0</v>
      </c>
      <c r="AM1206">
        <v>35</v>
      </c>
      <c r="AN1206" t="s">
        <v>572</v>
      </c>
      <c r="AQ1206" s="22">
        <v>0</v>
      </c>
      <c r="AR1206" s="22">
        <v>0</v>
      </c>
      <c r="AS1206" s="22">
        <v>0</v>
      </c>
      <c r="AT1206" s="22">
        <v>0</v>
      </c>
      <c r="AU1206" s="22">
        <v>0</v>
      </c>
      <c r="AV1206" s="22">
        <v>0</v>
      </c>
      <c r="AW1206" s="22">
        <v>0</v>
      </c>
      <c r="AX1206" s="22">
        <v>0</v>
      </c>
      <c r="AY1206" s="22">
        <v>0</v>
      </c>
      <c r="BE1206" t="s">
        <v>572</v>
      </c>
      <c r="BG1206" s="22">
        <v>0</v>
      </c>
      <c r="BH1206" s="22">
        <v>0</v>
      </c>
      <c r="BI1206" s="22">
        <v>0</v>
      </c>
      <c r="BJ1206" s="22">
        <v>0</v>
      </c>
      <c r="BK1206" s="22">
        <v>0</v>
      </c>
      <c r="BL1206" s="22">
        <v>0</v>
      </c>
      <c r="BM1206" s="22">
        <v>0</v>
      </c>
      <c r="BN1206" s="22">
        <v>0</v>
      </c>
      <c r="BO1206" s="22">
        <v>0</v>
      </c>
      <c r="BP1206" s="22">
        <v>0</v>
      </c>
    </row>
    <row r="1207" spans="1:68" x14ac:dyDescent="0.35">
      <c r="A1207" s="96">
        <v>36</v>
      </c>
      <c r="B1207" s="96">
        <v>3</v>
      </c>
      <c r="C1207" s="96" t="s">
        <v>584</v>
      </c>
      <c r="E1207" s="79" t="s">
        <v>572</v>
      </c>
      <c r="F1207" s="85">
        <v>0</v>
      </c>
      <c r="G1207" s="20">
        <v>0</v>
      </c>
      <c r="H1207" s="22">
        <v>0</v>
      </c>
      <c r="I1207" s="22">
        <v>0</v>
      </c>
      <c r="J1207" s="22">
        <v>0</v>
      </c>
      <c r="K1207" s="22">
        <v>0</v>
      </c>
      <c r="L1207" s="22">
        <v>0</v>
      </c>
      <c r="M1207" s="22">
        <v>0</v>
      </c>
      <c r="N1207" s="22">
        <v>0</v>
      </c>
      <c r="O1207" s="22">
        <v>0</v>
      </c>
      <c r="P1207" s="22">
        <v>0</v>
      </c>
      <c r="V1207" s="121">
        <v>0</v>
      </c>
      <c r="AM1207">
        <v>36</v>
      </c>
      <c r="AN1207" t="s">
        <v>572</v>
      </c>
      <c r="AQ1207" s="22">
        <v>0</v>
      </c>
      <c r="AR1207" s="22">
        <v>0</v>
      </c>
      <c r="AS1207" s="22">
        <v>0</v>
      </c>
      <c r="AT1207" s="22">
        <v>0</v>
      </c>
      <c r="AU1207" s="22">
        <v>0</v>
      </c>
      <c r="AV1207" s="22">
        <v>0</v>
      </c>
      <c r="AW1207" s="22">
        <v>0</v>
      </c>
      <c r="AX1207" s="22">
        <v>0</v>
      </c>
      <c r="AY1207" s="22">
        <v>0</v>
      </c>
      <c r="BE1207" t="s">
        <v>572</v>
      </c>
      <c r="BG1207" s="22">
        <v>0</v>
      </c>
      <c r="BH1207" s="22">
        <v>0</v>
      </c>
      <c r="BI1207" s="22">
        <v>0</v>
      </c>
      <c r="BJ1207" s="22">
        <v>0</v>
      </c>
      <c r="BK1207" s="22">
        <v>0</v>
      </c>
      <c r="BL1207" s="22">
        <v>0</v>
      </c>
      <c r="BM1207" s="22">
        <v>0</v>
      </c>
      <c r="BN1207" s="22">
        <v>0</v>
      </c>
      <c r="BO1207" s="22">
        <v>0</v>
      </c>
      <c r="BP1207" s="22">
        <v>0</v>
      </c>
    </row>
    <row r="1208" spans="1:68" x14ac:dyDescent="0.35">
      <c r="A1208" s="96">
        <v>37</v>
      </c>
      <c r="B1208" s="96">
        <v>3</v>
      </c>
      <c r="C1208" s="96" t="s">
        <v>234</v>
      </c>
      <c r="E1208" s="79" t="s">
        <v>572</v>
      </c>
      <c r="F1208" s="85">
        <v>0</v>
      </c>
      <c r="G1208" s="20">
        <v>0</v>
      </c>
      <c r="H1208" s="22">
        <v>0</v>
      </c>
      <c r="I1208" s="22">
        <v>0</v>
      </c>
      <c r="J1208" s="22">
        <v>0</v>
      </c>
      <c r="K1208" s="22">
        <v>0</v>
      </c>
      <c r="L1208" s="22">
        <v>0</v>
      </c>
      <c r="M1208" s="22">
        <v>0</v>
      </c>
      <c r="N1208" s="22">
        <v>0</v>
      </c>
      <c r="O1208" s="22">
        <v>0</v>
      </c>
      <c r="P1208" s="22">
        <v>0</v>
      </c>
      <c r="V1208" s="121">
        <v>0</v>
      </c>
      <c r="AM1208">
        <v>37</v>
      </c>
      <c r="AN1208" t="s">
        <v>572</v>
      </c>
      <c r="AQ1208" s="22">
        <v>0</v>
      </c>
      <c r="AR1208" s="22">
        <v>0</v>
      </c>
      <c r="AS1208" s="22">
        <v>0</v>
      </c>
      <c r="AT1208" s="22">
        <v>0</v>
      </c>
      <c r="AU1208" s="22">
        <v>0</v>
      </c>
      <c r="AV1208" s="22">
        <v>0</v>
      </c>
      <c r="AW1208" s="22">
        <v>0</v>
      </c>
      <c r="AX1208" s="22">
        <v>0</v>
      </c>
      <c r="AY1208" s="22">
        <v>0</v>
      </c>
      <c r="BE1208" t="s">
        <v>572</v>
      </c>
      <c r="BG1208" s="22">
        <v>0</v>
      </c>
      <c r="BH1208" s="22">
        <v>0</v>
      </c>
      <c r="BI1208" s="22">
        <v>0</v>
      </c>
      <c r="BJ1208" s="22">
        <v>0</v>
      </c>
      <c r="BK1208" s="22">
        <v>0</v>
      </c>
      <c r="BL1208" s="22">
        <v>0</v>
      </c>
      <c r="BM1208" s="22">
        <v>0</v>
      </c>
      <c r="BN1208" s="22">
        <v>0</v>
      </c>
      <c r="BO1208" s="22">
        <v>0</v>
      </c>
      <c r="BP1208" s="22">
        <v>0</v>
      </c>
    </row>
    <row r="1209" spans="1:68" x14ac:dyDescent="0.35">
      <c r="A1209" s="96">
        <v>38</v>
      </c>
      <c r="B1209" s="96">
        <v>3</v>
      </c>
      <c r="C1209" s="96" t="s">
        <v>529</v>
      </c>
      <c r="E1209" s="79" t="s">
        <v>572</v>
      </c>
      <c r="F1209" s="85">
        <v>0</v>
      </c>
      <c r="G1209" s="20">
        <v>0</v>
      </c>
      <c r="H1209" s="22">
        <v>0</v>
      </c>
      <c r="I1209" s="22">
        <v>0</v>
      </c>
      <c r="J1209" s="22">
        <v>0</v>
      </c>
      <c r="K1209" s="22">
        <v>0</v>
      </c>
      <c r="L1209" s="22">
        <v>0</v>
      </c>
      <c r="M1209" s="22">
        <v>0</v>
      </c>
      <c r="N1209" s="22">
        <v>0</v>
      </c>
      <c r="O1209" s="22">
        <v>0</v>
      </c>
      <c r="P1209" s="22">
        <v>0</v>
      </c>
      <c r="V1209" s="121">
        <v>0</v>
      </c>
      <c r="AM1209">
        <v>38</v>
      </c>
      <c r="AN1209" t="s">
        <v>572</v>
      </c>
      <c r="AQ1209" s="22">
        <v>0</v>
      </c>
      <c r="AR1209" s="22">
        <v>0</v>
      </c>
      <c r="AS1209" s="22">
        <v>0</v>
      </c>
      <c r="AT1209" s="22">
        <v>0</v>
      </c>
      <c r="AU1209" s="22">
        <v>0</v>
      </c>
      <c r="AV1209" s="22">
        <v>0</v>
      </c>
      <c r="AW1209" s="22">
        <v>0</v>
      </c>
      <c r="AX1209" s="22">
        <v>0</v>
      </c>
      <c r="AY1209" s="22">
        <v>0</v>
      </c>
      <c r="BE1209" t="s">
        <v>572</v>
      </c>
      <c r="BG1209" s="22">
        <v>0</v>
      </c>
      <c r="BH1209" s="22">
        <v>0</v>
      </c>
      <c r="BI1209" s="22">
        <v>0</v>
      </c>
      <c r="BJ1209" s="22">
        <v>0</v>
      </c>
      <c r="BK1209" s="22">
        <v>0</v>
      </c>
      <c r="BL1209" s="22">
        <v>0</v>
      </c>
      <c r="BM1209" s="22">
        <v>0</v>
      </c>
      <c r="BN1209" s="22">
        <v>0</v>
      </c>
      <c r="BO1209" s="22">
        <v>0</v>
      </c>
      <c r="BP1209" s="22">
        <v>0</v>
      </c>
    </row>
    <row r="1210" spans="1:68" x14ac:dyDescent="0.35">
      <c r="A1210" s="96">
        <v>39</v>
      </c>
      <c r="B1210" s="96">
        <v>3</v>
      </c>
      <c r="C1210" s="96" t="s">
        <v>234</v>
      </c>
      <c r="E1210" s="79" t="s">
        <v>572</v>
      </c>
      <c r="F1210" s="85">
        <v>0</v>
      </c>
      <c r="G1210" s="20">
        <v>0</v>
      </c>
      <c r="H1210" s="22">
        <v>0</v>
      </c>
      <c r="I1210" s="22">
        <v>0</v>
      </c>
      <c r="J1210" s="22">
        <v>0</v>
      </c>
      <c r="K1210" s="22">
        <v>0</v>
      </c>
      <c r="L1210" s="22">
        <v>0</v>
      </c>
      <c r="M1210" s="22">
        <v>0</v>
      </c>
      <c r="N1210" s="22">
        <v>0</v>
      </c>
      <c r="O1210" s="22">
        <v>0</v>
      </c>
      <c r="P1210" s="22">
        <v>0</v>
      </c>
      <c r="V1210" s="121">
        <v>0</v>
      </c>
      <c r="AM1210">
        <v>39</v>
      </c>
      <c r="AN1210" t="s">
        <v>572</v>
      </c>
      <c r="AQ1210" s="22">
        <v>0</v>
      </c>
      <c r="AR1210" s="22">
        <v>0</v>
      </c>
      <c r="AS1210" s="22">
        <v>0</v>
      </c>
      <c r="AT1210" s="22">
        <v>0</v>
      </c>
      <c r="AU1210" s="22">
        <v>0</v>
      </c>
      <c r="AV1210" s="22">
        <v>0</v>
      </c>
      <c r="AW1210" s="22">
        <v>0</v>
      </c>
      <c r="AX1210" s="22">
        <v>0</v>
      </c>
      <c r="AY1210" s="22">
        <v>0</v>
      </c>
      <c r="BE1210" t="s">
        <v>572</v>
      </c>
      <c r="BG1210" s="22">
        <v>0</v>
      </c>
      <c r="BH1210" s="22">
        <v>0</v>
      </c>
      <c r="BI1210" s="22">
        <v>0</v>
      </c>
      <c r="BJ1210" s="22">
        <v>0</v>
      </c>
      <c r="BK1210" s="22">
        <v>0</v>
      </c>
      <c r="BL1210" s="22">
        <v>0</v>
      </c>
      <c r="BM1210" s="22">
        <v>0</v>
      </c>
      <c r="BN1210" s="22">
        <v>0</v>
      </c>
      <c r="BO1210" s="22">
        <v>0</v>
      </c>
      <c r="BP1210" s="22">
        <v>0</v>
      </c>
    </row>
    <row r="1211" spans="1:68" x14ac:dyDescent="0.35">
      <c r="A1211" s="96">
        <v>40</v>
      </c>
      <c r="B1211" s="96">
        <v>3</v>
      </c>
      <c r="C1211" s="96" t="s">
        <v>234</v>
      </c>
      <c r="E1211" s="79" t="s">
        <v>572</v>
      </c>
      <c r="F1211" s="85">
        <v>0</v>
      </c>
      <c r="G1211" s="20">
        <v>0</v>
      </c>
      <c r="H1211" s="22">
        <v>0</v>
      </c>
      <c r="I1211" s="22">
        <v>0</v>
      </c>
      <c r="J1211" s="22">
        <v>0</v>
      </c>
      <c r="K1211" s="22">
        <v>0</v>
      </c>
      <c r="L1211" s="22">
        <v>0</v>
      </c>
      <c r="M1211" s="22">
        <v>0</v>
      </c>
      <c r="N1211" s="22">
        <v>0</v>
      </c>
      <c r="O1211" s="22">
        <v>0</v>
      </c>
      <c r="P1211" s="22">
        <v>0</v>
      </c>
      <c r="V1211" s="121">
        <v>0</v>
      </c>
      <c r="AM1211">
        <v>40</v>
      </c>
      <c r="AN1211" t="s">
        <v>572</v>
      </c>
      <c r="AQ1211" s="22">
        <v>0</v>
      </c>
      <c r="AR1211" s="22">
        <v>0</v>
      </c>
      <c r="AS1211" s="22">
        <v>0</v>
      </c>
      <c r="AT1211" s="22">
        <v>0</v>
      </c>
      <c r="AU1211" s="22">
        <v>0</v>
      </c>
      <c r="AV1211" s="22">
        <v>0</v>
      </c>
      <c r="AW1211" s="22">
        <v>0</v>
      </c>
      <c r="AX1211" s="22">
        <v>0</v>
      </c>
      <c r="AY1211" s="22">
        <v>0</v>
      </c>
      <c r="BE1211" t="s">
        <v>572</v>
      </c>
      <c r="BG1211" s="22">
        <v>0</v>
      </c>
      <c r="BH1211" s="22">
        <v>0</v>
      </c>
      <c r="BI1211" s="22">
        <v>0</v>
      </c>
      <c r="BJ1211" s="22">
        <v>0</v>
      </c>
      <c r="BK1211" s="22">
        <v>0</v>
      </c>
      <c r="BL1211" s="22">
        <v>0</v>
      </c>
      <c r="BM1211" s="22">
        <v>0</v>
      </c>
      <c r="BN1211" s="22">
        <v>0</v>
      </c>
      <c r="BO1211" s="22">
        <v>0</v>
      </c>
      <c r="BP1211" s="22">
        <v>0</v>
      </c>
    </row>
    <row r="1212" spans="1:68" x14ac:dyDescent="0.35">
      <c r="A1212" s="96">
        <v>41</v>
      </c>
      <c r="B1212" s="96">
        <v>3</v>
      </c>
      <c r="C1212" s="96" t="s">
        <v>251</v>
      </c>
      <c r="E1212" s="79" t="s">
        <v>572</v>
      </c>
      <c r="F1212" s="85">
        <v>0</v>
      </c>
      <c r="G1212" s="20">
        <v>0</v>
      </c>
      <c r="H1212" s="22">
        <v>0</v>
      </c>
      <c r="I1212" s="22">
        <v>0</v>
      </c>
      <c r="J1212" s="22">
        <v>0</v>
      </c>
      <c r="K1212" s="22">
        <v>0</v>
      </c>
      <c r="L1212" s="22">
        <v>0</v>
      </c>
      <c r="M1212" s="22">
        <v>0</v>
      </c>
      <c r="N1212" s="22">
        <v>0</v>
      </c>
      <c r="O1212" s="22">
        <v>0</v>
      </c>
      <c r="P1212" s="22">
        <v>0</v>
      </c>
      <c r="V1212" s="121">
        <v>0</v>
      </c>
      <c r="AM1212">
        <v>41</v>
      </c>
      <c r="AN1212" t="s">
        <v>572</v>
      </c>
      <c r="AQ1212" s="22">
        <v>0</v>
      </c>
      <c r="AR1212" s="22">
        <v>0</v>
      </c>
      <c r="AS1212" s="22">
        <v>0</v>
      </c>
      <c r="AT1212" s="22">
        <v>0</v>
      </c>
      <c r="AU1212" s="22">
        <v>0</v>
      </c>
      <c r="AV1212" s="22">
        <v>0</v>
      </c>
      <c r="AW1212" s="22">
        <v>0</v>
      </c>
      <c r="AX1212" s="22">
        <v>0</v>
      </c>
      <c r="AY1212" s="22">
        <v>0</v>
      </c>
      <c r="BE1212" t="s">
        <v>572</v>
      </c>
      <c r="BG1212" s="22">
        <v>0</v>
      </c>
      <c r="BH1212" s="22">
        <v>0</v>
      </c>
      <c r="BI1212" s="22">
        <v>0</v>
      </c>
      <c r="BJ1212" s="22">
        <v>0</v>
      </c>
      <c r="BK1212" s="22">
        <v>0</v>
      </c>
      <c r="BL1212" s="22">
        <v>0</v>
      </c>
      <c r="BM1212" s="22">
        <v>0</v>
      </c>
      <c r="BN1212" s="22">
        <v>0</v>
      </c>
      <c r="BO1212" s="22">
        <v>0</v>
      </c>
      <c r="BP1212" s="22">
        <v>0</v>
      </c>
    </row>
    <row r="1213" spans="1:68" x14ac:dyDescent="0.35">
      <c r="A1213" s="96">
        <v>42</v>
      </c>
      <c r="B1213" s="96">
        <v>3</v>
      </c>
      <c r="C1213" s="96" t="s">
        <v>234</v>
      </c>
      <c r="E1213" s="79" t="s">
        <v>572</v>
      </c>
      <c r="F1213" s="85">
        <v>0</v>
      </c>
      <c r="G1213" s="20">
        <v>0</v>
      </c>
      <c r="H1213" s="22">
        <v>0</v>
      </c>
      <c r="I1213" s="22">
        <v>0</v>
      </c>
      <c r="J1213" s="22">
        <v>0</v>
      </c>
      <c r="K1213" s="22">
        <v>0</v>
      </c>
      <c r="L1213" s="22">
        <v>0</v>
      </c>
      <c r="M1213" s="22">
        <v>0</v>
      </c>
      <c r="N1213" s="22">
        <v>0</v>
      </c>
      <c r="O1213" s="22">
        <v>0</v>
      </c>
      <c r="P1213" s="22">
        <v>0</v>
      </c>
      <c r="V1213" s="121">
        <v>0</v>
      </c>
      <c r="AM1213">
        <v>42</v>
      </c>
      <c r="AN1213" t="s">
        <v>572</v>
      </c>
      <c r="AQ1213" s="22">
        <v>0</v>
      </c>
      <c r="AR1213" s="22">
        <v>0</v>
      </c>
      <c r="AS1213" s="22">
        <v>0</v>
      </c>
      <c r="AT1213" s="22">
        <v>0</v>
      </c>
      <c r="AU1213" s="22">
        <v>0</v>
      </c>
      <c r="AV1213" s="22">
        <v>0</v>
      </c>
      <c r="AW1213" s="22">
        <v>0</v>
      </c>
      <c r="AX1213" s="22">
        <v>0</v>
      </c>
      <c r="AY1213" s="22">
        <v>0</v>
      </c>
      <c r="BE1213" t="s">
        <v>572</v>
      </c>
      <c r="BG1213" s="22">
        <v>0</v>
      </c>
      <c r="BH1213" s="22">
        <v>0</v>
      </c>
      <c r="BI1213" s="22">
        <v>0</v>
      </c>
      <c r="BJ1213" s="22">
        <v>0</v>
      </c>
      <c r="BK1213" s="22">
        <v>0</v>
      </c>
      <c r="BL1213" s="22">
        <v>0</v>
      </c>
      <c r="BM1213" s="22">
        <v>0</v>
      </c>
      <c r="BN1213" s="22">
        <v>0</v>
      </c>
      <c r="BO1213" s="22">
        <v>0</v>
      </c>
      <c r="BP1213" s="22">
        <v>0</v>
      </c>
    </row>
    <row r="1214" spans="1:68" x14ac:dyDescent="0.35">
      <c r="A1214" s="96">
        <v>43</v>
      </c>
      <c r="B1214" s="96">
        <v>3</v>
      </c>
      <c r="C1214" s="96" t="s">
        <v>251</v>
      </c>
      <c r="E1214" s="79" t="s">
        <v>572</v>
      </c>
      <c r="F1214" s="85">
        <v>0</v>
      </c>
      <c r="G1214" s="20">
        <v>0</v>
      </c>
      <c r="H1214" s="22">
        <v>0</v>
      </c>
      <c r="I1214" s="22">
        <v>0</v>
      </c>
      <c r="J1214" s="22">
        <v>0</v>
      </c>
      <c r="K1214" s="22">
        <v>0</v>
      </c>
      <c r="L1214" s="22">
        <v>0</v>
      </c>
      <c r="M1214" s="22">
        <v>0</v>
      </c>
      <c r="N1214" s="22">
        <v>0</v>
      </c>
      <c r="O1214" s="22">
        <v>0</v>
      </c>
      <c r="P1214" s="22">
        <v>0</v>
      </c>
      <c r="V1214" s="121">
        <v>0</v>
      </c>
      <c r="AM1214">
        <v>43</v>
      </c>
      <c r="AN1214" t="s">
        <v>572</v>
      </c>
      <c r="AQ1214" s="22">
        <v>0</v>
      </c>
      <c r="AR1214" s="22">
        <v>0</v>
      </c>
      <c r="AS1214" s="22">
        <v>0</v>
      </c>
      <c r="AT1214" s="22">
        <v>0</v>
      </c>
      <c r="AU1214" s="22">
        <v>0</v>
      </c>
      <c r="AV1214" s="22">
        <v>0</v>
      </c>
      <c r="AW1214" s="22">
        <v>0</v>
      </c>
      <c r="AX1214" s="22">
        <v>0</v>
      </c>
      <c r="AY1214" s="22">
        <v>0</v>
      </c>
      <c r="BE1214" t="s">
        <v>572</v>
      </c>
      <c r="BG1214" s="22">
        <v>0</v>
      </c>
      <c r="BH1214" s="22">
        <v>0</v>
      </c>
      <c r="BI1214" s="22">
        <v>0</v>
      </c>
      <c r="BJ1214" s="22">
        <v>0</v>
      </c>
      <c r="BK1214" s="22">
        <v>0</v>
      </c>
      <c r="BL1214" s="22">
        <v>0</v>
      </c>
      <c r="BM1214" s="22">
        <v>0</v>
      </c>
      <c r="BN1214" s="22">
        <v>0</v>
      </c>
      <c r="BO1214" s="22">
        <v>0</v>
      </c>
      <c r="BP1214" s="22">
        <v>0</v>
      </c>
    </row>
    <row r="1215" spans="1:68" x14ac:dyDescent="0.35">
      <c r="A1215" s="96">
        <v>44</v>
      </c>
      <c r="B1215" s="96">
        <v>3</v>
      </c>
      <c r="C1215" s="96" t="s">
        <v>251</v>
      </c>
      <c r="E1215" s="79" t="s">
        <v>572</v>
      </c>
      <c r="F1215" s="85">
        <v>0</v>
      </c>
      <c r="G1215" s="20">
        <v>0</v>
      </c>
      <c r="H1215" s="22">
        <v>0</v>
      </c>
      <c r="I1215" s="22">
        <v>0</v>
      </c>
      <c r="J1215" s="22">
        <v>0</v>
      </c>
      <c r="K1215" s="22">
        <v>0</v>
      </c>
      <c r="L1215" s="22">
        <v>0</v>
      </c>
      <c r="M1215" s="22">
        <v>0</v>
      </c>
      <c r="N1215" s="22">
        <v>0</v>
      </c>
      <c r="O1215" s="22">
        <v>0</v>
      </c>
      <c r="P1215" s="22">
        <v>0</v>
      </c>
      <c r="V1215" s="121">
        <v>0</v>
      </c>
      <c r="AM1215">
        <v>44</v>
      </c>
      <c r="AN1215" t="s">
        <v>572</v>
      </c>
      <c r="AQ1215" s="22">
        <v>0</v>
      </c>
      <c r="AR1215" s="22">
        <v>0</v>
      </c>
      <c r="AS1215" s="22">
        <v>0</v>
      </c>
      <c r="AT1215" s="22">
        <v>0</v>
      </c>
      <c r="AU1215" s="22">
        <v>0</v>
      </c>
      <c r="AV1215" s="22">
        <v>0</v>
      </c>
      <c r="AW1215" s="22">
        <v>0</v>
      </c>
      <c r="AX1215" s="22">
        <v>0</v>
      </c>
      <c r="AY1215" s="22">
        <v>0</v>
      </c>
      <c r="BE1215" t="s">
        <v>572</v>
      </c>
      <c r="BG1215" s="22">
        <v>0</v>
      </c>
      <c r="BH1215" s="22">
        <v>0</v>
      </c>
      <c r="BI1215" s="22">
        <v>0</v>
      </c>
      <c r="BJ1215" s="22">
        <v>0</v>
      </c>
      <c r="BK1215" s="22">
        <v>0</v>
      </c>
      <c r="BL1215" s="22">
        <v>0</v>
      </c>
      <c r="BM1215" s="22">
        <v>0</v>
      </c>
      <c r="BN1215" s="22">
        <v>0</v>
      </c>
      <c r="BO1215" s="22">
        <v>0</v>
      </c>
      <c r="BP1215" s="22">
        <v>0</v>
      </c>
    </row>
    <row r="1216" spans="1:68" x14ac:dyDescent="0.35">
      <c r="A1216" s="96">
        <v>45</v>
      </c>
      <c r="B1216" s="96">
        <v>3</v>
      </c>
      <c r="C1216" s="96" t="s">
        <v>251</v>
      </c>
      <c r="E1216" s="79" t="s">
        <v>572</v>
      </c>
      <c r="F1216" s="85">
        <v>0</v>
      </c>
      <c r="G1216" s="20">
        <v>0</v>
      </c>
      <c r="H1216" s="22">
        <v>0</v>
      </c>
      <c r="I1216" s="22">
        <v>0</v>
      </c>
      <c r="J1216" s="22">
        <v>0</v>
      </c>
      <c r="K1216" s="22">
        <v>0</v>
      </c>
      <c r="L1216" s="22">
        <v>0</v>
      </c>
      <c r="M1216" s="22">
        <v>0</v>
      </c>
      <c r="N1216" s="22">
        <v>0</v>
      </c>
      <c r="O1216" s="22">
        <v>0</v>
      </c>
      <c r="P1216" s="22">
        <v>0</v>
      </c>
      <c r="V1216" s="121">
        <v>0</v>
      </c>
      <c r="AM1216">
        <v>45</v>
      </c>
      <c r="AN1216" t="s">
        <v>572</v>
      </c>
      <c r="AQ1216" s="22">
        <v>0</v>
      </c>
      <c r="AR1216" s="22">
        <v>0</v>
      </c>
      <c r="AS1216" s="22">
        <v>0</v>
      </c>
      <c r="AT1216" s="22">
        <v>0</v>
      </c>
      <c r="AU1216" s="22">
        <v>0</v>
      </c>
      <c r="AV1216" s="22">
        <v>0</v>
      </c>
      <c r="AW1216" s="22">
        <v>0</v>
      </c>
      <c r="AX1216" s="22">
        <v>0</v>
      </c>
      <c r="AY1216" s="22">
        <v>0</v>
      </c>
      <c r="BE1216" t="s">
        <v>572</v>
      </c>
      <c r="BG1216" s="22">
        <v>0</v>
      </c>
      <c r="BH1216" s="22">
        <v>0</v>
      </c>
      <c r="BI1216" s="22">
        <v>0</v>
      </c>
      <c r="BJ1216" s="22">
        <v>0</v>
      </c>
      <c r="BK1216" s="22">
        <v>0</v>
      </c>
      <c r="BL1216" s="22">
        <v>0</v>
      </c>
      <c r="BM1216" s="22">
        <v>0</v>
      </c>
      <c r="BN1216" s="22">
        <v>0</v>
      </c>
      <c r="BO1216" s="22">
        <v>0</v>
      </c>
      <c r="BP1216" s="22">
        <v>0</v>
      </c>
    </row>
    <row r="1217" spans="1:68" x14ac:dyDescent="0.35">
      <c r="A1217" s="96">
        <v>46</v>
      </c>
      <c r="B1217" s="96">
        <v>4</v>
      </c>
      <c r="C1217" s="96" t="s">
        <v>584</v>
      </c>
      <c r="E1217" s="79" t="s">
        <v>572</v>
      </c>
      <c r="F1217" s="85">
        <v>0.03</v>
      </c>
      <c r="G1217" s="20">
        <v>0</v>
      </c>
      <c r="H1217" s="22">
        <v>0</v>
      </c>
      <c r="I1217" s="22">
        <v>0</v>
      </c>
      <c r="J1217" s="22">
        <v>0</v>
      </c>
      <c r="K1217" s="22">
        <v>240</v>
      </c>
      <c r="L1217" s="22">
        <v>240</v>
      </c>
      <c r="M1217" s="22">
        <v>240</v>
      </c>
      <c r="N1217" s="22">
        <v>240</v>
      </c>
      <c r="O1217" s="22">
        <v>240</v>
      </c>
      <c r="P1217" s="22">
        <v>240</v>
      </c>
      <c r="V1217" s="121">
        <v>1</v>
      </c>
      <c r="AM1217">
        <v>46</v>
      </c>
      <c r="AN1217" t="s">
        <v>572</v>
      </c>
      <c r="AQ1217" s="22">
        <v>0</v>
      </c>
      <c r="AR1217" s="22">
        <v>0</v>
      </c>
      <c r="AS1217" s="22">
        <v>0</v>
      </c>
      <c r="AT1217" s="22">
        <v>240</v>
      </c>
      <c r="AU1217" s="22">
        <v>240</v>
      </c>
      <c r="AV1217" s="22">
        <v>240</v>
      </c>
      <c r="AW1217" s="22">
        <v>240</v>
      </c>
      <c r="AX1217" s="22">
        <v>240</v>
      </c>
      <c r="AY1217" s="22">
        <v>240</v>
      </c>
      <c r="BE1217" t="s">
        <v>572</v>
      </c>
      <c r="BG1217" s="22">
        <v>0</v>
      </c>
      <c r="BH1217" s="22">
        <v>0</v>
      </c>
      <c r="BI1217" s="22">
        <v>0</v>
      </c>
      <c r="BJ1217" s="22">
        <v>0</v>
      </c>
      <c r="BK1217" s="22">
        <v>240</v>
      </c>
      <c r="BL1217" s="22">
        <v>240</v>
      </c>
      <c r="BM1217" s="22">
        <v>240</v>
      </c>
      <c r="BN1217" s="22">
        <v>240</v>
      </c>
      <c r="BO1217" s="22">
        <v>240</v>
      </c>
      <c r="BP1217" s="22">
        <v>240</v>
      </c>
    </row>
    <row r="1218" spans="1:68" x14ac:dyDescent="0.35">
      <c r="A1218" s="96">
        <v>47</v>
      </c>
      <c r="B1218" s="96">
        <v>4</v>
      </c>
      <c r="C1218" s="96" t="s">
        <v>585</v>
      </c>
      <c r="E1218" s="79" t="s">
        <v>572</v>
      </c>
      <c r="F1218" s="85">
        <v>0</v>
      </c>
      <c r="G1218" s="20">
        <v>0</v>
      </c>
      <c r="H1218" s="22">
        <v>0</v>
      </c>
      <c r="I1218" s="22">
        <v>0</v>
      </c>
      <c r="J1218" s="22">
        <v>0</v>
      </c>
      <c r="K1218" s="22">
        <v>0</v>
      </c>
      <c r="L1218" s="22">
        <v>0</v>
      </c>
      <c r="M1218" s="22">
        <v>0</v>
      </c>
      <c r="N1218" s="22">
        <v>0</v>
      </c>
      <c r="O1218" s="22">
        <v>0</v>
      </c>
      <c r="P1218" s="22">
        <v>0</v>
      </c>
      <c r="V1218" s="121">
        <v>0</v>
      </c>
      <c r="AM1218">
        <v>47</v>
      </c>
      <c r="AN1218" t="s">
        <v>572</v>
      </c>
      <c r="AQ1218" s="22">
        <v>0</v>
      </c>
      <c r="AR1218" s="22">
        <v>0</v>
      </c>
      <c r="AS1218" s="22">
        <v>0</v>
      </c>
      <c r="AT1218" s="22">
        <v>0</v>
      </c>
      <c r="AU1218" s="22">
        <v>0</v>
      </c>
      <c r="AV1218" s="22">
        <v>0</v>
      </c>
      <c r="AW1218" s="22">
        <v>0</v>
      </c>
      <c r="AX1218" s="22">
        <v>0</v>
      </c>
      <c r="AY1218" s="22">
        <v>0</v>
      </c>
      <c r="BE1218" t="s">
        <v>572</v>
      </c>
      <c r="BG1218" s="22">
        <v>0</v>
      </c>
      <c r="BH1218" s="22">
        <v>0</v>
      </c>
      <c r="BI1218" s="22">
        <v>0</v>
      </c>
      <c r="BJ1218" s="22">
        <v>0</v>
      </c>
      <c r="BK1218" s="22">
        <v>0</v>
      </c>
      <c r="BL1218" s="22">
        <v>0</v>
      </c>
      <c r="BM1218" s="22">
        <v>0</v>
      </c>
      <c r="BN1218" s="22">
        <v>0</v>
      </c>
      <c r="BO1218" s="22">
        <v>0</v>
      </c>
      <c r="BP1218" s="22">
        <v>0</v>
      </c>
    </row>
    <row r="1219" spans="1:68" x14ac:dyDescent="0.35">
      <c r="A1219" s="96">
        <v>48</v>
      </c>
      <c r="B1219" s="96">
        <v>4</v>
      </c>
      <c r="C1219" s="96" t="s">
        <v>585</v>
      </c>
      <c r="E1219" s="79" t="s">
        <v>572</v>
      </c>
      <c r="F1219" s="85">
        <v>0</v>
      </c>
      <c r="G1219" s="20">
        <v>0</v>
      </c>
      <c r="H1219" s="22">
        <v>0</v>
      </c>
      <c r="I1219" s="22">
        <v>0</v>
      </c>
      <c r="J1219" s="22">
        <v>0</v>
      </c>
      <c r="K1219" s="22">
        <v>0</v>
      </c>
      <c r="L1219" s="22">
        <v>0</v>
      </c>
      <c r="M1219" s="22">
        <v>0</v>
      </c>
      <c r="N1219" s="22">
        <v>0</v>
      </c>
      <c r="O1219" s="22">
        <v>0</v>
      </c>
      <c r="P1219" s="22">
        <v>0</v>
      </c>
      <c r="V1219" s="121">
        <v>0</v>
      </c>
      <c r="AM1219">
        <v>48</v>
      </c>
      <c r="AN1219" t="s">
        <v>572</v>
      </c>
      <c r="AQ1219" s="22">
        <v>0</v>
      </c>
      <c r="AR1219" s="22">
        <v>0</v>
      </c>
      <c r="AS1219" s="22">
        <v>0</v>
      </c>
      <c r="AT1219" s="22">
        <v>0</v>
      </c>
      <c r="AU1219" s="22">
        <v>0</v>
      </c>
      <c r="AV1219" s="22">
        <v>0</v>
      </c>
      <c r="AW1219" s="22">
        <v>0</v>
      </c>
      <c r="AX1219" s="22">
        <v>0</v>
      </c>
      <c r="AY1219" s="22">
        <v>0</v>
      </c>
      <c r="BE1219" t="s">
        <v>572</v>
      </c>
      <c r="BG1219" s="22">
        <v>0</v>
      </c>
      <c r="BH1219" s="22">
        <v>0</v>
      </c>
      <c r="BI1219" s="22">
        <v>0</v>
      </c>
      <c r="BJ1219" s="22">
        <v>0</v>
      </c>
      <c r="BK1219" s="22">
        <v>0</v>
      </c>
      <c r="BL1219" s="22">
        <v>0</v>
      </c>
      <c r="BM1219" s="22">
        <v>0</v>
      </c>
      <c r="BN1219" s="22">
        <v>0</v>
      </c>
      <c r="BO1219" s="22">
        <v>0</v>
      </c>
      <c r="BP1219" s="22">
        <v>0</v>
      </c>
    </row>
    <row r="1220" spans="1:68" x14ac:dyDescent="0.35">
      <c r="A1220" s="96">
        <v>49</v>
      </c>
      <c r="B1220" s="96">
        <v>4</v>
      </c>
      <c r="C1220" s="96" t="s">
        <v>585</v>
      </c>
      <c r="E1220" s="79" t="s">
        <v>572</v>
      </c>
      <c r="F1220" s="85">
        <v>0</v>
      </c>
      <c r="G1220" s="20">
        <v>0</v>
      </c>
      <c r="H1220" s="22">
        <v>0</v>
      </c>
      <c r="I1220" s="22">
        <v>0</v>
      </c>
      <c r="J1220" s="22">
        <v>0</v>
      </c>
      <c r="K1220" s="22">
        <v>0</v>
      </c>
      <c r="L1220" s="22">
        <v>0</v>
      </c>
      <c r="M1220" s="22">
        <v>0</v>
      </c>
      <c r="N1220" s="22">
        <v>0</v>
      </c>
      <c r="O1220" s="22">
        <v>0</v>
      </c>
      <c r="P1220" s="22">
        <v>0</v>
      </c>
      <c r="V1220" s="121">
        <v>0</v>
      </c>
      <c r="AM1220">
        <v>49</v>
      </c>
      <c r="AN1220" t="s">
        <v>572</v>
      </c>
      <c r="AQ1220" s="22">
        <v>0</v>
      </c>
      <c r="AR1220" s="22">
        <v>0</v>
      </c>
      <c r="AS1220" s="22">
        <v>0</v>
      </c>
      <c r="AT1220" s="22">
        <v>0</v>
      </c>
      <c r="AU1220" s="22">
        <v>0</v>
      </c>
      <c r="AV1220" s="22">
        <v>0</v>
      </c>
      <c r="AW1220" s="22">
        <v>0</v>
      </c>
      <c r="AX1220" s="22">
        <v>0</v>
      </c>
      <c r="AY1220" s="22">
        <v>0</v>
      </c>
      <c r="BE1220" t="s">
        <v>572</v>
      </c>
      <c r="BG1220" s="22">
        <v>0</v>
      </c>
      <c r="BH1220" s="22">
        <v>0</v>
      </c>
      <c r="BI1220" s="22">
        <v>0</v>
      </c>
      <c r="BJ1220" s="22">
        <v>0</v>
      </c>
      <c r="BK1220" s="22">
        <v>0</v>
      </c>
      <c r="BL1220" s="22">
        <v>0</v>
      </c>
      <c r="BM1220" s="22">
        <v>0</v>
      </c>
      <c r="BN1220" s="22">
        <v>0</v>
      </c>
      <c r="BO1220" s="22">
        <v>0</v>
      </c>
      <c r="BP1220" s="22">
        <v>0</v>
      </c>
    </row>
    <row r="1221" spans="1:68" x14ac:dyDescent="0.35">
      <c r="A1221" s="96">
        <v>50</v>
      </c>
      <c r="B1221" s="96">
        <v>4</v>
      </c>
      <c r="C1221" s="96" t="s">
        <v>585</v>
      </c>
      <c r="E1221" s="79" t="s">
        <v>572</v>
      </c>
      <c r="F1221" s="85">
        <v>0</v>
      </c>
      <c r="G1221" s="20">
        <v>0</v>
      </c>
      <c r="H1221" s="22">
        <v>0</v>
      </c>
      <c r="I1221" s="22">
        <v>0</v>
      </c>
      <c r="J1221" s="22">
        <v>0</v>
      </c>
      <c r="K1221" s="22">
        <v>0</v>
      </c>
      <c r="L1221" s="22">
        <v>0</v>
      </c>
      <c r="M1221" s="22">
        <v>0</v>
      </c>
      <c r="N1221" s="22">
        <v>0</v>
      </c>
      <c r="O1221" s="22">
        <v>0</v>
      </c>
      <c r="P1221" s="22">
        <v>0</v>
      </c>
      <c r="V1221" s="121">
        <v>0</v>
      </c>
      <c r="AM1221">
        <v>50</v>
      </c>
      <c r="AN1221" t="s">
        <v>572</v>
      </c>
      <c r="AQ1221" s="22">
        <v>0</v>
      </c>
      <c r="AR1221" s="22">
        <v>0</v>
      </c>
      <c r="AS1221" s="22">
        <v>0</v>
      </c>
      <c r="AT1221" s="22">
        <v>0</v>
      </c>
      <c r="AU1221" s="22">
        <v>0</v>
      </c>
      <c r="AV1221" s="22">
        <v>0</v>
      </c>
      <c r="AW1221" s="22">
        <v>0</v>
      </c>
      <c r="AX1221" s="22">
        <v>0</v>
      </c>
      <c r="AY1221" s="22">
        <v>0</v>
      </c>
      <c r="BE1221" t="s">
        <v>572</v>
      </c>
      <c r="BG1221" s="22">
        <v>0</v>
      </c>
      <c r="BH1221" s="22">
        <v>0</v>
      </c>
      <c r="BI1221" s="22">
        <v>0</v>
      </c>
      <c r="BJ1221" s="22">
        <v>0</v>
      </c>
      <c r="BK1221" s="22">
        <v>0</v>
      </c>
      <c r="BL1221" s="22">
        <v>0</v>
      </c>
      <c r="BM1221" s="22">
        <v>0</v>
      </c>
      <c r="BN1221" s="22">
        <v>0</v>
      </c>
      <c r="BO1221" s="22">
        <v>0</v>
      </c>
      <c r="BP1221" s="22">
        <v>0</v>
      </c>
    </row>
    <row r="1222" spans="1:68" x14ac:dyDescent="0.35">
      <c r="A1222" s="96">
        <v>51</v>
      </c>
      <c r="B1222" s="96">
        <v>4</v>
      </c>
      <c r="C1222" s="96" t="s">
        <v>234</v>
      </c>
      <c r="E1222" s="79" t="s">
        <v>572</v>
      </c>
      <c r="F1222" s="85">
        <v>0</v>
      </c>
      <c r="G1222" s="20">
        <v>0</v>
      </c>
      <c r="H1222" s="22">
        <v>0</v>
      </c>
      <c r="I1222" s="22">
        <v>0</v>
      </c>
      <c r="J1222" s="22">
        <v>0</v>
      </c>
      <c r="K1222" s="22">
        <v>0</v>
      </c>
      <c r="L1222" s="22">
        <v>0</v>
      </c>
      <c r="M1222" s="22">
        <v>0</v>
      </c>
      <c r="N1222" s="22">
        <v>0</v>
      </c>
      <c r="O1222" s="22">
        <v>0</v>
      </c>
      <c r="P1222" s="22">
        <v>0</v>
      </c>
      <c r="V1222" s="121">
        <v>0</v>
      </c>
      <c r="AM1222">
        <v>51</v>
      </c>
      <c r="AN1222" t="s">
        <v>572</v>
      </c>
      <c r="AQ1222" s="22">
        <v>0</v>
      </c>
      <c r="AR1222" s="22">
        <v>0</v>
      </c>
      <c r="AS1222" s="22">
        <v>0</v>
      </c>
      <c r="AT1222" s="22">
        <v>0</v>
      </c>
      <c r="AU1222" s="22">
        <v>0</v>
      </c>
      <c r="AV1222" s="22">
        <v>0</v>
      </c>
      <c r="AW1222" s="22">
        <v>0</v>
      </c>
      <c r="AX1222" s="22">
        <v>0</v>
      </c>
      <c r="AY1222" s="22">
        <v>0</v>
      </c>
      <c r="BE1222" t="s">
        <v>572</v>
      </c>
      <c r="BG1222" s="22">
        <v>0</v>
      </c>
      <c r="BH1222" s="22">
        <v>0</v>
      </c>
      <c r="BI1222" s="22">
        <v>0</v>
      </c>
      <c r="BJ1222" s="22">
        <v>0</v>
      </c>
      <c r="BK1222" s="22">
        <v>0</v>
      </c>
      <c r="BL1222" s="22">
        <v>0</v>
      </c>
      <c r="BM1222" s="22">
        <v>0</v>
      </c>
      <c r="BN1222" s="22">
        <v>0</v>
      </c>
      <c r="BO1222" s="22">
        <v>0</v>
      </c>
      <c r="BP1222" s="22">
        <v>0</v>
      </c>
    </row>
    <row r="1223" spans="1:68" x14ac:dyDescent="0.35">
      <c r="A1223" s="96">
        <v>52</v>
      </c>
      <c r="B1223" s="96">
        <v>4</v>
      </c>
      <c r="C1223" s="96" t="s">
        <v>584</v>
      </c>
      <c r="E1223" s="79" t="s">
        <v>572</v>
      </c>
      <c r="F1223" s="85">
        <v>0</v>
      </c>
      <c r="G1223" s="20">
        <v>0</v>
      </c>
      <c r="H1223" s="22">
        <v>0</v>
      </c>
      <c r="I1223" s="22">
        <v>0</v>
      </c>
      <c r="J1223" s="22">
        <v>0</v>
      </c>
      <c r="K1223" s="22">
        <v>0</v>
      </c>
      <c r="L1223" s="22">
        <v>0</v>
      </c>
      <c r="M1223" s="22">
        <v>0</v>
      </c>
      <c r="N1223" s="22">
        <v>0</v>
      </c>
      <c r="O1223" s="22">
        <v>0</v>
      </c>
      <c r="P1223" s="22">
        <v>0</v>
      </c>
      <c r="V1223" s="121">
        <v>0</v>
      </c>
      <c r="AM1223">
        <v>52</v>
      </c>
      <c r="AN1223" t="s">
        <v>572</v>
      </c>
      <c r="AQ1223" s="22">
        <v>0</v>
      </c>
      <c r="AR1223" s="22">
        <v>0</v>
      </c>
      <c r="AS1223" s="22">
        <v>0</v>
      </c>
      <c r="AT1223" s="22">
        <v>0</v>
      </c>
      <c r="AU1223" s="22">
        <v>0</v>
      </c>
      <c r="AV1223" s="22">
        <v>0</v>
      </c>
      <c r="AW1223" s="22">
        <v>0</v>
      </c>
      <c r="AX1223" s="22">
        <v>0</v>
      </c>
      <c r="AY1223" s="22">
        <v>0</v>
      </c>
      <c r="BE1223" t="s">
        <v>572</v>
      </c>
      <c r="BG1223" s="22">
        <v>0</v>
      </c>
      <c r="BH1223" s="22">
        <v>0</v>
      </c>
      <c r="BI1223" s="22">
        <v>0</v>
      </c>
      <c r="BJ1223" s="22">
        <v>0</v>
      </c>
      <c r="BK1223" s="22">
        <v>0</v>
      </c>
      <c r="BL1223" s="22">
        <v>0</v>
      </c>
      <c r="BM1223" s="22">
        <v>0</v>
      </c>
      <c r="BN1223" s="22">
        <v>0</v>
      </c>
      <c r="BO1223" s="22">
        <v>0</v>
      </c>
      <c r="BP1223" s="22">
        <v>0</v>
      </c>
    </row>
    <row r="1224" spans="1:68" x14ac:dyDescent="0.35">
      <c r="A1224" s="96">
        <v>53</v>
      </c>
      <c r="B1224" s="96">
        <v>4</v>
      </c>
      <c r="C1224" s="96" t="s">
        <v>235</v>
      </c>
      <c r="E1224" s="79" t="s">
        <v>572</v>
      </c>
      <c r="F1224" s="85">
        <v>0</v>
      </c>
      <c r="G1224" s="20">
        <v>0</v>
      </c>
      <c r="H1224" s="22">
        <v>0</v>
      </c>
      <c r="I1224" s="22">
        <v>0</v>
      </c>
      <c r="J1224" s="22">
        <v>0</v>
      </c>
      <c r="K1224" s="22">
        <v>0</v>
      </c>
      <c r="L1224" s="22">
        <v>0</v>
      </c>
      <c r="M1224" s="22">
        <v>0</v>
      </c>
      <c r="N1224" s="22">
        <v>0</v>
      </c>
      <c r="O1224" s="22">
        <v>0</v>
      </c>
      <c r="P1224" s="22">
        <v>0</v>
      </c>
      <c r="V1224" s="121">
        <v>0</v>
      </c>
      <c r="AM1224">
        <v>53</v>
      </c>
      <c r="AN1224" t="s">
        <v>572</v>
      </c>
      <c r="AQ1224" s="22">
        <v>0</v>
      </c>
      <c r="AR1224" s="22">
        <v>0</v>
      </c>
      <c r="AS1224" s="22">
        <v>0</v>
      </c>
      <c r="AT1224" s="22">
        <v>0</v>
      </c>
      <c r="AU1224" s="22">
        <v>0</v>
      </c>
      <c r="AV1224" s="22">
        <v>0</v>
      </c>
      <c r="AW1224" s="22">
        <v>0</v>
      </c>
      <c r="AX1224" s="22">
        <v>0</v>
      </c>
      <c r="AY1224" s="22">
        <v>0</v>
      </c>
      <c r="BE1224" t="s">
        <v>572</v>
      </c>
      <c r="BG1224" s="22">
        <v>0</v>
      </c>
      <c r="BH1224" s="22">
        <v>0</v>
      </c>
      <c r="BI1224" s="22">
        <v>0</v>
      </c>
      <c r="BJ1224" s="22">
        <v>0</v>
      </c>
      <c r="BK1224" s="22">
        <v>0</v>
      </c>
      <c r="BL1224" s="22">
        <v>0</v>
      </c>
      <c r="BM1224" s="22">
        <v>0</v>
      </c>
      <c r="BN1224" s="22">
        <v>0</v>
      </c>
      <c r="BO1224" s="22">
        <v>0</v>
      </c>
      <c r="BP1224" s="22">
        <v>0</v>
      </c>
    </row>
    <row r="1225" spans="1:68" x14ac:dyDescent="0.35">
      <c r="A1225" s="96">
        <v>54</v>
      </c>
      <c r="B1225" s="96">
        <v>4</v>
      </c>
      <c r="C1225" s="96" t="s">
        <v>234</v>
      </c>
      <c r="E1225" s="79" t="s">
        <v>572</v>
      </c>
      <c r="F1225" s="85">
        <v>0</v>
      </c>
      <c r="G1225" s="20">
        <v>0</v>
      </c>
      <c r="H1225" s="22">
        <v>0</v>
      </c>
      <c r="I1225" s="22">
        <v>0</v>
      </c>
      <c r="J1225" s="22">
        <v>0</v>
      </c>
      <c r="K1225" s="22">
        <v>0</v>
      </c>
      <c r="L1225" s="22">
        <v>0</v>
      </c>
      <c r="M1225" s="22">
        <v>0</v>
      </c>
      <c r="N1225" s="22">
        <v>0</v>
      </c>
      <c r="O1225" s="22">
        <v>0</v>
      </c>
      <c r="P1225" s="22">
        <v>0</v>
      </c>
      <c r="V1225" s="121">
        <v>0</v>
      </c>
      <c r="AM1225">
        <v>54</v>
      </c>
      <c r="AN1225" t="s">
        <v>572</v>
      </c>
      <c r="AQ1225" s="22">
        <v>0</v>
      </c>
      <c r="AR1225" s="22">
        <v>0</v>
      </c>
      <c r="AS1225" s="22">
        <v>0</v>
      </c>
      <c r="AT1225" s="22">
        <v>0</v>
      </c>
      <c r="AU1225" s="22">
        <v>0</v>
      </c>
      <c r="AV1225" s="22">
        <v>0</v>
      </c>
      <c r="AW1225" s="22">
        <v>0</v>
      </c>
      <c r="AX1225" s="22">
        <v>0</v>
      </c>
      <c r="AY1225" s="22">
        <v>0</v>
      </c>
      <c r="BE1225" t="s">
        <v>572</v>
      </c>
      <c r="BG1225" s="22">
        <v>0</v>
      </c>
      <c r="BH1225" s="22">
        <v>0</v>
      </c>
      <c r="BI1225" s="22">
        <v>0</v>
      </c>
      <c r="BJ1225" s="22">
        <v>0</v>
      </c>
      <c r="BK1225" s="22">
        <v>0</v>
      </c>
      <c r="BL1225" s="22">
        <v>0</v>
      </c>
      <c r="BM1225" s="22">
        <v>0</v>
      </c>
      <c r="BN1225" s="22">
        <v>0</v>
      </c>
      <c r="BO1225" s="22">
        <v>0</v>
      </c>
      <c r="BP1225" s="22">
        <v>0</v>
      </c>
    </row>
    <row r="1226" spans="1:68" x14ac:dyDescent="0.35">
      <c r="A1226" s="96">
        <v>55</v>
      </c>
      <c r="B1226" s="96">
        <v>4</v>
      </c>
      <c r="C1226" s="96" t="s">
        <v>529</v>
      </c>
      <c r="E1226" s="79" t="s">
        <v>572</v>
      </c>
      <c r="F1226" s="85">
        <v>0</v>
      </c>
      <c r="G1226" s="20">
        <v>0</v>
      </c>
      <c r="H1226" s="22">
        <v>0</v>
      </c>
      <c r="I1226" s="22">
        <v>0</v>
      </c>
      <c r="J1226" s="22">
        <v>0</v>
      </c>
      <c r="K1226" s="22">
        <v>0</v>
      </c>
      <c r="L1226" s="22">
        <v>0</v>
      </c>
      <c r="M1226" s="22">
        <v>0</v>
      </c>
      <c r="N1226" s="22">
        <v>0</v>
      </c>
      <c r="O1226" s="22">
        <v>0</v>
      </c>
      <c r="P1226" s="22">
        <v>0</v>
      </c>
      <c r="V1226" s="121">
        <v>0</v>
      </c>
      <c r="AM1226">
        <v>55</v>
      </c>
      <c r="AN1226" t="s">
        <v>572</v>
      </c>
      <c r="AQ1226" s="22">
        <v>0</v>
      </c>
      <c r="AR1226" s="22">
        <v>0</v>
      </c>
      <c r="AS1226" s="22">
        <v>0</v>
      </c>
      <c r="AT1226" s="22">
        <v>0</v>
      </c>
      <c r="AU1226" s="22">
        <v>0</v>
      </c>
      <c r="AV1226" s="22">
        <v>0</v>
      </c>
      <c r="AW1226" s="22">
        <v>0</v>
      </c>
      <c r="AX1226" s="22">
        <v>0</v>
      </c>
      <c r="AY1226" s="22">
        <v>0</v>
      </c>
      <c r="BE1226" t="s">
        <v>572</v>
      </c>
      <c r="BG1226" s="22">
        <v>0</v>
      </c>
      <c r="BH1226" s="22">
        <v>0</v>
      </c>
      <c r="BI1226" s="22">
        <v>0</v>
      </c>
      <c r="BJ1226" s="22">
        <v>0</v>
      </c>
      <c r="BK1226" s="22">
        <v>0</v>
      </c>
      <c r="BL1226" s="22">
        <v>0</v>
      </c>
      <c r="BM1226" s="22">
        <v>0</v>
      </c>
      <c r="BN1226" s="22">
        <v>0</v>
      </c>
      <c r="BO1226" s="22">
        <v>0</v>
      </c>
      <c r="BP1226" s="22">
        <v>0</v>
      </c>
    </row>
    <row r="1227" spans="1:68" x14ac:dyDescent="0.35">
      <c r="A1227" s="96">
        <v>56</v>
      </c>
      <c r="B1227" s="96">
        <v>4</v>
      </c>
      <c r="C1227" s="96" t="s">
        <v>234</v>
      </c>
      <c r="E1227" s="79" t="s">
        <v>572</v>
      </c>
      <c r="F1227" s="85">
        <v>0</v>
      </c>
      <c r="G1227" s="20">
        <v>0</v>
      </c>
      <c r="H1227" s="22">
        <v>0</v>
      </c>
      <c r="I1227" s="22">
        <v>0</v>
      </c>
      <c r="J1227" s="22">
        <v>0</v>
      </c>
      <c r="K1227" s="22">
        <v>0</v>
      </c>
      <c r="L1227" s="22">
        <v>0</v>
      </c>
      <c r="M1227" s="22">
        <v>0</v>
      </c>
      <c r="N1227" s="22">
        <v>0</v>
      </c>
      <c r="O1227" s="22">
        <v>0</v>
      </c>
      <c r="P1227" s="22">
        <v>0</v>
      </c>
      <c r="V1227" s="121">
        <v>0</v>
      </c>
      <c r="AM1227">
        <v>56</v>
      </c>
      <c r="AN1227" t="s">
        <v>572</v>
      </c>
      <c r="AQ1227" s="22">
        <v>0</v>
      </c>
      <c r="AR1227" s="22">
        <v>0</v>
      </c>
      <c r="AS1227" s="22">
        <v>0</v>
      </c>
      <c r="AT1227" s="22">
        <v>0</v>
      </c>
      <c r="AU1227" s="22">
        <v>0</v>
      </c>
      <c r="AV1227" s="22">
        <v>0</v>
      </c>
      <c r="AW1227" s="22">
        <v>0</v>
      </c>
      <c r="AX1227" s="22">
        <v>0</v>
      </c>
      <c r="AY1227" s="22">
        <v>0</v>
      </c>
      <c r="BE1227" t="s">
        <v>572</v>
      </c>
      <c r="BG1227" s="22">
        <v>0</v>
      </c>
      <c r="BH1227" s="22">
        <v>0</v>
      </c>
      <c r="BI1227" s="22">
        <v>0</v>
      </c>
      <c r="BJ1227" s="22">
        <v>0</v>
      </c>
      <c r="BK1227" s="22">
        <v>0</v>
      </c>
      <c r="BL1227" s="22">
        <v>0</v>
      </c>
      <c r="BM1227" s="22">
        <v>0</v>
      </c>
      <c r="BN1227" s="22">
        <v>0</v>
      </c>
      <c r="BO1227" s="22">
        <v>0</v>
      </c>
      <c r="BP1227" s="22">
        <v>0</v>
      </c>
    </row>
    <row r="1228" spans="1:68" x14ac:dyDescent="0.35">
      <c r="A1228" s="96">
        <v>57</v>
      </c>
      <c r="B1228" s="96">
        <v>4</v>
      </c>
      <c r="C1228" s="96" t="s">
        <v>234</v>
      </c>
      <c r="E1228" s="79" t="s">
        <v>572</v>
      </c>
      <c r="F1228" s="85">
        <v>0</v>
      </c>
      <c r="G1228" s="20">
        <v>0</v>
      </c>
      <c r="H1228" s="22">
        <v>0</v>
      </c>
      <c r="I1228" s="22">
        <v>0</v>
      </c>
      <c r="J1228" s="22">
        <v>0</v>
      </c>
      <c r="K1228" s="22">
        <v>0</v>
      </c>
      <c r="L1228" s="22">
        <v>0</v>
      </c>
      <c r="M1228" s="22">
        <v>0</v>
      </c>
      <c r="N1228" s="22">
        <v>0</v>
      </c>
      <c r="O1228" s="22">
        <v>0</v>
      </c>
      <c r="P1228" s="22">
        <v>0</v>
      </c>
      <c r="V1228" s="121">
        <v>0</v>
      </c>
      <c r="AM1228">
        <v>57</v>
      </c>
      <c r="AN1228" t="s">
        <v>572</v>
      </c>
      <c r="AQ1228" s="22">
        <v>0</v>
      </c>
      <c r="AR1228" s="22">
        <v>0</v>
      </c>
      <c r="AS1228" s="22">
        <v>0</v>
      </c>
      <c r="AT1228" s="22">
        <v>0</v>
      </c>
      <c r="AU1228" s="22">
        <v>0</v>
      </c>
      <c r="AV1228" s="22">
        <v>0</v>
      </c>
      <c r="AW1228" s="22">
        <v>0</v>
      </c>
      <c r="AX1228" s="22">
        <v>0</v>
      </c>
      <c r="AY1228" s="22">
        <v>0</v>
      </c>
      <c r="BE1228" t="s">
        <v>572</v>
      </c>
      <c r="BG1228" s="22">
        <v>0</v>
      </c>
      <c r="BH1228" s="22">
        <v>0</v>
      </c>
      <c r="BI1228" s="22">
        <v>0</v>
      </c>
      <c r="BJ1228" s="22">
        <v>0</v>
      </c>
      <c r="BK1228" s="22">
        <v>0</v>
      </c>
      <c r="BL1228" s="22">
        <v>0</v>
      </c>
      <c r="BM1228" s="22">
        <v>0</v>
      </c>
      <c r="BN1228" s="22">
        <v>0</v>
      </c>
      <c r="BO1228" s="22">
        <v>0</v>
      </c>
      <c r="BP1228" s="22">
        <v>0</v>
      </c>
    </row>
    <row r="1229" spans="1:68" x14ac:dyDescent="0.35">
      <c r="A1229" s="96">
        <v>58</v>
      </c>
      <c r="B1229" s="96">
        <v>4</v>
      </c>
      <c r="C1229" s="96" t="s">
        <v>251</v>
      </c>
      <c r="E1229" s="79" t="s">
        <v>572</v>
      </c>
      <c r="F1229" s="85">
        <v>0</v>
      </c>
      <c r="G1229" s="20">
        <v>0</v>
      </c>
      <c r="H1229" s="22">
        <v>0</v>
      </c>
      <c r="I1229" s="22">
        <v>0</v>
      </c>
      <c r="J1229" s="22">
        <v>0</v>
      </c>
      <c r="K1229" s="22">
        <v>0</v>
      </c>
      <c r="L1229" s="22">
        <v>0</v>
      </c>
      <c r="M1229" s="22">
        <v>0</v>
      </c>
      <c r="N1229" s="22">
        <v>0</v>
      </c>
      <c r="O1229" s="22">
        <v>0</v>
      </c>
      <c r="P1229" s="22">
        <v>0</v>
      </c>
      <c r="V1229" s="121">
        <v>0</v>
      </c>
      <c r="AM1229">
        <v>58</v>
      </c>
      <c r="AN1229" t="s">
        <v>572</v>
      </c>
      <c r="AQ1229" s="22">
        <v>0</v>
      </c>
      <c r="AR1229" s="22">
        <v>0</v>
      </c>
      <c r="AS1229" s="22">
        <v>0</v>
      </c>
      <c r="AT1229" s="22">
        <v>0</v>
      </c>
      <c r="AU1229" s="22">
        <v>0</v>
      </c>
      <c r="AV1229" s="22">
        <v>0</v>
      </c>
      <c r="AW1229" s="22">
        <v>0</v>
      </c>
      <c r="AX1229" s="22">
        <v>0</v>
      </c>
      <c r="AY1229" s="22">
        <v>0</v>
      </c>
      <c r="BE1229" t="s">
        <v>572</v>
      </c>
      <c r="BG1229" s="22">
        <v>0</v>
      </c>
      <c r="BH1229" s="22">
        <v>0</v>
      </c>
      <c r="BI1229" s="22">
        <v>0</v>
      </c>
      <c r="BJ1229" s="22">
        <v>0</v>
      </c>
      <c r="BK1229" s="22">
        <v>0</v>
      </c>
      <c r="BL1229" s="22">
        <v>0</v>
      </c>
      <c r="BM1229" s="22">
        <v>0</v>
      </c>
      <c r="BN1229" s="22">
        <v>0</v>
      </c>
      <c r="BO1229" s="22">
        <v>0</v>
      </c>
      <c r="BP1229" s="22">
        <v>0</v>
      </c>
    </row>
    <row r="1230" spans="1:68" x14ac:dyDescent="0.35">
      <c r="A1230" s="96">
        <v>59</v>
      </c>
      <c r="B1230" s="96">
        <v>4</v>
      </c>
      <c r="C1230" s="96" t="s">
        <v>251</v>
      </c>
      <c r="E1230" s="79" t="s">
        <v>572</v>
      </c>
      <c r="F1230" s="85">
        <v>0</v>
      </c>
      <c r="G1230" s="20">
        <v>0</v>
      </c>
      <c r="H1230" s="22">
        <v>0</v>
      </c>
      <c r="I1230" s="22">
        <v>0</v>
      </c>
      <c r="J1230" s="22">
        <v>0</v>
      </c>
      <c r="K1230" s="22">
        <v>0</v>
      </c>
      <c r="L1230" s="22">
        <v>0</v>
      </c>
      <c r="M1230" s="22">
        <v>0</v>
      </c>
      <c r="N1230" s="22">
        <v>0</v>
      </c>
      <c r="O1230" s="22">
        <v>0</v>
      </c>
      <c r="P1230" s="22">
        <v>0</v>
      </c>
      <c r="V1230" s="121">
        <v>0</v>
      </c>
      <c r="AM1230">
        <v>59</v>
      </c>
      <c r="AN1230" t="s">
        <v>572</v>
      </c>
      <c r="AQ1230" s="22">
        <v>0</v>
      </c>
      <c r="AR1230" s="22">
        <v>0</v>
      </c>
      <c r="AS1230" s="22">
        <v>0</v>
      </c>
      <c r="AT1230" s="22">
        <v>0</v>
      </c>
      <c r="AU1230" s="22">
        <v>0</v>
      </c>
      <c r="AV1230" s="22">
        <v>0</v>
      </c>
      <c r="AW1230" s="22">
        <v>0</v>
      </c>
      <c r="AX1230" s="22">
        <v>0</v>
      </c>
      <c r="AY1230" s="22">
        <v>0</v>
      </c>
      <c r="BE1230" t="s">
        <v>572</v>
      </c>
      <c r="BG1230" s="22">
        <v>0</v>
      </c>
      <c r="BH1230" s="22">
        <v>0</v>
      </c>
      <c r="BI1230" s="22">
        <v>0</v>
      </c>
      <c r="BJ1230" s="22">
        <v>0</v>
      </c>
      <c r="BK1230" s="22">
        <v>0</v>
      </c>
      <c r="BL1230" s="22">
        <v>0</v>
      </c>
      <c r="BM1230" s="22">
        <v>0</v>
      </c>
      <c r="BN1230" s="22">
        <v>0</v>
      </c>
      <c r="BO1230" s="22">
        <v>0</v>
      </c>
      <c r="BP1230" s="22">
        <v>0</v>
      </c>
    </row>
    <row r="1231" spans="1:68" x14ac:dyDescent="0.35">
      <c r="A1231" s="96">
        <v>60</v>
      </c>
      <c r="B1231" s="96">
        <v>4</v>
      </c>
      <c r="C1231" s="96" t="s">
        <v>235</v>
      </c>
      <c r="E1231" s="79" t="s">
        <v>572</v>
      </c>
      <c r="F1231" s="85">
        <v>0</v>
      </c>
      <c r="G1231" s="20">
        <v>0</v>
      </c>
      <c r="H1231" s="22">
        <v>0</v>
      </c>
      <c r="I1231" s="22">
        <v>0</v>
      </c>
      <c r="J1231" s="22">
        <v>0</v>
      </c>
      <c r="K1231" s="22">
        <v>0</v>
      </c>
      <c r="L1231" s="22">
        <v>0</v>
      </c>
      <c r="M1231" s="22">
        <v>0</v>
      </c>
      <c r="N1231" s="22">
        <v>0</v>
      </c>
      <c r="O1231" s="22">
        <v>0</v>
      </c>
      <c r="P1231" s="22">
        <v>0</v>
      </c>
      <c r="V1231" s="121">
        <v>0</v>
      </c>
      <c r="AM1231">
        <v>60</v>
      </c>
      <c r="AN1231" t="s">
        <v>572</v>
      </c>
      <c r="AQ1231" s="22">
        <v>0</v>
      </c>
      <c r="AR1231" s="22">
        <v>0</v>
      </c>
      <c r="AS1231" s="22">
        <v>0</v>
      </c>
      <c r="AT1231" s="22">
        <v>0</v>
      </c>
      <c r="AU1231" s="22">
        <v>0</v>
      </c>
      <c r="AV1231" s="22">
        <v>0</v>
      </c>
      <c r="AW1231" s="22">
        <v>0</v>
      </c>
      <c r="AX1231" s="22">
        <v>0</v>
      </c>
      <c r="AY1231" s="22">
        <v>0</v>
      </c>
      <c r="BE1231" t="s">
        <v>572</v>
      </c>
      <c r="BG1231" s="22">
        <v>0</v>
      </c>
      <c r="BH1231" s="22">
        <v>0</v>
      </c>
      <c r="BI1231" s="22">
        <v>0</v>
      </c>
      <c r="BJ1231" s="22">
        <v>0</v>
      </c>
      <c r="BK1231" s="22">
        <v>0</v>
      </c>
      <c r="BL1231" s="22">
        <v>0</v>
      </c>
      <c r="BM1231" s="22">
        <v>0</v>
      </c>
      <c r="BN1231" s="22">
        <v>0</v>
      </c>
      <c r="BO1231" s="22">
        <v>0</v>
      </c>
      <c r="BP1231" s="22">
        <v>0</v>
      </c>
    </row>
    <row r="1232" spans="1:68" x14ac:dyDescent="0.35">
      <c r="A1232" s="96">
        <v>61</v>
      </c>
      <c r="B1232" s="96">
        <v>5</v>
      </c>
      <c r="C1232" s="96" t="s">
        <v>585</v>
      </c>
      <c r="E1232" s="79" t="s">
        <v>572</v>
      </c>
      <c r="F1232" s="85">
        <v>0</v>
      </c>
      <c r="G1232" s="20">
        <v>0</v>
      </c>
      <c r="H1232" s="22">
        <v>0</v>
      </c>
      <c r="I1232" s="22">
        <v>0</v>
      </c>
      <c r="J1232" s="22">
        <v>0</v>
      </c>
      <c r="K1232" s="22">
        <v>0</v>
      </c>
      <c r="L1232" s="22">
        <v>0</v>
      </c>
      <c r="M1232" s="22">
        <v>0</v>
      </c>
      <c r="N1232" s="22">
        <v>0</v>
      </c>
      <c r="O1232" s="22">
        <v>0</v>
      </c>
      <c r="P1232" s="22">
        <v>0</v>
      </c>
      <c r="V1232" s="121">
        <v>0</v>
      </c>
      <c r="AM1232">
        <v>61</v>
      </c>
      <c r="AN1232" t="s">
        <v>572</v>
      </c>
      <c r="AQ1232" s="22">
        <v>0</v>
      </c>
      <c r="AR1232" s="22">
        <v>0</v>
      </c>
      <c r="AS1232" s="22">
        <v>0</v>
      </c>
      <c r="AT1232" s="22">
        <v>0</v>
      </c>
      <c r="AU1232" s="22">
        <v>0</v>
      </c>
      <c r="AV1232" s="22">
        <v>0</v>
      </c>
      <c r="AW1232" s="22">
        <v>0</v>
      </c>
      <c r="AX1232" s="22">
        <v>0</v>
      </c>
      <c r="AY1232" s="22">
        <v>0</v>
      </c>
      <c r="BE1232" t="s">
        <v>572</v>
      </c>
      <c r="BG1232" s="22">
        <v>0</v>
      </c>
      <c r="BH1232" s="22">
        <v>0</v>
      </c>
      <c r="BI1232" s="22">
        <v>0</v>
      </c>
      <c r="BJ1232" s="22">
        <v>0</v>
      </c>
      <c r="BK1232" s="22">
        <v>0</v>
      </c>
      <c r="BL1232" s="22">
        <v>0</v>
      </c>
      <c r="BM1232" s="22">
        <v>0</v>
      </c>
      <c r="BN1232" s="22">
        <v>0</v>
      </c>
      <c r="BO1232" s="22">
        <v>0</v>
      </c>
      <c r="BP1232" s="22">
        <v>0</v>
      </c>
    </row>
    <row r="1233" spans="1:68" x14ac:dyDescent="0.35">
      <c r="A1233" s="96">
        <v>62</v>
      </c>
      <c r="B1233" s="96">
        <v>5</v>
      </c>
      <c r="C1233" s="96" t="s">
        <v>585</v>
      </c>
      <c r="E1233" s="79" t="s">
        <v>572</v>
      </c>
      <c r="F1233" s="85">
        <v>0</v>
      </c>
      <c r="G1233" s="20">
        <v>0</v>
      </c>
      <c r="H1233" s="22">
        <v>0</v>
      </c>
      <c r="I1233" s="22">
        <v>0</v>
      </c>
      <c r="J1233" s="22">
        <v>0</v>
      </c>
      <c r="K1233" s="22">
        <v>0</v>
      </c>
      <c r="L1233" s="22">
        <v>0</v>
      </c>
      <c r="M1233" s="22">
        <v>0</v>
      </c>
      <c r="N1233" s="22">
        <v>0</v>
      </c>
      <c r="O1233" s="22">
        <v>0</v>
      </c>
      <c r="P1233" s="22">
        <v>0</v>
      </c>
      <c r="V1233" s="121">
        <v>0</v>
      </c>
      <c r="AM1233">
        <v>62</v>
      </c>
      <c r="AN1233" t="s">
        <v>572</v>
      </c>
      <c r="AQ1233" s="22">
        <v>0</v>
      </c>
      <c r="AR1233" s="22">
        <v>0</v>
      </c>
      <c r="AS1233" s="22">
        <v>0</v>
      </c>
      <c r="AT1233" s="22">
        <v>0</v>
      </c>
      <c r="AU1233" s="22">
        <v>0</v>
      </c>
      <c r="AV1233" s="22">
        <v>0</v>
      </c>
      <c r="AW1233" s="22">
        <v>0</v>
      </c>
      <c r="AX1233" s="22">
        <v>0</v>
      </c>
      <c r="AY1233" s="22">
        <v>0</v>
      </c>
      <c r="BE1233" t="s">
        <v>572</v>
      </c>
      <c r="BG1233" s="22">
        <v>0</v>
      </c>
      <c r="BH1233" s="22">
        <v>0</v>
      </c>
      <c r="BI1233" s="22">
        <v>0</v>
      </c>
      <c r="BJ1233" s="22">
        <v>0</v>
      </c>
      <c r="BK1233" s="22">
        <v>0</v>
      </c>
      <c r="BL1233" s="22">
        <v>0</v>
      </c>
      <c r="BM1233" s="22">
        <v>0</v>
      </c>
      <c r="BN1233" s="22">
        <v>0</v>
      </c>
      <c r="BO1233" s="22">
        <v>0</v>
      </c>
      <c r="BP1233" s="22">
        <v>0</v>
      </c>
    </row>
    <row r="1234" spans="1:68" x14ac:dyDescent="0.35">
      <c r="A1234" s="96">
        <v>63</v>
      </c>
      <c r="B1234" s="96">
        <v>5</v>
      </c>
      <c r="C1234" s="96" t="s">
        <v>584</v>
      </c>
      <c r="E1234" s="79" t="s">
        <v>572</v>
      </c>
      <c r="F1234" s="85">
        <v>0.03</v>
      </c>
      <c r="G1234" s="20">
        <v>0</v>
      </c>
      <c r="H1234" s="22">
        <v>0</v>
      </c>
      <c r="I1234" s="22">
        <v>0</v>
      </c>
      <c r="J1234" s="22">
        <v>0</v>
      </c>
      <c r="K1234" s="22">
        <v>0</v>
      </c>
      <c r="L1234" s="22">
        <v>120</v>
      </c>
      <c r="M1234" s="22">
        <v>120</v>
      </c>
      <c r="N1234" s="22">
        <v>120</v>
      </c>
      <c r="O1234" s="22">
        <v>120</v>
      </c>
      <c r="P1234" s="22">
        <v>120</v>
      </c>
      <c r="V1234" s="121">
        <v>0</v>
      </c>
      <c r="AM1234">
        <v>63</v>
      </c>
      <c r="AN1234" t="s">
        <v>572</v>
      </c>
      <c r="AQ1234" s="22">
        <v>0</v>
      </c>
      <c r="AR1234" s="22">
        <v>0</v>
      </c>
      <c r="AS1234" s="22">
        <v>0</v>
      </c>
      <c r="AT1234" s="22">
        <v>0</v>
      </c>
      <c r="AU1234" s="22">
        <v>120</v>
      </c>
      <c r="AV1234" s="22">
        <v>120</v>
      </c>
      <c r="AW1234" s="22">
        <v>120</v>
      </c>
      <c r="AX1234" s="22">
        <v>120</v>
      </c>
      <c r="AY1234" s="22">
        <v>120</v>
      </c>
      <c r="BE1234" t="s">
        <v>572</v>
      </c>
      <c r="BG1234" s="22">
        <v>0</v>
      </c>
      <c r="BH1234" s="22">
        <v>0</v>
      </c>
      <c r="BI1234" s="22">
        <v>0</v>
      </c>
      <c r="BJ1234" s="22">
        <v>0</v>
      </c>
      <c r="BK1234" s="22">
        <v>0</v>
      </c>
      <c r="BL1234" s="22">
        <v>120</v>
      </c>
      <c r="BM1234" s="22">
        <v>120</v>
      </c>
      <c r="BN1234" s="22">
        <v>120</v>
      </c>
      <c r="BO1234" s="22">
        <v>120</v>
      </c>
      <c r="BP1234" s="22">
        <v>120</v>
      </c>
    </row>
    <row r="1235" spans="1:68" x14ac:dyDescent="0.35">
      <c r="A1235" s="96">
        <v>64</v>
      </c>
      <c r="B1235" s="96">
        <v>5</v>
      </c>
      <c r="C1235" s="96" t="s">
        <v>585</v>
      </c>
      <c r="E1235" s="79" t="s">
        <v>572</v>
      </c>
      <c r="F1235" s="85">
        <v>0</v>
      </c>
      <c r="G1235" s="20">
        <v>0</v>
      </c>
      <c r="H1235" s="22">
        <v>0</v>
      </c>
      <c r="I1235" s="22">
        <v>0</v>
      </c>
      <c r="J1235" s="22">
        <v>0</v>
      </c>
      <c r="K1235" s="22">
        <v>0</v>
      </c>
      <c r="L1235" s="22">
        <v>0</v>
      </c>
      <c r="M1235" s="22">
        <v>0</v>
      </c>
      <c r="N1235" s="22">
        <v>0</v>
      </c>
      <c r="O1235" s="22">
        <v>0</v>
      </c>
      <c r="P1235" s="22">
        <v>0</v>
      </c>
      <c r="V1235" s="121">
        <v>0</v>
      </c>
      <c r="AM1235">
        <v>64</v>
      </c>
      <c r="AN1235" t="s">
        <v>572</v>
      </c>
      <c r="AQ1235" s="22">
        <v>0</v>
      </c>
      <c r="AR1235" s="22">
        <v>0</v>
      </c>
      <c r="AS1235" s="22">
        <v>0</v>
      </c>
      <c r="AT1235" s="22">
        <v>0</v>
      </c>
      <c r="AU1235" s="22">
        <v>0</v>
      </c>
      <c r="AV1235" s="22">
        <v>0</v>
      </c>
      <c r="AW1235" s="22">
        <v>0</v>
      </c>
      <c r="AX1235" s="22">
        <v>0</v>
      </c>
      <c r="AY1235" s="22">
        <v>0</v>
      </c>
      <c r="BE1235" t="s">
        <v>572</v>
      </c>
      <c r="BG1235" s="22">
        <v>0</v>
      </c>
      <c r="BH1235" s="22">
        <v>0</v>
      </c>
      <c r="BI1235" s="22">
        <v>0</v>
      </c>
      <c r="BJ1235" s="22">
        <v>0</v>
      </c>
      <c r="BK1235" s="22">
        <v>0</v>
      </c>
      <c r="BL1235" s="22">
        <v>0</v>
      </c>
      <c r="BM1235" s="22">
        <v>0</v>
      </c>
      <c r="BN1235" s="22">
        <v>0</v>
      </c>
      <c r="BO1235" s="22">
        <v>0</v>
      </c>
      <c r="BP1235" s="22">
        <v>0</v>
      </c>
    </row>
    <row r="1236" spans="1:68" x14ac:dyDescent="0.35">
      <c r="A1236" s="96">
        <v>65</v>
      </c>
      <c r="B1236" s="96">
        <v>5</v>
      </c>
      <c r="C1236" s="96" t="s">
        <v>585</v>
      </c>
      <c r="E1236" s="79" t="s">
        <v>572</v>
      </c>
      <c r="F1236" s="85">
        <v>0</v>
      </c>
      <c r="G1236" s="20">
        <v>0</v>
      </c>
      <c r="H1236" s="22">
        <v>0</v>
      </c>
      <c r="I1236" s="22">
        <v>0</v>
      </c>
      <c r="J1236" s="22">
        <v>0</v>
      </c>
      <c r="K1236" s="22">
        <v>0</v>
      </c>
      <c r="L1236" s="22">
        <v>0</v>
      </c>
      <c r="M1236" s="22">
        <v>0</v>
      </c>
      <c r="N1236" s="22">
        <v>0</v>
      </c>
      <c r="O1236" s="22">
        <v>0</v>
      </c>
      <c r="P1236" s="22">
        <v>0</v>
      </c>
      <c r="V1236" s="121">
        <v>0</v>
      </c>
      <c r="AM1236">
        <v>65</v>
      </c>
      <c r="AN1236" t="s">
        <v>572</v>
      </c>
      <c r="AQ1236" s="22">
        <v>0</v>
      </c>
      <c r="AR1236" s="22">
        <v>0</v>
      </c>
      <c r="AS1236" s="22">
        <v>0</v>
      </c>
      <c r="AT1236" s="22">
        <v>0</v>
      </c>
      <c r="AU1236" s="22">
        <v>0</v>
      </c>
      <c r="AV1236" s="22">
        <v>0</v>
      </c>
      <c r="AW1236" s="22">
        <v>0</v>
      </c>
      <c r="AX1236" s="22">
        <v>0</v>
      </c>
      <c r="AY1236" s="22">
        <v>0</v>
      </c>
      <c r="BE1236" t="s">
        <v>572</v>
      </c>
      <c r="BG1236" s="22">
        <v>0</v>
      </c>
      <c r="BH1236" s="22">
        <v>0</v>
      </c>
      <c r="BI1236" s="22">
        <v>0</v>
      </c>
      <c r="BJ1236" s="22">
        <v>0</v>
      </c>
      <c r="BK1236" s="22">
        <v>0</v>
      </c>
      <c r="BL1236" s="22">
        <v>0</v>
      </c>
      <c r="BM1236" s="22">
        <v>0</v>
      </c>
      <c r="BN1236" s="22">
        <v>0</v>
      </c>
      <c r="BO1236" s="22">
        <v>0</v>
      </c>
      <c r="BP1236" s="22">
        <v>0</v>
      </c>
    </row>
    <row r="1237" spans="1:68" x14ac:dyDescent="0.35">
      <c r="A1237" s="96">
        <v>66</v>
      </c>
      <c r="B1237" s="96">
        <v>5</v>
      </c>
      <c r="C1237" s="96" t="s">
        <v>585</v>
      </c>
      <c r="E1237" s="79" t="s">
        <v>572</v>
      </c>
      <c r="F1237" s="85">
        <v>0</v>
      </c>
      <c r="G1237" s="20">
        <v>0</v>
      </c>
      <c r="H1237" s="22">
        <v>0</v>
      </c>
      <c r="I1237" s="22">
        <v>0</v>
      </c>
      <c r="J1237" s="22">
        <v>0</v>
      </c>
      <c r="K1237" s="22">
        <v>0</v>
      </c>
      <c r="L1237" s="22">
        <v>0</v>
      </c>
      <c r="M1237" s="22">
        <v>0</v>
      </c>
      <c r="N1237" s="22">
        <v>0</v>
      </c>
      <c r="O1237" s="22">
        <v>0</v>
      </c>
      <c r="P1237" s="22">
        <v>0</v>
      </c>
      <c r="V1237" s="121">
        <v>0</v>
      </c>
      <c r="AM1237">
        <v>66</v>
      </c>
      <c r="AN1237" t="s">
        <v>572</v>
      </c>
      <c r="AQ1237" s="22">
        <v>0</v>
      </c>
      <c r="AR1237" s="22">
        <v>0</v>
      </c>
      <c r="AS1237" s="22">
        <v>0</v>
      </c>
      <c r="AT1237" s="22">
        <v>0</v>
      </c>
      <c r="AU1237" s="22">
        <v>0</v>
      </c>
      <c r="AV1237" s="22">
        <v>0</v>
      </c>
      <c r="AW1237" s="22">
        <v>0</v>
      </c>
      <c r="AX1237" s="22">
        <v>0</v>
      </c>
      <c r="AY1237" s="22">
        <v>0</v>
      </c>
      <c r="BE1237" t="s">
        <v>572</v>
      </c>
      <c r="BG1237" s="22">
        <v>0</v>
      </c>
      <c r="BH1237" s="22">
        <v>0</v>
      </c>
      <c r="BI1237" s="22">
        <v>0</v>
      </c>
      <c r="BJ1237" s="22">
        <v>0</v>
      </c>
      <c r="BK1237" s="22">
        <v>0</v>
      </c>
      <c r="BL1237" s="22">
        <v>0</v>
      </c>
      <c r="BM1237" s="22">
        <v>0</v>
      </c>
      <c r="BN1237" s="22">
        <v>0</v>
      </c>
      <c r="BO1237" s="22">
        <v>0</v>
      </c>
      <c r="BP1237" s="22">
        <v>0</v>
      </c>
    </row>
    <row r="1238" spans="1:68" x14ac:dyDescent="0.35">
      <c r="A1238" s="96">
        <v>67</v>
      </c>
      <c r="B1238" s="96">
        <v>5</v>
      </c>
      <c r="C1238" s="96" t="s">
        <v>234</v>
      </c>
      <c r="E1238" s="79" t="s">
        <v>572</v>
      </c>
      <c r="F1238" s="85">
        <v>0</v>
      </c>
      <c r="G1238" s="20">
        <v>0</v>
      </c>
      <c r="H1238" s="22">
        <v>0</v>
      </c>
      <c r="I1238" s="22">
        <v>0</v>
      </c>
      <c r="J1238" s="22">
        <v>0</v>
      </c>
      <c r="K1238" s="22">
        <v>0</v>
      </c>
      <c r="L1238" s="22">
        <v>0</v>
      </c>
      <c r="M1238" s="22">
        <v>0</v>
      </c>
      <c r="N1238" s="22">
        <v>0</v>
      </c>
      <c r="O1238" s="22">
        <v>0</v>
      </c>
      <c r="P1238" s="22">
        <v>0</v>
      </c>
      <c r="V1238" s="121">
        <v>0</v>
      </c>
      <c r="AM1238">
        <v>67</v>
      </c>
      <c r="AN1238" t="s">
        <v>572</v>
      </c>
      <c r="AQ1238" s="22">
        <v>0</v>
      </c>
      <c r="AR1238" s="22">
        <v>0</v>
      </c>
      <c r="AS1238" s="22">
        <v>0</v>
      </c>
      <c r="AT1238" s="22">
        <v>0</v>
      </c>
      <c r="AU1238" s="22">
        <v>0</v>
      </c>
      <c r="AV1238" s="22">
        <v>0</v>
      </c>
      <c r="AW1238" s="22">
        <v>0</v>
      </c>
      <c r="AX1238" s="22">
        <v>0</v>
      </c>
      <c r="AY1238" s="22">
        <v>0</v>
      </c>
      <c r="BE1238" t="s">
        <v>572</v>
      </c>
      <c r="BG1238" s="22">
        <v>0</v>
      </c>
      <c r="BH1238" s="22">
        <v>0</v>
      </c>
      <c r="BI1238" s="22">
        <v>0</v>
      </c>
      <c r="BJ1238" s="22">
        <v>0</v>
      </c>
      <c r="BK1238" s="22">
        <v>0</v>
      </c>
      <c r="BL1238" s="22">
        <v>0</v>
      </c>
      <c r="BM1238" s="22">
        <v>0</v>
      </c>
      <c r="BN1238" s="22">
        <v>0</v>
      </c>
      <c r="BO1238" s="22">
        <v>0</v>
      </c>
      <c r="BP1238" s="22">
        <v>0</v>
      </c>
    </row>
    <row r="1239" spans="1:68" x14ac:dyDescent="0.35">
      <c r="A1239" s="96">
        <v>68</v>
      </c>
      <c r="B1239" s="96">
        <v>5</v>
      </c>
      <c r="C1239" s="96" t="s">
        <v>234</v>
      </c>
      <c r="E1239" s="79" t="s">
        <v>572</v>
      </c>
      <c r="F1239" s="85">
        <v>0</v>
      </c>
      <c r="G1239" s="20">
        <v>0</v>
      </c>
      <c r="H1239" s="22">
        <v>0</v>
      </c>
      <c r="I1239" s="22">
        <v>0</v>
      </c>
      <c r="J1239" s="22">
        <v>0</v>
      </c>
      <c r="K1239" s="22">
        <v>0</v>
      </c>
      <c r="L1239" s="22">
        <v>0</v>
      </c>
      <c r="M1239" s="22">
        <v>0</v>
      </c>
      <c r="N1239" s="22">
        <v>0</v>
      </c>
      <c r="O1239" s="22">
        <v>0</v>
      </c>
      <c r="P1239" s="22">
        <v>0</v>
      </c>
      <c r="V1239" s="121">
        <v>0</v>
      </c>
      <c r="AM1239">
        <v>68</v>
      </c>
      <c r="AN1239" t="s">
        <v>572</v>
      </c>
      <c r="AQ1239" s="22">
        <v>0</v>
      </c>
      <c r="AR1239" s="22">
        <v>0</v>
      </c>
      <c r="AS1239" s="22">
        <v>0</v>
      </c>
      <c r="AT1239" s="22">
        <v>0</v>
      </c>
      <c r="AU1239" s="22">
        <v>0</v>
      </c>
      <c r="AV1239" s="22">
        <v>0</v>
      </c>
      <c r="AW1239" s="22">
        <v>0</v>
      </c>
      <c r="AX1239" s="22">
        <v>0</v>
      </c>
      <c r="AY1239" s="22">
        <v>0</v>
      </c>
      <c r="BE1239" t="s">
        <v>572</v>
      </c>
      <c r="BG1239" s="22">
        <v>0</v>
      </c>
      <c r="BH1239" s="22">
        <v>0</v>
      </c>
      <c r="BI1239" s="22">
        <v>0</v>
      </c>
      <c r="BJ1239" s="22">
        <v>0</v>
      </c>
      <c r="BK1239" s="22">
        <v>0</v>
      </c>
      <c r="BL1239" s="22">
        <v>0</v>
      </c>
      <c r="BM1239" s="22">
        <v>0</v>
      </c>
      <c r="BN1239" s="22">
        <v>0</v>
      </c>
      <c r="BO1239" s="22">
        <v>0</v>
      </c>
      <c r="BP1239" s="22">
        <v>0</v>
      </c>
    </row>
    <row r="1240" spans="1:68" x14ac:dyDescent="0.35">
      <c r="A1240" s="96">
        <v>69</v>
      </c>
      <c r="B1240" s="96">
        <v>5</v>
      </c>
      <c r="C1240" s="96" t="s">
        <v>235</v>
      </c>
      <c r="E1240" s="79" t="s">
        <v>572</v>
      </c>
      <c r="F1240" s="85">
        <v>0</v>
      </c>
      <c r="G1240" s="20">
        <v>0</v>
      </c>
      <c r="H1240" s="22">
        <v>0</v>
      </c>
      <c r="I1240" s="22">
        <v>0</v>
      </c>
      <c r="J1240" s="22">
        <v>0</v>
      </c>
      <c r="K1240" s="22">
        <v>0</v>
      </c>
      <c r="L1240" s="22">
        <v>0</v>
      </c>
      <c r="M1240" s="22">
        <v>0</v>
      </c>
      <c r="N1240" s="22">
        <v>0</v>
      </c>
      <c r="O1240" s="22">
        <v>0</v>
      </c>
      <c r="P1240" s="22">
        <v>0</v>
      </c>
      <c r="V1240" s="121">
        <v>0</v>
      </c>
      <c r="AM1240">
        <v>69</v>
      </c>
      <c r="AN1240" t="s">
        <v>572</v>
      </c>
      <c r="AQ1240" s="22">
        <v>0</v>
      </c>
      <c r="AR1240" s="22">
        <v>0</v>
      </c>
      <c r="AS1240" s="22">
        <v>0</v>
      </c>
      <c r="AT1240" s="22">
        <v>0</v>
      </c>
      <c r="AU1240" s="22">
        <v>0</v>
      </c>
      <c r="AV1240" s="22">
        <v>0</v>
      </c>
      <c r="AW1240" s="22">
        <v>0</v>
      </c>
      <c r="AX1240" s="22">
        <v>0</v>
      </c>
      <c r="AY1240" s="22">
        <v>0</v>
      </c>
      <c r="BE1240" t="s">
        <v>572</v>
      </c>
      <c r="BG1240" s="22">
        <v>0</v>
      </c>
      <c r="BH1240" s="22">
        <v>0</v>
      </c>
      <c r="BI1240" s="22">
        <v>0</v>
      </c>
      <c r="BJ1240" s="22">
        <v>0</v>
      </c>
      <c r="BK1240" s="22">
        <v>0</v>
      </c>
      <c r="BL1240" s="22">
        <v>0</v>
      </c>
      <c r="BM1240" s="22">
        <v>0</v>
      </c>
      <c r="BN1240" s="22">
        <v>0</v>
      </c>
      <c r="BO1240" s="22">
        <v>0</v>
      </c>
      <c r="BP1240" s="22">
        <v>0</v>
      </c>
    </row>
    <row r="1241" spans="1:68" x14ac:dyDescent="0.35">
      <c r="A1241" s="96">
        <v>70</v>
      </c>
      <c r="B1241" s="96">
        <v>5</v>
      </c>
      <c r="C1241" s="96" t="s">
        <v>234</v>
      </c>
      <c r="E1241" s="79" t="s">
        <v>572</v>
      </c>
      <c r="F1241" s="85">
        <v>0</v>
      </c>
      <c r="G1241" s="20">
        <v>0</v>
      </c>
      <c r="H1241" s="22">
        <v>0</v>
      </c>
      <c r="I1241" s="22">
        <v>0</v>
      </c>
      <c r="J1241" s="22">
        <v>0</v>
      </c>
      <c r="K1241" s="22">
        <v>0</v>
      </c>
      <c r="L1241" s="22">
        <v>0</v>
      </c>
      <c r="M1241" s="22">
        <v>0</v>
      </c>
      <c r="N1241" s="22">
        <v>0</v>
      </c>
      <c r="O1241" s="22">
        <v>0</v>
      </c>
      <c r="P1241" s="22">
        <v>0</v>
      </c>
      <c r="V1241" s="121">
        <v>0</v>
      </c>
      <c r="AM1241">
        <v>70</v>
      </c>
      <c r="AN1241" t="s">
        <v>572</v>
      </c>
      <c r="AQ1241" s="22">
        <v>0</v>
      </c>
      <c r="AR1241" s="22">
        <v>0</v>
      </c>
      <c r="AS1241" s="22">
        <v>0</v>
      </c>
      <c r="AT1241" s="22">
        <v>0</v>
      </c>
      <c r="AU1241" s="22">
        <v>0</v>
      </c>
      <c r="AV1241" s="22">
        <v>0</v>
      </c>
      <c r="AW1241" s="22">
        <v>0</v>
      </c>
      <c r="AX1241" s="22">
        <v>0</v>
      </c>
      <c r="AY1241" s="22">
        <v>0</v>
      </c>
      <c r="BE1241" t="s">
        <v>572</v>
      </c>
      <c r="BG1241" s="22">
        <v>0</v>
      </c>
      <c r="BH1241" s="22">
        <v>0</v>
      </c>
      <c r="BI1241" s="22">
        <v>0</v>
      </c>
      <c r="BJ1241" s="22">
        <v>0</v>
      </c>
      <c r="BK1241" s="22">
        <v>0</v>
      </c>
      <c r="BL1241" s="22">
        <v>0</v>
      </c>
      <c r="BM1241" s="22">
        <v>0</v>
      </c>
      <c r="BN1241" s="22">
        <v>0</v>
      </c>
      <c r="BO1241" s="22">
        <v>0</v>
      </c>
      <c r="BP1241" s="22">
        <v>0</v>
      </c>
    </row>
    <row r="1242" spans="1:68" x14ac:dyDescent="0.35">
      <c r="A1242" s="96">
        <v>71</v>
      </c>
      <c r="B1242" s="96">
        <v>5</v>
      </c>
      <c r="C1242" s="96" t="s">
        <v>529</v>
      </c>
      <c r="E1242" s="79" t="s">
        <v>572</v>
      </c>
      <c r="F1242" s="85">
        <v>0</v>
      </c>
      <c r="G1242" s="20">
        <v>0</v>
      </c>
      <c r="H1242" s="22">
        <v>0</v>
      </c>
      <c r="I1242" s="22">
        <v>0</v>
      </c>
      <c r="J1242" s="22">
        <v>0</v>
      </c>
      <c r="K1242" s="22">
        <v>0</v>
      </c>
      <c r="L1242" s="22">
        <v>0</v>
      </c>
      <c r="M1242" s="22">
        <v>0</v>
      </c>
      <c r="N1242" s="22">
        <v>0</v>
      </c>
      <c r="O1242" s="22">
        <v>0</v>
      </c>
      <c r="P1242" s="22">
        <v>0</v>
      </c>
      <c r="V1242" s="121">
        <v>0</v>
      </c>
      <c r="AM1242">
        <v>71</v>
      </c>
      <c r="AN1242" t="s">
        <v>572</v>
      </c>
      <c r="AQ1242" s="22">
        <v>0</v>
      </c>
      <c r="AR1242" s="22">
        <v>0</v>
      </c>
      <c r="AS1242" s="22">
        <v>0</v>
      </c>
      <c r="AT1242" s="22">
        <v>0</v>
      </c>
      <c r="AU1242" s="22">
        <v>0</v>
      </c>
      <c r="AV1242" s="22">
        <v>0</v>
      </c>
      <c r="AW1242" s="22">
        <v>0</v>
      </c>
      <c r="AX1242" s="22">
        <v>0</v>
      </c>
      <c r="AY1242" s="22">
        <v>0</v>
      </c>
      <c r="BE1242" t="s">
        <v>572</v>
      </c>
      <c r="BG1242" s="22">
        <v>0</v>
      </c>
      <c r="BH1242" s="22">
        <v>0</v>
      </c>
      <c r="BI1242" s="22">
        <v>0</v>
      </c>
      <c r="BJ1242" s="22">
        <v>0</v>
      </c>
      <c r="BK1242" s="22">
        <v>0</v>
      </c>
      <c r="BL1242" s="22">
        <v>0</v>
      </c>
      <c r="BM1242" s="22">
        <v>0</v>
      </c>
      <c r="BN1242" s="22">
        <v>0</v>
      </c>
      <c r="BO1242" s="22">
        <v>0</v>
      </c>
      <c r="BP1242" s="22">
        <v>0</v>
      </c>
    </row>
    <row r="1243" spans="1:68" x14ac:dyDescent="0.35">
      <c r="A1243" s="96">
        <v>72</v>
      </c>
      <c r="B1243" s="96">
        <v>5</v>
      </c>
      <c r="C1243" s="96" t="s">
        <v>251</v>
      </c>
      <c r="E1243" s="79" t="s">
        <v>572</v>
      </c>
      <c r="F1243" s="85">
        <v>0</v>
      </c>
      <c r="G1243" s="20">
        <v>0</v>
      </c>
      <c r="H1243" s="22">
        <v>0</v>
      </c>
      <c r="I1243" s="22">
        <v>0</v>
      </c>
      <c r="J1243" s="22">
        <v>0</v>
      </c>
      <c r="K1243" s="22">
        <v>0</v>
      </c>
      <c r="L1243" s="22">
        <v>0</v>
      </c>
      <c r="M1243" s="22">
        <v>0</v>
      </c>
      <c r="N1243" s="22">
        <v>0</v>
      </c>
      <c r="O1243" s="22">
        <v>0</v>
      </c>
      <c r="P1243" s="22">
        <v>0</v>
      </c>
      <c r="V1243" s="121">
        <v>0</v>
      </c>
      <c r="AM1243">
        <v>72</v>
      </c>
      <c r="AN1243" t="s">
        <v>572</v>
      </c>
      <c r="AQ1243" s="22">
        <v>0</v>
      </c>
      <c r="AR1243" s="22">
        <v>0</v>
      </c>
      <c r="AS1243" s="22">
        <v>0</v>
      </c>
      <c r="AT1243" s="22">
        <v>0</v>
      </c>
      <c r="AU1243" s="22">
        <v>0</v>
      </c>
      <c r="AV1243" s="22">
        <v>0</v>
      </c>
      <c r="AW1243" s="22">
        <v>0</v>
      </c>
      <c r="AX1243" s="22">
        <v>0</v>
      </c>
      <c r="AY1243" s="22">
        <v>0</v>
      </c>
      <c r="BE1243" t="s">
        <v>572</v>
      </c>
      <c r="BG1243" s="22">
        <v>0</v>
      </c>
      <c r="BH1243" s="22">
        <v>0</v>
      </c>
      <c r="BI1243" s="22">
        <v>0</v>
      </c>
      <c r="BJ1243" s="22">
        <v>0</v>
      </c>
      <c r="BK1243" s="22">
        <v>0</v>
      </c>
      <c r="BL1243" s="22">
        <v>0</v>
      </c>
      <c r="BM1243" s="22">
        <v>0</v>
      </c>
      <c r="BN1243" s="22">
        <v>0</v>
      </c>
      <c r="BO1243" s="22">
        <v>0</v>
      </c>
      <c r="BP1243" s="22">
        <v>0</v>
      </c>
    </row>
    <row r="1244" spans="1:68" x14ac:dyDescent="0.35">
      <c r="A1244" s="96">
        <v>73</v>
      </c>
      <c r="B1244" s="96">
        <v>5</v>
      </c>
      <c r="C1244" s="96" t="s">
        <v>251</v>
      </c>
      <c r="E1244" s="79" t="s">
        <v>572</v>
      </c>
      <c r="F1244" s="85">
        <v>0</v>
      </c>
      <c r="G1244" s="20">
        <v>0</v>
      </c>
      <c r="H1244" s="22">
        <v>0</v>
      </c>
      <c r="I1244" s="22">
        <v>0</v>
      </c>
      <c r="J1244" s="22">
        <v>0</v>
      </c>
      <c r="K1244" s="22">
        <v>0</v>
      </c>
      <c r="L1244" s="22">
        <v>0</v>
      </c>
      <c r="M1244" s="22">
        <v>0</v>
      </c>
      <c r="N1244" s="22">
        <v>0</v>
      </c>
      <c r="O1244" s="22">
        <v>0</v>
      </c>
      <c r="P1244" s="22">
        <v>0</v>
      </c>
      <c r="V1244" s="121">
        <v>0</v>
      </c>
      <c r="AM1244">
        <v>73</v>
      </c>
      <c r="AN1244" t="s">
        <v>572</v>
      </c>
      <c r="AQ1244" s="22">
        <v>0</v>
      </c>
      <c r="AR1244" s="22">
        <v>0</v>
      </c>
      <c r="AS1244" s="22">
        <v>0</v>
      </c>
      <c r="AT1244" s="22">
        <v>0</v>
      </c>
      <c r="AU1244" s="22">
        <v>0</v>
      </c>
      <c r="AV1244" s="22">
        <v>0</v>
      </c>
      <c r="AW1244" s="22">
        <v>0</v>
      </c>
      <c r="AX1244" s="22">
        <v>0</v>
      </c>
      <c r="AY1244" s="22">
        <v>0</v>
      </c>
      <c r="BE1244" t="s">
        <v>572</v>
      </c>
      <c r="BG1244" s="22">
        <v>0</v>
      </c>
      <c r="BH1244" s="22">
        <v>0</v>
      </c>
      <c r="BI1244" s="22">
        <v>0</v>
      </c>
      <c r="BJ1244" s="22">
        <v>0</v>
      </c>
      <c r="BK1244" s="22">
        <v>0</v>
      </c>
      <c r="BL1244" s="22">
        <v>0</v>
      </c>
      <c r="BM1244" s="22">
        <v>0</v>
      </c>
      <c r="BN1244" s="22">
        <v>0</v>
      </c>
      <c r="BO1244" s="22">
        <v>0</v>
      </c>
      <c r="BP1244" s="22">
        <v>0</v>
      </c>
    </row>
    <row r="1245" spans="1:68" x14ac:dyDescent="0.35">
      <c r="A1245" s="96">
        <v>74</v>
      </c>
      <c r="B1245" s="96">
        <v>5</v>
      </c>
      <c r="C1245" s="96" t="s">
        <v>251</v>
      </c>
      <c r="E1245" s="79" t="s">
        <v>572</v>
      </c>
      <c r="F1245" s="85">
        <v>0</v>
      </c>
      <c r="G1245" s="20">
        <v>0</v>
      </c>
      <c r="H1245" s="22">
        <v>0</v>
      </c>
      <c r="I1245" s="22">
        <v>0</v>
      </c>
      <c r="J1245" s="22">
        <v>0</v>
      </c>
      <c r="K1245" s="22">
        <v>0</v>
      </c>
      <c r="L1245" s="22">
        <v>0</v>
      </c>
      <c r="M1245" s="22">
        <v>0</v>
      </c>
      <c r="N1245" s="22">
        <v>0</v>
      </c>
      <c r="O1245" s="22">
        <v>0</v>
      </c>
      <c r="P1245" s="22">
        <v>0</v>
      </c>
      <c r="V1245" s="121">
        <v>0</v>
      </c>
      <c r="AM1245">
        <v>74</v>
      </c>
      <c r="AN1245" t="s">
        <v>572</v>
      </c>
      <c r="AQ1245" s="22">
        <v>0</v>
      </c>
      <c r="AR1245" s="22">
        <v>0</v>
      </c>
      <c r="AS1245" s="22">
        <v>0</v>
      </c>
      <c r="AT1245" s="22">
        <v>0</v>
      </c>
      <c r="AU1245" s="22">
        <v>0</v>
      </c>
      <c r="AV1245" s="22">
        <v>0</v>
      </c>
      <c r="AW1245" s="22">
        <v>0</v>
      </c>
      <c r="AX1245" s="22">
        <v>0</v>
      </c>
      <c r="AY1245" s="22">
        <v>0</v>
      </c>
      <c r="BE1245" t="s">
        <v>572</v>
      </c>
      <c r="BG1245" s="22">
        <v>0</v>
      </c>
      <c r="BH1245" s="22">
        <v>0</v>
      </c>
      <c r="BI1245" s="22">
        <v>0</v>
      </c>
      <c r="BJ1245" s="22">
        <v>0</v>
      </c>
      <c r="BK1245" s="22">
        <v>0</v>
      </c>
      <c r="BL1245" s="22">
        <v>0</v>
      </c>
      <c r="BM1245" s="22">
        <v>0</v>
      </c>
      <c r="BN1245" s="22">
        <v>0</v>
      </c>
      <c r="BO1245" s="22">
        <v>0</v>
      </c>
      <c r="BP1245" s="22">
        <v>0</v>
      </c>
    </row>
    <row r="1246" spans="1:68" x14ac:dyDescent="0.35">
      <c r="A1246" s="96">
        <v>75</v>
      </c>
      <c r="B1246" s="96">
        <v>5</v>
      </c>
      <c r="C1246" s="96" t="s">
        <v>251</v>
      </c>
      <c r="E1246" s="79" t="s">
        <v>572</v>
      </c>
      <c r="F1246" s="85">
        <v>0</v>
      </c>
      <c r="G1246" s="20">
        <v>0</v>
      </c>
      <c r="H1246" s="22">
        <v>0</v>
      </c>
      <c r="I1246" s="22">
        <v>0</v>
      </c>
      <c r="J1246" s="22">
        <v>0</v>
      </c>
      <c r="K1246" s="22">
        <v>0</v>
      </c>
      <c r="L1246" s="22">
        <v>0</v>
      </c>
      <c r="M1246" s="22">
        <v>0</v>
      </c>
      <c r="N1246" s="22">
        <v>0</v>
      </c>
      <c r="O1246" s="22">
        <v>0</v>
      </c>
      <c r="P1246" s="22">
        <v>0</v>
      </c>
      <c r="V1246" s="121">
        <v>0</v>
      </c>
      <c r="AM1246">
        <v>75</v>
      </c>
      <c r="AN1246" t="s">
        <v>572</v>
      </c>
      <c r="AQ1246" s="22">
        <v>0</v>
      </c>
      <c r="AR1246" s="22">
        <v>0</v>
      </c>
      <c r="AS1246" s="22">
        <v>0</v>
      </c>
      <c r="AT1246" s="22">
        <v>0</v>
      </c>
      <c r="AU1246" s="22">
        <v>0</v>
      </c>
      <c r="AV1246" s="22">
        <v>0</v>
      </c>
      <c r="AW1246" s="22">
        <v>0</v>
      </c>
      <c r="AX1246" s="22">
        <v>0</v>
      </c>
      <c r="AY1246" s="22">
        <v>0</v>
      </c>
      <c r="BE1246" t="s">
        <v>572</v>
      </c>
      <c r="BG1246" s="22">
        <v>0</v>
      </c>
      <c r="BH1246" s="22">
        <v>0</v>
      </c>
      <c r="BI1246" s="22">
        <v>0</v>
      </c>
      <c r="BJ1246" s="22">
        <v>0</v>
      </c>
      <c r="BK1246" s="22">
        <v>0</v>
      </c>
      <c r="BL1246" s="22">
        <v>0</v>
      </c>
      <c r="BM1246" s="22">
        <v>0</v>
      </c>
      <c r="BN1246" s="22">
        <v>0</v>
      </c>
      <c r="BO1246" s="22">
        <v>0</v>
      </c>
      <c r="BP1246" s="22">
        <v>0</v>
      </c>
    </row>
    <row r="1247" spans="1:68" x14ac:dyDescent="0.35">
      <c r="A1247" s="96">
        <v>1</v>
      </c>
      <c r="B1247" s="96">
        <v>1</v>
      </c>
      <c r="C1247" s="96" t="s">
        <v>585</v>
      </c>
      <c r="E1247" s="79" t="s">
        <v>213</v>
      </c>
      <c r="F1247" s="88">
        <v>0.04</v>
      </c>
      <c r="H1247" s="22">
        <v>0</v>
      </c>
      <c r="I1247" s="22">
        <v>-64</v>
      </c>
      <c r="J1247" s="22">
        <v>-67.2</v>
      </c>
      <c r="K1247" s="22">
        <v>-70.56</v>
      </c>
      <c r="L1247" s="22">
        <v>-74.088000000000008</v>
      </c>
      <c r="M1247" s="22">
        <v>-77.792400000000001</v>
      </c>
      <c r="N1247" s="22">
        <v>-81.682020000000009</v>
      </c>
      <c r="O1247" s="22">
        <v>-81.682020000000009</v>
      </c>
      <c r="P1247" s="22">
        <v>-81.682020000000009</v>
      </c>
      <c r="S1247" s="20">
        <v>-75.940200000000004</v>
      </c>
      <c r="V1247" s="121">
        <v>0</v>
      </c>
      <c r="AM1247">
        <v>1</v>
      </c>
      <c r="AN1247" t="s">
        <v>213</v>
      </c>
      <c r="AQ1247" s="22">
        <v>0</v>
      </c>
      <c r="AR1247" s="22">
        <v>-64</v>
      </c>
      <c r="AS1247" s="22">
        <v>-67.2</v>
      </c>
      <c r="AT1247" s="22">
        <v>-70.56</v>
      </c>
      <c r="AU1247" s="22">
        <v>-74.088000000000008</v>
      </c>
      <c r="AV1247" s="22">
        <v>-77.792400000000001</v>
      </c>
      <c r="AW1247" s="22">
        <v>-81.682020000000009</v>
      </c>
      <c r="AX1247" s="22">
        <v>-81.682020000000009</v>
      </c>
      <c r="AY1247" s="22">
        <v>-81.682020000000009</v>
      </c>
      <c r="BE1247" t="s">
        <v>213</v>
      </c>
      <c r="BH1247" s="22">
        <v>0</v>
      </c>
      <c r="BI1247" s="22">
        <v>-64</v>
      </c>
      <c r="BJ1247" s="22">
        <v>-67.2</v>
      </c>
      <c r="BK1247" s="22">
        <v>-70.56</v>
      </c>
      <c r="BL1247" s="22">
        <v>-74.088000000000008</v>
      </c>
      <c r="BM1247" s="22">
        <v>-77.792400000000001</v>
      </c>
      <c r="BN1247" s="22">
        <v>-81.682020000000009</v>
      </c>
      <c r="BO1247" s="22">
        <v>-81.682020000000009</v>
      </c>
      <c r="BP1247" s="22">
        <v>-81.682020000000009</v>
      </c>
    </row>
    <row r="1248" spans="1:68" x14ac:dyDescent="0.35">
      <c r="A1248" s="96">
        <v>2</v>
      </c>
      <c r="B1248" s="96">
        <v>1</v>
      </c>
      <c r="C1248" s="96" t="s">
        <v>585</v>
      </c>
      <c r="E1248" s="79" t="s">
        <v>213</v>
      </c>
      <c r="F1248" s="88">
        <v>0.04</v>
      </c>
      <c r="H1248" s="22">
        <v>0</v>
      </c>
      <c r="I1248" s="22">
        <v>0</v>
      </c>
      <c r="J1248" s="22">
        <v>-80</v>
      </c>
      <c r="K1248" s="22">
        <v>-84</v>
      </c>
      <c r="L1248" s="22">
        <v>-88.2</v>
      </c>
      <c r="M1248" s="22">
        <v>-92.61</v>
      </c>
      <c r="N1248" s="22">
        <v>-97.240499999999997</v>
      </c>
      <c r="O1248" s="22">
        <v>-102.10252500000001</v>
      </c>
      <c r="P1248" s="22">
        <v>-102.10252500000001</v>
      </c>
      <c r="S1248" s="20">
        <v>-90.405000000000001</v>
      </c>
      <c r="V1248" s="121">
        <v>0</v>
      </c>
      <c r="AM1248">
        <v>2</v>
      </c>
      <c r="AN1248" t="s">
        <v>213</v>
      </c>
      <c r="AQ1248" s="22">
        <v>0</v>
      </c>
      <c r="AR1248" s="22">
        <v>0</v>
      </c>
      <c r="AS1248" s="22">
        <v>-80</v>
      </c>
      <c r="AT1248" s="22">
        <v>-84</v>
      </c>
      <c r="AU1248" s="22">
        <v>-88.2</v>
      </c>
      <c r="AV1248" s="22">
        <v>-92.61</v>
      </c>
      <c r="AW1248" s="22">
        <v>-97.240499999999997</v>
      </c>
      <c r="AX1248" s="22">
        <v>-102.10252500000001</v>
      </c>
      <c r="AY1248" s="22">
        <v>-102.10252500000001</v>
      </c>
      <c r="BE1248" t="s">
        <v>213</v>
      </c>
      <c r="BH1248" s="22">
        <v>0</v>
      </c>
      <c r="BI1248" s="22">
        <v>0</v>
      </c>
      <c r="BJ1248" s="22">
        <v>-80</v>
      </c>
      <c r="BK1248" s="22">
        <v>-84</v>
      </c>
      <c r="BL1248" s="22">
        <v>-88.2</v>
      </c>
      <c r="BM1248" s="22">
        <v>-92.61</v>
      </c>
      <c r="BN1248" s="22">
        <v>-97.240499999999997</v>
      </c>
      <c r="BO1248" s="22">
        <v>-102.10252500000001</v>
      </c>
      <c r="BP1248" s="22">
        <v>-102.10252500000001</v>
      </c>
    </row>
    <row r="1249" spans="1:68" x14ac:dyDescent="0.35">
      <c r="A1249" s="96">
        <v>3</v>
      </c>
      <c r="B1249" s="96">
        <v>1</v>
      </c>
      <c r="C1249" s="96" t="s">
        <v>585</v>
      </c>
      <c r="E1249" s="79" t="s">
        <v>213</v>
      </c>
      <c r="F1249" s="88">
        <v>0.04</v>
      </c>
      <c r="H1249" s="22">
        <v>0</v>
      </c>
      <c r="I1249" s="22">
        <v>-48</v>
      </c>
      <c r="J1249" s="22">
        <v>-49.44</v>
      </c>
      <c r="K1249" s="22">
        <v>-50.923200000000001</v>
      </c>
      <c r="L1249" s="22">
        <v>-52.450896</v>
      </c>
      <c r="M1249" s="22">
        <v>-54.024422880000003</v>
      </c>
      <c r="N1249" s="22">
        <v>-55.6451555664</v>
      </c>
      <c r="O1249" s="22">
        <v>-55.6451555664</v>
      </c>
      <c r="P1249" s="22">
        <v>-55.6451555664</v>
      </c>
      <c r="S1249" s="20">
        <v>-53.237659440000002</v>
      </c>
      <c r="V1249" s="121">
        <v>0</v>
      </c>
      <c r="AM1249">
        <v>3</v>
      </c>
      <c r="AN1249" t="s">
        <v>213</v>
      </c>
      <c r="AQ1249" s="22">
        <v>0</v>
      </c>
      <c r="AR1249" s="22">
        <v>-48</v>
      </c>
      <c r="AS1249" s="22">
        <v>-49.44</v>
      </c>
      <c r="AT1249" s="22">
        <v>-50.923200000000001</v>
      </c>
      <c r="AU1249" s="22">
        <v>-52.450896</v>
      </c>
      <c r="AV1249" s="22">
        <v>-54.024422880000003</v>
      </c>
      <c r="AW1249" s="22">
        <v>-55.6451555664</v>
      </c>
      <c r="AX1249" s="22">
        <v>-55.6451555664</v>
      </c>
      <c r="AY1249" s="22">
        <v>-55.6451555664</v>
      </c>
      <c r="BE1249" t="s">
        <v>213</v>
      </c>
      <c r="BH1249" s="22">
        <v>0</v>
      </c>
      <c r="BI1249" s="22">
        <v>-48</v>
      </c>
      <c r="BJ1249" s="22">
        <v>-49.44</v>
      </c>
      <c r="BK1249" s="22">
        <v>-50.923200000000001</v>
      </c>
      <c r="BL1249" s="22">
        <v>-52.450896</v>
      </c>
      <c r="BM1249" s="22">
        <v>-54.024422880000003</v>
      </c>
      <c r="BN1249" s="22">
        <v>-55.6451555664</v>
      </c>
      <c r="BO1249" s="22">
        <v>-55.6451555664</v>
      </c>
      <c r="BP1249" s="22">
        <v>-55.6451555664</v>
      </c>
    </row>
    <row r="1250" spans="1:68" x14ac:dyDescent="0.35">
      <c r="A1250" s="96">
        <v>4</v>
      </c>
      <c r="B1250" s="96">
        <v>1</v>
      </c>
      <c r="C1250" s="96" t="s">
        <v>585</v>
      </c>
      <c r="E1250" s="79" t="s">
        <v>213</v>
      </c>
      <c r="F1250" s="88">
        <v>0.04</v>
      </c>
      <c r="H1250" s="22">
        <v>0</v>
      </c>
      <c r="I1250" s="22">
        <v>-32</v>
      </c>
      <c r="J1250" s="22">
        <v>-32</v>
      </c>
      <c r="K1250" s="22">
        <v>-32</v>
      </c>
      <c r="L1250" s="22">
        <v>-32</v>
      </c>
      <c r="M1250" s="22">
        <v>-32</v>
      </c>
      <c r="N1250" s="22">
        <v>-32</v>
      </c>
      <c r="O1250" s="22">
        <v>-32</v>
      </c>
      <c r="P1250" s="22">
        <v>-32</v>
      </c>
      <c r="S1250" s="20">
        <v>-32</v>
      </c>
      <c r="V1250" s="121">
        <v>0</v>
      </c>
      <c r="AM1250">
        <v>4</v>
      </c>
      <c r="AN1250" t="s">
        <v>213</v>
      </c>
      <c r="AQ1250" s="22">
        <v>0</v>
      </c>
      <c r="AR1250" s="22">
        <v>-32</v>
      </c>
      <c r="AS1250" s="22">
        <v>-32</v>
      </c>
      <c r="AT1250" s="22">
        <v>-32</v>
      </c>
      <c r="AU1250" s="22">
        <v>-32</v>
      </c>
      <c r="AV1250" s="22">
        <v>-32</v>
      </c>
      <c r="AW1250" s="22">
        <v>-32</v>
      </c>
      <c r="AX1250" s="22">
        <v>-32</v>
      </c>
      <c r="AY1250" s="22">
        <v>-32</v>
      </c>
      <c r="BE1250" t="s">
        <v>213</v>
      </c>
      <c r="BH1250" s="22">
        <v>0</v>
      </c>
      <c r="BI1250" s="22">
        <v>-32</v>
      </c>
      <c r="BJ1250" s="22">
        <v>-32</v>
      </c>
      <c r="BK1250" s="22">
        <v>-32</v>
      </c>
      <c r="BL1250" s="22">
        <v>-32</v>
      </c>
      <c r="BM1250" s="22">
        <v>-32</v>
      </c>
      <c r="BN1250" s="22">
        <v>-32</v>
      </c>
      <c r="BO1250" s="22">
        <v>-32</v>
      </c>
      <c r="BP1250" s="22">
        <v>-32</v>
      </c>
    </row>
    <row r="1251" spans="1:68" x14ac:dyDescent="0.35">
      <c r="A1251" s="96">
        <v>5</v>
      </c>
      <c r="B1251" s="96">
        <v>1</v>
      </c>
      <c r="C1251" s="96" t="s">
        <v>585</v>
      </c>
      <c r="E1251" s="79" t="s">
        <v>213</v>
      </c>
      <c r="F1251" s="88">
        <v>0.04</v>
      </c>
      <c r="H1251" s="22">
        <v>0</v>
      </c>
      <c r="I1251" s="22">
        <v>-60</v>
      </c>
      <c r="J1251" s="22">
        <v>-61.800000000000004</v>
      </c>
      <c r="K1251" s="22">
        <v>-63.653999999999996</v>
      </c>
      <c r="L1251" s="22">
        <v>-65.56362</v>
      </c>
      <c r="M1251" s="22">
        <v>-67.530528599999997</v>
      </c>
      <c r="N1251" s="22">
        <v>-69.556444458000001</v>
      </c>
      <c r="O1251" s="22">
        <v>-69.556444458000001</v>
      </c>
      <c r="P1251" s="22">
        <v>-69.556444458000001</v>
      </c>
      <c r="S1251" s="20">
        <v>-66.547074299999991</v>
      </c>
      <c r="V1251" s="121">
        <v>0</v>
      </c>
      <c r="AM1251">
        <v>5</v>
      </c>
      <c r="AN1251" t="s">
        <v>213</v>
      </c>
      <c r="AQ1251" s="22">
        <v>0</v>
      </c>
      <c r="AR1251" s="22">
        <v>-60</v>
      </c>
      <c r="AS1251" s="22">
        <v>-61.800000000000004</v>
      </c>
      <c r="AT1251" s="22">
        <v>-63.653999999999996</v>
      </c>
      <c r="AU1251" s="22">
        <v>-65.56362</v>
      </c>
      <c r="AV1251" s="22">
        <v>-67.530528599999997</v>
      </c>
      <c r="AW1251" s="22">
        <v>-69.556444458000001</v>
      </c>
      <c r="AX1251" s="22">
        <v>-69.556444458000001</v>
      </c>
      <c r="AY1251" s="22">
        <v>-69.556444458000001</v>
      </c>
      <c r="BE1251" t="s">
        <v>213</v>
      </c>
      <c r="BH1251" s="22">
        <v>0</v>
      </c>
      <c r="BI1251" s="22">
        <v>-60</v>
      </c>
      <c r="BJ1251" s="22">
        <v>-61.800000000000004</v>
      </c>
      <c r="BK1251" s="22">
        <v>-63.653999999999996</v>
      </c>
      <c r="BL1251" s="22">
        <v>-65.56362</v>
      </c>
      <c r="BM1251" s="22">
        <v>-67.530528599999997</v>
      </c>
      <c r="BN1251" s="22">
        <v>-69.556444458000001</v>
      </c>
      <c r="BO1251" s="22">
        <v>-69.556444458000001</v>
      </c>
      <c r="BP1251" s="22">
        <v>-69.556444458000001</v>
      </c>
    </row>
    <row r="1252" spans="1:68" x14ac:dyDescent="0.35">
      <c r="A1252" s="96">
        <v>6</v>
      </c>
      <c r="B1252" s="96">
        <v>1</v>
      </c>
      <c r="C1252" s="96" t="s">
        <v>529</v>
      </c>
      <c r="E1252" s="79" t="s">
        <v>213</v>
      </c>
      <c r="F1252" s="88">
        <v>0.04</v>
      </c>
      <c r="H1252" s="22">
        <v>0</v>
      </c>
      <c r="I1252" s="22">
        <v>0</v>
      </c>
      <c r="J1252" s="22">
        <v>0</v>
      </c>
      <c r="K1252" s="22">
        <v>0</v>
      </c>
      <c r="L1252" s="22">
        <v>0</v>
      </c>
      <c r="M1252" s="22">
        <v>0</v>
      </c>
      <c r="N1252" s="22">
        <v>0</v>
      </c>
      <c r="O1252" s="22">
        <v>0</v>
      </c>
      <c r="P1252" s="22">
        <v>0</v>
      </c>
      <c r="S1252" s="20">
        <v>0</v>
      </c>
      <c r="V1252" s="121">
        <v>0</v>
      </c>
      <c r="AM1252">
        <v>6</v>
      </c>
      <c r="AN1252" t="s">
        <v>213</v>
      </c>
      <c r="AQ1252" s="22">
        <v>0</v>
      </c>
      <c r="AR1252" s="22">
        <v>0</v>
      </c>
      <c r="AS1252" s="22">
        <v>0</v>
      </c>
      <c r="AT1252" s="22">
        <v>0</v>
      </c>
      <c r="AU1252" s="22">
        <v>0</v>
      </c>
      <c r="AV1252" s="22">
        <v>0</v>
      </c>
      <c r="AW1252" s="22">
        <v>0</v>
      </c>
      <c r="AX1252" s="22">
        <v>0</v>
      </c>
      <c r="AY1252" s="22">
        <v>0</v>
      </c>
      <c r="BE1252" t="s">
        <v>213</v>
      </c>
      <c r="BH1252" s="22">
        <v>0</v>
      </c>
      <c r="BI1252" s="22">
        <v>0</v>
      </c>
      <c r="BJ1252" s="22">
        <v>0</v>
      </c>
      <c r="BK1252" s="22">
        <v>0</v>
      </c>
      <c r="BL1252" s="22">
        <v>0</v>
      </c>
      <c r="BM1252" s="22">
        <v>0</v>
      </c>
      <c r="BN1252" s="22">
        <v>0</v>
      </c>
      <c r="BO1252" s="22">
        <v>0</v>
      </c>
      <c r="BP1252" s="22">
        <v>0</v>
      </c>
    </row>
    <row r="1253" spans="1:68" x14ac:dyDescent="0.35">
      <c r="A1253" s="96">
        <v>7</v>
      </c>
      <c r="B1253" s="96">
        <v>1</v>
      </c>
      <c r="C1253" s="96" t="s">
        <v>235</v>
      </c>
      <c r="E1253" s="79" t="s">
        <v>213</v>
      </c>
      <c r="F1253" s="88">
        <v>0.04</v>
      </c>
      <c r="H1253" s="22">
        <v>0</v>
      </c>
      <c r="I1253" s="22">
        <v>0</v>
      </c>
      <c r="J1253" s="22">
        <v>0</v>
      </c>
      <c r="K1253" s="22">
        <v>0</v>
      </c>
      <c r="L1253" s="22">
        <v>0</v>
      </c>
      <c r="M1253" s="22">
        <v>0</v>
      </c>
      <c r="N1253" s="22">
        <v>0</v>
      </c>
      <c r="O1253" s="22">
        <v>0</v>
      </c>
      <c r="P1253" s="22">
        <v>0</v>
      </c>
      <c r="S1253" s="20">
        <v>0</v>
      </c>
      <c r="V1253" s="121">
        <v>0</v>
      </c>
      <c r="AM1253">
        <v>7</v>
      </c>
      <c r="AN1253" t="s">
        <v>213</v>
      </c>
      <c r="AQ1253" s="22">
        <v>0</v>
      </c>
      <c r="AR1253" s="22">
        <v>0</v>
      </c>
      <c r="AS1253" s="22">
        <v>0</v>
      </c>
      <c r="AT1253" s="22">
        <v>0</v>
      </c>
      <c r="AU1253" s="22">
        <v>0</v>
      </c>
      <c r="AV1253" s="22">
        <v>0</v>
      </c>
      <c r="AW1253" s="22">
        <v>0</v>
      </c>
      <c r="AX1253" s="22">
        <v>0</v>
      </c>
      <c r="AY1253" s="22">
        <v>0</v>
      </c>
      <c r="BE1253" t="s">
        <v>213</v>
      </c>
      <c r="BH1253" s="22">
        <v>0</v>
      </c>
      <c r="BI1253" s="22">
        <v>0</v>
      </c>
      <c r="BJ1253" s="22">
        <v>0</v>
      </c>
      <c r="BK1253" s="22">
        <v>0</v>
      </c>
      <c r="BL1253" s="22">
        <v>0</v>
      </c>
      <c r="BM1253" s="22">
        <v>0</v>
      </c>
      <c r="BN1253" s="22">
        <v>0</v>
      </c>
      <c r="BO1253" s="22">
        <v>0</v>
      </c>
      <c r="BP1253" s="22">
        <v>0</v>
      </c>
    </row>
    <row r="1254" spans="1:68" x14ac:dyDescent="0.35">
      <c r="A1254" s="96">
        <v>8</v>
      </c>
      <c r="B1254" s="96">
        <v>1</v>
      </c>
      <c r="C1254" s="96" t="s">
        <v>234</v>
      </c>
      <c r="E1254" s="79" t="s">
        <v>213</v>
      </c>
      <c r="F1254" s="88">
        <v>0.04</v>
      </c>
      <c r="H1254" s="22">
        <v>0</v>
      </c>
      <c r="I1254" s="22">
        <v>0</v>
      </c>
      <c r="J1254" s="22">
        <v>0</v>
      </c>
      <c r="K1254" s="22">
        <v>0</v>
      </c>
      <c r="L1254" s="22">
        <v>0</v>
      </c>
      <c r="M1254" s="22">
        <v>0</v>
      </c>
      <c r="N1254" s="22">
        <v>0</v>
      </c>
      <c r="O1254" s="22">
        <v>0</v>
      </c>
      <c r="P1254" s="22">
        <v>0</v>
      </c>
      <c r="S1254" s="20">
        <v>0</v>
      </c>
      <c r="V1254" s="121">
        <v>0</v>
      </c>
      <c r="AM1254">
        <v>8</v>
      </c>
      <c r="AN1254" t="s">
        <v>213</v>
      </c>
      <c r="AQ1254" s="22">
        <v>0</v>
      </c>
      <c r="AR1254" s="22">
        <v>0</v>
      </c>
      <c r="AS1254" s="22">
        <v>0</v>
      </c>
      <c r="AT1254" s="22">
        <v>0</v>
      </c>
      <c r="AU1254" s="22">
        <v>0</v>
      </c>
      <c r="AV1254" s="22">
        <v>0</v>
      </c>
      <c r="AW1254" s="22">
        <v>0</v>
      </c>
      <c r="AX1254" s="22">
        <v>0</v>
      </c>
      <c r="AY1254" s="22">
        <v>0</v>
      </c>
      <c r="BE1254" t="s">
        <v>213</v>
      </c>
      <c r="BH1254" s="22">
        <v>0</v>
      </c>
      <c r="BI1254" s="22">
        <v>0</v>
      </c>
      <c r="BJ1254" s="22">
        <v>0</v>
      </c>
      <c r="BK1254" s="22">
        <v>0</v>
      </c>
      <c r="BL1254" s="22">
        <v>0</v>
      </c>
      <c r="BM1254" s="22">
        <v>0</v>
      </c>
      <c r="BN1254" s="22">
        <v>0</v>
      </c>
      <c r="BO1254" s="22">
        <v>0</v>
      </c>
      <c r="BP1254" s="22">
        <v>0</v>
      </c>
    </row>
    <row r="1255" spans="1:68" x14ac:dyDescent="0.35">
      <c r="A1255" s="96">
        <v>9</v>
      </c>
      <c r="B1255" s="96">
        <v>1</v>
      </c>
      <c r="C1255" s="96" t="s">
        <v>529</v>
      </c>
      <c r="E1255" s="79" t="s">
        <v>213</v>
      </c>
      <c r="F1255" s="88">
        <v>0.04</v>
      </c>
      <c r="H1255" s="22">
        <v>0</v>
      </c>
      <c r="I1255" s="22">
        <v>0</v>
      </c>
      <c r="J1255" s="22">
        <v>0</v>
      </c>
      <c r="K1255" s="22">
        <v>0</v>
      </c>
      <c r="L1255" s="22">
        <v>0</v>
      </c>
      <c r="M1255" s="22">
        <v>0</v>
      </c>
      <c r="N1255" s="22">
        <v>0</v>
      </c>
      <c r="O1255" s="22">
        <v>0</v>
      </c>
      <c r="P1255" s="22">
        <v>0</v>
      </c>
      <c r="S1255" s="20">
        <v>0</v>
      </c>
      <c r="V1255" s="121">
        <v>0</v>
      </c>
      <c r="AM1255">
        <v>9</v>
      </c>
      <c r="AN1255" t="s">
        <v>213</v>
      </c>
      <c r="AQ1255" s="22">
        <v>0</v>
      </c>
      <c r="AR1255" s="22">
        <v>0</v>
      </c>
      <c r="AS1255" s="22">
        <v>0</v>
      </c>
      <c r="AT1255" s="22">
        <v>0</v>
      </c>
      <c r="AU1255" s="22">
        <v>0</v>
      </c>
      <c r="AV1255" s="22">
        <v>0</v>
      </c>
      <c r="AW1255" s="22">
        <v>0</v>
      </c>
      <c r="AX1255" s="22">
        <v>0</v>
      </c>
      <c r="AY1255" s="22">
        <v>0</v>
      </c>
      <c r="BE1255" t="s">
        <v>213</v>
      </c>
      <c r="BH1255" s="22">
        <v>0</v>
      </c>
      <c r="BI1255" s="22">
        <v>0</v>
      </c>
      <c r="BJ1255" s="22">
        <v>0</v>
      </c>
      <c r="BK1255" s="22">
        <v>0</v>
      </c>
      <c r="BL1255" s="22">
        <v>0</v>
      </c>
      <c r="BM1255" s="22">
        <v>0</v>
      </c>
      <c r="BN1255" s="22">
        <v>0</v>
      </c>
      <c r="BO1255" s="22">
        <v>0</v>
      </c>
      <c r="BP1255" s="22">
        <v>0</v>
      </c>
    </row>
    <row r="1256" spans="1:68" x14ac:dyDescent="0.35">
      <c r="A1256" s="96">
        <v>10</v>
      </c>
      <c r="B1256" s="96">
        <v>1</v>
      </c>
      <c r="C1256" s="96" t="s">
        <v>235</v>
      </c>
      <c r="E1256" s="79" t="s">
        <v>213</v>
      </c>
      <c r="F1256" s="88">
        <v>0.04</v>
      </c>
      <c r="H1256" s="22">
        <v>0</v>
      </c>
      <c r="I1256" s="22">
        <v>0</v>
      </c>
      <c r="J1256" s="22">
        <v>0</v>
      </c>
      <c r="K1256" s="22">
        <v>0</v>
      </c>
      <c r="L1256" s="22">
        <v>0</v>
      </c>
      <c r="M1256" s="22">
        <v>0</v>
      </c>
      <c r="N1256" s="22">
        <v>0</v>
      </c>
      <c r="O1256" s="22">
        <v>0</v>
      </c>
      <c r="P1256" s="22">
        <v>0</v>
      </c>
      <c r="S1256" s="20">
        <v>0</v>
      </c>
      <c r="V1256" s="121">
        <v>0</v>
      </c>
      <c r="AM1256">
        <v>10</v>
      </c>
      <c r="AN1256" t="s">
        <v>213</v>
      </c>
      <c r="AQ1256" s="22">
        <v>0</v>
      </c>
      <c r="AR1256" s="22">
        <v>0</v>
      </c>
      <c r="AS1256" s="22">
        <v>0</v>
      </c>
      <c r="AT1256" s="22">
        <v>0</v>
      </c>
      <c r="AU1256" s="22">
        <v>0</v>
      </c>
      <c r="AV1256" s="22">
        <v>0</v>
      </c>
      <c r="AW1256" s="22">
        <v>0</v>
      </c>
      <c r="AX1256" s="22">
        <v>0</v>
      </c>
      <c r="AY1256" s="22">
        <v>0</v>
      </c>
      <c r="BE1256" t="s">
        <v>213</v>
      </c>
      <c r="BH1256" s="22">
        <v>0</v>
      </c>
      <c r="BI1256" s="22">
        <v>0</v>
      </c>
      <c r="BJ1256" s="22">
        <v>0</v>
      </c>
      <c r="BK1256" s="22">
        <v>0</v>
      </c>
      <c r="BL1256" s="22">
        <v>0</v>
      </c>
      <c r="BM1256" s="22">
        <v>0</v>
      </c>
      <c r="BN1256" s="22">
        <v>0</v>
      </c>
      <c r="BO1256" s="22">
        <v>0</v>
      </c>
      <c r="BP1256" s="22">
        <v>0</v>
      </c>
    </row>
    <row r="1257" spans="1:68" x14ac:dyDescent="0.35">
      <c r="A1257" s="96">
        <v>11</v>
      </c>
      <c r="B1257" s="96">
        <v>1</v>
      </c>
      <c r="C1257" s="96" t="s">
        <v>251</v>
      </c>
      <c r="E1257" s="79" t="s">
        <v>213</v>
      </c>
      <c r="F1257" s="88">
        <v>0.04</v>
      </c>
      <c r="H1257" s="22">
        <v>0</v>
      </c>
      <c r="I1257" s="22">
        <v>0</v>
      </c>
      <c r="J1257" s="22">
        <v>0</v>
      </c>
      <c r="K1257" s="22">
        <v>0</v>
      </c>
      <c r="L1257" s="22">
        <v>0</v>
      </c>
      <c r="M1257" s="22">
        <v>0</v>
      </c>
      <c r="N1257" s="22">
        <v>0</v>
      </c>
      <c r="O1257" s="22">
        <v>0</v>
      </c>
      <c r="P1257" s="22">
        <v>0</v>
      </c>
      <c r="S1257" s="20">
        <v>0</v>
      </c>
      <c r="V1257" s="121">
        <v>0</v>
      </c>
      <c r="AM1257">
        <v>11</v>
      </c>
      <c r="AN1257" t="s">
        <v>213</v>
      </c>
      <c r="AQ1257" s="22">
        <v>0</v>
      </c>
      <c r="AR1257" s="22">
        <v>0</v>
      </c>
      <c r="AS1257" s="22">
        <v>0</v>
      </c>
      <c r="AT1257" s="22">
        <v>0</v>
      </c>
      <c r="AU1257" s="22">
        <v>0</v>
      </c>
      <c r="AV1257" s="22">
        <v>0</v>
      </c>
      <c r="AW1257" s="22">
        <v>0</v>
      </c>
      <c r="AX1257" s="22">
        <v>0</v>
      </c>
      <c r="AY1257" s="22">
        <v>0</v>
      </c>
      <c r="BE1257" t="s">
        <v>213</v>
      </c>
      <c r="BH1257" s="22">
        <v>0</v>
      </c>
      <c r="BI1257" s="22">
        <v>0</v>
      </c>
      <c r="BJ1257" s="22">
        <v>0</v>
      </c>
      <c r="BK1257" s="22">
        <v>0</v>
      </c>
      <c r="BL1257" s="22">
        <v>0</v>
      </c>
      <c r="BM1257" s="22">
        <v>0</v>
      </c>
      <c r="BN1257" s="22">
        <v>0</v>
      </c>
      <c r="BO1257" s="22">
        <v>0</v>
      </c>
      <c r="BP1257" s="22">
        <v>0</v>
      </c>
    </row>
    <row r="1258" spans="1:68" x14ac:dyDescent="0.35">
      <c r="A1258" s="96">
        <v>12</v>
      </c>
      <c r="B1258" s="96">
        <v>1</v>
      </c>
      <c r="C1258" s="96" t="s">
        <v>234</v>
      </c>
      <c r="E1258" s="79" t="s">
        <v>213</v>
      </c>
      <c r="F1258" s="88">
        <v>0.04</v>
      </c>
      <c r="H1258" s="22">
        <v>0</v>
      </c>
      <c r="I1258" s="22">
        <v>0</v>
      </c>
      <c r="J1258" s="22">
        <v>0</v>
      </c>
      <c r="K1258" s="22">
        <v>0</v>
      </c>
      <c r="L1258" s="22">
        <v>0</v>
      </c>
      <c r="M1258" s="22">
        <v>0</v>
      </c>
      <c r="N1258" s="22">
        <v>0</v>
      </c>
      <c r="O1258" s="22">
        <v>0</v>
      </c>
      <c r="P1258" s="22">
        <v>0</v>
      </c>
      <c r="S1258" s="20">
        <v>0</v>
      </c>
      <c r="V1258" s="121">
        <v>0</v>
      </c>
      <c r="AM1258">
        <v>12</v>
      </c>
      <c r="AN1258" t="s">
        <v>213</v>
      </c>
      <c r="AQ1258" s="22">
        <v>0</v>
      </c>
      <c r="AR1258" s="22">
        <v>0</v>
      </c>
      <c r="AS1258" s="22">
        <v>0</v>
      </c>
      <c r="AT1258" s="22">
        <v>0</v>
      </c>
      <c r="AU1258" s="22">
        <v>0</v>
      </c>
      <c r="AV1258" s="22">
        <v>0</v>
      </c>
      <c r="AW1258" s="22">
        <v>0</v>
      </c>
      <c r="AX1258" s="22">
        <v>0</v>
      </c>
      <c r="AY1258" s="22">
        <v>0</v>
      </c>
      <c r="BE1258" t="s">
        <v>213</v>
      </c>
      <c r="BH1258" s="22">
        <v>0</v>
      </c>
      <c r="BI1258" s="22">
        <v>0</v>
      </c>
      <c r="BJ1258" s="22">
        <v>0</v>
      </c>
      <c r="BK1258" s="22">
        <v>0</v>
      </c>
      <c r="BL1258" s="22">
        <v>0</v>
      </c>
      <c r="BM1258" s="22">
        <v>0</v>
      </c>
      <c r="BN1258" s="22">
        <v>0</v>
      </c>
      <c r="BO1258" s="22">
        <v>0</v>
      </c>
      <c r="BP1258" s="22">
        <v>0</v>
      </c>
    </row>
    <row r="1259" spans="1:68" x14ac:dyDescent="0.35">
      <c r="A1259" s="96">
        <v>13</v>
      </c>
      <c r="B1259" s="96">
        <v>1</v>
      </c>
      <c r="C1259" s="96" t="s">
        <v>251</v>
      </c>
      <c r="E1259" s="79" t="s">
        <v>213</v>
      </c>
      <c r="F1259" s="88">
        <v>0.04</v>
      </c>
      <c r="H1259" s="22">
        <v>0</v>
      </c>
      <c r="I1259" s="22">
        <v>0</v>
      </c>
      <c r="J1259" s="22">
        <v>0</v>
      </c>
      <c r="K1259" s="22">
        <v>0</v>
      </c>
      <c r="L1259" s="22">
        <v>0</v>
      </c>
      <c r="M1259" s="22">
        <v>0</v>
      </c>
      <c r="N1259" s="22">
        <v>0</v>
      </c>
      <c r="O1259" s="22">
        <v>0</v>
      </c>
      <c r="P1259" s="22">
        <v>0</v>
      </c>
      <c r="S1259" s="20">
        <v>0</v>
      </c>
      <c r="V1259" s="121">
        <v>0</v>
      </c>
      <c r="AM1259">
        <v>13</v>
      </c>
      <c r="AN1259" t="s">
        <v>213</v>
      </c>
      <c r="AQ1259" s="22">
        <v>0</v>
      </c>
      <c r="AR1259" s="22">
        <v>0</v>
      </c>
      <c r="AS1259" s="22">
        <v>0</v>
      </c>
      <c r="AT1259" s="22">
        <v>0</v>
      </c>
      <c r="AU1259" s="22">
        <v>0</v>
      </c>
      <c r="AV1259" s="22">
        <v>0</v>
      </c>
      <c r="AW1259" s="22">
        <v>0</v>
      </c>
      <c r="AX1259" s="22">
        <v>0</v>
      </c>
      <c r="AY1259" s="22">
        <v>0</v>
      </c>
      <c r="BE1259" t="s">
        <v>213</v>
      </c>
      <c r="BH1259" s="22">
        <v>0</v>
      </c>
      <c r="BI1259" s="22">
        <v>0</v>
      </c>
      <c r="BJ1259" s="22">
        <v>0</v>
      </c>
      <c r="BK1259" s="22">
        <v>0</v>
      </c>
      <c r="BL1259" s="22">
        <v>0</v>
      </c>
      <c r="BM1259" s="22">
        <v>0</v>
      </c>
      <c r="BN1259" s="22">
        <v>0</v>
      </c>
      <c r="BO1259" s="22">
        <v>0</v>
      </c>
      <c r="BP1259" s="22">
        <v>0</v>
      </c>
    </row>
    <row r="1260" spans="1:68" x14ac:dyDescent="0.35">
      <c r="A1260" s="96">
        <v>14</v>
      </c>
      <c r="B1260" s="96">
        <v>1</v>
      </c>
      <c r="C1260" s="96" t="s">
        <v>251</v>
      </c>
      <c r="E1260" s="79" t="s">
        <v>213</v>
      </c>
      <c r="F1260" s="88">
        <v>0.04</v>
      </c>
      <c r="H1260" s="22">
        <v>0</v>
      </c>
      <c r="I1260" s="22">
        <v>0</v>
      </c>
      <c r="J1260" s="22">
        <v>0</v>
      </c>
      <c r="K1260" s="22">
        <v>0</v>
      </c>
      <c r="L1260" s="22">
        <v>0</v>
      </c>
      <c r="M1260" s="22">
        <v>0</v>
      </c>
      <c r="N1260" s="22">
        <v>0</v>
      </c>
      <c r="O1260" s="22">
        <v>0</v>
      </c>
      <c r="P1260" s="22">
        <v>0</v>
      </c>
      <c r="S1260" s="20">
        <v>0</v>
      </c>
      <c r="V1260" s="121">
        <v>0</v>
      </c>
      <c r="AM1260">
        <v>14</v>
      </c>
      <c r="AN1260" t="s">
        <v>213</v>
      </c>
      <c r="AQ1260" s="22">
        <v>0</v>
      </c>
      <c r="AR1260" s="22">
        <v>0</v>
      </c>
      <c r="AS1260" s="22">
        <v>0</v>
      </c>
      <c r="AT1260" s="22">
        <v>0</v>
      </c>
      <c r="AU1260" s="22">
        <v>0</v>
      </c>
      <c r="AV1260" s="22">
        <v>0</v>
      </c>
      <c r="AW1260" s="22">
        <v>0</v>
      </c>
      <c r="AX1260" s="22">
        <v>0</v>
      </c>
      <c r="AY1260" s="22">
        <v>0</v>
      </c>
      <c r="BE1260" t="s">
        <v>213</v>
      </c>
      <c r="BH1260" s="22">
        <v>0</v>
      </c>
      <c r="BI1260" s="22">
        <v>0</v>
      </c>
      <c r="BJ1260" s="22">
        <v>0</v>
      </c>
      <c r="BK1260" s="22">
        <v>0</v>
      </c>
      <c r="BL1260" s="22">
        <v>0</v>
      </c>
      <c r="BM1260" s="22">
        <v>0</v>
      </c>
      <c r="BN1260" s="22">
        <v>0</v>
      </c>
      <c r="BO1260" s="22">
        <v>0</v>
      </c>
      <c r="BP1260" s="22">
        <v>0</v>
      </c>
    </row>
    <row r="1261" spans="1:68" x14ac:dyDescent="0.35">
      <c r="A1261" s="96">
        <v>15</v>
      </c>
      <c r="B1261" s="96">
        <v>1</v>
      </c>
      <c r="C1261" s="96" t="s">
        <v>235</v>
      </c>
      <c r="E1261" s="79" t="s">
        <v>213</v>
      </c>
      <c r="F1261" s="88">
        <v>0.04</v>
      </c>
      <c r="H1261" s="22">
        <v>0</v>
      </c>
      <c r="I1261" s="22">
        <v>0</v>
      </c>
      <c r="J1261" s="22">
        <v>0</v>
      </c>
      <c r="K1261" s="22">
        <v>0</v>
      </c>
      <c r="L1261" s="22">
        <v>0</v>
      </c>
      <c r="M1261" s="22">
        <v>0</v>
      </c>
      <c r="N1261" s="22">
        <v>0</v>
      </c>
      <c r="O1261" s="22">
        <v>0</v>
      </c>
      <c r="P1261" s="22">
        <v>0</v>
      </c>
      <c r="S1261" s="20">
        <v>0</v>
      </c>
      <c r="V1261" s="121">
        <v>0</v>
      </c>
      <c r="AM1261">
        <v>15</v>
      </c>
      <c r="AN1261" t="s">
        <v>213</v>
      </c>
      <c r="AQ1261" s="22">
        <v>0</v>
      </c>
      <c r="AR1261" s="22">
        <v>0</v>
      </c>
      <c r="AS1261" s="22">
        <v>0</v>
      </c>
      <c r="AT1261" s="22">
        <v>0</v>
      </c>
      <c r="AU1261" s="22">
        <v>0</v>
      </c>
      <c r="AV1261" s="22">
        <v>0</v>
      </c>
      <c r="AW1261" s="22">
        <v>0</v>
      </c>
      <c r="AX1261" s="22">
        <v>0</v>
      </c>
      <c r="AY1261" s="22">
        <v>0</v>
      </c>
      <c r="BE1261" t="s">
        <v>213</v>
      </c>
      <c r="BH1261" s="22">
        <v>0</v>
      </c>
      <c r="BI1261" s="22">
        <v>0</v>
      </c>
      <c r="BJ1261" s="22">
        <v>0</v>
      </c>
      <c r="BK1261" s="22">
        <v>0</v>
      </c>
      <c r="BL1261" s="22">
        <v>0</v>
      </c>
      <c r="BM1261" s="22">
        <v>0</v>
      </c>
      <c r="BN1261" s="22">
        <v>0</v>
      </c>
      <c r="BO1261" s="22">
        <v>0</v>
      </c>
      <c r="BP1261" s="22">
        <v>0</v>
      </c>
    </row>
    <row r="1262" spans="1:68" x14ac:dyDescent="0.35">
      <c r="A1262" s="96">
        <v>16</v>
      </c>
      <c r="B1262" s="96">
        <v>2</v>
      </c>
      <c r="C1262" s="96" t="s">
        <v>585</v>
      </c>
      <c r="E1262" s="79" t="s">
        <v>213</v>
      </c>
      <c r="F1262" s="88">
        <v>0.04</v>
      </c>
      <c r="H1262" s="22">
        <v>0</v>
      </c>
      <c r="I1262" s="22">
        <v>0</v>
      </c>
      <c r="J1262" s="22">
        <v>-32</v>
      </c>
      <c r="K1262" s="22">
        <v>-32</v>
      </c>
      <c r="L1262" s="22">
        <v>-32</v>
      </c>
      <c r="M1262" s="22">
        <v>-32</v>
      </c>
      <c r="N1262" s="22">
        <v>-32</v>
      </c>
      <c r="O1262" s="22">
        <v>-32</v>
      </c>
      <c r="P1262" s="22">
        <v>-32</v>
      </c>
      <c r="S1262" s="20">
        <v>-32</v>
      </c>
      <c r="V1262" s="121">
        <v>0</v>
      </c>
      <c r="AM1262">
        <v>16</v>
      </c>
      <c r="AN1262" t="s">
        <v>213</v>
      </c>
      <c r="AQ1262" s="22">
        <v>0</v>
      </c>
      <c r="AR1262" s="22">
        <v>0</v>
      </c>
      <c r="AS1262" s="22">
        <v>-32</v>
      </c>
      <c r="AT1262" s="22">
        <v>-32</v>
      </c>
      <c r="AU1262" s="22">
        <v>-32</v>
      </c>
      <c r="AV1262" s="22">
        <v>-32</v>
      </c>
      <c r="AW1262" s="22">
        <v>-32</v>
      </c>
      <c r="AX1262" s="22">
        <v>-32</v>
      </c>
      <c r="AY1262" s="22">
        <v>-32</v>
      </c>
      <c r="BE1262" t="s">
        <v>213</v>
      </c>
      <c r="BH1262" s="22">
        <v>0</v>
      </c>
      <c r="BI1262" s="22">
        <v>0</v>
      </c>
      <c r="BJ1262" s="22">
        <v>-32</v>
      </c>
      <c r="BK1262" s="22">
        <v>-32</v>
      </c>
      <c r="BL1262" s="22">
        <v>-32</v>
      </c>
      <c r="BM1262" s="22">
        <v>-32</v>
      </c>
      <c r="BN1262" s="22">
        <v>-32</v>
      </c>
      <c r="BO1262" s="22">
        <v>-32</v>
      </c>
      <c r="BP1262" s="22">
        <v>-32</v>
      </c>
    </row>
    <row r="1263" spans="1:68" x14ac:dyDescent="0.35">
      <c r="A1263" s="96">
        <v>17</v>
      </c>
      <c r="B1263" s="96">
        <v>2</v>
      </c>
      <c r="C1263" s="96" t="s">
        <v>585</v>
      </c>
      <c r="E1263" s="79" t="s">
        <v>213</v>
      </c>
      <c r="F1263" s="88">
        <v>0.04</v>
      </c>
      <c r="H1263" s="22">
        <v>0</v>
      </c>
      <c r="I1263" s="22">
        <v>0</v>
      </c>
      <c r="J1263" s="22">
        <v>-64</v>
      </c>
      <c r="K1263" s="22">
        <v>-64</v>
      </c>
      <c r="L1263" s="22">
        <v>-64</v>
      </c>
      <c r="M1263" s="22">
        <v>-64</v>
      </c>
      <c r="N1263" s="22">
        <v>-64</v>
      </c>
      <c r="O1263" s="22">
        <v>-64</v>
      </c>
      <c r="P1263" s="22">
        <v>-64</v>
      </c>
      <c r="S1263" s="20">
        <v>-64</v>
      </c>
      <c r="V1263" s="121">
        <v>0</v>
      </c>
      <c r="AM1263">
        <v>17</v>
      </c>
      <c r="AN1263" t="s">
        <v>213</v>
      </c>
      <c r="AQ1263" s="22">
        <v>0</v>
      </c>
      <c r="AR1263" s="22">
        <v>0</v>
      </c>
      <c r="AS1263" s="22">
        <v>-64</v>
      </c>
      <c r="AT1263" s="22">
        <v>-64</v>
      </c>
      <c r="AU1263" s="22">
        <v>-64</v>
      </c>
      <c r="AV1263" s="22">
        <v>-64</v>
      </c>
      <c r="AW1263" s="22">
        <v>-64</v>
      </c>
      <c r="AX1263" s="22">
        <v>-64</v>
      </c>
      <c r="AY1263" s="22">
        <v>-64</v>
      </c>
      <c r="BE1263" t="s">
        <v>213</v>
      </c>
      <c r="BH1263" s="22">
        <v>0</v>
      </c>
      <c r="BI1263" s="22">
        <v>0</v>
      </c>
      <c r="BJ1263" s="22">
        <v>-64</v>
      </c>
      <c r="BK1263" s="22">
        <v>-64</v>
      </c>
      <c r="BL1263" s="22">
        <v>-64</v>
      </c>
      <c r="BM1263" s="22">
        <v>-64</v>
      </c>
      <c r="BN1263" s="22">
        <v>-64</v>
      </c>
      <c r="BO1263" s="22">
        <v>-64</v>
      </c>
      <c r="BP1263" s="22">
        <v>-64</v>
      </c>
    </row>
    <row r="1264" spans="1:68" x14ac:dyDescent="0.35">
      <c r="A1264" s="96">
        <v>18</v>
      </c>
      <c r="B1264" s="96">
        <v>2</v>
      </c>
      <c r="C1264" s="96" t="s">
        <v>584</v>
      </c>
      <c r="E1264" s="79" t="s">
        <v>213</v>
      </c>
      <c r="F1264" s="88">
        <v>0.04</v>
      </c>
      <c r="H1264" s="22">
        <v>0</v>
      </c>
      <c r="I1264" s="22">
        <v>-80</v>
      </c>
      <c r="J1264" s="22">
        <v>-88</v>
      </c>
      <c r="K1264" s="22">
        <v>-96.8</v>
      </c>
      <c r="L1264" s="22">
        <v>-106.48</v>
      </c>
      <c r="M1264" s="22">
        <v>-117.128</v>
      </c>
      <c r="N1264" s="22">
        <v>-128.8408</v>
      </c>
      <c r="O1264" s="22">
        <v>-128.8408</v>
      </c>
      <c r="P1264" s="22">
        <v>-128.8408</v>
      </c>
      <c r="S1264" s="20">
        <v>-111.804</v>
      </c>
      <c r="V1264" s="121">
        <v>0</v>
      </c>
      <c r="AM1264">
        <v>18</v>
      </c>
      <c r="AN1264" t="s">
        <v>213</v>
      </c>
      <c r="AQ1264" s="22">
        <v>0</v>
      </c>
      <c r="AR1264" s="22">
        <v>-80</v>
      </c>
      <c r="AS1264" s="22">
        <v>-88</v>
      </c>
      <c r="AT1264" s="22">
        <v>-96.8</v>
      </c>
      <c r="AU1264" s="22">
        <v>-106.48</v>
      </c>
      <c r="AV1264" s="22">
        <v>-117.128</v>
      </c>
      <c r="AW1264" s="22">
        <v>-128.8408</v>
      </c>
      <c r="AX1264" s="22">
        <v>-128.8408</v>
      </c>
      <c r="AY1264" s="22">
        <v>-128.8408</v>
      </c>
      <c r="BE1264" t="s">
        <v>213</v>
      </c>
      <c r="BH1264" s="22">
        <v>0</v>
      </c>
      <c r="BI1264" s="22">
        <v>-80</v>
      </c>
      <c r="BJ1264" s="22">
        <v>-88</v>
      </c>
      <c r="BK1264" s="22">
        <v>-96.8</v>
      </c>
      <c r="BL1264" s="22">
        <v>-106.48</v>
      </c>
      <c r="BM1264" s="22">
        <v>-117.128</v>
      </c>
      <c r="BN1264" s="22">
        <v>-128.8408</v>
      </c>
      <c r="BO1264" s="22">
        <v>-128.8408</v>
      </c>
      <c r="BP1264" s="22">
        <v>-128.8408</v>
      </c>
    </row>
    <row r="1265" spans="1:68" x14ac:dyDescent="0.35">
      <c r="A1265" s="96">
        <v>19</v>
      </c>
      <c r="B1265" s="96">
        <v>2</v>
      </c>
      <c r="C1265" s="96" t="s">
        <v>585</v>
      </c>
      <c r="E1265" s="79" t="s">
        <v>213</v>
      </c>
      <c r="F1265" s="88">
        <v>0.04</v>
      </c>
      <c r="H1265" s="22">
        <v>0</v>
      </c>
      <c r="I1265" s="22">
        <v>0</v>
      </c>
      <c r="J1265" s="22">
        <v>-32</v>
      </c>
      <c r="K1265" s="22">
        <v>-32</v>
      </c>
      <c r="L1265" s="22">
        <v>-32</v>
      </c>
      <c r="M1265" s="22">
        <v>-32</v>
      </c>
      <c r="N1265" s="22">
        <v>-32</v>
      </c>
      <c r="O1265" s="22">
        <v>-32</v>
      </c>
      <c r="P1265" s="22">
        <v>-32</v>
      </c>
      <c r="S1265" s="20">
        <v>-32</v>
      </c>
      <c r="V1265" s="121">
        <v>0</v>
      </c>
      <c r="AM1265">
        <v>19</v>
      </c>
      <c r="AN1265" t="s">
        <v>213</v>
      </c>
      <c r="AQ1265" s="22">
        <v>0</v>
      </c>
      <c r="AR1265" s="22">
        <v>0</v>
      </c>
      <c r="AS1265" s="22">
        <v>-32</v>
      </c>
      <c r="AT1265" s="22">
        <v>-32</v>
      </c>
      <c r="AU1265" s="22">
        <v>-32</v>
      </c>
      <c r="AV1265" s="22">
        <v>-32</v>
      </c>
      <c r="AW1265" s="22">
        <v>-32</v>
      </c>
      <c r="AX1265" s="22">
        <v>-32</v>
      </c>
      <c r="AY1265" s="22">
        <v>-32</v>
      </c>
      <c r="BE1265" t="s">
        <v>213</v>
      </c>
      <c r="BH1265" s="22">
        <v>0</v>
      </c>
      <c r="BI1265" s="22">
        <v>0</v>
      </c>
      <c r="BJ1265" s="22">
        <v>-32</v>
      </c>
      <c r="BK1265" s="22">
        <v>-32</v>
      </c>
      <c r="BL1265" s="22">
        <v>-32</v>
      </c>
      <c r="BM1265" s="22">
        <v>-32</v>
      </c>
      <c r="BN1265" s="22">
        <v>-32</v>
      </c>
      <c r="BO1265" s="22">
        <v>-32</v>
      </c>
      <c r="BP1265" s="22">
        <v>-32</v>
      </c>
    </row>
    <row r="1266" spans="1:68" x14ac:dyDescent="0.35">
      <c r="A1266" s="96">
        <v>20</v>
      </c>
      <c r="B1266" s="96">
        <v>2</v>
      </c>
      <c r="C1266" s="96" t="s">
        <v>585</v>
      </c>
      <c r="E1266" s="79" t="s">
        <v>213</v>
      </c>
      <c r="F1266" s="88">
        <v>0.04</v>
      </c>
      <c r="H1266" s="22">
        <v>0</v>
      </c>
      <c r="I1266" s="22">
        <v>0</v>
      </c>
      <c r="J1266" s="22">
        <v>0</v>
      </c>
      <c r="K1266" s="22">
        <v>-60</v>
      </c>
      <c r="L1266" s="22">
        <v>-61.800000000000004</v>
      </c>
      <c r="M1266" s="22">
        <v>-63.653999999999996</v>
      </c>
      <c r="N1266" s="22">
        <v>-65.56362</v>
      </c>
      <c r="O1266" s="22">
        <v>-67.530528599999997</v>
      </c>
      <c r="P1266" s="22">
        <v>-69.556444458000001</v>
      </c>
      <c r="S1266" s="20">
        <v>-62.727000000000004</v>
      </c>
      <c r="V1266" s="121">
        <v>0</v>
      </c>
      <c r="AM1266">
        <v>20</v>
      </c>
      <c r="AN1266" t="s">
        <v>213</v>
      </c>
      <c r="AQ1266" s="22">
        <v>0</v>
      </c>
      <c r="AR1266" s="22">
        <v>0</v>
      </c>
      <c r="AS1266" s="22">
        <v>0</v>
      </c>
      <c r="AT1266" s="22">
        <v>-60</v>
      </c>
      <c r="AU1266" s="22">
        <v>-61.800000000000004</v>
      </c>
      <c r="AV1266" s="22">
        <v>-63.653999999999996</v>
      </c>
      <c r="AW1266" s="22">
        <v>-65.56362</v>
      </c>
      <c r="AX1266" s="22">
        <v>-67.530528599999997</v>
      </c>
      <c r="AY1266" s="22">
        <v>-69.556444458000001</v>
      </c>
      <c r="BE1266" t="s">
        <v>213</v>
      </c>
      <c r="BH1266" s="22">
        <v>0</v>
      </c>
      <c r="BI1266" s="22">
        <v>0</v>
      </c>
      <c r="BJ1266" s="22">
        <v>0</v>
      </c>
      <c r="BK1266" s="22">
        <v>-60</v>
      </c>
      <c r="BL1266" s="22">
        <v>-61.800000000000004</v>
      </c>
      <c r="BM1266" s="22">
        <v>-63.653999999999996</v>
      </c>
      <c r="BN1266" s="22">
        <v>-65.56362</v>
      </c>
      <c r="BO1266" s="22">
        <v>-67.530528599999997</v>
      </c>
      <c r="BP1266" s="22">
        <v>-69.556444458000001</v>
      </c>
    </row>
    <row r="1267" spans="1:68" x14ac:dyDescent="0.35">
      <c r="A1267" s="96">
        <v>21</v>
      </c>
      <c r="B1267" s="96">
        <v>2</v>
      </c>
      <c r="C1267" s="96" t="s">
        <v>234</v>
      </c>
      <c r="E1267" s="79" t="s">
        <v>213</v>
      </c>
      <c r="F1267" s="88">
        <v>0.04</v>
      </c>
      <c r="H1267" s="22">
        <v>0</v>
      </c>
      <c r="I1267" s="22">
        <v>0</v>
      </c>
      <c r="J1267" s="22">
        <v>0</v>
      </c>
      <c r="K1267" s="22">
        <v>0</v>
      </c>
      <c r="L1267" s="22">
        <v>0</v>
      </c>
      <c r="M1267" s="22">
        <v>0</v>
      </c>
      <c r="N1267" s="22">
        <v>0</v>
      </c>
      <c r="O1267" s="22">
        <v>0</v>
      </c>
      <c r="P1267" s="22">
        <v>0</v>
      </c>
      <c r="S1267" s="20">
        <v>0</v>
      </c>
      <c r="V1267" s="121">
        <v>0</v>
      </c>
      <c r="AM1267">
        <v>21</v>
      </c>
      <c r="AN1267" t="s">
        <v>213</v>
      </c>
      <c r="AQ1267" s="22">
        <v>0</v>
      </c>
      <c r="AR1267" s="22">
        <v>0</v>
      </c>
      <c r="AS1267" s="22">
        <v>0</v>
      </c>
      <c r="AT1267" s="22">
        <v>0</v>
      </c>
      <c r="AU1267" s="22">
        <v>0</v>
      </c>
      <c r="AV1267" s="22">
        <v>0</v>
      </c>
      <c r="AW1267" s="22">
        <v>0</v>
      </c>
      <c r="AX1267" s="22">
        <v>0</v>
      </c>
      <c r="AY1267" s="22">
        <v>0</v>
      </c>
      <c r="BE1267" t="s">
        <v>213</v>
      </c>
      <c r="BH1267" s="22">
        <v>0</v>
      </c>
      <c r="BI1267" s="22">
        <v>0</v>
      </c>
      <c r="BJ1267" s="22">
        <v>0</v>
      </c>
      <c r="BK1267" s="22">
        <v>0</v>
      </c>
      <c r="BL1267" s="22">
        <v>0</v>
      </c>
      <c r="BM1267" s="22">
        <v>0</v>
      </c>
      <c r="BN1267" s="22">
        <v>0</v>
      </c>
      <c r="BO1267" s="22">
        <v>0</v>
      </c>
      <c r="BP1267" s="22">
        <v>0</v>
      </c>
    </row>
    <row r="1268" spans="1:68" x14ac:dyDescent="0.35">
      <c r="A1268" s="96">
        <v>22</v>
      </c>
      <c r="B1268" s="96">
        <v>2</v>
      </c>
      <c r="C1268" s="96" t="s">
        <v>529</v>
      </c>
      <c r="E1268" s="79" t="s">
        <v>213</v>
      </c>
      <c r="F1268" s="88">
        <v>0.04</v>
      </c>
      <c r="H1268" s="22">
        <v>0</v>
      </c>
      <c r="I1268" s="22">
        <v>0</v>
      </c>
      <c r="J1268" s="22">
        <v>0</v>
      </c>
      <c r="K1268" s="22">
        <v>0</v>
      </c>
      <c r="L1268" s="22">
        <v>0</v>
      </c>
      <c r="M1268" s="22">
        <v>0</v>
      </c>
      <c r="N1268" s="22">
        <v>0</v>
      </c>
      <c r="O1268" s="22">
        <v>0</v>
      </c>
      <c r="P1268" s="22">
        <v>0</v>
      </c>
      <c r="S1268" s="20">
        <v>0</v>
      </c>
      <c r="V1268" s="121">
        <v>0</v>
      </c>
      <c r="AM1268">
        <v>22</v>
      </c>
      <c r="AN1268" t="s">
        <v>213</v>
      </c>
      <c r="AQ1268" s="22">
        <v>0</v>
      </c>
      <c r="AR1268" s="22">
        <v>0</v>
      </c>
      <c r="AS1268" s="22">
        <v>0</v>
      </c>
      <c r="AT1268" s="22">
        <v>0</v>
      </c>
      <c r="AU1268" s="22">
        <v>0</v>
      </c>
      <c r="AV1268" s="22">
        <v>0</v>
      </c>
      <c r="AW1268" s="22">
        <v>0</v>
      </c>
      <c r="AX1268" s="22">
        <v>0</v>
      </c>
      <c r="AY1268" s="22">
        <v>0</v>
      </c>
      <c r="BE1268" t="s">
        <v>213</v>
      </c>
      <c r="BH1268" s="22">
        <v>0</v>
      </c>
      <c r="BI1268" s="22">
        <v>0</v>
      </c>
      <c r="BJ1268" s="22">
        <v>0</v>
      </c>
      <c r="BK1268" s="22">
        <v>0</v>
      </c>
      <c r="BL1268" s="22">
        <v>0</v>
      </c>
      <c r="BM1268" s="22">
        <v>0</v>
      </c>
      <c r="BN1268" s="22">
        <v>0</v>
      </c>
      <c r="BO1268" s="22">
        <v>0</v>
      </c>
      <c r="BP1268" s="22">
        <v>0</v>
      </c>
    </row>
    <row r="1269" spans="1:68" x14ac:dyDescent="0.35">
      <c r="A1269" s="96">
        <v>23</v>
      </c>
      <c r="B1269" s="96">
        <v>2</v>
      </c>
      <c r="C1269" s="96" t="s">
        <v>234</v>
      </c>
      <c r="E1269" s="79" t="s">
        <v>213</v>
      </c>
      <c r="F1269" s="88">
        <v>0.04</v>
      </c>
      <c r="H1269" s="22">
        <v>0</v>
      </c>
      <c r="I1269" s="22">
        <v>0</v>
      </c>
      <c r="J1269" s="22">
        <v>0</v>
      </c>
      <c r="K1269" s="22">
        <v>0</v>
      </c>
      <c r="L1269" s="22">
        <v>0</v>
      </c>
      <c r="M1269" s="22">
        <v>0</v>
      </c>
      <c r="N1269" s="22">
        <v>0</v>
      </c>
      <c r="O1269" s="22">
        <v>0</v>
      </c>
      <c r="P1269" s="22">
        <v>0</v>
      </c>
      <c r="S1269" s="20">
        <v>0</v>
      </c>
      <c r="V1269" s="121">
        <v>0</v>
      </c>
      <c r="AM1269">
        <v>23</v>
      </c>
      <c r="AN1269" t="s">
        <v>213</v>
      </c>
      <c r="AQ1269" s="22">
        <v>0</v>
      </c>
      <c r="AR1269" s="22">
        <v>0</v>
      </c>
      <c r="AS1269" s="22">
        <v>0</v>
      </c>
      <c r="AT1269" s="22">
        <v>0</v>
      </c>
      <c r="AU1269" s="22">
        <v>0</v>
      </c>
      <c r="AV1269" s="22">
        <v>0</v>
      </c>
      <c r="AW1269" s="22">
        <v>0</v>
      </c>
      <c r="AX1269" s="22">
        <v>0</v>
      </c>
      <c r="AY1269" s="22">
        <v>0</v>
      </c>
      <c r="BE1269" t="s">
        <v>213</v>
      </c>
      <c r="BH1269" s="22">
        <v>0</v>
      </c>
      <c r="BI1269" s="22">
        <v>0</v>
      </c>
      <c r="BJ1269" s="22">
        <v>0</v>
      </c>
      <c r="BK1269" s="22">
        <v>0</v>
      </c>
      <c r="BL1269" s="22">
        <v>0</v>
      </c>
      <c r="BM1269" s="22">
        <v>0</v>
      </c>
      <c r="BN1269" s="22">
        <v>0</v>
      </c>
      <c r="BO1269" s="22">
        <v>0</v>
      </c>
      <c r="BP1269" s="22">
        <v>0</v>
      </c>
    </row>
    <row r="1270" spans="1:68" x14ac:dyDescent="0.35">
      <c r="A1270" s="96">
        <v>24</v>
      </c>
      <c r="B1270" s="96">
        <v>2</v>
      </c>
      <c r="C1270" s="96" t="s">
        <v>234</v>
      </c>
      <c r="E1270" s="79" t="s">
        <v>213</v>
      </c>
      <c r="F1270" s="88">
        <v>0.04</v>
      </c>
      <c r="H1270" s="22">
        <v>0</v>
      </c>
      <c r="I1270" s="22">
        <v>0</v>
      </c>
      <c r="J1270" s="22">
        <v>0</v>
      </c>
      <c r="K1270" s="22">
        <v>0</v>
      </c>
      <c r="L1270" s="22">
        <v>0</v>
      </c>
      <c r="M1270" s="22">
        <v>0</v>
      </c>
      <c r="N1270" s="22">
        <v>0</v>
      </c>
      <c r="O1270" s="22">
        <v>0</v>
      </c>
      <c r="P1270" s="22">
        <v>0</v>
      </c>
      <c r="S1270" s="20">
        <v>0</v>
      </c>
      <c r="V1270" s="121">
        <v>0</v>
      </c>
      <c r="AM1270">
        <v>24</v>
      </c>
      <c r="AN1270" t="s">
        <v>213</v>
      </c>
      <c r="AQ1270" s="22">
        <v>0</v>
      </c>
      <c r="AR1270" s="22">
        <v>0</v>
      </c>
      <c r="AS1270" s="22">
        <v>0</v>
      </c>
      <c r="AT1270" s="22">
        <v>0</v>
      </c>
      <c r="AU1270" s="22">
        <v>0</v>
      </c>
      <c r="AV1270" s="22">
        <v>0</v>
      </c>
      <c r="AW1270" s="22">
        <v>0</v>
      </c>
      <c r="AX1270" s="22">
        <v>0</v>
      </c>
      <c r="AY1270" s="22">
        <v>0</v>
      </c>
      <c r="BE1270" t="s">
        <v>213</v>
      </c>
      <c r="BH1270" s="22">
        <v>0</v>
      </c>
      <c r="BI1270" s="22">
        <v>0</v>
      </c>
      <c r="BJ1270" s="22">
        <v>0</v>
      </c>
      <c r="BK1270" s="22">
        <v>0</v>
      </c>
      <c r="BL1270" s="22">
        <v>0</v>
      </c>
      <c r="BM1270" s="22">
        <v>0</v>
      </c>
      <c r="BN1270" s="22">
        <v>0</v>
      </c>
      <c r="BO1270" s="22">
        <v>0</v>
      </c>
      <c r="BP1270" s="22">
        <v>0</v>
      </c>
    </row>
    <row r="1271" spans="1:68" x14ac:dyDescent="0.35">
      <c r="A1271" s="96">
        <v>25</v>
      </c>
      <c r="B1271" s="96">
        <v>2</v>
      </c>
      <c r="C1271" s="96" t="s">
        <v>235</v>
      </c>
      <c r="E1271" s="79" t="s">
        <v>213</v>
      </c>
      <c r="F1271" s="88">
        <v>0.04</v>
      </c>
      <c r="H1271" s="22">
        <v>0</v>
      </c>
      <c r="I1271" s="22">
        <v>0</v>
      </c>
      <c r="J1271" s="22">
        <v>0</v>
      </c>
      <c r="K1271" s="22">
        <v>0</v>
      </c>
      <c r="L1271" s="22">
        <v>0</v>
      </c>
      <c r="M1271" s="22">
        <v>0</v>
      </c>
      <c r="N1271" s="22">
        <v>0</v>
      </c>
      <c r="O1271" s="22">
        <v>0</v>
      </c>
      <c r="P1271" s="22">
        <v>0</v>
      </c>
      <c r="S1271" s="20">
        <v>0</v>
      </c>
      <c r="V1271" s="121">
        <v>0</v>
      </c>
      <c r="AM1271">
        <v>25</v>
      </c>
      <c r="AN1271" t="s">
        <v>213</v>
      </c>
      <c r="AQ1271" s="22">
        <v>0</v>
      </c>
      <c r="AR1271" s="22">
        <v>0</v>
      </c>
      <c r="AS1271" s="22">
        <v>0</v>
      </c>
      <c r="AT1271" s="22">
        <v>0</v>
      </c>
      <c r="AU1271" s="22">
        <v>0</v>
      </c>
      <c r="AV1271" s="22">
        <v>0</v>
      </c>
      <c r="AW1271" s="22">
        <v>0</v>
      </c>
      <c r="AX1271" s="22">
        <v>0</v>
      </c>
      <c r="AY1271" s="22">
        <v>0</v>
      </c>
      <c r="BE1271" t="s">
        <v>213</v>
      </c>
      <c r="BH1271" s="22">
        <v>0</v>
      </c>
      <c r="BI1271" s="22">
        <v>0</v>
      </c>
      <c r="BJ1271" s="22">
        <v>0</v>
      </c>
      <c r="BK1271" s="22">
        <v>0</v>
      </c>
      <c r="BL1271" s="22">
        <v>0</v>
      </c>
      <c r="BM1271" s="22">
        <v>0</v>
      </c>
      <c r="BN1271" s="22">
        <v>0</v>
      </c>
      <c r="BO1271" s="22">
        <v>0</v>
      </c>
      <c r="BP1271" s="22">
        <v>0</v>
      </c>
    </row>
    <row r="1272" spans="1:68" x14ac:dyDescent="0.35">
      <c r="A1272" s="96">
        <v>26</v>
      </c>
      <c r="B1272" s="96">
        <v>2</v>
      </c>
      <c r="C1272" s="96" t="s">
        <v>235</v>
      </c>
      <c r="E1272" s="79" t="s">
        <v>213</v>
      </c>
      <c r="F1272" s="88">
        <v>0.04</v>
      </c>
      <c r="H1272" s="22">
        <v>0</v>
      </c>
      <c r="I1272" s="22">
        <v>0</v>
      </c>
      <c r="J1272" s="22">
        <v>0</v>
      </c>
      <c r="K1272" s="22">
        <v>0</v>
      </c>
      <c r="L1272" s="22">
        <v>0</v>
      </c>
      <c r="M1272" s="22">
        <v>0</v>
      </c>
      <c r="N1272" s="22">
        <v>0</v>
      </c>
      <c r="O1272" s="22">
        <v>0</v>
      </c>
      <c r="P1272" s="22">
        <v>0</v>
      </c>
      <c r="S1272" s="20">
        <v>0</v>
      </c>
      <c r="V1272" s="121">
        <v>0</v>
      </c>
      <c r="AM1272">
        <v>26</v>
      </c>
      <c r="AN1272" t="s">
        <v>213</v>
      </c>
      <c r="AQ1272" s="22">
        <v>0</v>
      </c>
      <c r="AR1272" s="22">
        <v>0</v>
      </c>
      <c r="AS1272" s="22">
        <v>0</v>
      </c>
      <c r="AT1272" s="22">
        <v>0</v>
      </c>
      <c r="AU1272" s="22">
        <v>0</v>
      </c>
      <c r="AV1272" s="22">
        <v>0</v>
      </c>
      <c r="AW1272" s="22">
        <v>0</v>
      </c>
      <c r="AX1272" s="22">
        <v>0</v>
      </c>
      <c r="AY1272" s="22">
        <v>0</v>
      </c>
      <c r="BE1272" t="s">
        <v>213</v>
      </c>
      <c r="BH1272" s="22">
        <v>0</v>
      </c>
      <c r="BI1272" s="22">
        <v>0</v>
      </c>
      <c r="BJ1272" s="22">
        <v>0</v>
      </c>
      <c r="BK1272" s="22">
        <v>0</v>
      </c>
      <c r="BL1272" s="22">
        <v>0</v>
      </c>
      <c r="BM1272" s="22">
        <v>0</v>
      </c>
      <c r="BN1272" s="22">
        <v>0</v>
      </c>
      <c r="BO1272" s="22">
        <v>0</v>
      </c>
      <c r="BP1272" s="22">
        <v>0</v>
      </c>
    </row>
    <row r="1273" spans="1:68" x14ac:dyDescent="0.35">
      <c r="A1273" s="96">
        <v>27</v>
      </c>
      <c r="B1273" s="96">
        <v>2</v>
      </c>
      <c r="C1273" s="96" t="s">
        <v>251</v>
      </c>
      <c r="E1273" s="79" t="s">
        <v>213</v>
      </c>
      <c r="F1273" s="88">
        <v>0.04</v>
      </c>
      <c r="H1273" s="22">
        <v>0</v>
      </c>
      <c r="I1273" s="22">
        <v>0</v>
      </c>
      <c r="J1273" s="22">
        <v>0</v>
      </c>
      <c r="K1273" s="22">
        <v>0</v>
      </c>
      <c r="L1273" s="22">
        <v>0</v>
      </c>
      <c r="M1273" s="22">
        <v>0</v>
      </c>
      <c r="N1273" s="22">
        <v>0</v>
      </c>
      <c r="O1273" s="22">
        <v>0</v>
      </c>
      <c r="P1273" s="22">
        <v>0</v>
      </c>
      <c r="S1273" s="20">
        <v>0</v>
      </c>
      <c r="V1273" s="121">
        <v>0</v>
      </c>
      <c r="AM1273">
        <v>27</v>
      </c>
      <c r="AN1273" t="s">
        <v>213</v>
      </c>
      <c r="AQ1273" s="22">
        <v>0</v>
      </c>
      <c r="AR1273" s="22">
        <v>0</v>
      </c>
      <c r="AS1273" s="22">
        <v>0</v>
      </c>
      <c r="AT1273" s="22">
        <v>0</v>
      </c>
      <c r="AU1273" s="22">
        <v>0</v>
      </c>
      <c r="AV1273" s="22">
        <v>0</v>
      </c>
      <c r="AW1273" s="22">
        <v>0</v>
      </c>
      <c r="AX1273" s="22">
        <v>0</v>
      </c>
      <c r="AY1273" s="22">
        <v>0</v>
      </c>
      <c r="BE1273" t="s">
        <v>213</v>
      </c>
      <c r="BH1273" s="22">
        <v>0</v>
      </c>
      <c r="BI1273" s="22">
        <v>0</v>
      </c>
      <c r="BJ1273" s="22">
        <v>0</v>
      </c>
      <c r="BK1273" s="22">
        <v>0</v>
      </c>
      <c r="BL1273" s="22">
        <v>0</v>
      </c>
      <c r="BM1273" s="22">
        <v>0</v>
      </c>
      <c r="BN1273" s="22">
        <v>0</v>
      </c>
      <c r="BO1273" s="22">
        <v>0</v>
      </c>
      <c r="BP1273" s="22">
        <v>0</v>
      </c>
    </row>
    <row r="1274" spans="1:68" x14ac:dyDescent="0.35">
      <c r="A1274" s="96">
        <v>28</v>
      </c>
      <c r="B1274" s="96">
        <v>2</v>
      </c>
      <c r="C1274" s="96" t="s">
        <v>234</v>
      </c>
      <c r="E1274" s="79" t="s">
        <v>213</v>
      </c>
      <c r="F1274" s="88">
        <v>0.04</v>
      </c>
      <c r="H1274" s="22">
        <v>0</v>
      </c>
      <c r="I1274" s="22">
        <v>0</v>
      </c>
      <c r="J1274" s="22">
        <v>0</v>
      </c>
      <c r="K1274" s="22">
        <v>0</v>
      </c>
      <c r="L1274" s="22">
        <v>0</v>
      </c>
      <c r="M1274" s="22">
        <v>0</v>
      </c>
      <c r="N1274" s="22">
        <v>0</v>
      </c>
      <c r="O1274" s="22">
        <v>0</v>
      </c>
      <c r="P1274" s="22">
        <v>0</v>
      </c>
      <c r="S1274" s="20">
        <v>0</v>
      </c>
      <c r="V1274" s="121">
        <v>0</v>
      </c>
      <c r="AM1274">
        <v>28</v>
      </c>
      <c r="AN1274" t="s">
        <v>213</v>
      </c>
      <c r="AQ1274" s="22">
        <v>0</v>
      </c>
      <c r="AR1274" s="22">
        <v>0</v>
      </c>
      <c r="AS1274" s="22">
        <v>0</v>
      </c>
      <c r="AT1274" s="22">
        <v>0</v>
      </c>
      <c r="AU1274" s="22">
        <v>0</v>
      </c>
      <c r="AV1274" s="22">
        <v>0</v>
      </c>
      <c r="AW1274" s="22">
        <v>0</v>
      </c>
      <c r="AX1274" s="22">
        <v>0</v>
      </c>
      <c r="AY1274" s="22">
        <v>0</v>
      </c>
      <c r="BE1274" t="s">
        <v>213</v>
      </c>
      <c r="BH1274" s="22">
        <v>0</v>
      </c>
      <c r="BI1274" s="22">
        <v>0</v>
      </c>
      <c r="BJ1274" s="22">
        <v>0</v>
      </c>
      <c r="BK1274" s="22">
        <v>0</v>
      </c>
      <c r="BL1274" s="22">
        <v>0</v>
      </c>
      <c r="BM1274" s="22">
        <v>0</v>
      </c>
      <c r="BN1274" s="22">
        <v>0</v>
      </c>
      <c r="BO1274" s="22">
        <v>0</v>
      </c>
      <c r="BP1274" s="22">
        <v>0</v>
      </c>
    </row>
    <row r="1275" spans="1:68" x14ac:dyDescent="0.35">
      <c r="A1275" s="96">
        <v>29</v>
      </c>
      <c r="B1275" s="96">
        <v>2</v>
      </c>
      <c r="C1275" s="96" t="s">
        <v>251</v>
      </c>
      <c r="E1275" s="79" t="s">
        <v>213</v>
      </c>
      <c r="F1275" s="88">
        <v>0.04</v>
      </c>
      <c r="H1275" s="22">
        <v>0</v>
      </c>
      <c r="I1275" s="22">
        <v>0</v>
      </c>
      <c r="J1275" s="22">
        <v>0</v>
      </c>
      <c r="K1275" s="22">
        <v>0</v>
      </c>
      <c r="L1275" s="22">
        <v>0</v>
      </c>
      <c r="M1275" s="22">
        <v>0</v>
      </c>
      <c r="N1275" s="22">
        <v>0</v>
      </c>
      <c r="O1275" s="22">
        <v>0</v>
      </c>
      <c r="P1275" s="22">
        <v>0</v>
      </c>
      <c r="S1275" s="20">
        <v>0</v>
      </c>
      <c r="V1275" s="121">
        <v>0</v>
      </c>
      <c r="AM1275">
        <v>29</v>
      </c>
      <c r="AN1275" t="s">
        <v>213</v>
      </c>
      <c r="AQ1275" s="22">
        <v>0</v>
      </c>
      <c r="AR1275" s="22">
        <v>0</v>
      </c>
      <c r="AS1275" s="22">
        <v>0</v>
      </c>
      <c r="AT1275" s="22">
        <v>0</v>
      </c>
      <c r="AU1275" s="22">
        <v>0</v>
      </c>
      <c r="AV1275" s="22">
        <v>0</v>
      </c>
      <c r="AW1275" s="22">
        <v>0</v>
      </c>
      <c r="AX1275" s="22">
        <v>0</v>
      </c>
      <c r="AY1275" s="22">
        <v>0</v>
      </c>
      <c r="BE1275" t="s">
        <v>213</v>
      </c>
      <c r="BH1275" s="22">
        <v>0</v>
      </c>
      <c r="BI1275" s="22">
        <v>0</v>
      </c>
      <c r="BJ1275" s="22">
        <v>0</v>
      </c>
      <c r="BK1275" s="22">
        <v>0</v>
      </c>
      <c r="BL1275" s="22">
        <v>0</v>
      </c>
      <c r="BM1275" s="22">
        <v>0</v>
      </c>
      <c r="BN1275" s="22">
        <v>0</v>
      </c>
      <c r="BO1275" s="22">
        <v>0</v>
      </c>
      <c r="BP1275" s="22">
        <v>0</v>
      </c>
    </row>
    <row r="1276" spans="1:68" x14ac:dyDescent="0.35">
      <c r="A1276" s="96">
        <v>30</v>
      </c>
      <c r="B1276" s="96">
        <v>2</v>
      </c>
      <c r="C1276" s="96" t="s">
        <v>234</v>
      </c>
      <c r="E1276" s="79" t="s">
        <v>213</v>
      </c>
      <c r="F1276" s="88">
        <v>0.04</v>
      </c>
      <c r="H1276" s="22">
        <v>0</v>
      </c>
      <c r="I1276" s="22">
        <v>0</v>
      </c>
      <c r="J1276" s="22">
        <v>0</v>
      </c>
      <c r="K1276" s="22">
        <v>0</v>
      </c>
      <c r="L1276" s="22">
        <v>0</v>
      </c>
      <c r="M1276" s="22">
        <v>0</v>
      </c>
      <c r="N1276" s="22">
        <v>0</v>
      </c>
      <c r="O1276" s="22">
        <v>0</v>
      </c>
      <c r="P1276" s="22">
        <v>0</v>
      </c>
      <c r="S1276" s="20">
        <v>0</v>
      </c>
      <c r="V1276" s="121">
        <v>0</v>
      </c>
      <c r="AM1276">
        <v>30</v>
      </c>
      <c r="AN1276" t="s">
        <v>213</v>
      </c>
      <c r="AQ1276" s="22">
        <v>0</v>
      </c>
      <c r="AR1276" s="22">
        <v>0</v>
      </c>
      <c r="AS1276" s="22">
        <v>0</v>
      </c>
      <c r="AT1276" s="22">
        <v>0</v>
      </c>
      <c r="AU1276" s="22">
        <v>0</v>
      </c>
      <c r="AV1276" s="22">
        <v>0</v>
      </c>
      <c r="AW1276" s="22">
        <v>0</v>
      </c>
      <c r="AX1276" s="22">
        <v>0</v>
      </c>
      <c r="AY1276" s="22">
        <v>0</v>
      </c>
      <c r="BE1276" t="s">
        <v>213</v>
      </c>
      <c r="BH1276" s="22">
        <v>0</v>
      </c>
      <c r="BI1276" s="22">
        <v>0</v>
      </c>
      <c r="BJ1276" s="22">
        <v>0</v>
      </c>
      <c r="BK1276" s="22">
        <v>0</v>
      </c>
      <c r="BL1276" s="22">
        <v>0</v>
      </c>
      <c r="BM1276" s="22">
        <v>0</v>
      </c>
      <c r="BN1276" s="22">
        <v>0</v>
      </c>
      <c r="BO1276" s="22">
        <v>0</v>
      </c>
      <c r="BP1276" s="22">
        <v>0</v>
      </c>
    </row>
    <row r="1277" spans="1:68" x14ac:dyDescent="0.35">
      <c r="A1277" s="96">
        <v>31</v>
      </c>
      <c r="B1277" s="96">
        <v>3</v>
      </c>
      <c r="C1277" s="96" t="s">
        <v>585</v>
      </c>
      <c r="E1277" s="79" t="s">
        <v>213</v>
      </c>
      <c r="F1277" s="88">
        <v>0.04</v>
      </c>
      <c r="H1277" s="22">
        <v>0</v>
      </c>
      <c r="I1277" s="22">
        <v>0</v>
      </c>
      <c r="J1277" s="22">
        <v>-60</v>
      </c>
      <c r="K1277" s="22">
        <v>-61.800000000000004</v>
      </c>
      <c r="L1277" s="22">
        <v>-63.653999999999996</v>
      </c>
      <c r="M1277" s="22">
        <v>-65.56362</v>
      </c>
      <c r="N1277" s="22">
        <v>-67.530528599999997</v>
      </c>
      <c r="O1277" s="22">
        <v>-69.556444458000001</v>
      </c>
      <c r="P1277" s="22">
        <v>-69.556444458000001</v>
      </c>
      <c r="S1277" s="20">
        <v>-64.608810000000005</v>
      </c>
      <c r="V1277" s="121">
        <v>0</v>
      </c>
      <c r="AM1277">
        <v>31</v>
      </c>
      <c r="AN1277" t="s">
        <v>213</v>
      </c>
      <c r="AQ1277" s="22">
        <v>0</v>
      </c>
      <c r="AR1277" s="22">
        <v>0</v>
      </c>
      <c r="AS1277" s="22">
        <v>-60</v>
      </c>
      <c r="AT1277" s="22">
        <v>-61.800000000000004</v>
      </c>
      <c r="AU1277" s="22">
        <v>-63.653999999999996</v>
      </c>
      <c r="AV1277" s="22">
        <v>-65.56362</v>
      </c>
      <c r="AW1277" s="22">
        <v>-67.530528599999997</v>
      </c>
      <c r="AX1277" s="22">
        <v>-69.556444458000001</v>
      </c>
      <c r="AY1277" s="22">
        <v>-69.556444458000001</v>
      </c>
      <c r="BE1277" t="s">
        <v>213</v>
      </c>
      <c r="BH1277" s="22">
        <v>0</v>
      </c>
      <c r="BI1277" s="22">
        <v>0</v>
      </c>
      <c r="BJ1277" s="22">
        <v>-60</v>
      </c>
      <c r="BK1277" s="22">
        <v>-61.800000000000004</v>
      </c>
      <c r="BL1277" s="22">
        <v>-63.653999999999996</v>
      </c>
      <c r="BM1277" s="22">
        <v>-65.56362</v>
      </c>
      <c r="BN1277" s="22">
        <v>-67.530528599999997</v>
      </c>
      <c r="BO1277" s="22">
        <v>-69.556444458000001</v>
      </c>
      <c r="BP1277" s="22">
        <v>-69.556444458000001</v>
      </c>
    </row>
    <row r="1278" spans="1:68" x14ac:dyDescent="0.35">
      <c r="A1278" s="96">
        <v>32</v>
      </c>
      <c r="B1278" s="96">
        <v>3</v>
      </c>
      <c r="C1278" s="96" t="s">
        <v>585</v>
      </c>
      <c r="E1278" s="79" t="s">
        <v>213</v>
      </c>
      <c r="F1278" s="88">
        <v>0.04</v>
      </c>
      <c r="H1278" s="22">
        <v>0</v>
      </c>
      <c r="I1278" s="22">
        <v>0</v>
      </c>
      <c r="J1278" s="22">
        <v>-60</v>
      </c>
      <c r="K1278" s="22">
        <v>-61.800000000000004</v>
      </c>
      <c r="L1278" s="22">
        <v>-63.653999999999996</v>
      </c>
      <c r="M1278" s="22">
        <v>-65.56362</v>
      </c>
      <c r="N1278" s="22">
        <v>-67.530528599999997</v>
      </c>
      <c r="O1278" s="22">
        <v>-69.556444458000001</v>
      </c>
      <c r="P1278" s="22">
        <v>-69.556444458000001</v>
      </c>
      <c r="S1278" s="20">
        <v>-64.608810000000005</v>
      </c>
      <c r="V1278" s="121">
        <v>0</v>
      </c>
      <c r="AM1278">
        <v>32</v>
      </c>
      <c r="AN1278" t="s">
        <v>213</v>
      </c>
      <c r="AQ1278" s="22">
        <v>0</v>
      </c>
      <c r="AR1278" s="22">
        <v>0</v>
      </c>
      <c r="AS1278" s="22">
        <v>-60</v>
      </c>
      <c r="AT1278" s="22">
        <v>-61.800000000000004</v>
      </c>
      <c r="AU1278" s="22">
        <v>-63.653999999999996</v>
      </c>
      <c r="AV1278" s="22">
        <v>-65.56362</v>
      </c>
      <c r="AW1278" s="22">
        <v>-67.530528599999997</v>
      </c>
      <c r="AX1278" s="22">
        <v>-69.556444458000001</v>
      </c>
      <c r="AY1278" s="22">
        <v>-69.556444458000001</v>
      </c>
      <c r="BE1278" t="s">
        <v>213</v>
      </c>
      <c r="BH1278" s="22">
        <v>0</v>
      </c>
      <c r="BI1278" s="22">
        <v>0</v>
      </c>
      <c r="BJ1278" s="22">
        <v>-60</v>
      </c>
      <c r="BK1278" s="22">
        <v>-61.800000000000004</v>
      </c>
      <c r="BL1278" s="22">
        <v>-63.653999999999996</v>
      </c>
      <c r="BM1278" s="22">
        <v>-65.56362</v>
      </c>
      <c r="BN1278" s="22">
        <v>-67.530528599999997</v>
      </c>
      <c r="BO1278" s="22">
        <v>-69.556444458000001</v>
      </c>
      <c r="BP1278" s="22">
        <v>-69.556444458000001</v>
      </c>
    </row>
    <row r="1279" spans="1:68" x14ac:dyDescent="0.35">
      <c r="A1279" s="96">
        <v>33</v>
      </c>
      <c r="B1279" s="96">
        <v>3</v>
      </c>
      <c r="C1279" s="96" t="s">
        <v>584</v>
      </c>
      <c r="E1279" s="79" t="s">
        <v>213</v>
      </c>
      <c r="F1279" s="88">
        <v>0.04</v>
      </c>
      <c r="H1279" s="22">
        <v>0</v>
      </c>
      <c r="I1279" s="22">
        <v>0</v>
      </c>
      <c r="J1279" s="22">
        <v>-320</v>
      </c>
      <c r="K1279" s="22">
        <v>-352</v>
      </c>
      <c r="L1279" s="22">
        <v>-387.2</v>
      </c>
      <c r="M1279" s="22">
        <v>-425.92</v>
      </c>
      <c r="N1279" s="22">
        <v>-468.512</v>
      </c>
      <c r="O1279" s="22">
        <v>-515.36320000000001</v>
      </c>
      <c r="P1279" s="22">
        <v>-515.36320000000001</v>
      </c>
      <c r="S1279" s="20">
        <v>-406.56</v>
      </c>
      <c r="V1279" s="121">
        <v>0</v>
      </c>
      <c r="AM1279">
        <v>33</v>
      </c>
      <c r="AN1279" t="s">
        <v>213</v>
      </c>
      <c r="AQ1279" s="22">
        <v>0</v>
      </c>
      <c r="AR1279" s="22">
        <v>0</v>
      </c>
      <c r="AS1279" s="22">
        <v>-320</v>
      </c>
      <c r="AT1279" s="22">
        <v>-352</v>
      </c>
      <c r="AU1279" s="22">
        <v>-387.2</v>
      </c>
      <c r="AV1279" s="22">
        <v>-425.92</v>
      </c>
      <c r="AW1279" s="22">
        <v>-468.512</v>
      </c>
      <c r="AX1279" s="22">
        <v>-515.36320000000001</v>
      </c>
      <c r="AY1279" s="22">
        <v>-515.36320000000001</v>
      </c>
      <c r="BE1279" t="s">
        <v>213</v>
      </c>
      <c r="BH1279" s="22">
        <v>0</v>
      </c>
      <c r="BI1279" s="22">
        <v>0</v>
      </c>
      <c r="BJ1279" s="22">
        <v>-320</v>
      </c>
      <c r="BK1279" s="22">
        <v>-352</v>
      </c>
      <c r="BL1279" s="22">
        <v>-387.2</v>
      </c>
      <c r="BM1279" s="22">
        <v>-425.92</v>
      </c>
      <c r="BN1279" s="22">
        <v>-468.512</v>
      </c>
      <c r="BO1279" s="22">
        <v>-515.36320000000001</v>
      </c>
      <c r="BP1279" s="22">
        <v>-515.36320000000001</v>
      </c>
    </row>
    <row r="1280" spans="1:68" x14ac:dyDescent="0.35">
      <c r="A1280" s="96">
        <v>34</v>
      </c>
      <c r="B1280" s="96">
        <v>3</v>
      </c>
      <c r="C1280" s="96" t="s">
        <v>585</v>
      </c>
      <c r="E1280" s="79" t="s">
        <v>213</v>
      </c>
      <c r="F1280" s="88">
        <v>0.04</v>
      </c>
      <c r="H1280" s="22">
        <v>0</v>
      </c>
      <c r="I1280" s="22">
        <v>0</v>
      </c>
      <c r="J1280" s="22">
        <v>-60</v>
      </c>
      <c r="K1280" s="22">
        <v>-61.800000000000004</v>
      </c>
      <c r="L1280" s="22">
        <v>-63.653999999999996</v>
      </c>
      <c r="M1280" s="22">
        <v>-65.56362</v>
      </c>
      <c r="N1280" s="22">
        <v>-67.530528599999997</v>
      </c>
      <c r="O1280" s="22">
        <v>-69.556444458000001</v>
      </c>
      <c r="P1280" s="22">
        <v>-69.556444458000001</v>
      </c>
      <c r="S1280" s="20">
        <v>-64.608810000000005</v>
      </c>
      <c r="V1280" s="121">
        <v>0</v>
      </c>
      <c r="AM1280">
        <v>34</v>
      </c>
      <c r="AN1280" t="s">
        <v>213</v>
      </c>
      <c r="AQ1280" s="22">
        <v>0</v>
      </c>
      <c r="AR1280" s="22">
        <v>0</v>
      </c>
      <c r="AS1280" s="22">
        <v>-60</v>
      </c>
      <c r="AT1280" s="22">
        <v>-61.800000000000004</v>
      </c>
      <c r="AU1280" s="22">
        <v>-63.653999999999996</v>
      </c>
      <c r="AV1280" s="22">
        <v>-65.56362</v>
      </c>
      <c r="AW1280" s="22">
        <v>-67.530528599999997</v>
      </c>
      <c r="AX1280" s="22">
        <v>-69.556444458000001</v>
      </c>
      <c r="AY1280" s="22">
        <v>-69.556444458000001</v>
      </c>
      <c r="BE1280" t="s">
        <v>213</v>
      </c>
      <c r="BH1280" s="22">
        <v>0</v>
      </c>
      <c r="BI1280" s="22">
        <v>0</v>
      </c>
      <c r="BJ1280" s="22">
        <v>-60</v>
      </c>
      <c r="BK1280" s="22">
        <v>-61.800000000000004</v>
      </c>
      <c r="BL1280" s="22">
        <v>-63.653999999999996</v>
      </c>
      <c r="BM1280" s="22">
        <v>-65.56362</v>
      </c>
      <c r="BN1280" s="22">
        <v>-67.530528599999997</v>
      </c>
      <c r="BO1280" s="22">
        <v>-69.556444458000001</v>
      </c>
      <c r="BP1280" s="22">
        <v>-69.556444458000001</v>
      </c>
    </row>
    <row r="1281" spans="1:68" x14ac:dyDescent="0.35">
      <c r="A1281" s="96">
        <v>35</v>
      </c>
      <c r="B1281" s="96">
        <v>3</v>
      </c>
      <c r="C1281" s="96" t="s">
        <v>585</v>
      </c>
      <c r="E1281" s="79" t="s">
        <v>213</v>
      </c>
      <c r="F1281" s="88">
        <v>0.04</v>
      </c>
      <c r="H1281" s="22">
        <v>0</v>
      </c>
      <c r="I1281" s="22">
        <v>0</v>
      </c>
      <c r="J1281" s="22">
        <v>-36</v>
      </c>
      <c r="K1281" s="22">
        <v>-37.08</v>
      </c>
      <c r="L1281" s="22">
        <v>-38.192399999999999</v>
      </c>
      <c r="M1281" s="22">
        <v>-39.338172</v>
      </c>
      <c r="N1281" s="22">
        <v>-40.518317160000002</v>
      </c>
      <c r="O1281" s="22">
        <v>-41.733866674800005</v>
      </c>
      <c r="P1281" s="22">
        <v>-41.733866674800005</v>
      </c>
      <c r="S1281" s="20">
        <v>-38.765286000000003</v>
      </c>
      <c r="V1281" s="121">
        <v>0</v>
      </c>
      <c r="AM1281">
        <v>35</v>
      </c>
      <c r="AN1281" t="s">
        <v>213</v>
      </c>
      <c r="AQ1281" s="22">
        <v>0</v>
      </c>
      <c r="AR1281" s="22">
        <v>0</v>
      </c>
      <c r="AS1281" s="22">
        <v>-36</v>
      </c>
      <c r="AT1281" s="22">
        <v>-37.08</v>
      </c>
      <c r="AU1281" s="22">
        <v>-38.192399999999999</v>
      </c>
      <c r="AV1281" s="22">
        <v>-39.338172</v>
      </c>
      <c r="AW1281" s="22">
        <v>-40.518317160000002</v>
      </c>
      <c r="AX1281" s="22">
        <v>-41.733866674800005</v>
      </c>
      <c r="AY1281" s="22">
        <v>-41.733866674800005</v>
      </c>
      <c r="BE1281" t="s">
        <v>213</v>
      </c>
      <c r="BH1281" s="22">
        <v>0</v>
      </c>
      <c r="BI1281" s="22">
        <v>0</v>
      </c>
      <c r="BJ1281" s="22">
        <v>-36</v>
      </c>
      <c r="BK1281" s="22">
        <v>-37.08</v>
      </c>
      <c r="BL1281" s="22">
        <v>-38.192399999999999</v>
      </c>
      <c r="BM1281" s="22">
        <v>-39.338172</v>
      </c>
      <c r="BN1281" s="22">
        <v>-40.518317160000002</v>
      </c>
      <c r="BO1281" s="22">
        <v>-41.733866674800005</v>
      </c>
      <c r="BP1281" s="22">
        <v>-41.733866674800005</v>
      </c>
    </row>
    <row r="1282" spans="1:68" x14ac:dyDescent="0.35">
      <c r="A1282" s="96">
        <v>36</v>
      </c>
      <c r="B1282" s="96">
        <v>3</v>
      </c>
      <c r="C1282" s="96" t="s">
        <v>584</v>
      </c>
      <c r="E1282" s="79" t="s">
        <v>213</v>
      </c>
      <c r="F1282" s="88">
        <v>0.04</v>
      </c>
      <c r="H1282" s="22">
        <v>0</v>
      </c>
      <c r="I1282" s="22">
        <v>0</v>
      </c>
      <c r="J1282" s="22">
        <v>48</v>
      </c>
      <c r="K1282" s="22">
        <v>48</v>
      </c>
      <c r="L1282" s="22">
        <v>48</v>
      </c>
      <c r="M1282" s="22">
        <v>48</v>
      </c>
      <c r="N1282" s="22">
        <v>48</v>
      </c>
      <c r="O1282" s="22">
        <v>48</v>
      </c>
      <c r="P1282" s="22">
        <v>48</v>
      </c>
      <c r="S1282" s="20">
        <v>48</v>
      </c>
      <c r="V1282" s="121">
        <v>0</v>
      </c>
      <c r="AM1282">
        <v>36</v>
      </c>
      <c r="AN1282" t="s">
        <v>213</v>
      </c>
      <c r="AQ1282" s="22">
        <v>0</v>
      </c>
      <c r="AR1282" s="22">
        <v>0</v>
      </c>
      <c r="AS1282" s="22">
        <v>48</v>
      </c>
      <c r="AT1282" s="22">
        <v>48</v>
      </c>
      <c r="AU1282" s="22">
        <v>48</v>
      </c>
      <c r="AV1282" s="22">
        <v>48</v>
      </c>
      <c r="AW1282" s="22">
        <v>48</v>
      </c>
      <c r="AX1282" s="22">
        <v>48</v>
      </c>
      <c r="AY1282" s="22">
        <v>48</v>
      </c>
      <c r="BE1282" t="s">
        <v>213</v>
      </c>
      <c r="BH1282" s="22">
        <v>0</v>
      </c>
      <c r="BI1282" s="22">
        <v>0</v>
      </c>
      <c r="BJ1282" s="22">
        <v>48</v>
      </c>
      <c r="BK1282" s="22">
        <v>48</v>
      </c>
      <c r="BL1282" s="22">
        <v>48</v>
      </c>
      <c r="BM1282" s="22">
        <v>48</v>
      </c>
      <c r="BN1282" s="22">
        <v>48</v>
      </c>
      <c r="BO1282" s="22">
        <v>48</v>
      </c>
      <c r="BP1282" s="22">
        <v>48</v>
      </c>
    </row>
    <row r="1283" spans="1:68" x14ac:dyDescent="0.35">
      <c r="A1283" s="96">
        <v>37</v>
      </c>
      <c r="B1283" s="96">
        <v>3</v>
      </c>
      <c r="C1283" s="96" t="s">
        <v>234</v>
      </c>
      <c r="E1283" s="79" t="s">
        <v>213</v>
      </c>
      <c r="F1283" s="88">
        <v>0.04</v>
      </c>
      <c r="H1283" s="22">
        <v>0</v>
      </c>
      <c r="I1283" s="22">
        <v>0</v>
      </c>
      <c r="J1283" s="22">
        <v>0</v>
      </c>
      <c r="K1283" s="22">
        <v>0</v>
      </c>
      <c r="L1283" s="22">
        <v>0</v>
      </c>
      <c r="M1283" s="22">
        <v>0</v>
      </c>
      <c r="N1283" s="22">
        <v>0</v>
      </c>
      <c r="O1283" s="22">
        <v>0</v>
      </c>
      <c r="P1283" s="22">
        <v>0</v>
      </c>
      <c r="S1283" s="20">
        <v>0</v>
      </c>
      <c r="V1283" s="121">
        <v>0</v>
      </c>
      <c r="AM1283">
        <v>37</v>
      </c>
      <c r="AN1283" t="s">
        <v>213</v>
      </c>
      <c r="AQ1283" s="22">
        <v>0</v>
      </c>
      <c r="AR1283" s="22">
        <v>0</v>
      </c>
      <c r="AS1283" s="22">
        <v>0</v>
      </c>
      <c r="AT1283" s="22">
        <v>0</v>
      </c>
      <c r="AU1283" s="22">
        <v>0</v>
      </c>
      <c r="AV1283" s="22">
        <v>0</v>
      </c>
      <c r="AW1283" s="22">
        <v>0</v>
      </c>
      <c r="AX1283" s="22">
        <v>0</v>
      </c>
      <c r="AY1283" s="22">
        <v>0</v>
      </c>
      <c r="BE1283" t="s">
        <v>213</v>
      </c>
      <c r="BH1283" s="22">
        <v>0</v>
      </c>
      <c r="BI1283" s="22">
        <v>0</v>
      </c>
      <c r="BJ1283" s="22">
        <v>0</v>
      </c>
      <c r="BK1283" s="22">
        <v>0</v>
      </c>
      <c r="BL1283" s="22">
        <v>0</v>
      </c>
      <c r="BM1283" s="22">
        <v>0</v>
      </c>
      <c r="BN1283" s="22">
        <v>0</v>
      </c>
      <c r="BO1283" s="22">
        <v>0</v>
      </c>
      <c r="BP1283" s="22">
        <v>0</v>
      </c>
    </row>
    <row r="1284" spans="1:68" x14ac:dyDescent="0.35">
      <c r="A1284" s="96">
        <v>38</v>
      </c>
      <c r="B1284" s="96">
        <v>3</v>
      </c>
      <c r="C1284" s="96" t="s">
        <v>529</v>
      </c>
      <c r="E1284" s="79" t="s">
        <v>213</v>
      </c>
      <c r="F1284" s="88">
        <v>0.04</v>
      </c>
      <c r="H1284" s="22">
        <v>0</v>
      </c>
      <c r="I1284" s="22">
        <v>0</v>
      </c>
      <c r="J1284" s="22">
        <v>0</v>
      </c>
      <c r="K1284" s="22">
        <v>0</v>
      </c>
      <c r="L1284" s="22">
        <v>0</v>
      </c>
      <c r="M1284" s="22">
        <v>0</v>
      </c>
      <c r="N1284" s="22">
        <v>0</v>
      </c>
      <c r="O1284" s="22">
        <v>0</v>
      </c>
      <c r="P1284" s="22">
        <v>0</v>
      </c>
      <c r="S1284" s="20">
        <v>0</v>
      </c>
      <c r="V1284" s="121">
        <v>0</v>
      </c>
      <c r="AM1284">
        <v>38</v>
      </c>
      <c r="AN1284" t="s">
        <v>213</v>
      </c>
      <c r="AQ1284" s="22">
        <v>0</v>
      </c>
      <c r="AR1284" s="22">
        <v>0</v>
      </c>
      <c r="AS1284" s="22">
        <v>0</v>
      </c>
      <c r="AT1284" s="22">
        <v>0</v>
      </c>
      <c r="AU1284" s="22">
        <v>0</v>
      </c>
      <c r="AV1284" s="22">
        <v>0</v>
      </c>
      <c r="AW1284" s="22">
        <v>0</v>
      </c>
      <c r="AX1284" s="22">
        <v>0</v>
      </c>
      <c r="AY1284" s="22">
        <v>0</v>
      </c>
      <c r="BE1284" t="s">
        <v>213</v>
      </c>
      <c r="BH1284" s="22">
        <v>0</v>
      </c>
      <c r="BI1284" s="22">
        <v>0</v>
      </c>
      <c r="BJ1284" s="22">
        <v>0</v>
      </c>
      <c r="BK1284" s="22">
        <v>0</v>
      </c>
      <c r="BL1284" s="22">
        <v>0</v>
      </c>
      <c r="BM1284" s="22">
        <v>0</v>
      </c>
      <c r="BN1284" s="22">
        <v>0</v>
      </c>
      <c r="BO1284" s="22">
        <v>0</v>
      </c>
      <c r="BP1284" s="22">
        <v>0</v>
      </c>
    </row>
    <row r="1285" spans="1:68" x14ac:dyDescent="0.35">
      <c r="A1285" s="96">
        <v>39</v>
      </c>
      <c r="B1285" s="96">
        <v>3</v>
      </c>
      <c r="C1285" s="96" t="s">
        <v>234</v>
      </c>
      <c r="E1285" s="79" t="s">
        <v>213</v>
      </c>
      <c r="F1285" s="88">
        <v>0.04</v>
      </c>
      <c r="H1285" s="22">
        <v>0</v>
      </c>
      <c r="I1285" s="22">
        <v>0</v>
      </c>
      <c r="J1285" s="22">
        <v>0</v>
      </c>
      <c r="K1285" s="22">
        <v>0</v>
      </c>
      <c r="L1285" s="22">
        <v>0</v>
      </c>
      <c r="M1285" s="22">
        <v>0</v>
      </c>
      <c r="N1285" s="22">
        <v>0</v>
      </c>
      <c r="O1285" s="22">
        <v>0</v>
      </c>
      <c r="P1285" s="22">
        <v>0</v>
      </c>
      <c r="S1285" s="20">
        <v>0</v>
      </c>
      <c r="V1285" s="121">
        <v>0</v>
      </c>
      <c r="AM1285">
        <v>39</v>
      </c>
      <c r="AN1285" t="s">
        <v>213</v>
      </c>
      <c r="AQ1285" s="22">
        <v>0</v>
      </c>
      <c r="AR1285" s="22">
        <v>0</v>
      </c>
      <c r="AS1285" s="22">
        <v>0</v>
      </c>
      <c r="AT1285" s="22">
        <v>0</v>
      </c>
      <c r="AU1285" s="22">
        <v>0</v>
      </c>
      <c r="AV1285" s="22">
        <v>0</v>
      </c>
      <c r="AW1285" s="22">
        <v>0</v>
      </c>
      <c r="AX1285" s="22">
        <v>0</v>
      </c>
      <c r="AY1285" s="22">
        <v>0</v>
      </c>
      <c r="BE1285" t="s">
        <v>213</v>
      </c>
      <c r="BH1285" s="22">
        <v>0</v>
      </c>
      <c r="BI1285" s="22">
        <v>0</v>
      </c>
      <c r="BJ1285" s="22">
        <v>0</v>
      </c>
      <c r="BK1285" s="22">
        <v>0</v>
      </c>
      <c r="BL1285" s="22">
        <v>0</v>
      </c>
      <c r="BM1285" s="22">
        <v>0</v>
      </c>
      <c r="BN1285" s="22">
        <v>0</v>
      </c>
      <c r="BO1285" s="22">
        <v>0</v>
      </c>
      <c r="BP1285" s="22">
        <v>0</v>
      </c>
    </row>
    <row r="1286" spans="1:68" x14ac:dyDescent="0.35">
      <c r="A1286" s="96">
        <v>40</v>
      </c>
      <c r="B1286" s="96">
        <v>3</v>
      </c>
      <c r="C1286" s="96" t="s">
        <v>234</v>
      </c>
      <c r="E1286" s="79" t="s">
        <v>213</v>
      </c>
      <c r="F1286" s="88">
        <v>0.04</v>
      </c>
      <c r="H1286" s="22">
        <v>0</v>
      </c>
      <c r="I1286" s="22">
        <v>0</v>
      </c>
      <c r="J1286" s="22">
        <v>0</v>
      </c>
      <c r="K1286" s="22">
        <v>0</v>
      </c>
      <c r="L1286" s="22">
        <v>0</v>
      </c>
      <c r="M1286" s="22">
        <v>0</v>
      </c>
      <c r="N1286" s="22">
        <v>0</v>
      </c>
      <c r="O1286" s="22">
        <v>0</v>
      </c>
      <c r="P1286" s="22">
        <v>0</v>
      </c>
      <c r="S1286" s="20">
        <v>0</v>
      </c>
      <c r="V1286" s="121">
        <v>0</v>
      </c>
      <c r="AM1286">
        <v>40</v>
      </c>
      <c r="AN1286" t="s">
        <v>213</v>
      </c>
      <c r="AQ1286" s="22">
        <v>0</v>
      </c>
      <c r="AR1286" s="22">
        <v>0</v>
      </c>
      <c r="AS1286" s="22">
        <v>0</v>
      </c>
      <c r="AT1286" s="22">
        <v>0</v>
      </c>
      <c r="AU1286" s="22">
        <v>0</v>
      </c>
      <c r="AV1286" s="22">
        <v>0</v>
      </c>
      <c r="AW1286" s="22">
        <v>0</v>
      </c>
      <c r="AX1286" s="22">
        <v>0</v>
      </c>
      <c r="AY1286" s="22">
        <v>0</v>
      </c>
      <c r="BE1286" t="s">
        <v>213</v>
      </c>
      <c r="BH1286" s="22">
        <v>0</v>
      </c>
      <c r="BI1286" s="22">
        <v>0</v>
      </c>
      <c r="BJ1286" s="22">
        <v>0</v>
      </c>
      <c r="BK1286" s="22">
        <v>0</v>
      </c>
      <c r="BL1286" s="22">
        <v>0</v>
      </c>
      <c r="BM1286" s="22">
        <v>0</v>
      </c>
      <c r="BN1286" s="22">
        <v>0</v>
      </c>
      <c r="BO1286" s="22">
        <v>0</v>
      </c>
      <c r="BP1286" s="22">
        <v>0</v>
      </c>
    </row>
    <row r="1287" spans="1:68" x14ac:dyDescent="0.35">
      <c r="A1287" s="96">
        <v>41</v>
      </c>
      <c r="B1287" s="96">
        <v>3</v>
      </c>
      <c r="C1287" s="96" t="s">
        <v>251</v>
      </c>
      <c r="E1287" s="79" t="s">
        <v>213</v>
      </c>
      <c r="F1287" s="88">
        <v>0.04</v>
      </c>
      <c r="H1287" s="22">
        <v>0</v>
      </c>
      <c r="I1287" s="22">
        <v>0</v>
      </c>
      <c r="J1287" s="22">
        <v>0</v>
      </c>
      <c r="K1287" s="22">
        <v>0</v>
      </c>
      <c r="L1287" s="22">
        <v>0</v>
      </c>
      <c r="M1287" s="22">
        <v>0</v>
      </c>
      <c r="N1287" s="22">
        <v>0</v>
      </c>
      <c r="O1287" s="22">
        <v>0</v>
      </c>
      <c r="P1287" s="22">
        <v>0</v>
      </c>
      <c r="S1287" s="20">
        <v>0</v>
      </c>
      <c r="V1287" s="121">
        <v>0</v>
      </c>
      <c r="AM1287">
        <v>41</v>
      </c>
      <c r="AN1287" t="s">
        <v>213</v>
      </c>
      <c r="AQ1287" s="22">
        <v>0</v>
      </c>
      <c r="AR1287" s="22">
        <v>0</v>
      </c>
      <c r="AS1287" s="22">
        <v>0</v>
      </c>
      <c r="AT1287" s="22">
        <v>0</v>
      </c>
      <c r="AU1287" s="22">
        <v>0</v>
      </c>
      <c r="AV1287" s="22">
        <v>0</v>
      </c>
      <c r="AW1287" s="22">
        <v>0</v>
      </c>
      <c r="AX1287" s="22">
        <v>0</v>
      </c>
      <c r="AY1287" s="22">
        <v>0</v>
      </c>
      <c r="BE1287" t="s">
        <v>213</v>
      </c>
      <c r="BH1287" s="22">
        <v>0</v>
      </c>
      <c r="BI1287" s="22">
        <v>0</v>
      </c>
      <c r="BJ1287" s="22">
        <v>0</v>
      </c>
      <c r="BK1287" s="22">
        <v>0</v>
      </c>
      <c r="BL1287" s="22">
        <v>0</v>
      </c>
      <c r="BM1287" s="22">
        <v>0</v>
      </c>
      <c r="BN1287" s="22">
        <v>0</v>
      </c>
      <c r="BO1287" s="22">
        <v>0</v>
      </c>
      <c r="BP1287" s="22">
        <v>0</v>
      </c>
    </row>
    <row r="1288" spans="1:68" x14ac:dyDescent="0.35">
      <c r="A1288" s="96">
        <v>42</v>
      </c>
      <c r="B1288" s="96">
        <v>3</v>
      </c>
      <c r="C1288" s="96" t="s">
        <v>234</v>
      </c>
      <c r="E1288" s="79" t="s">
        <v>213</v>
      </c>
      <c r="F1288" s="88">
        <v>0.04</v>
      </c>
      <c r="H1288" s="22">
        <v>0</v>
      </c>
      <c r="I1288" s="22">
        <v>0</v>
      </c>
      <c r="J1288" s="22">
        <v>0</v>
      </c>
      <c r="K1288" s="22">
        <v>0</v>
      </c>
      <c r="L1288" s="22">
        <v>0</v>
      </c>
      <c r="M1288" s="22">
        <v>0</v>
      </c>
      <c r="N1288" s="22">
        <v>0</v>
      </c>
      <c r="O1288" s="22">
        <v>0</v>
      </c>
      <c r="P1288" s="22">
        <v>0</v>
      </c>
      <c r="S1288" s="20">
        <v>0</v>
      </c>
      <c r="V1288" s="121">
        <v>0</v>
      </c>
      <c r="AM1288">
        <v>42</v>
      </c>
      <c r="AN1288" t="s">
        <v>213</v>
      </c>
      <c r="AQ1288" s="22">
        <v>0</v>
      </c>
      <c r="AR1288" s="22">
        <v>0</v>
      </c>
      <c r="AS1288" s="22">
        <v>0</v>
      </c>
      <c r="AT1288" s="22">
        <v>0</v>
      </c>
      <c r="AU1288" s="22">
        <v>0</v>
      </c>
      <c r="AV1288" s="22">
        <v>0</v>
      </c>
      <c r="AW1288" s="22">
        <v>0</v>
      </c>
      <c r="AX1288" s="22">
        <v>0</v>
      </c>
      <c r="AY1288" s="22">
        <v>0</v>
      </c>
      <c r="BE1288" t="s">
        <v>213</v>
      </c>
      <c r="BH1288" s="22">
        <v>0</v>
      </c>
      <c r="BI1288" s="22">
        <v>0</v>
      </c>
      <c r="BJ1288" s="22">
        <v>0</v>
      </c>
      <c r="BK1288" s="22">
        <v>0</v>
      </c>
      <c r="BL1288" s="22">
        <v>0</v>
      </c>
      <c r="BM1288" s="22">
        <v>0</v>
      </c>
      <c r="BN1288" s="22">
        <v>0</v>
      </c>
      <c r="BO1288" s="22">
        <v>0</v>
      </c>
      <c r="BP1288" s="22">
        <v>0</v>
      </c>
    </row>
    <row r="1289" spans="1:68" x14ac:dyDescent="0.35">
      <c r="A1289" s="96">
        <v>43</v>
      </c>
      <c r="B1289" s="96">
        <v>3</v>
      </c>
      <c r="C1289" s="96" t="s">
        <v>251</v>
      </c>
      <c r="E1289" s="79" t="s">
        <v>213</v>
      </c>
      <c r="F1289" s="88">
        <v>0.04</v>
      </c>
      <c r="H1289" s="22">
        <v>0</v>
      </c>
      <c r="I1289" s="22">
        <v>0</v>
      </c>
      <c r="J1289" s="22">
        <v>0</v>
      </c>
      <c r="K1289" s="22">
        <v>0</v>
      </c>
      <c r="L1289" s="22">
        <v>0</v>
      </c>
      <c r="M1289" s="22">
        <v>0</v>
      </c>
      <c r="N1289" s="22">
        <v>0</v>
      </c>
      <c r="O1289" s="22">
        <v>0</v>
      </c>
      <c r="P1289" s="22">
        <v>0</v>
      </c>
      <c r="S1289" s="20">
        <v>0</v>
      </c>
      <c r="V1289" s="121">
        <v>0</v>
      </c>
      <c r="AM1289">
        <v>43</v>
      </c>
      <c r="AN1289" t="s">
        <v>213</v>
      </c>
      <c r="AQ1289" s="22">
        <v>0</v>
      </c>
      <c r="AR1289" s="22">
        <v>0</v>
      </c>
      <c r="AS1289" s="22">
        <v>0</v>
      </c>
      <c r="AT1289" s="22">
        <v>0</v>
      </c>
      <c r="AU1289" s="22">
        <v>0</v>
      </c>
      <c r="AV1289" s="22">
        <v>0</v>
      </c>
      <c r="AW1289" s="22">
        <v>0</v>
      </c>
      <c r="AX1289" s="22">
        <v>0</v>
      </c>
      <c r="AY1289" s="22">
        <v>0</v>
      </c>
      <c r="BE1289" t="s">
        <v>213</v>
      </c>
      <c r="BH1289" s="22">
        <v>0</v>
      </c>
      <c r="BI1289" s="22">
        <v>0</v>
      </c>
      <c r="BJ1289" s="22">
        <v>0</v>
      </c>
      <c r="BK1289" s="22">
        <v>0</v>
      </c>
      <c r="BL1289" s="22">
        <v>0</v>
      </c>
      <c r="BM1289" s="22">
        <v>0</v>
      </c>
      <c r="BN1289" s="22">
        <v>0</v>
      </c>
      <c r="BO1289" s="22">
        <v>0</v>
      </c>
      <c r="BP1289" s="22">
        <v>0</v>
      </c>
    </row>
    <row r="1290" spans="1:68" x14ac:dyDescent="0.35">
      <c r="A1290" s="96">
        <v>44</v>
      </c>
      <c r="B1290" s="96">
        <v>3</v>
      </c>
      <c r="C1290" s="96" t="s">
        <v>251</v>
      </c>
      <c r="E1290" s="79" t="s">
        <v>213</v>
      </c>
      <c r="F1290" s="88">
        <v>0.04</v>
      </c>
      <c r="H1290" s="22">
        <v>0</v>
      </c>
      <c r="I1290" s="22">
        <v>0</v>
      </c>
      <c r="J1290" s="22">
        <v>0</v>
      </c>
      <c r="K1290" s="22">
        <v>0</v>
      </c>
      <c r="L1290" s="22">
        <v>0</v>
      </c>
      <c r="M1290" s="22">
        <v>0</v>
      </c>
      <c r="N1290" s="22">
        <v>0</v>
      </c>
      <c r="O1290" s="22">
        <v>0</v>
      </c>
      <c r="P1290" s="22">
        <v>0</v>
      </c>
      <c r="S1290" s="20">
        <v>0</v>
      </c>
      <c r="V1290" s="121">
        <v>0</v>
      </c>
      <c r="AM1290">
        <v>44</v>
      </c>
      <c r="AN1290" t="s">
        <v>213</v>
      </c>
      <c r="AQ1290" s="22">
        <v>0</v>
      </c>
      <c r="AR1290" s="22">
        <v>0</v>
      </c>
      <c r="AS1290" s="22">
        <v>0</v>
      </c>
      <c r="AT1290" s="22">
        <v>0</v>
      </c>
      <c r="AU1290" s="22">
        <v>0</v>
      </c>
      <c r="AV1290" s="22">
        <v>0</v>
      </c>
      <c r="AW1290" s="22">
        <v>0</v>
      </c>
      <c r="AX1290" s="22">
        <v>0</v>
      </c>
      <c r="AY1290" s="22">
        <v>0</v>
      </c>
      <c r="BE1290" t="s">
        <v>213</v>
      </c>
      <c r="BH1290" s="22">
        <v>0</v>
      </c>
      <c r="BI1290" s="22">
        <v>0</v>
      </c>
      <c r="BJ1290" s="22">
        <v>0</v>
      </c>
      <c r="BK1290" s="22">
        <v>0</v>
      </c>
      <c r="BL1290" s="22">
        <v>0</v>
      </c>
      <c r="BM1290" s="22">
        <v>0</v>
      </c>
      <c r="BN1290" s="22">
        <v>0</v>
      </c>
      <c r="BO1290" s="22">
        <v>0</v>
      </c>
      <c r="BP1290" s="22">
        <v>0</v>
      </c>
    </row>
    <row r="1291" spans="1:68" x14ac:dyDescent="0.35">
      <c r="A1291" s="96">
        <v>45</v>
      </c>
      <c r="B1291" s="96">
        <v>3</v>
      </c>
      <c r="C1291" s="96" t="s">
        <v>251</v>
      </c>
      <c r="E1291" s="79" t="s">
        <v>213</v>
      </c>
      <c r="F1291" s="88">
        <v>0.04</v>
      </c>
      <c r="H1291" s="22">
        <v>0</v>
      </c>
      <c r="I1291" s="22">
        <v>0</v>
      </c>
      <c r="J1291" s="22">
        <v>0</v>
      </c>
      <c r="K1291" s="22">
        <v>0</v>
      </c>
      <c r="L1291" s="22">
        <v>0</v>
      </c>
      <c r="M1291" s="22">
        <v>0</v>
      </c>
      <c r="N1291" s="22">
        <v>0</v>
      </c>
      <c r="O1291" s="22">
        <v>0</v>
      </c>
      <c r="P1291" s="22">
        <v>0</v>
      </c>
      <c r="S1291" s="20">
        <v>0</v>
      </c>
      <c r="V1291" s="121">
        <v>0</v>
      </c>
      <c r="AM1291">
        <v>45</v>
      </c>
      <c r="AN1291" t="s">
        <v>213</v>
      </c>
      <c r="AQ1291" s="22">
        <v>0</v>
      </c>
      <c r="AR1291" s="22">
        <v>0</v>
      </c>
      <c r="AS1291" s="22">
        <v>0</v>
      </c>
      <c r="AT1291" s="22">
        <v>0</v>
      </c>
      <c r="AU1291" s="22">
        <v>0</v>
      </c>
      <c r="AV1291" s="22">
        <v>0</v>
      </c>
      <c r="AW1291" s="22">
        <v>0</v>
      </c>
      <c r="AX1291" s="22">
        <v>0</v>
      </c>
      <c r="AY1291" s="22">
        <v>0</v>
      </c>
      <c r="BE1291" t="s">
        <v>213</v>
      </c>
      <c r="BH1291" s="22">
        <v>0</v>
      </c>
      <c r="BI1291" s="22">
        <v>0</v>
      </c>
      <c r="BJ1291" s="22">
        <v>0</v>
      </c>
      <c r="BK1291" s="22">
        <v>0</v>
      </c>
      <c r="BL1291" s="22">
        <v>0</v>
      </c>
      <c r="BM1291" s="22">
        <v>0</v>
      </c>
      <c r="BN1291" s="22">
        <v>0</v>
      </c>
      <c r="BO1291" s="22">
        <v>0</v>
      </c>
      <c r="BP1291" s="22">
        <v>0</v>
      </c>
    </row>
    <row r="1292" spans="1:68" x14ac:dyDescent="0.35">
      <c r="A1292" s="96">
        <v>46</v>
      </c>
      <c r="B1292" s="96">
        <v>4</v>
      </c>
      <c r="C1292" s="96" t="s">
        <v>584</v>
      </c>
      <c r="E1292" s="79" t="s">
        <v>213</v>
      </c>
      <c r="F1292" s="88">
        <v>0.04</v>
      </c>
      <c r="H1292" s="22">
        <v>0</v>
      </c>
      <c r="I1292" s="22">
        <v>0</v>
      </c>
      <c r="J1292" s="22">
        <v>0</v>
      </c>
      <c r="K1292" s="22">
        <v>-320</v>
      </c>
      <c r="L1292" s="22">
        <v>-352</v>
      </c>
      <c r="M1292" s="22">
        <v>-387.2</v>
      </c>
      <c r="N1292" s="22">
        <v>-425.92</v>
      </c>
      <c r="O1292" s="22">
        <v>-468.512</v>
      </c>
      <c r="P1292" s="22">
        <v>-515.36320000000001</v>
      </c>
      <c r="S1292" s="20">
        <v>-411.49920000000003</v>
      </c>
      <c r="V1292" s="121">
        <v>1</v>
      </c>
      <c r="AM1292">
        <v>46</v>
      </c>
      <c r="AN1292" t="s">
        <v>213</v>
      </c>
      <c r="AQ1292" s="22">
        <v>0</v>
      </c>
      <c r="AR1292" s="22">
        <v>0</v>
      </c>
      <c r="AS1292" s="22">
        <v>0</v>
      </c>
      <c r="AT1292" s="22">
        <v>-320</v>
      </c>
      <c r="AU1292" s="22">
        <v>-352</v>
      </c>
      <c r="AV1292" s="22">
        <v>-387.2</v>
      </c>
      <c r="AW1292" s="22">
        <v>-425.92</v>
      </c>
      <c r="AX1292" s="22">
        <v>-468.512</v>
      </c>
      <c r="AY1292" s="22">
        <v>-515.36320000000001</v>
      </c>
      <c r="BE1292" t="s">
        <v>213</v>
      </c>
      <c r="BH1292" s="22">
        <v>0</v>
      </c>
      <c r="BI1292" s="22">
        <v>0</v>
      </c>
      <c r="BJ1292" s="22">
        <v>0</v>
      </c>
      <c r="BK1292" s="22">
        <v>-320</v>
      </c>
      <c r="BL1292" s="22">
        <v>-352</v>
      </c>
      <c r="BM1292" s="22">
        <v>-387.2</v>
      </c>
      <c r="BN1292" s="22">
        <v>-425.92</v>
      </c>
      <c r="BO1292" s="22">
        <v>-468.512</v>
      </c>
      <c r="BP1292" s="22">
        <v>-515.36320000000001</v>
      </c>
    </row>
    <row r="1293" spans="1:68" x14ac:dyDescent="0.35">
      <c r="A1293" s="96">
        <v>47</v>
      </c>
      <c r="B1293" s="96">
        <v>4</v>
      </c>
      <c r="C1293" s="96" t="s">
        <v>585</v>
      </c>
      <c r="E1293" s="79" t="s">
        <v>213</v>
      </c>
      <c r="F1293" s="88">
        <v>0.04</v>
      </c>
      <c r="H1293" s="22">
        <v>0</v>
      </c>
      <c r="I1293" s="22">
        <v>0</v>
      </c>
      <c r="J1293" s="22">
        <v>0</v>
      </c>
      <c r="K1293" s="22">
        <v>0</v>
      </c>
      <c r="L1293" s="22">
        <v>-25.6</v>
      </c>
      <c r="M1293" s="22">
        <v>-25.6</v>
      </c>
      <c r="N1293" s="22">
        <v>-25.6</v>
      </c>
      <c r="O1293" s="22">
        <v>-25.6</v>
      </c>
      <c r="P1293" s="22">
        <v>-25.6</v>
      </c>
      <c r="S1293" s="20">
        <v>-25.6</v>
      </c>
      <c r="V1293" s="121">
        <v>0</v>
      </c>
      <c r="AM1293">
        <v>47</v>
      </c>
      <c r="AN1293" t="s">
        <v>213</v>
      </c>
      <c r="AQ1293" s="22">
        <v>0</v>
      </c>
      <c r="AR1293" s="22">
        <v>0</v>
      </c>
      <c r="AS1293" s="22">
        <v>0</v>
      </c>
      <c r="AT1293" s="22">
        <v>0</v>
      </c>
      <c r="AU1293" s="22">
        <v>-25.6</v>
      </c>
      <c r="AV1293" s="22">
        <v>-25.6</v>
      </c>
      <c r="AW1293" s="22">
        <v>-25.6</v>
      </c>
      <c r="AX1293" s="22">
        <v>-25.6</v>
      </c>
      <c r="AY1293" s="22">
        <v>-25.6</v>
      </c>
      <c r="BE1293" t="s">
        <v>213</v>
      </c>
      <c r="BH1293" s="22">
        <v>0</v>
      </c>
      <c r="BI1293" s="22">
        <v>0</v>
      </c>
      <c r="BJ1293" s="22">
        <v>0</v>
      </c>
      <c r="BK1293" s="22">
        <v>0</v>
      </c>
      <c r="BL1293" s="22">
        <v>-25.6</v>
      </c>
      <c r="BM1293" s="22">
        <v>-25.6</v>
      </c>
      <c r="BN1293" s="22">
        <v>-25.6</v>
      </c>
      <c r="BO1293" s="22">
        <v>-25.6</v>
      </c>
      <c r="BP1293" s="22">
        <v>-25.6</v>
      </c>
    </row>
    <row r="1294" spans="1:68" x14ac:dyDescent="0.35">
      <c r="A1294" s="96">
        <v>48</v>
      </c>
      <c r="B1294" s="96">
        <v>4</v>
      </c>
      <c r="C1294" s="96" t="s">
        <v>585</v>
      </c>
      <c r="E1294" s="79" t="s">
        <v>213</v>
      </c>
      <c r="F1294" s="88">
        <v>0.04</v>
      </c>
      <c r="H1294" s="22">
        <v>0</v>
      </c>
      <c r="I1294" s="22">
        <v>0</v>
      </c>
      <c r="J1294" s="22">
        <v>0</v>
      </c>
      <c r="K1294" s="22">
        <v>0</v>
      </c>
      <c r="L1294" s="22">
        <v>-48</v>
      </c>
      <c r="M1294" s="22">
        <v>-49.44</v>
      </c>
      <c r="N1294" s="22">
        <v>-50.923200000000001</v>
      </c>
      <c r="O1294" s="22">
        <v>-52.450896</v>
      </c>
      <c r="P1294" s="22">
        <v>-54.024422880000003</v>
      </c>
      <c r="S1294" s="20">
        <v>-48.72</v>
      </c>
      <c r="V1294" s="121">
        <v>0</v>
      </c>
      <c r="AM1294">
        <v>48</v>
      </c>
      <c r="AN1294" t="s">
        <v>213</v>
      </c>
      <c r="AQ1294" s="22">
        <v>0</v>
      </c>
      <c r="AR1294" s="22">
        <v>0</v>
      </c>
      <c r="AS1294" s="22">
        <v>0</v>
      </c>
      <c r="AT1294" s="22">
        <v>0</v>
      </c>
      <c r="AU1294" s="22">
        <v>-48</v>
      </c>
      <c r="AV1294" s="22">
        <v>-49.44</v>
      </c>
      <c r="AW1294" s="22">
        <v>-50.923200000000001</v>
      </c>
      <c r="AX1294" s="22">
        <v>-52.450896</v>
      </c>
      <c r="AY1294" s="22">
        <v>-54.024422880000003</v>
      </c>
      <c r="BE1294" t="s">
        <v>213</v>
      </c>
      <c r="BH1294" s="22">
        <v>0</v>
      </c>
      <c r="BI1294" s="22">
        <v>0</v>
      </c>
      <c r="BJ1294" s="22">
        <v>0</v>
      </c>
      <c r="BK1294" s="22">
        <v>0</v>
      </c>
      <c r="BL1294" s="22">
        <v>-48</v>
      </c>
      <c r="BM1294" s="22">
        <v>-49.44</v>
      </c>
      <c r="BN1294" s="22">
        <v>-50.923200000000001</v>
      </c>
      <c r="BO1294" s="22">
        <v>-52.450896</v>
      </c>
      <c r="BP1294" s="22">
        <v>-54.024422880000003</v>
      </c>
    </row>
    <row r="1295" spans="1:68" x14ac:dyDescent="0.35">
      <c r="A1295" s="96">
        <v>49</v>
      </c>
      <c r="B1295" s="96">
        <v>4</v>
      </c>
      <c r="C1295" s="96" t="s">
        <v>585</v>
      </c>
      <c r="E1295" s="79" t="s">
        <v>213</v>
      </c>
      <c r="F1295" s="88">
        <v>0.04</v>
      </c>
      <c r="H1295" s="22">
        <v>0</v>
      </c>
      <c r="I1295" s="22">
        <v>0</v>
      </c>
      <c r="J1295" s="22">
        <v>0</v>
      </c>
      <c r="K1295" s="22">
        <v>0</v>
      </c>
      <c r="L1295" s="22">
        <v>-48</v>
      </c>
      <c r="M1295" s="22">
        <v>-48</v>
      </c>
      <c r="N1295" s="22">
        <v>-48</v>
      </c>
      <c r="O1295" s="22">
        <v>-48</v>
      </c>
      <c r="P1295" s="22">
        <v>-48</v>
      </c>
      <c r="S1295" s="20">
        <v>-48</v>
      </c>
      <c r="V1295" s="121">
        <v>0</v>
      </c>
      <c r="AM1295">
        <v>49</v>
      </c>
      <c r="AN1295" t="s">
        <v>213</v>
      </c>
      <c r="AQ1295" s="22">
        <v>0</v>
      </c>
      <c r="AR1295" s="22">
        <v>0</v>
      </c>
      <c r="AS1295" s="22">
        <v>0</v>
      </c>
      <c r="AT1295" s="22">
        <v>0</v>
      </c>
      <c r="AU1295" s="22">
        <v>-48</v>
      </c>
      <c r="AV1295" s="22">
        <v>-48</v>
      </c>
      <c r="AW1295" s="22">
        <v>-48</v>
      </c>
      <c r="AX1295" s="22">
        <v>-48</v>
      </c>
      <c r="AY1295" s="22">
        <v>-48</v>
      </c>
      <c r="BE1295" t="s">
        <v>213</v>
      </c>
      <c r="BH1295" s="22">
        <v>0</v>
      </c>
      <c r="BI1295" s="22">
        <v>0</v>
      </c>
      <c r="BJ1295" s="22">
        <v>0</v>
      </c>
      <c r="BK1295" s="22">
        <v>0</v>
      </c>
      <c r="BL1295" s="22">
        <v>-48</v>
      </c>
      <c r="BM1295" s="22">
        <v>-48</v>
      </c>
      <c r="BN1295" s="22">
        <v>-48</v>
      </c>
      <c r="BO1295" s="22">
        <v>-48</v>
      </c>
      <c r="BP1295" s="22">
        <v>-48</v>
      </c>
    </row>
    <row r="1296" spans="1:68" x14ac:dyDescent="0.35">
      <c r="A1296" s="96">
        <v>50</v>
      </c>
      <c r="B1296" s="96">
        <v>4</v>
      </c>
      <c r="C1296" s="96" t="s">
        <v>585</v>
      </c>
      <c r="E1296" s="79" t="s">
        <v>213</v>
      </c>
      <c r="F1296" s="88">
        <v>0.04</v>
      </c>
      <c r="H1296" s="22">
        <v>0</v>
      </c>
      <c r="I1296" s="22">
        <v>0</v>
      </c>
      <c r="J1296" s="22">
        <v>0</v>
      </c>
      <c r="K1296" s="22">
        <v>0</v>
      </c>
      <c r="L1296" s="22">
        <v>-48</v>
      </c>
      <c r="M1296" s="22">
        <v>-49.44</v>
      </c>
      <c r="N1296" s="22">
        <v>-50.923200000000001</v>
      </c>
      <c r="O1296" s="22">
        <v>-52.450896</v>
      </c>
      <c r="P1296" s="22">
        <v>-54.024422880000003</v>
      </c>
      <c r="S1296" s="20">
        <v>-48.72</v>
      </c>
      <c r="V1296" s="121">
        <v>0</v>
      </c>
      <c r="AM1296">
        <v>50</v>
      </c>
      <c r="AN1296" t="s">
        <v>213</v>
      </c>
      <c r="AQ1296" s="22">
        <v>0</v>
      </c>
      <c r="AR1296" s="22">
        <v>0</v>
      </c>
      <c r="AS1296" s="22">
        <v>0</v>
      </c>
      <c r="AT1296" s="22">
        <v>0</v>
      </c>
      <c r="AU1296" s="22">
        <v>-48</v>
      </c>
      <c r="AV1296" s="22">
        <v>-49.44</v>
      </c>
      <c r="AW1296" s="22">
        <v>-50.923200000000001</v>
      </c>
      <c r="AX1296" s="22">
        <v>-52.450896</v>
      </c>
      <c r="AY1296" s="22">
        <v>-54.024422880000003</v>
      </c>
      <c r="BE1296" t="s">
        <v>213</v>
      </c>
      <c r="BH1296" s="22">
        <v>0</v>
      </c>
      <c r="BI1296" s="22">
        <v>0</v>
      </c>
      <c r="BJ1296" s="22">
        <v>0</v>
      </c>
      <c r="BK1296" s="22">
        <v>0</v>
      </c>
      <c r="BL1296" s="22">
        <v>-48</v>
      </c>
      <c r="BM1296" s="22">
        <v>-49.44</v>
      </c>
      <c r="BN1296" s="22">
        <v>-50.923200000000001</v>
      </c>
      <c r="BO1296" s="22">
        <v>-52.450896</v>
      </c>
      <c r="BP1296" s="22">
        <v>-54.024422880000003</v>
      </c>
    </row>
    <row r="1297" spans="1:68" x14ac:dyDescent="0.35">
      <c r="A1297" s="96">
        <v>51</v>
      </c>
      <c r="B1297" s="96">
        <v>4</v>
      </c>
      <c r="C1297" s="96" t="s">
        <v>234</v>
      </c>
      <c r="E1297" s="79" t="s">
        <v>213</v>
      </c>
      <c r="F1297" s="88">
        <v>0.04</v>
      </c>
      <c r="H1297" s="22">
        <v>0</v>
      </c>
      <c r="I1297" s="22">
        <v>0</v>
      </c>
      <c r="J1297" s="22">
        <v>0</v>
      </c>
      <c r="K1297" s="22">
        <v>0</v>
      </c>
      <c r="L1297" s="22">
        <v>0</v>
      </c>
      <c r="M1297" s="22">
        <v>0</v>
      </c>
      <c r="N1297" s="22">
        <v>0</v>
      </c>
      <c r="O1297" s="22">
        <v>0</v>
      </c>
      <c r="P1297" s="22">
        <v>0</v>
      </c>
      <c r="S1297" s="20">
        <v>0</v>
      </c>
      <c r="V1297" s="121">
        <v>0</v>
      </c>
      <c r="AM1297">
        <v>51</v>
      </c>
      <c r="AN1297" t="s">
        <v>213</v>
      </c>
      <c r="AQ1297" s="22">
        <v>0</v>
      </c>
      <c r="AR1297" s="22">
        <v>0</v>
      </c>
      <c r="AS1297" s="22">
        <v>0</v>
      </c>
      <c r="AT1297" s="22">
        <v>0</v>
      </c>
      <c r="AU1297" s="22">
        <v>0</v>
      </c>
      <c r="AV1297" s="22">
        <v>0</v>
      </c>
      <c r="AW1297" s="22">
        <v>0</v>
      </c>
      <c r="AX1297" s="22">
        <v>0</v>
      </c>
      <c r="AY1297" s="22">
        <v>0</v>
      </c>
      <c r="BE1297" t="s">
        <v>213</v>
      </c>
      <c r="BH1297" s="22">
        <v>0</v>
      </c>
      <c r="BI1297" s="22">
        <v>0</v>
      </c>
      <c r="BJ1297" s="22">
        <v>0</v>
      </c>
      <c r="BK1297" s="22">
        <v>0</v>
      </c>
      <c r="BL1297" s="22">
        <v>0</v>
      </c>
      <c r="BM1297" s="22">
        <v>0</v>
      </c>
      <c r="BN1297" s="22">
        <v>0</v>
      </c>
      <c r="BO1297" s="22">
        <v>0</v>
      </c>
      <c r="BP1297" s="22">
        <v>0</v>
      </c>
    </row>
    <row r="1298" spans="1:68" x14ac:dyDescent="0.35">
      <c r="A1298" s="96">
        <v>52</v>
      </c>
      <c r="B1298" s="96">
        <v>4</v>
      </c>
      <c r="C1298" s="96" t="s">
        <v>584</v>
      </c>
      <c r="E1298" s="79" t="s">
        <v>213</v>
      </c>
      <c r="F1298" s="88">
        <v>0.04</v>
      </c>
      <c r="H1298" s="22">
        <v>0</v>
      </c>
      <c r="I1298" s="22">
        <v>0</v>
      </c>
      <c r="J1298" s="22">
        <v>0</v>
      </c>
      <c r="K1298" s="22">
        <v>48</v>
      </c>
      <c r="L1298" s="22">
        <v>48</v>
      </c>
      <c r="M1298" s="22">
        <v>48</v>
      </c>
      <c r="N1298" s="22">
        <v>48</v>
      </c>
      <c r="O1298" s="22">
        <v>48</v>
      </c>
      <c r="P1298" s="22">
        <v>48</v>
      </c>
      <c r="S1298" s="20">
        <v>48</v>
      </c>
      <c r="V1298" s="121">
        <v>0</v>
      </c>
      <c r="AM1298">
        <v>52</v>
      </c>
      <c r="AN1298" t="s">
        <v>213</v>
      </c>
      <c r="AQ1298" s="22">
        <v>0</v>
      </c>
      <c r="AR1298" s="22">
        <v>0</v>
      </c>
      <c r="AS1298" s="22">
        <v>0</v>
      </c>
      <c r="AT1298" s="22">
        <v>48</v>
      </c>
      <c r="AU1298" s="22">
        <v>48</v>
      </c>
      <c r="AV1298" s="22">
        <v>48</v>
      </c>
      <c r="AW1298" s="22">
        <v>48</v>
      </c>
      <c r="AX1298" s="22">
        <v>48</v>
      </c>
      <c r="AY1298" s="22">
        <v>48</v>
      </c>
      <c r="BE1298" t="s">
        <v>213</v>
      </c>
      <c r="BH1298" s="22">
        <v>0</v>
      </c>
      <c r="BI1298" s="22">
        <v>0</v>
      </c>
      <c r="BJ1298" s="22">
        <v>0</v>
      </c>
      <c r="BK1298" s="22">
        <v>48</v>
      </c>
      <c r="BL1298" s="22">
        <v>48</v>
      </c>
      <c r="BM1298" s="22">
        <v>48</v>
      </c>
      <c r="BN1298" s="22">
        <v>48</v>
      </c>
      <c r="BO1298" s="22">
        <v>48</v>
      </c>
      <c r="BP1298" s="22">
        <v>48</v>
      </c>
    </row>
    <row r="1299" spans="1:68" x14ac:dyDescent="0.35">
      <c r="A1299" s="96">
        <v>53</v>
      </c>
      <c r="B1299" s="96">
        <v>4</v>
      </c>
      <c r="C1299" s="96" t="s">
        <v>235</v>
      </c>
      <c r="E1299" s="79" t="s">
        <v>213</v>
      </c>
      <c r="F1299" s="88">
        <v>0.04</v>
      </c>
      <c r="H1299" s="22">
        <v>0</v>
      </c>
      <c r="I1299" s="22">
        <v>0</v>
      </c>
      <c r="J1299" s="22">
        <v>0</v>
      </c>
      <c r="K1299" s="22">
        <v>0</v>
      </c>
      <c r="L1299" s="22">
        <v>0</v>
      </c>
      <c r="M1299" s="22">
        <v>0</v>
      </c>
      <c r="N1299" s="22">
        <v>0</v>
      </c>
      <c r="O1299" s="22">
        <v>0</v>
      </c>
      <c r="P1299" s="22">
        <v>0</v>
      </c>
      <c r="S1299" s="20">
        <v>0</v>
      </c>
      <c r="V1299" s="121">
        <v>0</v>
      </c>
      <c r="AM1299">
        <v>53</v>
      </c>
      <c r="AN1299" t="s">
        <v>213</v>
      </c>
      <c r="AQ1299" s="22">
        <v>0</v>
      </c>
      <c r="AR1299" s="22">
        <v>0</v>
      </c>
      <c r="AS1299" s="22">
        <v>0</v>
      </c>
      <c r="AT1299" s="22">
        <v>0</v>
      </c>
      <c r="AU1299" s="22">
        <v>0</v>
      </c>
      <c r="AV1299" s="22">
        <v>0</v>
      </c>
      <c r="AW1299" s="22">
        <v>0</v>
      </c>
      <c r="AX1299" s="22">
        <v>0</v>
      </c>
      <c r="AY1299" s="22">
        <v>0</v>
      </c>
      <c r="BE1299" t="s">
        <v>213</v>
      </c>
      <c r="BH1299" s="22">
        <v>0</v>
      </c>
      <c r="BI1299" s="22">
        <v>0</v>
      </c>
      <c r="BJ1299" s="22">
        <v>0</v>
      </c>
      <c r="BK1299" s="22">
        <v>0</v>
      </c>
      <c r="BL1299" s="22">
        <v>0</v>
      </c>
      <c r="BM1299" s="22">
        <v>0</v>
      </c>
      <c r="BN1299" s="22">
        <v>0</v>
      </c>
      <c r="BO1299" s="22">
        <v>0</v>
      </c>
      <c r="BP1299" s="22">
        <v>0</v>
      </c>
    </row>
    <row r="1300" spans="1:68" x14ac:dyDescent="0.35">
      <c r="A1300" s="96">
        <v>54</v>
      </c>
      <c r="B1300" s="96">
        <v>4</v>
      </c>
      <c r="C1300" s="96" t="s">
        <v>234</v>
      </c>
      <c r="E1300" s="79" t="s">
        <v>213</v>
      </c>
      <c r="F1300" s="88">
        <v>0.04</v>
      </c>
      <c r="H1300" s="22">
        <v>0</v>
      </c>
      <c r="I1300" s="22">
        <v>0</v>
      </c>
      <c r="J1300" s="22">
        <v>0</v>
      </c>
      <c r="K1300" s="22">
        <v>0</v>
      </c>
      <c r="L1300" s="22">
        <v>0</v>
      </c>
      <c r="M1300" s="22">
        <v>0</v>
      </c>
      <c r="N1300" s="22">
        <v>0</v>
      </c>
      <c r="O1300" s="22">
        <v>0</v>
      </c>
      <c r="P1300" s="22">
        <v>0</v>
      </c>
      <c r="S1300" s="20">
        <v>0</v>
      </c>
      <c r="V1300" s="121">
        <v>0</v>
      </c>
      <c r="AM1300">
        <v>54</v>
      </c>
      <c r="AN1300" t="s">
        <v>213</v>
      </c>
      <c r="AQ1300" s="22">
        <v>0</v>
      </c>
      <c r="AR1300" s="22">
        <v>0</v>
      </c>
      <c r="AS1300" s="22">
        <v>0</v>
      </c>
      <c r="AT1300" s="22">
        <v>0</v>
      </c>
      <c r="AU1300" s="22">
        <v>0</v>
      </c>
      <c r="AV1300" s="22">
        <v>0</v>
      </c>
      <c r="AW1300" s="22">
        <v>0</v>
      </c>
      <c r="AX1300" s="22">
        <v>0</v>
      </c>
      <c r="AY1300" s="22">
        <v>0</v>
      </c>
      <c r="BE1300" t="s">
        <v>213</v>
      </c>
      <c r="BH1300" s="22">
        <v>0</v>
      </c>
      <c r="BI1300" s="22">
        <v>0</v>
      </c>
      <c r="BJ1300" s="22">
        <v>0</v>
      </c>
      <c r="BK1300" s="22">
        <v>0</v>
      </c>
      <c r="BL1300" s="22">
        <v>0</v>
      </c>
      <c r="BM1300" s="22">
        <v>0</v>
      </c>
      <c r="BN1300" s="22">
        <v>0</v>
      </c>
      <c r="BO1300" s="22">
        <v>0</v>
      </c>
      <c r="BP1300" s="22">
        <v>0</v>
      </c>
    </row>
    <row r="1301" spans="1:68" x14ac:dyDescent="0.35">
      <c r="A1301" s="96">
        <v>55</v>
      </c>
      <c r="B1301" s="96">
        <v>4</v>
      </c>
      <c r="C1301" s="96" t="s">
        <v>529</v>
      </c>
      <c r="E1301" s="79" t="s">
        <v>213</v>
      </c>
      <c r="F1301" s="88">
        <v>0.04</v>
      </c>
      <c r="H1301" s="22">
        <v>0</v>
      </c>
      <c r="I1301" s="22">
        <v>0</v>
      </c>
      <c r="J1301" s="22">
        <v>0</v>
      </c>
      <c r="K1301" s="22">
        <v>0</v>
      </c>
      <c r="L1301" s="22">
        <v>0</v>
      </c>
      <c r="M1301" s="22">
        <v>0</v>
      </c>
      <c r="N1301" s="22">
        <v>0</v>
      </c>
      <c r="O1301" s="22">
        <v>0</v>
      </c>
      <c r="P1301" s="22">
        <v>0</v>
      </c>
      <c r="S1301" s="20">
        <v>0</v>
      </c>
      <c r="V1301" s="121">
        <v>0</v>
      </c>
      <c r="AM1301">
        <v>55</v>
      </c>
      <c r="AN1301" t="s">
        <v>213</v>
      </c>
      <c r="AQ1301" s="22">
        <v>0</v>
      </c>
      <c r="AR1301" s="22">
        <v>0</v>
      </c>
      <c r="AS1301" s="22">
        <v>0</v>
      </c>
      <c r="AT1301" s="22">
        <v>0</v>
      </c>
      <c r="AU1301" s="22">
        <v>0</v>
      </c>
      <c r="AV1301" s="22">
        <v>0</v>
      </c>
      <c r="AW1301" s="22">
        <v>0</v>
      </c>
      <c r="AX1301" s="22">
        <v>0</v>
      </c>
      <c r="AY1301" s="22">
        <v>0</v>
      </c>
      <c r="BE1301" t="s">
        <v>213</v>
      </c>
      <c r="BH1301" s="22">
        <v>0</v>
      </c>
      <c r="BI1301" s="22">
        <v>0</v>
      </c>
      <c r="BJ1301" s="22">
        <v>0</v>
      </c>
      <c r="BK1301" s="22">
        <v>0</v>
      </c>
      <c r="BL1301" s="22">
        <v>0</v>
      </c>
      <c r="BM1301" s="22">
        <v>0</v>
      </c>
      <c r="BN1301" s="22">
        <v>0</v>
      </c>
      <c r="BO1301" s="22">
        <v>0</v>
      </c>
      <c r="BP1301" s="22">
        <v>0</v>
      </c>
    </row>
    <row r="1302" spans="1:68" x14ac:dyDescent="0.35">
      <c r="A1302" s="96">
        <v>56</v>
      </c>
      <c r="B1302" s="96">
        <v>4</v>
      </c>
      <c r="C1302" s="96" t="s">
        <v>234</v>
      </c>
      <c r="E1302" s="79" t="s">
        <v>213</v>
      </c>
      <c r="F1302" s="88">
        <v>0.04</v>
      </c>
      <c r="H1302" s="22">
        <v>0</v>
      </c>
      <c r="I1302" s="22">
        <v>0</v>
      </c>
      <c r="J1302" s="22">
        <v>0</v>
      </c>
      <c r="K1302" s="22">
        <v>0</v>
      </c>
      <c r="L1302" s="22">
        <v>0</v>
      </c>
      <c r="M1302" s="22">
        <v>0</v>
      </c>
      <c r="N1302" s="22">
        <v>0</v>
      </c>
      <c r="O1302" s="22">
        <v>0</v>
      </c>
      <c r="P1302" s="22">
        <v>0</v>
      </c>
      <c r="S1302" s="20">
        <v>0</v>
      </c>
      <c r="V1302" s="121">
        <v>0</v>
      </c>
      <c r="AM1302">
        <v>56</v>
      </c>
      <c r="AN1302" t="s">
        <v>213</v>
      </c>
      <c r="AQ1302" s="22">
        <v>0</v>
      </c>
      <c r="AR1302" s="22">
        <v>0</v>
      </c>
      <c r="AS1302" s="22">
        <v>0</v>
      </c>
      <c r="AT1302" s="22">
        <v>0</v>
      </c>
      <c r="AU1302" s="22">
        <v>0</v>
      </c>
      <c r="AV1302" s="22">
        <v>0</v>
      </c>
      <c r="AW1302" s="22">
        <v>0</v>
      </c>
      <c r="AX1302" s="22">
        <v>0</v>
      </c>
      <c r="AY1302" s="22">
        <v>0</v>
      </c>
      <c r="BE1302" t="s">
        <v>213</v>
      </c>
      <c r="BH1302" s="22">
        <v>0</v>
      </c>
      <c r="BI1302" s="22">
        <v>0</v>
      </c>
      <c r="BJ1302" s="22">
        <v>0</v>
      </c>
      <c r="BK1302" s="22">
        <v>0</v>
      </c>
      <c r="BL1302" s="22">
        <v>0</v>
      </c>
      <c r="BM1302" s="22">
        <v>0</v>
      </c>
      <c r="BN1302" s="22">
        <v>0</v>
      </c>
      <c r="BO1302" s="22">
        <v>0</v>
      </c>
      <c r="BP1302" s="22">
        <v>0</v>
      </c>
    </row>
    <row r="1303" spans="1:68" x14ac:dyDescent="0.35">
      <c r="A1303" s="96">
        <v>57</v>
      </c>
      <c r="B1303" s="96">
        <v>4</v>
      </c>
      <c r="C1303" s="96" t="s">
        <v>234</v>
      </c>
      <c r="E1303" s="79" t="s">
        <v>213</v>
      </c>
      <c r="F1303" s="88">
        <v>0.04</v>
      </c>
      <c r="H1303" s="22">
        <v>0</v>
      </c>
      <c r="I1303" s="22">
        <v>0</v>
      </c>
      <c r="J1303" s="22">
        <v>0</v>
      </c>
      <c r="K1303" s="22">
        <v>0</v>
      </c>
      <c r="L1303" s="22">
        <v>0</v>
      </c>
      <c r="M1303" s="22">
        <v>0</v>
      </c>
      <c r="N1303" s="22">
        <v>0</v>
      </c>
      <c r="O1303" s="22">
        <v>0</v>
      </c>
      <c r="P1303" s="22">
        <v>0</v>
      </c>
      <c r="S1303" s="20">
        <v>0</v>
      </c>
      <c r="V1303" s="121">
        <v>0</v>
      </c>
      <c r="AM1303">
        <v>57</v>
      </c>
      <c r="AN1303" t="s">
        <v>213</v>
      </c>
      <c r="AQ1303" s="22">
        <v>0</v>
      </c>
      <c r="AR1303" s="22">
        <v>0</v>
      </c>
      <c r="AS1303" s="22">
        <v>0</v>
      </c>
      <c r="AT1303" s="22">
        <v>0</v>
      </c>
      <c r="AU1303" s="22">
        <v>0</v>
      </c>
      <c r="AV1303" s="22">
        <v>0</v>
      </c>
      <c r="AW1303" s="22">
        <v>0</v>
      </c>
      <c r="AX1303" s="22">
        <v>0</v>
      </c>
      <c r="AY1303" s="22">
        <v>0</v>
      </c>
      <c r="BE1303" t="s">
        <v>213</v>
      </c>
      <c r="BH1303" s="22">
        <v>0</v>
      </c>
      <c r="BI1303" s="22">
        <v>0</v>
      </c>
      <c r="BJ1303" s="22">
        <v>0</v>
      </c>
      <c r="BK1303" s="22">
        <v>0</v>
      </c>
      <c r="BL1303" s="22">
        <v>0</v>
      </c>
      <c r="BM1303" s="22">
        <v>0</v>
      </c>
      <c r="BN1303" s="22">
        <v>0</v>
      </c>
      <c r="BO1303" s="22">
        <v>0</v>
      </c>
      <c r="BP1303" s="22">
        <v>0</v>
      </c>
    </row>
    <row r="1304" spans="1:68" x14ac:dyDescent="0.35">
      <c r="A1304" s="96">
        <v>58</v>
      </c>
      <c r="B1304" s="96">
        <v>4</v>
      </c>
      <c r="C1304" s="96" t="s">
        <v>251</v>
      </c>
      <c r="E1304" s="79" t="s">
        <v>213</v>
      </c>
      <c r="F1304" s="88">
        <v>0.04</v>
      </c>
      <c r="H1304" s="22">
        <v>0</v>
      </c>
      <c r="I1304" s="22">
        <v>0</v>
      </c>
      <c r="J1304" s="22">
        <v>0</v>
      </c>
      <c r="K1304" s="22">
        <v>0</v>
      </c>
      <c r="L1304" s="22">
        <v>0</v>
      </c>
      <c r="M1304" s="22">
        <v>0</v>
      </c>
      <c r="N1304" s="22">
        <v>0</v>
      </c>
      <c r="O1304" s="22">
        <v>0</v>
      </c>
      <c r="P1304" s="22">
        <v>0</v>
      </c>
      <c r="S1304" s="20">
        <v>0</v>
      </c>
      <c r="V1304" s="121">
        <v>0</v>
      </c>
      <c r="AM1304">
        <v>58</v>
      </c>
      <c r="AN1304" t="s">
        <v>213</v>
      </c>
      <c r="AQ1304" s="22">
        <v>0</v>
      </c>
      <c r="AR1304" s="22">
        <v>0</v>
      </c>
      <c r="AS1304" s="22">
        <v>0</v>
      </c>
      <c r="AT1304" s="22">
        <v>0</v>
      </c>
      <c r="AU1304" s="22">
        <v>0</v>
      </c>
      <c r="AV1304" s="22">
        <v>0</v>
      </c>
      <c r="AW1304" s="22">
        <v>0</v>
      </c>
      <c r="AX1304" s="22">
        <v>0</v>
      </c>
      <c r="AY1304" s="22">
        <v>0</v>
      </c>
      <c r="BE1304" t="s">
        <v>213</v>
      </c>
      <c r="BH1304" s="22">
        <v>0</v>
      </c>
      <c r="BI1304" s="22">
        <v>0</v>
      </c>
      <c r="BJ1304" s="22">
        <v>0</v>
      </c>
      <c r="BK1304" s="22">
        <v>0</v>
      </c>
      <c r="BL1304" s="22">
        <v>0</v>
      </c>
      <c r="BM1304" s="22">
        <v>0</v>
      </c>
      <c r="BN1304" s="22">
        <v>0</v>
      </c>
      <c r="BO1304" s="22">
        <v>0</v>
      </c>
      <c r="BP1304" s="22">
        <v>0</v>
      </c>
    </row>
    <row r="1305" spans="1:68" x14ac:dyDescent="0.35">
      <c r="A1305" s="96">
        <v>59</v>
      </c>
      <c r="B1305" s="96">
        <v>4</v>
      </c>
      <c r="C1305" s="96" t="s">
        <v>251</v>
      </c>
      <c r="E1305" s="79" t="s">
        <v>213</v>
      </c>
      <c r="F1305" s="88">
        <v>0.04</v>
      </c>
      <c r="H1305" s="22">
        <v>0</v>
      </c>
      <c r="I1305" s="22">
        <v>0</v>
      </c>
      <c r="J1305" s="22">
        <v>0</v>
      </c>
      <c r="K1305" s="22">
        <v>0</v>
      </c>
      <c r="L1305" s="22">
        <v>0</v>
      </c>
      <c r="M1305" s="22">
        <v>0</v>
      </c>
      <c r="N1305" s="22">
        <v>0</v>
      </c>
      <c r="O1305" s="22">
        <v>0</v>
      </c>
      <c r="P1305" s="22">
        <v>0</v>
      </c>
      <c r="S1305" s="20">
        <v>0</v>
      </c>
      <c r="V1305" s="121">
        <v>0</v>
      </c>
      <c r="AM1305">
        <v>59</v>
      </c>
      <c r="AN1305" t="s">
        <v>213</v>
      </c>
      <c r="AQ1305" s="22">
        <v>0</v>
      </c>
      <c r="AR1305" s="22">
        <v>0</v>
      </c>
      <c r="AS1305" s="22">
        <v>0</v>
      </c>
      <c r="AT1305" s="22">
        <v>0</v>
      </c>
      <c r="AU1305" s="22">
        <v>0</v>
      </c>
      <c r="AV1305" s="22">
        <v>0</v>
      </c>
      <c r="AW1305" s="22">
        <v>0</v>
      </c>
      <c r="AX1305" s="22">
        <v>0</v>
      </c>
      <c r="AY1305" s="22">
        <v>0</v>
      </c>
      <c r="BE1305" t="s">
        <v>213</v>
      </c>
      <c r="BH1305" s="22">
        <v>0</v>
      </c>
      <c r="BI1305" s="22">
        <v>0</v>
      </c>
      <c r="BJ1305" s="22">
        <v>0</v>
      </c>
      <c r="BK1305" s="22">
        <v>0</v>
      </c>
      <c r="BL1305" s="22">
        <v>0</v>
      </c>
      <c r="BM1305" s="22">
        <v>0</v>
      </c>
      <c r="BN1305" s="22">
        <v>0</v>
      </c>
      <c r="BO1305" s="22">
        <v>0</v>
      </c>
      <c r="BP1305" s="22">
        <v>0</v>
      </c>
    </row>
    <row r="1306" spans="1:68" x14ac:dyDescent="0.35">
      <c r="A1306" s="96">
        <v>60</v>
      </c>
      <c r="B1306" s="96">
        <v>4</v>
      </c>
      <c r="C1306" s="96" t="s">
        <v>235</v>
      </c>
      <c r="E1306" s="79" t="s">
        <v>213</v>
      </c>
      <c r="F1306" s="88">
        <v>0.04</v>
      </c>
      <c r="H1306" s="22">
        <v>0</v>
      </c>
      <c r="I1306" s="22">
        <v>0</v>
      </c>
      <c r="J1306" s="22">
        <v>0</v>
      </c>
      <c r="K1306" s="22">
        <v>0</v>
      </c>
      <c r="L1306" s="22">
        <v>0</v>
      </c>
      <c r="M1306" s="22">
        <v>0</v>
      </c>
      <c r="N1306" s="22">
        <v>0</v>
      </c>
      <c r="O1306" s="22">
        <v>0</v>
      </c>
      <c r="P1306" s="22">
        <v>0</v>
      </c>
      <c r="S1306" s="20">
        <v>0</v>
      </c>
      <c r="V1306" s="121">
        <v>0</v>
      </c>
      <c r="AM1306">
        <v>60</v>
      </c>
      <c r="AN1306" t="s">
        <v>213</v>
      </c>
      <c r="AQ1306" s="22">
        <v>0</v>
      </c>
      <c r="AR1306" s="22">
        <v>0</v>
      </c>
      <c r="AS1306" s="22">
        <v>0</v>
      </c>
      <c r="AT1306" s="22">
        <v>0</v>
      </c>
      <c r="AU1306" s="22">
        <v>0</v>
      </c>
      <c r="AV1306" s="22">
        <v>0</v>
      </c>
      <c r="AW1306" s="22">
        <v>0</v>
      </c>
      <c r="AX1306" s="22">
        <v>0</v>
      </c>
      <c r="AY1306" s="22">
        <v>0</v>
      </c>
      <c r="BE1306" t="s">
        <v>213</v>
      </c>
      <c r="BH1306" s="22">
        <v>0</v>
      </c>
      <c r="BI1306" s="22">
        <v>0</v>
      </c>
      <c r="BJ1306" s="22">
        <v>0</v>
      </c>
      <c r="BK1306" s="22">
        <v>0</v>
      </c>
      <c r="BL1306" s="22">
        <v>0</v>
      </c>
      <c r="BM1306" s="22">
        <v>0</v>
      </c>
      <c r="BN1306" s="22">
        <v>0</v>
      </c>
      <c r="BO1306" s="22">
        <v>0</v>
      </c>
      <c r="BP1306" s="22">
        <v>0</v>
      </c>
    </row>
    <row r="1307" spans="1:68" x14ac:dyDescent="0.35">
      <c r="A1307" s="96">
        <v>61</v>
      </c>
      <c r="B1307" s="96">
        <v>5</v>
      </c>
      <c r="C1307" s="96" t="s">
        <v>585</v>
      </c>
      <c r="E1307" s="79" t="s">
        <v>213</v>
      </c>
      <c r="F1307" s="88">
        <v>0.04</v>
      </c>
      <c r="H1307" s="22">
        <v>0</v>
      </c>
      <c r="I1307" s="22">
        <v>0</v>
      </c>
      <c r="J1307" s="22">
        <v>0</v>
      </c>
      <c r="K1307" s="22">
        <v>0</v>
      </c>
      <c r="L1307" s="22">
        <v>0</v>
      </c>
      <c r="M1307" s="22">
        <v>-64</v>
      </c>
      <c r="N1307" s="22">
        <v>-67.2</v>
      </c>
      <c r="O1307" s="22">
        <v>-70.56</v>
      </c>
      <c r="P1307" s="22">
        <v>-74.088000000000008</v>
      </c>
      <c r="S1307" s="20">
        <v>-32</v>
      </c>
      <c r="V1307" s="121">
        <v>0</v>
      </c>
      <c r="AM1307">
        <v>61</v>
      </c>
      <c r="AN1307" t="s">
        <v>213</v>
      </c>
      <c r="AQ1307" s="22">
        <v>0</v>
      </c>
      <c r="AR1307" s="22">
        <v>0</v>
      </c>
      <c r="AS1307" s="22">
        <v>0</v>
      </c>
      <c r="AT1307" s="22">
        <v>0</v>
      </c>
      <c r="AU1307" s="22">
        <v>0</v>
      </c>
      <c r="AV1307" s="22">
        <v>-64</v>
      </c>
      <c r="AW1307" s="22">
        <v>-67.2</v>
      </c>
      <c r="AX1307" s="22">
        <v>-70.56</v>
      </c>
      <c r="AY1307" s="22">
        <v>-74.088000000000008</v>
      </c>
      <c r="BE1307" t="s">
        <v>213</v>
      </c>
      <c r="BH1307" s="22">
        <v>0</v>
      </c>
      <c r="BI1307" s="22">
        <v>0</v>
      </c>
      <c r="BJ1307" s="22">
        <v>0</v>
      </c>
      <c r="BK1307" s="22">
        <v>0</v>
      </c>
      <c r="BL1307" s="22">
        <v>0</v>
      </c>
      <c r="BM1307" s="22">
        <v>-64</v>
      </c>
      <c r="BN1307" s="22">
        <v>-67.2</v>
      </c>
      <c r="BO1307" s="22">
        <v>-70.56</v>
      </c>
      <c r="BP1307" s="22">
        <v>-74.088000000000008</v>
      </c>
    </row>
    <row r="1308" spans="1:68" x14ac:dyDescent="0.35">
      <c r="A1308" s="96">
        <v>62</v>
      </c>
      <c r="B1308" s="96">
        <v>5</v>
      </c>
      <c r="C1308" s="96" t="s">
        <v>585</v>
      </c>
      <c r="E1308" s="79" t="s">
        <v>213</v>
      </c>
      <c r="F1308" s="88">
        <v>0.04</v>
      </c>
      <c r="H1308" s="22">
        <v>0</v>
      </c>
      <c r="I1308" s="22">
        <v>0</v>
      </c>
      <c r="J1308" s="22">
        <v>0</v>
      </c>
      <c r="K1308" s="22">
        <v>0</v>
      </c>
      <c r="L1308" s="22">
        <v>0</v>
      </c>
      <c r="M1308" s="22">
        <v>-32</v>
      </c>
      <c r="N1308" s="22">
        <v>-32</v>
      </c>
      <c r="O1308" s="22">
        <v>-32</v>
      </c>
      <c r="P1308" s="22">
        <v>-32</v>
      </c>
      <c r="S1308" s="20">
        <v>-16</v>
      </c>
      <c r="V1308" s="121">
        <v>0</v>
      </c>
      <c r="AM1308">
        <v>62</v>
      </c>
      <c r="AN1308" t="s">
        <v>213</v>
      </c>
      <c r="AQ1308" s="22">
        <v>0</v>
      </c>
      <c r="AR1308" s="22">
        <v>0</v>
      </c>
      <c r="AS1308" s="22">
        <v>0</v>
      </c>
      <c r="AT1308" s="22">
        <v>0</v>
      </c>
      <c r="AU1308" s="22">
        <v>0</v>
      </c>
      <c r="AV1308" s="22">
        <v>-32</v>
      </c>
      <c r="AW1308" s="22">
        <v>-32</v>
      </c>
      <c r="AX1308" s="22">
        <v>-32</v>
      </c>
      <c r="AY1308" s="22">
        <v>-32</v>
      </c>
      <c r="BE1308" t="s">
        <v>213</v>
      </c>
      <c r="BH1308" s="22">
        <v>0</v>
      </c>
      <c r="BI1308" s="22">
        <v>0</v>
      </c>
      <c r="BJ1308" s="22">
        <v>0</v>
      </c>
      <c r="BK1308" s="22">
        <v>0</v>
      </c>
      <c r="BL1308" s="22">
        <v>0</v>
      </c>
      <c r="BM1308" s="22">
        <v>-32</v>
      </c>
      <c r="BN1308" s="22">
        <v>-32</v>
      </c>
      <c r="BO1308" s="22">
        <v>-32</v>
      </c>
      <c r="BP1308" s="22">
        <v>-32</v>
      </c>
    </row>
    <row r="1309" spans="1:68" x14ac:dyDescent="0.35">
      <c r="A1309" s="96">
        <v>63</v>
      </c>
      <c r="B1309" s="96">
        <v>5</v>
      </c>
      <c r="C1309" s="96" t="s">
        <v>584</v>
      </c>
      <c r="E1309" s="79" t="s">
        <v>213</v>
      </c>
      <c r="F1309" s="88">
        <v>0.04</v>
      </c>
      <c r="H1309" s="22">
        <v>0</v>
      </c>
      <c r="I1309" s="22">
        <v>0</v>
      </c>
      <c r="J1309" s="22">
        <v>0</v>
      </c>
      <c r="K1309" s="22">
        <v>0</v>
      </c>
      <c r="L1309" s="22">
        <v>-160</v>
      </c>
      <c r="M1309" s="22">
        <v>-176</v>
      </c>
      <c r="N1309" s="22">
        <v>-193.6</v>
      </c>
      <c r="O1309" s="22">
        <v>-212.96</v>
      </c>
      <c r="P1309" s="22">
        <v>-234.256</v>
      </c>
      <c r="S1309" s="20">
        <v>-168</v>
      </c>
      <c r="V1309" s="121">
        <v>0</v>
      </c>
      <c r="AM1309">
        <v>63</v>
      </c>
      <c r="AN1309" t="s">
        <v>213</v>
      </c>
      <c r="AQ1309" s="22">
        <v>0</v>
      </c>
      <c r="AR1309" s="22">
        <v>0</v>
      </c>
      <c r="AS1309" s="22">
        <v>0</v>
      </c>
      <c r="AT1309" s="22">
        <v>0</v>
      </c>
      <c r="AU1309" s="22">
        <v>-160</v>
      </c>
      <c r="AV1309" s="22">
        <v>-176</v>
      </c>
      <c r="AW1309" s="22">
        <v>-193.6</v>
      </c>
      <c r="AX1309" s="22">
        <v>-212.96</v>
      </c>
      <c r="AY1309" s="22">
        <v>-234.256</v>
      </c>
      <c r="BE1309" t="s">
        <v>213</v>
      </c>
      <c r="BH1309" s="22">
        <v>0</v>
      </c>
      <c r="BI1309" s="22">
        <v>0</v>
      </c>
      <c r="BJ1309" s="22">
        <v>0</v>
      </c>
      <c r="BK1309" s="22">
        <v>0</v>
      </c>
      <c r="BL1309" s="22">
        <v>-160</v>
      </c>
      <c r="BM1309" s="22">
        <v>-176</v>
      </c>
      <c r="BN1309" s="22">
        <v>-193.6</v>
      </c>
      <c r="BO1309" s="22">
        <v>-212.96</v>
      </c>
      <c r="BP1309" s="22">
        <v>-234.256</v>
      </c>
    </row>
    <row r="1310" spans="1:68" x14ac:dyDescent="0.35">
      <c r="A1310" s="96">
        <v>64</v>
      </c>
      <c r="B1310" s="96">
        <v>5</v>
      </c>
      <c r="C1310" s="96" t="s">
        <v>585</v>
      </c>
      <c r="E1310" s="79" t="s">
        <v>213</v>
      </c>
      <c r="F1310" s="88">
        <v>0.04</v>
      </c>
      <c r="H1310" s="22">
        <v>0</v>
      </c>
      <c r="I1310" s="22">
        <v>0</v>
      </c>
      <c r="J1310" s="22">
        <v>0</v>
      </c>
      <c r="K1310" s="22">
        <v>0</v>
      </c>
      <c r="L1310" s="22">
        <v>0</v>
      </c>
      <c r="M1310" s="22">
        <v>-80</v>
      </c>
      <c r="N1310" s="22">
        <v>-80</v>
      </c>
      <c r="O1310" s="22">
        <v>-80</v>
      </c>
      <c r="P1310" s="22">
        <v>-80</v>
      </c>
      <c r="S1310" s="20">
        <v>-40</v>
      </c>
      <c r="V1310" s="121">
        <v>0</v>
      </c>
      <c r="AM1310">
        <v>64</v>
      </c>
      <c r="AN1310" t="s">
        <v>213</v>
      </c>
      <c r="AQ1310" s="22">
        <v>0</v>
      </c>
      <c r="AR1310" s="22">
        <v>0</v>
      </c>
      <c r="AS1310" s="22">
        <v>0</v>
      </c>
      <c r="AT1310" s="22">
        <v>0</v>
      </c>
      <c r="AU1310" s="22">
        <v>0</v>
      </c>
      <c r="AV1310" s="22">
        <v>-80</v>
      </c>
      <c r="AW1310" s="22">
        <v>-80</v>
      </c>
      <c r="AX1310" s="22">
        <v>-80</v>
      </c>
      <c r="AY1310" s="22">
        <v>-80</v>
      </c>
      <c r="BE1310" t="s">
        <v>213</v>
      </c>
      <c r="BH1310" s="22">
        <v>0</v>
      </c>
      <c r="BI1310" s="22">
        <v>0</v>
      </c>
      <c r="BJ1310" s="22">
        <v>0</v>
      </c>
      <c r="BK1310" s="22">
        <v>0</v>
      </c>
      <c r="BL1310" s="22">
        <v>0</v>
      </c>
      <c r="BM1310" s="22">
        <v>-80</v>
      </c>
      <c r="BN1310" s="22">
        <v>-80</v>
      </c>
      <c r="BO1310" s="22">
        <v>-80</v>
      </c>
      <c r="BP1310" s="22">
        <v>-80</v>
      </c>
    </row>
    <row r="1311" spans="1:68" x14ac:dyDescent="0.35">
      <c r="A1311" s="96">
        <v>65</v>
      </c>
      <c r="B1311" s="96">
        <v>5</v>
      </c>
      <c r="C1311" s="96" t="s">
        <v>585</v>
      </c>
      <c r="E1311" s="79" t="s">
        <v>213</v>
      </c>
      <c r="F1311" s="88">
        <v>0.04</v>
      </c>
      <c r="H1311" s="22">
        <v>0</v>
      </c>
      <c r="I1311" s="22">
        <v>0</v>
      </c>
      <c r="J1311" s="22">
        <v>0</v>
      </c>
      <c r="K1311" s="22">
        <v>0</v>
      </c>
      <c r="L1311" s="22">
        <v>-48</v>
      </c>
      <c r="M1311" s="22">
        <v>-49.44</v>
      </c>
      <c r="N1311" s="22">
        <v>-50.923200000000001</v>
      </c>
      <c r="O1311" s="22">
        <v>-52.450896</v>
      </c>
      <c r="P1311" s="22">
        <v>-54.024422880000003</v>
      </c>
      <c r="S1311" s="20">
        <v>-48.72</v>
      </c>
      <c r="V1311" s="121">
        <v>0</v>
      </c>
      <c r="AM1311">
        <v>65</v>
      </c>
      <c r="AN1311" t="s">
        <v>213</v>
      </c>
      <c r="AQ1311" s="22">
        <v>0</v>
      </c>
      <c r="AR1311" s="22">
        <v>0</v>
      </c>
      <c r="AS1311" s="22">
        <v>0</v>
      </c>
      <c r="AT1311" s="22">
        <v>0</v>
      </c>
      <c r="AU1311" s="22">
        <v>-48</v>
      </c>
      <c r="AV1311" s="22">
        <v>-49.44</v>
      </c>
      <c r="AW1311" s="22">
        <v>-50.923200000000001</v>
      </c>
      <c r="AX1311" s="22">
        <v>-52.450896</v>
      </c>
      <c r="AY1311" s="22">
        <v>-54.024422880000003</v>
      </c>
      <c r="BE1311" t="s">
        <v>213</v>
      </c>
      <c r="BH1311" s="22">
        <v>0</v>
      </c>
      <c r="BI1311" s="22">
        <v>0</v>
      </c>
      <c r="BJ1311" s="22">
        <v>0</v>
      </c>
      <c r="BK1311" s="22">
        <v>0</v>
      </c>
      <c r="BL1311" s="22">
        <v>-48</v>
      </c>
      <c r="BM1311" s="22">
        <v>-49.44</v>
      </c>
      <c r="BN1311" s="22">
        <v>-50.923200000000001</v>
      </c>
      <c r="BO1311" s="22">
        <v>-52.450896</v>
      </c>
      <c r="BP1311" s="22">
        <v>-54.024422880000003</v>
      </c>
    </row>
    <row r="1312" spans="1:68" x14ac:dyDescent="0.35">
      <c r="A1312" s="96">
        <v>66</v>
      </c>
      <c r="B1312" s="96">
        <v>5</v>
      </c>
      <c r="C1312" s="96" t="s">
        <v>585</v>
      </c>
      <c r="E1312" s="79" t="s">
        <v>213</v>
      </c>
      <c r="F1312" s="88">
        <v>0.04</v>
      </c>
      <c r="H1312" s="22">
        <v>0</v>
      </c>
      <c r="I1312" s="22">
        <v>0</v>
      </c>
      <c r="J1312" s="22">
        <v>0</v>
      </c>
      <c r="K1312" s="22">
        <v>0</v>
      </c>
      <c r="L1312" s="22">
        <v>-80</v>
      </c>
      <c r="M1312" s="22">
        <v>-84</v>
      </c>
      <c r="N1312" s="22">
        <v>-88.2</v>
      </c>
      <c r="O1312" s="22">
        <v>-92.61</v>
      </c>
      <c r="P1312" s="22">
        <v>-97.240499999999997</v>
      </c>
      <c r="S1312" s="20">
        <v>-82</v>
      </c>
      <c r="V1312" s="121">
        <v>0</v>
      </c>
      <c r="AM1312">
        <v>66</v>
      </c>
      <c r="AN1312" t="s">
        <v>213</v>
      </c>
      <c r="AQ1312" s="22">
        <v>0</v>
      </c>
      <c r="AR1312" s="22">
        <v>0</v>
      </c>
      <c r="AS1312" s="22">
        <v>0</v>
      </c>
      <c r="AT1312" s="22">
        <v>0</v>
      </c>
      <c r="AU1312" s="22">
        <v>-80</v>
      </c>
      <c r="AV1312" s="22">
        <v>-84</v>
      </c>
      <c r="AW1312" s="22">
        <v>-88.2</v>
      </c>
      <c r="AX1312" s="22">
        <v>-92.61</v>
      </c>
      <c r="AY1312" s="22">
        <v>-97.240499999999997</v>
      </c>
      <c r="BE1312" t="s">
        <v>213</v>
      </c>
      <c r="BH1312" s="22">
        <v>0</v>
      </c>
      <c r="BI1312" s="22">
        <v>0</v>
      </c>
      <c r="BJ1312" s="22">
        <v>0</v>
      </c>
      <c r="BK1312" s="22">
        <v>0</v>
      </c>
      <c r="BL1312" s="22">
        <v>-80</v>
      </c>
      <c r="BM1312" s="22">
        <v>-84</v>
      </c>
      <c r="BN1312" s="22">
        <v>-88.2</v>
      </c>
      <c r="BO1312" s="22">
        <v>-92.61</v>
      </c>
      <c r="BP1312" s="22">
        <v>-97.240499999999997</v>
      </c>
    </row>
    <row r="1313" spans="1:68" x14ac:dyDescent="0.35">
      <c r="A1313" s="96">
        <v>67</v>
      </c>
      <c r="B1313" s="96">
        <v>5</v>
      </c>
      <c r="C1313" s="96" t="s">
        <v>234</v>
      </c>
      <c r="E1313" s="79" t="s">
        <v>213</v>
      </c>
      <c r="F1313" s="88">
        <v>0.04</v>
      </c>
      <c r="H1313" s="22">
        <v>0</v>
      </c>
      <c r="I1313" s="22">
        <v>0</v>
      </c>
      <c r="J1313" s="22">
        <v>0</v>
      </c>
      <c r="K1313" s="22">
        <v>0</v>
      </c>
      <c r="L1313" s="22">
        <v>0</v>
      </c>
      <c r="M1313" s="22">
        <v>0</v>
      </c>
      <c r="N1313" s="22">
        <v>0</v>
      </c>
      <c r="O1313" s="22">
        <v>0</v>
      </c>
      <c r="P1313" s="22">
        <v>0</v>
      </c>
      <c r="S1313" s="20">
        <v>0</v>
      </c>
      <c r="V1313" s="121">
        <v>0</v>
      </c>
      <c r="AM1313">
        <v>67</v>
      </c>
      <c r="AN1313" t="s">
        <v>213</v>
      </c>
      <c r="AQ1313" s="22">
        <v>0</v>
      </c>
      <c r="AR1313" s="22">
        <v>0</v>
      </c>
      <c r="AS1313" s="22">
        <v>0</v>
      </c>
      <c r="AT1313" s="22">
        <v>0</v>
      </c>
      <c r="AU1313" s="22">
        <v>0</v>
      </c>
      <c r="AV1313" s="22">
        <v>0</v>
      </c>
      <c r="AW1313" s="22">
        <v>0</v>
      </c>
      <c r="AX1313" s="22">
        <v>0</v>
      </c>
      <c r="AY1313" s="22">
        <v>0</v>
      </c>
      <c r="BE1313" t="s">
        <v>213</v>
      </c>
      <c r="BH1313" s="22">
        <v>0</v>
      </c>
      <c r="BI1313" s="22">
        <v>0</v>
      </c>
      <c r="BJ1313" s="22">
        <v>0</v>
      </c>
      <c r="BK1313" s="22">
        <v>0</v>
      </c>
      <c r="BL1313" s="22">
        <v>0</v>
      </c>
      <c r="BM1313" s="22">
        <v>0</v>
      </c>
      <c r="BN1313" s="22">
        <v>0</v>
      </c>
      <c r="BO1313" s="22">
        <v>0</v>
      </c>
      <c r="BP1313" s="22">
        <v>0</v>
      </c>
    </row>
    <row r="1314" spans="1:68" x14ac:dyDescent="0.35">
      <c r="A1314" s="96">
        <v>68</v>
      </c>
      <c r="B1314" s="96">
        <v>5</v>
      </c>
      <c r="C1314" s="96" t="s">
        <v>234</v>
      </c>
      <c r="E1314" s="79" t="s">
        <v>213</v>
      </c>
      <c r="F1314" s="88">
        <v>0.04</v>
      </c>
      <c r="H1314" s="22">
        <v>0</v>
      </c>
      <c r="I1314" s="22">
        <v>0</v>
      </c>
      <c r="J1314" s="22">
        <v>0</v>
      </c>
      <c r="K1314" s="22">
        <v>0</v>
      </c>
      <c r="L1314" s="22">
        <v>0</v>
      </c>
      <c r="M1314" s="22">
        <v>0</v>
      </c>
      <c r="N1314" s="22">
        <v>0</v>
      </c>
      <c r="O1314" s="22">
        <v>0</v>
      </c>
      <c r="P1314" s="22">
        <v>0</v>
      </c>
      <c r="S1314" s="20">
        <v>0</v>
      </c>
      <c r="V1314" s="121">
        <v>0</v>
      </c>
      <c r="AM1314">
        <v>68</v>
      </c>
      <c r="AN1314" t="s">
        <v>213</v>
      </c>
      <c r="AQ1314" s="22">
        <v>0</v>
      </c>
      <c r="AR1314" s="22">
        <v>0</v>
      </c>
      <c r="AS1314" s="22">
        <v>0</v>
      </c>
      <c r="AT1314" s="22">
        <v>0</v>
      </c>
      <c r="AU1314" s="22">
        <v>0</v>
      </c>
      <c r="AV1314" s="22">
        <v>0</v>
      </c>
      <c r="AW1314" s="22">
        <v>0</v>
      </c>
      <c r="AX1314" s="22">
        <v>0</v>
      </c>
      <c r="AY1314" s="22">
        <v>0</v>
      </c>
      <c r="BE1314" t="s">
        <v>213</v>
      </c>
      <c r="BH1314" s="22">
        <v>0</v>
      </c>
      <c r="BI1314" s="22">
        <v>0</v>
      </c>
      <c r="BJ1314" s="22">
        <v>0</v>
      </c>
      <c r="BK1314" s="22">
        <v>0</v>
      </c>
      <c r="BL1314" s="22">
        <v>0</v>
      </c>
      <c r="BM1314" s="22">
        <v>0</v>
      </c>
      <c r="BN1314" s="22">
        <v>0</v>
      </c>
      <c r="BO1314" s="22">
        <v>0</v>
      </c>
      <c r="BP1314" s="22">
        <v>0</v>
      </c>
    </row>
    <row r="1315" spans="1:68" x14ac:dyDescent="0.35">
      <c r="A1315" s="96">
        <v>69</v>
      </c>
      <c r="B1315" s="96">
        <v>5</v>
      </c>
      <c r="C1315" s="96" t="s">
        <v>235</v>
      </c>
      <c r="E1315" s="79" t="s">
        <v>213</v>
      </c>
      <c r="F1315" s="88">
        <v>0.04</v>
      </c>
      <c r="H1315" s="22">
        <v>0</v>
      </c>
      <c r="I1315" s="22">
        <v>0</v>
      </c>
      <c r="J1315" s="22">
        <v>0</v>
      </c>
      <c r="K1315" s="22">
        <v>0</v>
      </c>
      <c r="L1315" s="22">
        <v>0</v>
      </c>
      <c r="M1315" s="22">
        <v>0</v>
      </c>
      <c r="N1315" s="22">
        <v>0</v>
      </c>
      <c r="O1315" s="22">
        <v>0</v>
      </c>
      <c r="P1315" s="22">
        <v>0</v>
      </c>
      <c r="S1315" s="20">
        <v>0</v>
      </c>
      <c r="V1315" s="121">
        <v>0</v>
      </c>
      <c r="AM1315">
        <v>69</v>
      </c>
      <c r="AN1315" t="s">
        <v>213</v>
      </c>
      <c r="AQ1315" s="22">
        <v>0</v>
      </c>
      <c r="AR1315" s="22">
        <v>0</v>
      </c>
      <c r="AS1315" s="22">
        <v>0</v>
      </c>
      <c r="AT1315" s="22">
        <v>0</v>
      </c>
      <c r="AU1315" s="22">
        <v>0</v>
      </c>
      <c r="AV1315" s="22">
        <v>0</v>
      </c>
      <c r="AW1315" s="22">
        <v>0</v>
      </c>
      <c r="AX1315" s="22">
        <v>0</v>
      </c>
      <c r="AY1315" s="22">
        <v>0</v>
      </c>
      <c r="BE1315" t="s">
        <v>213</v>
      </c>
      <c r="BH1315" s="22">
        <v>0</v>
      </c>
      <c r="BI1315" s="22">
        <v>0</v>
      </c>
      <c r="BJ1315" s="22">
        <v>0</v>
      </c>
      <c r="BK1315" s="22">
        <v>0</v>
      </c>
      <c r="BL1315" s="22">
        <v>0</v>
      </c>
      <c r="BM1315" s="22">
        <v>0</v>
      </c>
      <c r="BN1315" s="22">
        <v>0</v>
      </c>
      <c r="BO1315" s="22">
        <v>0</v>
      </c>
      <c r="BP1315" s="22">
        <v>0</v>
      </c>
    </row>
    <row r="1316" spans="1:68" x14ac:dyDescent="0.35">
      <c r="A1316" s="96">
        <v>70</v>
      </c>
      <c r="B1316" s="96">
        <v>5</v>
      </c>
      <c r="C1316" s="96" t="s">
        <v>234</v>
      </c>
      <c r="E1316" s="79" t="s">
        <v>213</v>
      </c>
      <c r="F1316" s="88">
        <v>0.04</v>
      </c>
      <c r="H1316" s="22">
        <v>0</v>
      </c>
      <c r="I1316" s="22">
        <v>0</v>
      </c>
      <c r="J1316" s="22">
        <v>0</v>
      </c>
      <c r="K1316" s="22">
        <v>0</v>
      </c>
      <c r="L1316" s="22">
        <v>0</v>
      </c>
      <c r="M1316" s="22">
        <v>0</v>
      </c>
      <c r="N1316" s="22">
        <v>0</v>
      </c>
      <c r="O1316" s="22">
        <v>0</v>
      </c>
      <c r="P1316" s="22">
        <v>0</v>
      </c>
      <c r="S1316" s="20">
        <v>0</v>
      </c>
      <c r="V1316" s="121">
        <v>0</v>
      </c>
      <c r="AM1316">
        <v>70</v>
      </c>
      <c r="AN1316" t="s">
        <v>213</v>
      </c>
      <c r="AQ1316" s="22">
        <v>0</v>
      </c>
      <c r="AR1316" s="22">
        <v>0</v>
      </c>
      <c r="AS1316" s="22">
        <v>0</v>
      </c>
      <c r="AT1316" s="22">
        <v>0</v>
      </c>
      <c r="AU1316" s="22">
        <v>0</v>
      </c>
      <c r="AV1316" s="22">
        <v>0</v>
      </c>
      <c r="AW1316" s="22">
        <v>0</v>
      </c>
      <c r="AX1316" s="22">
        <v>0</v>
      </c>
      <c r="AY1316" s="22">
        <v>0</v>
      </c>
      <c r="BE1316" t="s">
        <v>213</v>
      </c>
      <c r="BH1316" s="22">
        <v>0</v>
      </c>
      <c r="BI1316" s="22">
        <v>0</v>
      </c>
      <c r="BJ1316" s="22">
        <v>0</v>
      </c>
      <c r="BK1316" s="22">
        <v>0</v>
      </c>
      <c r="BL1316" s="22">
        <v>0</v>
      </c>
      <c r="BM1316" s="22">
        <v>0</v>
      </c>
      <c r="BN1316" s="22">
        <v>0</v>
      </c>
      <c r="BO1316" s="22">
        <v>0</v>
      </c>
      <c r="BP1316" s="22">
        <v>0</v>
      </c>
    </row>
    <row r="1317" spans="1:68" x14ac:dyDescent="0.35">
      <c r="A1317" s="96">
        <v>71</v>
      </c>
      <c r="B1317" s="96">
        <v>5</v>
      </c>
      <c r="C1317" s="96" t="s">
        <v>529</v>
      </c>
      <c r="E1317" s="79" t="s">
        <v>213</v>
      </c>
      <c r="F1317" s="88">
        <v>0.04</v>
      </c>
      <c r="H1317" s="22">
        <v>0</v>
      </c>
      <c r="I1317" s="22">
        <v>0</v>
      </c>
      <c r="J1317" s="22">
        <v>0</v>
      </c>
      <c r="K1317" s="22">
        <v>0</v>
      </c>
      <c r="L1317" s="22">
        <v>0</v>
      </c>
      <c r="M1317" s="22">
        <v>0</v>
      </c>
      <c r="N1317" s="22">
        <v>0</v>
      </c>
      <c r="O1317" s="22">
        <v>0</v>
      </c>
      <c r="P1317" s="22">
        <v>0</v>
      </c>
      <c r="S1317" s="20">
        <v>0</v>
      </c>
      <c r="V1317" s="121">
        <v>0</v>
      </c>
      <c r="AM1317">
        <v>71</v>
      </c>
      <c r="AN1317" t="s">
        <v>213</v>
      </c>
      <c r="AQ1317" s="22">
        <v>0</v>
      </c>
      <c r="AR1317" s="22">
        <v>0</v>
      </c>
      <c r="AS1317" s="22">
        <v>0</v>
      </c>
      <c r="AT1317" s="22">
        <v>0</v>
      </c>
      <c r="AU1317" s="22">
        <v>0</v>
      </c>
      <c r="AV1317" s="22">
        <v>0</v>
      </c>
      <c r="AW1317" s="22">
        <v>0</v>
      </c>
      <c r="AX1317" s="22">
        <v>0</v>
      </c>
      <c r="AY1317" s="22">
        <v>0</v>
      </c>
      <c r="BE1317" t="s">
        <v>213</v>
      </c>
      <c r="BH1317" s="22">
        <v>0</v>
      </c>
      <c r="BI1317" s="22">
        <v>0</v>
      </c>
      <c r="BJ1317" s="22">
        <v>0</v>
      </c>
      <c r="BK1317" s="22">
        <v>0</v>
      </c>
      <c r="BL1317" s="22">
        <v>0</v>
      </c>
      <c r="BM1317" s="22">
        <v>0</v>
      </c>
      <c r="BN1317" s="22">
        <v>0</v>
      </c>
      <c r="BO1317" s="22">
        <v>0</v>
      </c>
      <c r="BP1317" s="22">
        <v>0</v>
      </c>
    </row>
    <row r="1318" spans="1:68" x14ac:dyDescent="0.35">
      <c r="A1318" s="96">
        <v>72</v>
      </c>
      <c r="B1318" s="96">
        <v>5</v>
      </c>
      <c r="C1318" s="96" t="s">
        <v>251</v>
      </c>
      <c r="E1318" s="79" t="s">
        <v>213</v>
      </c>
      <c r="F1318" s="88">
        <v>0.04</v>
      </c>
      <c r="H1318" s="22">
        <v>0</v>
      </c>
      <c r="I1318" s="22">
        <v>0</v>
      </c>
      <c r="J1318" s="22">
        <v>0</v>
      </c>
      <c r="K1318" s="22">
        <v>0</v>
      </c>
      <c r="L1318" s="22">
        <v>0</v>
      </c>
      <c r="M1318" s="22">
        <v>0</v>
      </c>
      <c r="N1318" s="22">
        <v>0</v>
      </c>
      <c r="O1318" s="22">
        <v>0</v>
      </c>
      <c r="P1318" s="22">
        <v>0</v>
      </c>
      <c r="S1318" s="20">
        <v>0</v>
      </c>
      <c r="V1318" s="121">
        <v>0</v>
      </c>
      <c r="AM1318">
        <v>72</v>
      </c>
      <c r="AN1318" t="s">
        <v>213</v>
      </c>
      <c r="AQ1318" s="22">
        <v>0</v>
      </c>
      <c r="AR1318" s="22">
        <v>0</v>
      </c>
      <c r="AS1318" s="22">
        <v>0</v>
      </c>
      <c r="AT1318" s="22">
        <v>0</v>
      </c>
      <c r="AU1318" s="22">
        <v>0</v>
      </c>
      <c r="AV1318" s="22">
        <v>0</v>
      </c>
      <c r="AW1318" s="22">
        <v>0</v>
      </c>
      <c r="AX1318" s="22">
        <v>0</v>
      </c>
      <c r="AY1318" s="22">
        <v>0</v>
      </c>
      <c r="BE1318" t="s">
        <v>213</v>
      </c>
      <c r="BH1318" s="22">
        <v>0</v>
      </c>
      <c r="BI1318" s="22">
        <v>0</v>
      </c>
      <c r="BJ1318" s="22">
        <v>0</v>
      </c>
      <c r="BK1318" s="22">
        <v>0</v>
      </c>
      <c r="BL1318" s="22">
        <v>0</v>
      </c>
      <c r="BM1318" s="22">
        <v>0</v>
      </c>
      <c r="BN1318" s="22">
        <v>0</v>
      </c>
      <c r="BO1318" s="22">
        <v>0</v>
      </c>
      <c r="BP1318" s="22">
        <v>0</v>
      </c>
    </row>
    <row r="1319" spans="1:68" x14ac:dyDescent="0.35">
      <c r="A1319" s="96">
        <v>73</v>
      </c>
      <c r="B1319" s="96">
        <v>5</v>
      </c>
      <c r="C1319" s="96" t="s">
        <v>251</v>
      </c>
      <c r="E1319" s="79" t="s">
        <v>213</v>
      </c>
      <c r="F1319" s="88">
        <v>0.04</v>
      </c>
      <c r="H1319" s="22">
        <v>0</v>
      </c>
      <c r="I1319" s="22">
        <v>0</v>
      </c>
      <c r="J1319" s="22">
        <v>0</v>
      </c>
      <c r="K1319" s="22">
        <v>0</v>
      </c>
      <c r="L1319" s="22">
        <v>0</v>
      </c>
      <c r="M1319" s="22">
        <v>0</v>
      </c>
      <c r="N1319" s="22">
        <v>0</v>
      </c>
      <c r="O1319" s="22">
        <v>0</v>
      </c>
      <c r="P1319" s="22">
        <v>0</v>
      </c>
      <c r="S1319" s="20">
        <v>0</v>
      </c>
      <c r="V1319" s="121">
        <v>0</v>
      </c>
      <c r="AM1319">
        <v>73</v>
      </c>
      <c r="AN1319" t="s">
        <v>213</v>
      </c>
      <c r="AQ1319" s="22">
        <v>0</v>
      </c>
      <c r="AR1319" s="22">
        <v>0</v>
      </c>
      <c r="AS1319" s="22">
        <v>0</v>
      </c>
      <c r="AT1319" s="22">
        <v>0</v>
      </c>
      <c r="AU1319" s="22">
        <v>0</v>
      </c>
      <c r="AV1319" s="22">
        <v>0</v>
      </c>
      <c r="AW1319" s="22">
        <v>0</v>
      </c>
      <c r="AX1319" s="22">
        <v>0</v>
      </c>
      <c r="AY1319" s="22">
        <v>0</v>
      </c>
      <c r="BE1319" t="s">
        <v>213</v>
      </c>
      <c r="BH1319" s="22">
        <v>0</v>
      </c>
      <c r="BI1319" s="22">
        <v>0</v>
      </c>
      <c r="BJ1319" s="22">
        <v>0</v>
      </c>
      <c r="BK1319" s="22">
        <v>0</v>
      </c>
      <c r="BL1319" s="22">
        <v>0</v>
      </c>
      <c r="BM1319" s="22">
        <v>0</v>
      </c>
      <c r="BN1319" s="22">
        <v>0</v>
      </c>
      <c r="BO1319" s="22">
        <v>0</v>
      </c>
      <c r="BP1319" s="22">
        <v>0</v>
      </c>
    </row>
    <row r="1320" spans="1:68" x14ac:dyDescent="0.35">
      <c r="A1320" s="96">
        <v>74</v>
      </c>
      <c r="B1320" s="96">
        <v>5</v>
      </c>
      <c r="C1320" s="96" t="s">
        <v>251</v>
      </c>
      <c r="E1320" s="79" t="s">
        <v>213</v>
      </c>
      <c r="F1320" s="88">
        <v>0.04</v>
      </c>
      <c r="H1320" s="22">
        <v>0</v>
      </c>
      <c r="I1320" s="22">
        <v>0</v>
      </c>
      <c r="J1320" s="22">
        <v>0</v>
      </c>
      <c r="K1320" s="22">
        <v>0</v>
      </c>
      <c r="L1320" s="22">
        <v>0</v>
      </c>
      <c r="M1320" s="22">
        <v>0</v>
      </c>
      <c r="N1320" s="22">
        <v>0</v>
      </c>
      <c r="O1320" s="22">
        <v>0</v>
      </c>
      <c r="P1320" s="22">
        <v>0</v>
      </c>
      <c r="S1320" s="20">
        <v>0</v>
      </c>
      <c r="V1320" s="121">
        <v>0</v>
      </c>
      <c r="AM1320">
        <v>74</v>
      </c>
      <c r="AN1320" t="s">
        <v>213</v>
      </c>
      <c r="AQ1320" s="22">
        <v>0</v>
      </c>
      <c r="AR1320" s="22">
        <v>0</v>
      </c>
      <c r="AS1320" s="22">
        <v>0</v>
      </c>
      <c r="AT1320" s="22">
        <v>0</v>
      </c>
      <c r="AU1320" s="22">
        <v>0</v>
      </c>
      <c r="AV1320" s="22">
        <v>0</v>
      </c>
      <c r="AW1320" s="22">
        <v>0</v>
      </c>
      <c r="AX1320" s="22">
        <v>0</v>
      </c>
      <c r="AY1320" s="22">
        <v>0</v>
      </c>
      <c r="BE1320" t="s">
        <v>213</v>
      </c>
      <c r="BH1320" s="22">
        <v>0</v>
      </c>
      <c r="BI1320" s="22">
        <v>0</v>
      </c>
      <c r="BJ1320" s="22">
        <v>0</v>
      </c>
      <c r="BK1320" s="22">
        <v>0</v>
      </c>
      <c r="BL1320" s="22">
        <v>0</v>
      </c>
      <c r="BM1320" s="22">
        <v>0</v>
      </c>
      <c r="BN1320" s="22">
        <v>0</v>
      </c>
      <c r="BO1320" s="22">
        <v>0</v>
      </c>
      <c r="BP1320" s="22">
        <v>0</v>
      </c>
    </row>
    <row r="1321" spans="1:68" x14ac:dyDescent="0.35">
      <c r="A1321" s="96">
        <v>75</v>
      </c>
      <c r="B1321" s="96">
        <v>5</v>
      </c>
      <c r="C1321" s="96" t="s">
        <v>251</v>
      </c>
      <c r="D1321" s="15"/>
      <c r="E1321" s="125" t="s">
        <v>213</v>
      </c>
      <c r="F1321" s="129">
        <v>0.04</v>
      </c>
      <c r="G1321" s="15"/>
      <c r="H1321" s="104">
        <v>0</v>
      </c>
      <c r="I1321" s="104">
        <v>0</v>
      </c>
      <c r="J1321" s="104">
        <v>0</v>
      </c>
      <c r="K1321" s="104">
        <v>0</v>
      </c>
      <c r="L1321" s="104">
        <v>0</v>
      </c>
      <c r="M1321" s="104">
        <v>0</v>
      </c>
      <c r="N1321" s="104">
        <v>0</v>
      </c>
      <c r="O1321" s="104">
        <v>0</v>
      </c>
      <c r="P1321" s="104">
        <v>0</v>
      </c>
      <c r="Q1321" s="15"/>
      <c r="R1321" s="15"/>
      <c r="S1321" s="20">
        <v>0</v>
      </c>
      <c r="T1321" s="15"/>
      <c r="U1321" s="15"/>
      <c r="V1321" s="121">
        <v>0</v>
      </c>
      <c r="X1321" s="15"/>
      <c r="Y1321" s="15"/>
      <c r="Z1321" s="15"/>
      <c r="AA1321" s="202"/>
      <c r="AB1321" s="15"/>
      <c r="AC1321" s="15"/>
      <c r="AD1321" s="15"/>
      <c r="AE1321" s="15"/>
      <c r="AF1321" s="15"/>
      <c r="AG1321" s="15"/>
      <c r="AH1321" s="15"/>
      <c r="AI1321" s="15"/>
      <c r="AJ1321" s="15"/>
      <c r="AK1321" s="15"/>
      <c r="AL1321" s="15"/>
      <c r="AM1321" s="15">
        <v>75</v>
      </c>
      <c r="AN1321" s="15" t="s">
        <v>213</v>
      </c>
      <c r="AQ1321" s="22">
        <v>0</v>
      </c>
      <c r="AR1321" s="22">
        <v>0</v>
      </c>
      <c r="AS1321" s="22">
        <v>0</v>
      </c>
      <c r="AT1321" s="22">
        <v>0</v>
      </c>
      <c r="AU1321" s="22">
        <v>0</v>
      </c>
      <c r="AV1321" s="22">
        <v>0</v>
      </c>
      <c r="AW1321" s="22">
        <v>0</v>
      </c>
      <c r="AX1321" s="22">
        <v>0</v>
      </c>
      <c r="AY1321" s="22">
        <v>0</v>
      </c>
      <c r="BE1321" t="s">
        <v>213</v>
      </c>
      <c r="BH1321" s="22">
        <v>0</v>
      </c>
      <c r="BI1321" s="22">
        <v>0</v>
      </c>
      <c r="BJ1321" s="22">
        <v>0</v>
      </c>
      <c r="BK1321" s="22">
        <v>0</v>
      </c>
      <c r="BL1321" s="22">
        <v>0</v>
      </c>
      <c r="BM1321" s="22">
        <v>0</v>
      </c>
      <c r="BN1321" s="22">
        <v>0</v>
      </c>
      <c r="BO1321" s="22">
        <v>0</v>
      </c>
      <c r="BP1321" s="22">
        <v>0</v>
      </c>
    </row>
    <row r="1322" spans="1:68" x14ac:dyDescent="0.35">
      <c r="A1322" s="96">
        <v>1</v>
      </c>
      <c r="B1322" s="96">
        <v>1</v>
      </c>
      <c r="C1322" s="96" t="s">
        <v>585</v>
      </c>
      <c r="E1322" s="79" t="s">
        <v>67</v>
      </c>
      <c r="F1322" s="88">
        <v>0.22</v>
      </c>
      <c r="H1322" s="22">
        <v>0</v>
      </c>
      <c r="I1322" s="22">
        <v>-38.72</v>
      </c>
      <c r="J1322" s="22">
        <v>-40.656000000000006</v>
      </c>
      <c r="K1322" s="22">
        <v>-42.688799999999993</v>
      </c>
      <c r="L1322" s="22">
        <v>-44.823239999999956</v>
      </c>
      <c r="M1322" s="22">
        <v>-47.064402000000001</v>
      </c>
      <c r="N1322" s="22">
        <v>-49.417622099999953</v>
      </c>
      <c r="O1322" s="22">
        <v>-49.417622099999953</v>
      </c>
      <c r="P1322" s="22">
        <v>-49.417622099999953</v>
      </c>
      <c r="V1322" s="121">
        <v>0</v>
      </c>
      <c r="AM1322">
        <v>1</v>
      </c>
      <c r="AN1322" t="s">
        <v>67</v>
      </c>
      <c r="AQ1322" s="22">
        <v>0</v>
      </c>
      <c r="AR1322" s="22">
        <v>-38.72</v>
      </c>
      <c r="AS1322" s="22">
        <v>-40.656000000000006</v>
      </c>
      <c r="AT1322" s="22">
        <v>-42.688799999999993</v>
      </c>
      <c r="AU1322" s="22">
        <v>-44.823239999999956</v>
      </c>
      <c r="AV1322" s="22">
        <v>-47.064402000000001</v>
      </c>
      <c r="AW1322" s="22">
        <v>-49.417622099999953</v>
      </c>
      <c r="AX1322" s="22">
        <v>-49.417622099999953</v>
      </c>
      <c r="AY1322" s="22">
        <v>-49.417622099999953</v>
      </c>
      <c r="BE1322" t="s">
        <v>67</v>
      </c>
      <c r="BH1322" s="22">
        <v>0</v>
      </c>
      <c r="BI1322" s="22">
        <v>-38.72</v>
      </c>
      <c r="BJ1322" s="22">
        <v>-40.656000000000006</v>
      </c>
      <c r="BK1322" s="22">
        <v>-42.688799999999993</v>
      </c>
      <c r="BL1322" s="22">
        <v>-44.823239999999956</v>
      </c>
      <c r="BM1322" s="22">
        <v>-47.064402000000001</v>
      </c>
      <c r="BN1322" s="22">
        <v>-49.417622099999953</v>
      </c>
      <c r="BO1322" s="22">
        <v>-49.417622099999953</v>
      </c>
      <c r="BP1322" s="22">
        <v>-49.417622099999953</v>
      </c>
    </row>
    <row r="1323" spans="1:68" x14ac:dyDescent="0.35">
      <c r="A1323" s="96">
        <v>2</v>
      </c>
      <c r="B1323" s="96">
        <v>1</v>
      </c>
      <c r="C1323" s="96" t="s">
        <v>585</v>
      </c>
      <c r="E1323" s="79" t="s">
        <v>67</v>
      </c>
      <c r="F1323" s="88">
        <v>0.22</v>
      </c>
      <c r="H1323" s="22">
        <v>0</v>
      </c>
      <c r="I1323" s="22">
        <v>0</v>
      </c>
      <c r="J1323" s="22">
        <v>-48.4</v>
      </c>
      <c r="K1323" s="22">
        <v>-50.82</v>
      </c>
      <c r="L1323" s="22">
        <v>-53.361000000000004</v>
      </c>
      <c r="M1323" s="22">
        <v>-56.029049999999991</v>
      </c>
      <c r="N1323" s="22">
        <v>-58.83050249999998</v>
      </c>
      <c r="O1323" s="22">
        <v>-61.772027624999957</v>
      </c>
      <c r="P1323" s="22">
        <v>-61.772027624999957</v>
      </c>
      <c r="V1323" s="121">
        <v>0</v>
      </c>
      <c r="AM1323">
        <v>2</v>
      </c>
      <c r="AN1323" t="s">
        <v>67</v>
      </c>
      <c r="AQ1323" s="22">
        <v>0</v>
      </c>
      <c r="AR1323" s="22">
        <v>0</v>
      </c>
      <c r="AS1323" s="22">
        <v>-48.4</v>
      </c>
      <c r="AT1323" s="22">
        <v>-50.82</v>
      </c>
      <c r="AU1323" s="22">
        <v>-53.361000000000004</v>
      </c>
      <c r="AV1323" s="22">
        <v>-56.029049999999991</v>
      </c>
      <c r="AW1323" s="22">
        <v>-58.83050249999998</v>
      </c>
      <c r="AX1323" s="22">
        <v>-61.772027624999957</v>
      </c>
      <c r="AY1323" s="22">
        <v>-61.772027624999957</v>
      </c>
      <c r="BE1323" t="s">
        <v>67</v>
      </c>
      <c r="BH1323" s="22">
        <v>0</v>
      </c>
      <c r="BI1323" s="22">
        <v>0</v>
      </c>
      <c r="BJ1323" s="22">
        <v>-48.4</v>
      </c>
      <c r="BK1323" s="22">
        <v>-50.82</v>
      </c>
      <c r="BL1323" s="22">
        <v>-53.361000000000004</v>
      </c>
      <c r="BM1323" s="22">
        <v>-56.029049999999991</v>
      </c>
      <c r="BN1323" s="22">
        <v>-58.83050249999998</v>
      </c>
      <c r="BO1323" s="22">
        <v>-61.772027624999957</v>
      </c>
      <c r="BP1323" s="22">
        <v>-61.772027624999957</v>
      </c>
    </row>
    <row r="1324" spans="1:68" x14ac:dyDescent="0.35">
      <c r="A1324" s="96">
        <v>3</v>
      </c>
      <c r="B1324" s="96">
        <v>1</v>
      </c>
      <c r="C1324" s="96" t="s">
        <v>585</v>
      </c>
      <c r="E1324" s="79" t="s">
        <v>67</v>
      </c>
      <c r="F1324" s="88">
        <v>0.22</v>
      </c>
      <c r="H1324" s="22">
        <v>0</v>
      </c>
      <c r="I1324" s="22">
        <v>-13.2</v>
      </c>
      <c r="J1324" s="22">
        <v>-13.595999999999989</v>
      </c>
      <c r="K1324" s="22">
        <v>-14.003879999999988</v>
      </c>
      <c r="L1324" s="22">
        <v>-14.42399640000002</v>
      </c>
      <c r="M1324" s="22">
        <v>-14.856716292000003</v>
      </c>
      <c r="N1324" s="22">
        <v>-15.302417780760004</v>
      </c>
      <c r="O1324" s="22">
        <v>-15.302417780760004</v>
      </c>
      <c r="P1324" s="22">
        <v>-15.302417780760004</v>
      </c>
      <c r="V1324" s="121">
        <v>0</v>
      </c>
      <c r="AM1324">
        <v>3</v>
      </c>
      <c r="AN1324" t="s">
        <v>67</v>
      </c>
      <c r="AQ1324" s="22">
        <v>0</v>
      </c>
      <c r="AR1324" s="22">
        <v>-13.2</v>
      </c>
      <c r="AS1324" s="22">
        <v>-13.595999999999989</v>
      </c>
      <c r="AT1324" s="22">
        <v>-14.003879999999988</v>
      </c>
      <c r="AU1324" s="22">
        <v>-14.42399640000002</v>
      </c>
      <c r="AV1324" s="22">
        <v>-14.856716292000003</v>
      </c>
      <c r="AW1324" s="22">
        <v>-15.302417780760004</v>
      </c>
      <c r="AX1324" s="22">
        <v>-15.302417780760004</v>
      </c>
      <c r="AY1324" s="22">
        <v>-15.302417780760004</v>
      </c>
      <c r="BE1324" t="s">
        <v>67</v>
      </c>
      <c r="BH1324" s="22">
        <v>0</v>
      </c>
      <c r="BI1324" s="22">
        <v>-13.2</v>
      </c>
      <c r="BJ1324" s="22">
        <v>-13.595999999999989</v>
      </c>
      <c r="BK1324" s="22">
        <v>-14.003879999999988</v>
      </c>
      <c r="BL1324" s="22">
        <v>-14.42399640000002</v>
      </c>
      <c r="BM1324" s="22">
        <v>-14.856716292000003</v>
      </c>
      <c r="BN1324" s="22">
        <v>-15.302417780760004</v>
      </c>
      <c r="BO1324" s="22">
        <v>-15.302417780760004</v>
      </c>
      <c r="BP1324" s="22">
        <v>-15.302417780760004</v>
      </c>
    </row>
    <row r="1325" spans="1:68" x14ac:dyDescent="0.35">
      <c r="A1325" s="96">
        <v>4</v>
      </c>
      <c r="B1325" s="96">
        <v>1</v>
      </c>
      <c r="C1325" s="96" t="s">
        <v>585</v>
      </c>
      <c r="E1325" s="79" t="s">
        <v>67</v>
      </c>
      <c r="F1325" s="88">
        <v>0.22</v>
      </c>
      <c r="H1325" s="22">
        <v>0</v>
      </c>
      <c r="I1325" s="22">
        <v>-17.600000000000001</v>
      </c>
      <c r="J1325" s="22">
        <v>-17.600000000000001</v>
      </c>
      <c r="K1325" s="22">
        <v>-17.600000000000001</v>
      </c>
      <c r="L1325" s="22">
        <v>-17.600000000000001</v>
      </c>
      <c r="M1325" s="22">
        <v>-17.600000000000001</v>
      </c>
      <c r="N1325" s="22">
        <v>-17.600000000000001</v>
      </c>
      <c r="O1325" s="22">
        <v>-17.600000000000001</v>
      </c>
      <c r="P1325" s="22">
        <v>-17.600000000000001</v>
      </c>
      <c r="V1325" s="121">
        <v>0</v>
      </c>
      <c r="AM1325">
        <v>4</v>
      </c>
      <c r="AN1325" t="s">
        <v>67</v>
      </c>
      <c r="AQ1325" s="22">
        <v>0</v>
      </c>
      <c r="AR1325" s="22">
        <v>-17.600000000000001</v>
      </c>
      <c r="AS1325" s="22">
        <v>-17.600000000000001</v>
      </c>
      <c r="AT1325" s="22">
        <v>-17.600000000000001</v>
      </c>
      <c r="AU1325" s="22">
        <v>-17.600000000000001</v>
      </c>
      <c r="AV1325" s="22">
        <v>-17.600000000000001</v>
      </c>
      <c r="AW1325" s="22">
        <v>-17.600000000000001</v>
      </c>
      <c r="AX1325" s="22">
        <v>-17.600000000000001</v>
      </c>
      <c r="AY1325" s="22">
        <v>-17.600000000000001</v>
      </c>
      <c r="BE1325" t="s">
        <v>67</v>
      </c>
      <c r="BH1325" s="22">
        <v>0</v>
      </c>
      <c r="BI1325" s="22">
        <v>-17.600000000000001</v>
      </c>
      <c r="BJ1325" s="22">
        <v>-17.600000000000001</v>
      </c>
      <c r="BK1325" s="22">
        <v>-17.600000000000001</v>
      </c>
      <c r="BL1325" s="22">
        <v>-17.600000000000001</v>
      </c>
      <c r="BM1325" s="22">
        <v>-17.600000000000001</v>
      </c>
      <c r="BN1325" s="22">
        <v>-17.600000000000001</v>
      </c>
      <c r="BO1325" s="22">
        <v>-17.600000000000001</v>
      </c>
      <c r="BP1325" s="22">
        <v>-17.600000000000001</v>
      </c>
    </row>
    <row r="1326" spans="1:68" x14ac:dyDescent="0.35">
      <c r="A1326" s="96">
        <v>5</v>
      </c>
      <c r="B1326" s="96">
        <v>1</v>
      </c>
      <c r="C1326" s="96" t="s">
        <v>585</v>
      </c>
      <c r="E1326" s="79" t="s">
        <v>67</v>
      </c>
      <c r="F1326" s="88">
        <v>0.22</v>
      </c>
      <c r="H1326" s="22">
        <v>0</v>
      </c>
      <c r="I1326" s="22">
        <v>-16.5</v>
      </c>
      <c r="J1326" s="22">
        <v>-16.994999999999987</v>
      </c>
      <c r="K1326" s="22">
        <v>-17.504849999999998</v>
      </c>
      <c r="L1326" s="22">
        <v>-18.029995500000027</v>
      </c>
      <c r="M1326" s="22">
        <v>-18.570895364999995</v>
      </c>
      <c r="N1326" s="22">
        <v>-19.128022225949994</v>
      </c>
      <c r="O1326" s="22">
        <v>-19.128022225949994</v>
      </c>
      <c r="P1326" s="22">
        <v>-19.128022225949994</v>
      </c>
      <c r="V1326" s="121">
        <v>0</v>
      </c>
      <c r="AM1326">
        <v>5</v>
      </c>
      <c r="AN1326" t="s">
        <v>67</v>
      </c>
      <c r="AQ1326" s="22">
        <v>0</v>
      </c>
      <c r="AR1326" s="22">
        <v>-16.5</v>
      </c>
      <c r="AS1326" s="22">
        <v>-16.994999999999987</v>
      </c>
      <c r="AT1326" s="22">
        <v>-17.504849999999998</v>
      </c>
      <c r="AU1326" s="22">
        <v>-18.029995500000027</v>
      </c>
      <c r="AV1326" s="22">
        <v>-18.570895364999995</v>
      </c>
      <c r="AW1326" s="22">
        <v>-19.128022225949994</v>
      </c>
      <c r="AX1326" s="22">
        <v>-19.128022225949994</v>
      </c>
      <c r="AY1326" s="22">
        <v>-19.128022225949994</v>
      </c>
      <c r="BE1326" t="s">
        <v>67</v>
      </c>
      <c r="BH1326" s="22">
        <v>0</v>
      </c>
      <c r="BI1326" s="22">
        <v>-16.5</v>
      </c>
      <c r="BJ1326" s="22">
        <v>-16.994999999999987</v>
      </c>
      <c r="BK1326" s="22">
        <v>-17.504849999999998</v>
      </c>
      <c r="BL1326" s="22">
        <v>-18.029995500000027</v>
      </c>
      <c r="BM1326" s="22">
        <v>-18.570895364999995</v>
      </c>
      <c r="BN1326" s="22">
        <v>-19.128022225949994</v>
      </c>
      <c r="BO1326" s="22">
        <v>-19.128022225949994</v>
      </c>
      <c r="BP1326" s="22">
        <v>-19.128022225949994</v>
      </c>
    </row>
    <row r="1327" spans="1:68" x14ac:dyDescent="0.35">
      <c r="A1327" s="96">
        <v>6</v>
      </c>
      <c r="B1327" s="96">
        <v>1</v>
      </c>
      <c r="C1327" s="96" t="s">
        <v>529</v>
      </c>
      <c r="E1327" s="79" t="s">
        <v>67</v>
      </c>
      <c r="F1327" s="88">
        <v>0.22</v>
      </c>
      <c r="H1327" s="22">
        <v>0</v>
      </c>
      <c r="I1327" s="22">
        <v>-8.8000000000000007</v>
      </c>
      <c r="J1327" s="22">
        <v>-8.8000000000000007</v>
      </c>
      <c r="K1327" s="22">
        <v>-8.8000000000000007</v>
      </c>
      <c r="L1327" s="22">
        <v>-8.8000000000000007</v>
      </c>
      <c r="M1327" s="22">
        <v>-8.8000000000000007</v>
      </c>
      <c r="N1327" s="22">
        <v>-8.8000000000000007</v>
      </c>
      <c r="O1327" s="22">
        <v>-8.8000000000000007</v>
      </c>
      <c r="P1327" s="22">
        <v>-8.8000000000000007</v>
      </c>
      <c r="V1327" s="121">
        <v>0</v>
      </c>
      <c r="AM1327">
        <v>6</v>
      </c>
      <c r="AN1327" t="s">
        <v>67</v>
      </c>
      <c r="AQ1327" s="22">
        <v>0</v>
      </c>
      <c r="AR1327" s="22">
        <v>0</v>
      </c>
      <c r="AS1327" s="22">
        <v>0</v>
      </c>
      <c r="AT1327" s="22">
        <v>0</v>
      </c>
      <c r="AU1327" s="22">
        <v>0</v>
      </c>
      <c r="AV1327" s="22">
        <v>0</v>
      </c>
      <c r="AW1327" s="22">
        <v>0</v>
      </c>
      <c r="AX1327" s="22">
        <v>0</v>
      </c>
      <c r="AY1327" s="22">
        <v>0</v>
      </c>
      <c r="BE1327" t="s">
        <v>67</v>
      </c>
      <c r="BH1327" s="22">
        <v>0</v>
      </c>
      <c r="BI1327" s="22">
        <v>0</v>
      </c>
      <c r="BJ1327" s="22">
        <v>0</v>
      </c>
      <c r="BK1327" s="22">
        <v>0</v>
      </c>
      <c r="BL1327" s="22">
        <v>0</v>
      </c>
      <c r="BM1327" s="22">
        <v>0</v>
      </c>
      <c r="BN1327" s="22">
        <v>0</v>
      </c>
      <c r="BO1327" s="22">
        <v>0</v>
      </c>
      <c r="BP1327" s="22">
        <v>0</v>
      </c>
    </row>
    <row r="1328" spans="1:68" x14ac:dyDescent="0.35">
      <c r="A1328" s="96">
        <v>7</v>
      </c>
      <c r="B1328" s="96">
        <v>1</v>
      </c>
      <c r="C1328" s="96" t="s">
        <v>235</v>
      </c>
      <c r="E1328" s="79" t="s">
        <v>67</v>
      </c>
      <c r="F1328" s="88">
        <v>0.22</v>
      </c>
      <c r="H1328" s="22">
        <v>-8.8000000000000007</v>
      </c>
      <c r="I1328" s="22">
        <v>-8.8000000000000007</v>
      </c>
      <c r="J1328" s="22">
        <v>-8.8000000000000007</v>
      </c>
      <c r="K1328" s="22">
        <v>-8.8000000000000007</v>
      </c>
      <c r="L1328" s="22">
        <v>-8.8000000000000007</v>
      </c>
      <c r="M1328" s="22">
        <v>-8.8000000000000007</v>
      </c>
      <c r="N1328" s="22">
        <v>-8.8000000000000007</v>
      </c>
      <c r="O1328" s="22">
        <v>-8.8000000000000007</v>
      </c>
      <c r="P1328" s="22">
        <v>-8.8000000000000007</v>
      </c>
      <c r="V1328" s="121">
        <v>0</v>
      </c>
      <c r="AM1328">
        <v>7</v>
      </c>
      <c r="AN1328" t="s">
        <v>67</v>
      </c>
      <c r="AQ1328" s="22">
        <v>-8.8000000000000007</v>
      </c>
      <c r="AR1328" s="22">
        <v>-8.8000000000000007</v>
      </c>
      <c r="AS1328" s="22">
        <v>-8.8000000000000007</v>
      </c>
      <c r="AT1328" s="22">
        <v>-8.8000000000000007</v>
      </c>
      <c r="AU1328" s="22">
        <v>-8.8000000000000007</v>
      </c>
      <c r="AV1328" s="22">
        <v>-8.8000000000000007</v>
      </c>
      <c r="AW1328" s="22">
        <v>-8.8000000000000007</v>
      </c>
      <c r="AX1328" s="22">
        <v>-8.8000000000000007</v>
      </c>
      <c r="AY1328" s="22">
        <v>-8.8000000000000007</v>
      </c>
      <c r="BE1328" t="s">
        <v>67</v>
      </c>
      <c r="BH1328" s="22">
        <v>-8.8000000000000007</v>
      </c>
      <c r="BI1328" s="22">
        <v>-8.8000000000000007</v>
      </c>
      <c r="BJ1328" s="22">
        <v>-8.8000000000000007</v>
      </c>
      <c r="BK1328" s="22">
        <v>-8.8000000000000007</v>
      </c>
      <c r="BL1328" s="22">
        <v>-8.8000000000000007</v>
      </c>
      <c r="BM1328" s="22">
        <v>-8.8000000000000007</v>
      </c>
      <c r="BN1328" s="22">
        <v>-8.8000000000000007</v>
      </c>
      <c r="BO1328" s="22">
        <v>-8.8000000000000007</v>
      </c>
      <c r="BP1328" s="22">
        <v>-8.8000000000000007</v>
      </c>
    </row>
    <row r="1329" spans="1:68" x14ac:dyDescent="0.35">
      <c r="A1329" s="96">
        <v>8</v>
      </c>
      <c r="B1329" s="96">
        <v>1</v>
      </c>
      <c r="C1329" s="96" t="s">
        <v>234</v>
      </c>
      <c r="E1329" s="79" t="s">
        <v>67</v>
      </c>
      <c r="F1329" s="88">
        <v>0.22</v>
      </c>
      <c r="H1329" s="22">
        <v>-17.600000000000001</v>
      </c>
      <c r="I1329" s="22">
        <v>-17.600000000000001</v>
      </c>
      <c r="J1329" s="22">
        <v>-17.600000000000001</v>
      </c>
      <c r="K1329" s="22">
        <v>-17.600000000000001</v>
      </c>
      <c r="L1329" s="22">
        <v>-17.600000000000001</v>
      </c>
      <c r="M1329" s="22">
        <v>-17.600000000000001</v>
      </c>
      <c r="N1329" s="22">
        <v>-17.600000000000001</v>
      </c>
      <c r="O1329" s="22">
        <v>-17.600000000000001</v>
      </c>
      <c r="P1329" s="22">
        <v>-17.600000000000001</v>
      </c>
      <c r="V1329" s="121">
        <v>0</v>
      </c>
      <c r="AM1329">
        <v>8</v>
      </c>
      <c r="AN1329" t="s">
        <v>67</v>
      </c>
      <c r="AQ1329" s="22">
        <v>-17.600000000000001</v>
      </c>
      <c r="AR1329" s="22">
        <v>-17.600000000000001</v>
      </c>
      <c r="AS1329" s="22">
        <v>-17.600000000000001</v>
      </c>
      <c r="AT1329" s="22">
        <v>-17.600000000000001</v>
      </c>
      <c r="AU1329" s="22">
        <v>-17.600000000000001</v>
      </c>
      <c r="AV1329" s="22">
        <v>-17.600000000000001</v>
      </c>
      <c r="AW1329" s="22">
        <v>-17.600000000000001</v>
      </c>
      <c r="AX1329" s="22">
        <v>-17.600000000000001</v>
      </c>
      <c r="AY1329" s="22">
        <v>-17.600000000000001</v>
      </c>
      <c r="BE1329" t="s">
        <v>67</v>
      </c>
      <c r="BH1329" s="22">
        <v>-17.600000000000001</v>
      </c>
      <c r="BI1329" s="22">
        <v>-17.600000000000001</v>
      </c>
      <c r="BJ1329" s="22">
        <v>-17.600000000000001</v>
      </c>
      <c r="BK1329" s="22">
        <v>-17.600000000000001</v>
      </c>
      <c r="BL1329" s="22">
        <v>-17.600000000000001</v>
      </c>
      <c r="BM1329" s="22">
        <v>-17.600000000000001</v>
      </c>
      <c r="BN1329" s="22">
        <v>-17.600000000000001</v>
      </c>
      <c r="BO1329" s="22">
        <v>-17.600000000000001</v>
      </c>
      <c r="BP1329" s="22">
        <v>-17.600000000000001</v>
      </c>
    </row>
    <row r="1330" spans="1:68" x14ac:dyDescent="0.35">
      <c r="A1330" s="96">
        <v>9</v>
      </c>
      <c r="B1330" s="96">
        <v>1</v>
      </c>
      <c r="C1330" s="96" t="s">
        <v>529</v>
      </c>
      <c r="E1330" s="79" t="s">
        <v>67</v>
      </c>
      <c r="F1330" s="88">
        <v>0.22</v>
      </c>
      <c r="H1330" s="22">
        <v>0</v>
      </c>
      <c r="I1330" s="22">
        <v>-8.8000000000000007</v>
      </c>
      <c r="J1330" s="22">
        <v>-8.8000000000000007</v>
      </c>
      <c r="K1330" s="22">
        <v>-8.8000000000000007</v>
      </c>
      <c r="L1330" s="22">
        <v>-8.8000000000000007</v>
      </c>
      <c r="M1330" s="22">
        <v>-8.8000000000000007</v>
      </c>
      <c r="N1330" s="22">
        <v>-8.8000000000000007</v>
      </c>
      <c r="O1330" s="22">
        <v>-8.8000000000000007</v>
      </c>
      <c r="P1330" s="22">
        <v>-8.8000000000000007</v>
      </c>
      <c r="V1330" s="121">
        <v>0</v>
      </c>
      <c r="AM1330">
        <v>9</v>
      </c>
      <c r="AN1330" t="s">
        <v>67</v>
      </c>
      <c r="AQ1330" s="22">
        <v>0</v>
      </c>
      <c r="AR1330" s="22">
        <v>0</v>
      </c>
      <c r="AS1330" s="22">
        <v>0</v>
      </c>
      <c r="AT1330" s="22">
        <v>0</v>
      </c>
      <c r="AU1330" s="22">
        <v>0</v>
      </c>
      <c r="AV1330" s="22">
        <v>0</v>
      </c>
      <c r="AW1330" s="22">
        <v>0</v>
      </c>
      <c r="AX1330" s="22">
        <v>0</v>
      </c>
      <c r="AY1330" s="22">
        <v>0</v>
      </c>
      <c r="BE1330" t="s">
        <v>67</v>
      </c>
      <c r="BH1330" s="22">
        <v>0</v>
      </c>
      <c r="BI1330" s="22">
        <v>0</v>
      </c>
      <c r="BJ1330" s="22">
        <v>0</v>
      </c>
      <c r="BK1330" s="22">
        <v>0</v>
      </c>
      <c r="BL1330" s="22">
        <v>0</v>
      </c>
      <c r="BM1330" s="22">
        <v>0</v>
      </c>
      <c r="BN1330" s="22">
        <v>0</v>
      </c>
      <c r="BO1330" s="22">
        <v>0</v>
      </c>
      <c r="BP1330" s="22">
        <v>0</v>
      </c>
    </row>
    <row r="1331" spans="1:68" x14ac:dyDescent="0.35">
      <c r="A1331" s="96">
        <v>10</v>
      </c>
      <c r="B1331" s="96">
        <v>1</v>
      </c>
      <c r="C1331" s="96" t="s">
        <v>235</v>
      </c>
      <c r="E1331" s="79" t="s">
        <v>67</v>
      </c>
      <c r="F1331" s="88">
        <v>0.22</v>
      </c>
      <c r="H1331" s="22">
        <v>-8.8000000000000007</v>
      </c>
      <c r="I1331" s="22">
        <v>-8.8000000000000007</v>
      </c>
      <c r="J1331" s="22">
        <v>-8.8000000000000007</v>
      </c>
      <c r="K1331" s="22">
        <v>-8.8000000000000007</v>
      </c>
      <c r="L1331" s="22">
        <v>-8.8000000000000007</v>
      </c>
      <c r="M1331" s="22">
        <v>-8.8000000000000007</v>
      </c>
      <c r="N1331" s="22">
        <v>-8.8000000000000007</v>
      </c>
      <c r="O1331" s="22">
        <v>-8.8000000000000007</v>
      </c>
      <c r="P1331" s="22">
        <v>-8.8000000000000007</v>
      </c>
      <c r="V1331" s="121">
        <v>0</v>
      </c>
      <c r="AM1331">
        <v>10</v>
      </c>
      <c r="AN1331" t="s">
        <v>67</v>
      </c>
      <c r="AQ1331" s="22">
        <v>-8.8000000000000007</v>
      </c>
      <c r="AR1331" s="22">
        <v>-8.8000000000000007</v>
      </c>
      <c r="AS1331" s="22">
        <v>-8.8000000000000007</v>
      </c>
      <c r="AT1331" s="22">
        <v>-8.8000000000000007</v>
      </c>
      <c r="AU1331" s="22">
        <v>-8.8000000000000007</v>
      </c>
      <c r="AV1331" s="22">
        <v>-8.8000000000000007</v>
      </c>
      <c r="AW1331" s="22">
        <v>-8.8000000000000007</v>
      </c>
      <c r="AX1331" s="22">
        <v>-8.8000000000000007</v>
      </c>
      <c r="AY1331" s="22">
        <v>-8.8000000000000007</v>
      </c>
      <c r="BE1331" t="s">
        <v>67</v>
      </c>
      <c r="BH1331" s="22">
        <v>-8.8000000000000007</v>
      </c>
      <c r="BI1331" s="22">
        <v>-8.8000000000000007</v>
      </c>
      <c r="BJ1331" s="22">
        <v>-8.8000000000000007</v>
      </c>
      <c r="BK1331" s="22">
        <v>-8.8000000000000007</v>
      </c>
      <c r="BL1331" s="22">
        <v>-8.8000000000000007</v>
      </c>
      <c r="BM1331" s="22">
        <v>-8.8000000000000007</v>
      </c>
      <c r="BN1331" s="22">
        <v>-8.8000000000000007</v>
      </c>
      <c r="BO1331" s="22">
        <v>-8.8000000000000007</v>
      </c>
      <c r="BP1331" s="22">
        <v>-8.8000000000000007</v>
      </c>
    </row>
    <row r="1332" spans="1:68" x14ac:dyDescent="0.35">
      <c r="A1332" s="96">
        <v>11</v>
      </c>
      <c r="B1332" s="96">
        <v>1</v>
      </c>
      <c r="C1332" s="96" t="s">
        <v>251</v>
      </c>
      <c r="E1332" s="79" t="s">
        <v>67</v>
      </c>
      <c r="F1332" s="88">
        <v>0.22</v>
      </c>
      <c r="H1332" s="22">
        <v>0</v>
      </c>
      <c r="I1332" s="22">
        <v>0</v>
      </c>
      <c r="J1332" s="22">
        <v>0</v>
      </c>
      <c r="K1332" s="22">
        <v>0</v>
      </c>
      <c r="L1332" s="22">
        <v>0</v>
      </c>
      <c r="M1332" s="22">
        <v>0</v>
      </c>
      <c r="N1332" s="22">
        <v>0</v>
      </c>
      <c r="O1332" s="22">
        <v>0</v>
      </c>
      <c r="P1332" s="22">
        <v>0</v>
      </c>
      <c r="V1332" s="121">
        <v>0</v>
      </c>
      <c r="AM1332">
        <v>11</v>
      </c>
      <c r="AN1332" t="s">
        <v>67</v>
      </c>
      <c r="AQ1332" s="22">
        <v>0</v>
      </c>
      <c r="AR1332" s="22">
        <v>0</v>
      </c>
      <c r="AS1332" s="22">
        <v>0</v>
      </c>
      <c r="AT1332" s="22">
        <v>0</v>
      </c>
      <c r="AU1332" s="22">
        <v>0</v>
      </c>
      <c r="AV1332" s="22">
        <v>0</v>
      </c>
      <c r="AW1332" s="22">
        <v>0</v>
      </c>
      <c r="AX1332" s="22">
        <v>0</v>
      </c>
      <c r="AY1332" s="22">
        <v>0</v>
      </c>
      <c r="BE1332" t="s">
        <v>67</v>
      </c>
      <c r="BH1332" s="22">
        <v>0</v>
      </c>
      <c r="BI1332" s="22">
        <v>0</v>
      </c>
      <c r="BJ1332" s="22">
        <v>0</v>
      </c>
      <c r="BK1332" s="22">
        <v>0</v>
      </c>
      <c r="BL1332" s="22">
        <v>0</v>
      </c>
      <c r="BM1332" s="22">
        <v>0</v>
      </c>
      <c r="BN1332" s="22">
        <v>0</v>
      </c>
      <c r="BO1332" s="22">
        <v>0</v>
      </c>
      <c r="BP1332" s="22">
        <v>0</v>
      </c>
    </row>
    <row r="1333" spans="1:68" x14ac:dyDescent="0.35">
      <c r="A1333" s="96">
        <v>12</v>
      </c>
      <c r="B1333" s="96">
        <v>1</v>
      </c>
      <c r="C1333" s="96" t="s">
        <v>234</v>
      </c>
      <c r="E1333" s="79" t="s">
        <v>67</v>
      </c>
      <c r="F1333" s="88">
        <v>0.22</v>
      </c>
      <c r="H1333" s="22">
        <v>-8.8000000000000007</v>
      </c>
      <c r="I1333" s="22">
        <v>-8.8000000000000007</v>
      </c>
      <c r="J1333" s="22">
        <v>-8.8000000000000007</v>
      </c>
      <c r="K1333" s="22">
        <v>-8.8000000000000007</v>
      </c>
      <c r="L1333" s="22">
        <v>-8.8000000000000007</v>
      </c>
      <c r="M1333" s="22">
        <v>-8.8000000000000007</v>
      </c>
      <c r="N1333" s="22">
        <v>-8.8000000000000007</v>
      </c>
      <c r="O1333" s="22">
        <v>-8.8000000000000007</v>
      </c>
      <c r="P1333" s="22">
        <v>-8.8000000000000007</v>
      </c>
      <c r="V1333" s="121">
        <v>0</v>
      </c>
      <c r="AM1333">
        <v>12</v>
      </c>
      <c r="AN1333" t="s">
        <v>67</v>
      </c>
      <c r="AQ1333" s="22">
        <v>-8.8000000000000007</v>
      </c>
      <c r="AR1333" s="22">
        <v>-8.8000000000000007</v>
      </c>
      <c r="AS1333" s="22">
        <v>-8.8000000000000007</v>
      </c>
      <c r="AT1333" s="22">
        <v>-8.8000000000000007</v>
      </c>
      <c r="AU1333" s="22">
        <v>-8.8000000000000007</v>
      </c>
      <c r="AV1333" s="22">
        <v>-8.8000000000000007</v>
      </c>
      <c r="AW1333" s="22">
        <v>-8.8000000000000007</v>
      </c>
      <c r="AX1333" s="22">
        <v>-8.8000000000000007</v>
      </c>
      <c r="AY1333" s="22">
        <v>-8.8000000000000007</v>
      </c>
      <c r="BE1333" t="s">
        <v>67</v>
      </c>
      <c r="BH1333" s="22">
        <v>-8.8000000000000007</v>
      </c>
      <c r="BI1333" s="22">
        <v>-8.8000000000000007</v>
      </c>
      <c r="BJ1333" s="22">
        <v>-8.8000000000000007</v>
      </c>
      <c r="BK1333" s="22">
        <v>-8.8000000000000007</v>
      </c>
      <c r="BL1333" s="22">
        <v>-8.8000000000000007</v>
      </c>
      <c r="BM1333" s="22">
        <v>-8.8000000000000007</v>
      </c>
      <c r="BN1333" s="22">
        <v>-8.8000000000000007</v>
      </c>
      <c r="BO1333" s="22">
        <v>-8.8000000000000007</v>
      </c>
      <c r="BP1333" s="22">
        <v>-8.8000000000000007</v>
      </c>
    </row>
    <row r="1334" spans="1:68" x14ac:dyDescent="0.35">
      <c r="A1334" s="96">
        <v>13</v>
      </c>
      <c r="B1334" s="96">
        <v>1</v>
      </c>
      <c r="C1334" s="96" t="s">
        <v>251</v>
      </c>
      <c r="E1334" s="79" t="s">
        <v>67</v>
      </c>
      <c r="F1334" s="88">
        <v>0.22</v>
      </c>
      <c r="H1334" s="22">
        <v>0</v>
      </c>
      <c r="I1334" s="22">
        <v>0</v>
      </c>
      <c r="J1334" s="22">
        <v>0</v>
      </c>
      <c r="K1334" s="22">
        <v>0</v>
      </c>
      <c r="L1334" s="22">
        <v>0</v>
      </c>
      <c r="M1334" s="22">
        <v>0</v>
      </c>
      <c r="N1334" s="22">
        <v>0</v>
      </c>
      <c r="O1334" s="22">
        <v>0</v>
      </c>
      <c r="P1334" s="22">
        <v>0</v>
      </c>
      <c r="V1334" s="121">
        <v>0</v>
      </c>
      <c r="AM1334">
        <v>13</v>
      </c>
      <c r="AN1334" t="s">
        <v>67</v>
      </c>
      <c r="AQ1334" s="22">
        <v>0</v>
      </c>
      <c r="AR1334" s="22">
        <v>0</v>
      </c>
      <c r="AS1334" s="22">
        <v>0</v>
      </c>
      <c r="AT1334" s="22">
        <v>0</v>
      </c>
      <c r="AU1334" s="22">
        <v>0</v>
      </c>
      <c r="AV1334" s="22">
        <v>0</v>
      </c>
      <c r="AW1334" s="22">
        <v>0</v>
      </c>
      <c r="AX1334" s="22">
        <v>0</v>
      </c>
      <c r="AY1334" s="22">
        <v>0</v>
      </c>
      <c r="BE1334" t="s">
        <v>67</v>
      </c>
      <c r="BH1334" s="22">
        <v>0</v>
      </c>
      <c r="BI1334" s="22">
        <v>0</v>
      </c>
      <c r="BJ1334" s="22">
        <v>0</v>
      </c>
      <c r="BK1334" s="22">
        <v>0</v>
      </c>
      <c r="BL1334" s="22">
        <v>0</v>
      </c>
      <c r="BM1334" s="22">
        <v>0</v>
      </c>
      <c r="BN1334" s="22">
        <v>0</v>
      </c>
      <c r="BO1334" s="22">
        <v>0</v>
      </c>
      <c r="BP1334" s="22">
        <v>0</v>
      </c>
    </row>
    <row r="1335" spans="1:68" x14ac:dyDescent="0.35">
      <c r="A1335" s="96">
        <v>14</v>
      </c>
      <c r="B1335" s="96">
        <v>1</v>
      </c>
      <c r="C1335" s="96" t="s">
        <v>251</v>
      </c>
      <c r="E1335" s="79" t="s">
        <v>67</v>
      </c>
      <c r="F1335" s="88">
        <v>0.22</v>
      </c>
      <c r="H1335" s="22">
        <v>0</v>
      </c>
      <c r="I1335" s="22">
        <v>0</v>
      </c>
      <c r="J1335" s="22">
        <v>0</v>
      </c>
      <c r="K1335" s="22">
        <v>0</v>
      </c>
      <c r="L1335" s="22">
        <v>0</v>
      </c>
      <c r="M1335" s="22">
        <v>0</v>
      </c>
      <c r="N1335" s="22">
        <v>0</v>
      </c>
      <c r="O1335" s="22">
        <v>0</v>
      </c>
      <c r="P1335" s="22">
        <v>0</v>
      </c>
      <c r="V1335" s="121">
        <v>0</v>
      </c>
      <c r="AM1335">
        <v>14</v>
      </c>
      <c r="AN1335" t="s">
        <v>67</v>
      </c>
      <c r="AQ1335" s="22">
        <v>0</v>
      </c>
      <c r="AR1335" s="22">
        <v>0</v>
      </c>
      <c r="AS1335" s="22">
        <v>0</v>
      </c>
      <c r="AT1335" s="22">
        <v>0</v>
      </c>
      <c r="AU1335" s="22">
        <v>0</v>
      </c>
      <c r="AV1335" s="22">
        <v>0</v>
      </c>
      <c r="AW1335" s="22">
        <v>0</v>
      </c>
      <c r="AX1335" s="22">
        <v>0</v>
      </c>
      <c r="AY1335" s="22">
        <v>0</v>
      </c>
      <c r="BE1335" t="s">
        <v>67</v>
      </c>
      <c r="BH1335" s="22">
        <v>0</v>
      </c>
      <c r="BI1335" s="22">
        <v>0</v>
      </c>
      <c r="BJ1335" s="22">
        <v>0</v>
      </c>
      <c r="BK1335" s="22">
        <v>0</v>
      </c>
      <c r="BL1335" s="22">
        <v>0</v>
      </c>
      <c r="BM1335" s="22">
        <v>0</v>
      </c>
      <c r="BN1335" s="22">
        <v>0</v>
      </c>
      <c r="BO1335" s="22">
        <v>0</v>
      </c>
      <c r="BP1335" s="22">
        <v>0</v>
      </c>
    </row>
    <row r="1336" spans="1:68" x14ac:dyDescent="0.35">
      <c r="A1336" s="96">
        <v>15</v>
      </c>
      <c r="B1336" s="96">
        <v>1</v>
      </c>
      <c r="C1336" s="96" t="s">
        <v>235</v>
      </c>
      <c r="E1336" s="79" t="s">
        <v>67</v>
      </c>
      <c r="F1336" s="88">
        <v>0.22</v>
      </c>
      <c r="H1336" s="22">
        <v>-8.8000000000000007</v>
      </c>
      <c r="I1336" s="22">
        <v>-8.8000000000000007</v>
      </c>
      <c r="J1336" s="22">
        <v>-8.8000000000000007</v>
      </c>
      <c r="K1336" s="22">
        <v>-8.8000000000000007</v>
      </c>
      <c r="L1336" s="22">
        <v>-8.8000000000000007</v>
      </c>
      <c r="M1336" s="22">
        <v>-8.8000000000000007</v>
      </c>
      <c r="N1336" s="22">
        <v>-8.8000000000000007</v>
      </c>
      <c r="O1336" s="22">
        <v>-8.8000000000000007</v>
      </c>
      <c r="P1336" s="22">
        <v>-8.8000000000000007</v>
      </c>
      <c r="V1336" s="121">
        <v>0</v>
      </c>
      <c r="AM1336">
        <v>15</v>
      </c>
      <c r="AN1336" t="s">
        <v>67</v>
      </c>
      <c r="AQ1336" s="22">
        <v>-8.8000000000000007</v>
      </c>
      <c r="AR1336" s="22">
        <v>-8.8000000000000007</v>
      </c>
      <c r="AS1336" s="22">
        <v>-8.8000000000000007</v>
      </c>
      <c r="AT1336" s="22">
        <v>-8.8000000000000007</v>
      </c>
      <c r="AU1336" s="22">
        <v>-8.8000000000000007</v>
      </c>
      <c r="AV1336" s="22">
        <v>-8.8000000000000007</v>
      </c>
      <c r="AW1336" s="22">
        <v>-8.8000000000000007</v>
      </c>
      <c r="AX1336" s="22">
        <v>-8.8000000000000007</v>
      </c>
      <c r="AY1336" s="22">
        <v>-8.8000000000000007</v>
      </c>
      <c r="BE1336" t="s">
        <v>67</v>
      </c>
      <c r="BH1336" s="22">
        <v>-8.8000000000000007</v>
      </c>
      <c r="BI1336" s="22">
        <v>-8.8000000000000007</v>
      </c>
      <c r="BJ1336" s="22">
        <v>-8.8000000000000007</v>
      </c>
      <c r="BK1336" s="22">
        <v>-8.8000000000000007</v>
      </c>
      <c r="BL1336" s="22">
        <v>-8.8000000000000007</v>
      </c>
      <c r="BM1336" s="22">
        <v>-8.8000000000000007</v>
      </c>
      <c r="BN1336" s="22">
        <v>-8.8000000000000007</v>
      </c>
      <c r="BO1336" s="22">
        <v>-8.8000000000000007</v>
      </c>
      <c r="BP1336" s="22">
        <v>-8.8000000000000007</v>
      </c>
    </row>
    <row r="1337" spans="1:68" x14ac:dyDescent="0.35">
      <c r="A1337" s="96">
        <v>16</v>
      </c>
      <c r="B1337" s="96">
        <v>2</v>
      </c>
      <c r="C1337" s="96" t="s">
        <v>585</v>
      </c>
      <c r="E1337" s="79" t="s">
        <v>67</v>
      </c>
      <c r="F1337" s="88">
        <v>0.22</v>
      </c>
      <c r="H1337" s="22">
        <v>0</v>
      </c>
      <c r="I1337" s="22">
        <v>0</v>
      </c>
      <c r="J1337" s="22">
        <v>-17.600000000000001</v>
      </c>
      <c r="K1337" s="22">
        <v>-17.600000000000001</v>
      </c>
      <c r="L1337" s="22">
        <v>-17.600000000000001</v>
      </c>
      <c r="M1337" s="22">
        <v>-17.600000000000001</v>
      </c>
      <c r="N1337" s="22">
        <v>-17.600000000000001</v>
      </c>
      <c r="O1337" s="22">
        <v>-17.600000000000001</v>
      </c>
      <c r="P1337" s="22">
        <v>-17.600000000000001</v>
      </c>
      <c r="V1337" s="121">
        <v>0</v>
      </c>
      <c r="AM1337">
        <v>16</v>
      </c>
      <c r="AN1337" t="s">
        <v>67</v>
      </c>
      <c r="AQ1337" s="22">
        <v>0</v>
      </c>
      <c r="AR1337" s="22">
        <v>0</v>
      </c>
      <c r="AS1337" s="22">
        <v>-17.600000000000001</v>
      </c>
      <c r="AT1337" s="22">
        <v>-17.600000000000001</v>
      </c>
      <c r="AU1337" s="22">
        <v>-17.600000000000001</v>
      </c>
      <c r="AV1337" s="22">
        <v>-17.600000000000001</v>
      </c>
      <c r="AW1337" s="22">
        <v>-17.600000000000001</v>
      </c>
      <c r="AX1337" s="22">
        <v>-17.600000000000001</v>
      </c>
      <c r="AY1337" s="22">
        <v>-17.600000000000001</v>
      </c>
      <c r="BE1337" t="s">
        <v>67</v>
      </c>
      <c r="BH1337" s="22">
        <v>0</v>
      </c>
      <c r="BI1337" s="22">
        <v>0</v>
      </c>
      <c r="BJ1337" s="22">
        <v>-17.600000000000001</v>
      </c>
      <c r="BK1337" s="22">
        <v>-17.600000000000001</v>
      </c>
      <c r="BL1337" s="22">
        <v>-17.600000000000001</v>
      </c>
      <c r="BM1337" s="22">
        <v>-17.600000000000001</v>
      </c>
      <c r="BN1337" s="22">
        <v>-17.600000000000001</v>
      </c>
      <c r="BO1337" s="22">
        <v>-17.600000000000001</v>
      </c>
      <c r="BP1337" s="22">
        <v>-17.600000000000001</v>
      </c>
    </row>
    <row r="1338" spans="1:68" x14ac:dyDescent="0.35">
      <c r="A1338" s="96">
        <v>17</v>
      </c>
      <c r="B1338" s="96">
        <v>2</v>
      </c>
      <c r="C1338" s="96" t="s">
        <v>585</v>
      </c>
      <c r="E1338" s="79" t="s">
        <v>67</v>
      </c>
      <c r="F1338" s="88">
        <v>0.22</v>
      </c>
      <c r="H1338" s="22">
        <v>0</v>
      </c>
      <c r="I1338" s="22">
        <v>0</v>
      </c>
      <c r="J1338" s="22">
        <v>-21.12</v>
      </c>
      <c r="K1338" s="22">
        <v>-21.12</v>
      </c>
      <c r="L1338" s="22">
        <v>-21.12</v>
      </c>
      <c r="M1338" s="22">
        <v>-21.12</v>
      </c>
      <c r="N1338" s="22">
        <v>-21.12</v>
      </c>
      <c r="O1338" s="22">
        <v>-21.12</v>
      </c>
      <c r="P1338" s="22">
        <v>-21.12</v>
      </c>
      <c r="V1338" s="121">
        <v>0</v>
      </c>
      <c r="AM1338">
        <v>17</v>
      </c>
      <c r="AN1338" t="s">
        <v>67</v>
      </c>
      <c r="AQ1338" s="22">
        <v>0</v>
      </c>
      <c r="AR1338" s="22">
        <v>0</v>
      </c>
      <c r="AS1338" s="22">
        <v>-21.12</v>
      </c>
      <c r="AT1338" s="22">
        <v>-21.12</v>
      </c>
      <c r="AU1338" s="22">
        <v>-21.12</v>
      </c>
      <c r="AV1338" s="22">
        <v>-21.12</v>
      </c>
      <c r="AW1338" s="22">
        <v>-21.12</v>
      </c>
      <c r="AX1338" s="22">
        <v>-21.12</v>
      </c>
      <c r="AY1338" s="22">
        <v>-21.12</v>
      </c>
      <c r="BE1338" t="s">
        <v>67</v>
      </c>
      <c r="BH1338" s="22">
        <v>0</v>
      </c>
      <c r="BI1338" s="22">
        <v>0</v>
      </c>
      <c r="BJ1338" s="22">
        <v>-21.12</v>
      </c>
      <c r="BK1338" s="22">
        <v>-21.12</v>
      </c>
      <c r="BL1338" s="22">
        <v>-21.12</v>
      </c>
      <c r="BM1338" s="22">
        <v>-21.12</v>
      </c>
      <c r="BN1338" s="22">
        <v>-21.12</v>
      </c>
      <c r="BO1338" s="22">
        <v>-21.12</v>
      </c>
      <c r="BP1338" s="22">
        <v>-21.12</v>
      </c>
    </row>
    <row r="1339" spans="1:68" x14ac:dyDescent="0.35">
      <c r="A1339" s="96">
        <v>18</v>
      </c>
      <c r="B1339" s="96">
        <v>2</v>
      </c>
      <c r="C1339" s="96" t="s">
        <v>584</v>
      </c>
      <c r="E1339" s="79" t="s">
        <v>67</v>
      </c>
      <c r="F1339" s="88">
        <v>0.22</v>
      </c>
      <c r="H1339" s="22">
        <v>0</v>
      </c>
      <c r="I1339" s="201">
        <v>-61.6</v>
      </c>
      <c r="J1339" s="201">
        <v>-66.44</v>
      </c>
      <c r="K1339" s="201">
        <v>-71.763999999999996</v>
      </c>
      <c r="L1339" s="201">
        <v>-77.620400000000018</v>
      </c>
      <c r="M1339" s="201">
        <v>-84.062439999999981</v>
      </c>
      <c r="N1339" s="201">
        <v>-91.148683999999932</v>
      </c>
      <c r="O1339" s="201">
        <v>-91.148683999999932</v>
      </c>
      <c r="P1339" s="201">
        <v>-91.148683999999932</v>
      </c>
      <c r="V1339" s="121">
        <v>0</v>
      </c>
      <c r="AM1339">
        <v>18</v>
      </c>
      <c r="AN1339" t="s">
        <v>67</v>
      </c>
      <c r="AQ1339" s="22">
        <v>0</v>
      </c>
      <c r="AR1339" s="22">
        <v>-48.4</v>
      </c>
      <c r="AS1339" s="22">
        <v>-53.24</v>
      </c>
      <c r="AT1339" s="22">
        <v>-58.564</v>
      </c>
      <c r="AU1339" s="22">
        <v>-64.420400000000015</v>
      </c>
      <c r="AV1339" s="22">
        <v>-70.862439999999978</v>
      </c>
      <c r="AW1339" s="22">
        <v>-77.948683999999929</v>
      </c>
      <c r="AX1339" s="22">
        <v>-77.948683999999929</v>
      </c>
      <c r="AY1339" s="22">
        <v>-77.948683999999929</v>
      </c>
      <c r="BE1339" t="s">
        <v>67</v>
      </c>
      <c r="BH1339" s="22">
        <v>0</v>
      </c>
      <c r="BI1339" s="22">
        <v>-48.4</v>
      </c>
      <c r="BJ1339" s="22">
        <v>-53.24</v>
      </c>
      <c r="BK1339" s="22">
        <v>-58.564</v>
      </c>
      <c r="BL1339" s="22">
        <v>-64.420400000000015</v>
      </c>
      <c r="BM1339" s="22">
        <v>-70.862439999999978</v>
      </c>
      <c r="BN1339" s="22">
        <v>-77.948683999999929</v>
      </c>
      <c r="BO1339" s="22">
        <v>-77.948683999999929</v>
      </c>
      <c r="BP1339" s="22">
        <v>-77.948683999999929</v>
      </c>
    </row>
    <row r="1340" spans="1:68" x14ac:dyDescent="0.35">
      <c r="A1340" s="96">
        <v>19</v>
      </c>
      <c r="B1340" s="96">
        <v>2</v>
      </c>
      <c r="C1340" s="96" t="s">
        <v>585</v>
      </c>
      <c r="E1340" s="79" t="s">
        <v>67</v>
      </c>
      <c r="F1340" s="88">
        <v>0.22</v>
      </c>
      <c r="H1340" s="22">
        <v>0</v>
      </c>
      <c r="I1340" s="22">
        <v>0</v>
      </c>
      <c r="J1340" s="22">
        <v>-17.600000000000001</v>
      </c>
      <c r="K1340" s="22">
        <v>-17.600000000000001</v>
      </c>
      <c r="L1340" s="22">
        <v>-17.600000000000001</v>
      </c>
      <c r="M1340" s="22">
        <v>-17.600000000000001</v>
      </c>
      <c r="N1340" s="22">
        <v>-17.600000000000001</v>
      </c>
      <c r="O1340" s="22">
        <v>-17.600000000000001</v>
      </c>
      <c r="P1340" s="22">
        <v>-17.600000000000001</v>
      </c>
      <c r="V1340" s="121">
        <v>0</v>
      </c>
      <c r="AM1340">
        <v>19</v>
      </c>
      <c r="AN1340" t="s">
        <v>67</v>
      </c>
      <c r="AQ1340" s="22">
        <v>0</v>
      </c>
      <c r="AR1340" s="22">
        <v>0</v>
      </c>
      <c r="AS1340" s="22">
        <v>-17.600000000000001</v>
      </c>
      <c r="AT1340" s="22">
        <v>-17.600000000000001</v>
      </c>
      <c r="AU1340" s="22">
        <v>-17.600000000000001</v>
      </c>
      <c r="AV1340" s="22">
        <v>-17.600000000000001</v>
      </c>
      <c r="AW1340" s="22">
        <v>-17.600000000000001</v>
      </c>
      <c r="AX1340" s="22">
        <v>-17.600000000000001</v>
      </c>
      <c r="AY1340" s="22">
        <v>-17.600000000000001</v>
      </c>
      <c r="BE1340" t="s">
        <v>67</v>
      </c>
      <c r="BH1340" s="22">
        <v>0</v>
      </c>
      <c r="BI1340" s="22">
        <v>0</v>
      </c>
      <c r="BJ1340" s="22">
        <v>-17.600000000000001</v>
      </c>
      <c r="BK1340" s="22">
        <v>-17.600000000000001</v>
      </c>
      <c r="BL1340" s="22">
        <v>-17.600000000000001</v>
      </c>
      <c r="BM1340" s="22">
        <v>-17.600000000000001</v>
      </c>
      <c r="BN1340" s="22">
        <v>-17.600000000000001</v>
      </c>
      <c r="BO1340" s="22">
        <v>-17.600000000000001</v>
      </c>
      <c r="BP1340" s="22">
        <v>-17.600000000000001</v>
      </c>
    </row>
    <row r="1341" spans="1:68" x14ac:dyDescent="0.35">
      <c r="A1341" s="96">
        <v>20</v>
      </c>
      <c r="B1341" s="96">
        <v>2</v>
      </c>
      <c r="C1341" s="96" t="s">
        <v>585</v>
      </c>
      <c r="E1341" s="79" t="s">
        <v>67</v>
      </c>
      <c r="F1341" s="88">
        <v>0.22</v>
      </c>
      <c r="H1341" s="22">
        <v>0</v>
      </c>
      <c r="I1341" s="22">
        <v>0</v>
      </c>
      <c r="J1341" s="22">
        <v>0</v>
      </c>
      <c r="K1341" s="22">
        <v>-16.5</v>
      </c>
      <c r="L1341" s="22">
        <v>-16.994999999999987</v>
      </c>
      <c r="M1341" s="22">
        <v>-17.504849999999998</v>
      </c>
      <c r="N1341" s="22">
        <v>-18.029995500000027</v>
      </c>
      <c r="O1341" s="22">
        <v>-18.570895364999995</v>
      </c>
      <c r="P1341" s="22">
        <v>-19.128022225949994</v>
      </c>
      <c r="V1341" s="121">
        <v>0</v>
      </c>
      <c r="AM1341">
        <v>20</v>
      </c>
      <c r="AN1341" t="s">
        <v>67</v>
      </c>
      <c r="AQ1341" s="22">
        <v>0</v>
      </c>
      <c r="AR1341" s="22">
        <v>0</v>
      </c>
      <c r="AS1341" s="22">
        <v>0</v>
      </c>
      <c r="AT1341" s="22">
        <v>-16.5</v>
      </c>
      <c r="AU1341" s="22">
        <v>-16.994999999999987</v>
      </c>
      <c r="AV1341" s="22">
        <v>-17.504849999999998</v>
      </c>
      <c r="AW1341" s="22">
        <v>-18.029995500000027</v>
      </c>
      <c r="AX1341" s="22">
        <v>-18.570895364999995</v>
      </c>
      <c r="AY1341" s="22">
        <v>-19.128022225949994</v>
      </c>
      <c r="BE1341" t="s">
        <v>67</v>
      </c>
      <c r="BH1341" s="22">
        <v>0</v>
      </c>
      <c r="BI1341" s="22">
        <v>0</v>
      </c>
      <c r="BJ1341" s="22">
        <v>0</v>
      </c>
      <c r="BK1341" s="22">
        <v>-16.5</v>
      </c>
      <c r="BL1341" s="22">
        <v>-16.994999999999987</v>
      </c>
      <c r="BM1341" s="22">
        <v>-17.504849999999998</v>
      </c>
      <c r="BN1341" s="22">
        <v>-18.029995500000027</v>
      </c>
      <c r="BO1341" s="22">
        <v>-18.570895364999995</v>
      </c>
      <c r="BP1341" s="22">
        <v>-19.128022225949994</v>
      </c>
    </row>
    <row r="1342" spans="1:68" x14ac:dyDescent="0.35">
      <c r="A1342" s="96">
        <v>21</v>
      </c>
      <c r="B1342" s="96">
        <v>2</v>
      </c>
      <c r="C1342" s="96" t="s">
        <v>234</v>
      </c>
      <c r="E1342" s="79" t="s">
        <v>67</v>
      </c>
      <c r="F1342" s="88">
        <v>0.22</v>
      </c>
      <c r="H1342" s="22">
        <v>0</v>
      </c>
      <c r="I1342" s="22">
        <v>-8.8000000000000007</v>
      </c>
      <c r="J1342" s="22">
        <v>-8.8000000000000007</v>
      </c>
      <c r="K1342" s="22">
        <v>-8.8000000000000007</v>
      </c>
      <c r="L1342" s="22">
        <v>-8.8000000000000007</v>
      </c>
      <c r="M1342" s="22">
        <v>-8.8000000000000007</v>
      </c>
      <c r="N1342" s="22">
        <v>-8.8000000000000007</v>
      </c>
      <c r="O1342" s="22">
        <v>-8.8000000000000007</v>
      </c>
      <c r="P1342" s="22">
        <v>-8.8000000000000007</v>
      </c>
      <c r="V1342" s="121">
        <v>0</v>
      </c>
      <c r="AM1342">
        <v>21</v>
      </c>
      <c r="AN1342" t="s">
        <v>67</v>
      </c>
      <c r="AQ1342" s="22">
        <v>0</v>
      </c>
      <c r="AR1342" s="22">
        <v>-8.8000000000000007</v>
      </c>
      <c r="AS1342" s="22">
        <v>-8.8000000000000007</v>
      </c>
      <c r="AT1342" s="22">
        <v>-8.8000000000000007</v>
      </c>
      <c r="AU1342" s="22">
        <v>-8.8000000000000007</v>
      </c>
      <c r="AV1342" s="22">
        <v>-8.8000000000000007</v>
      </c>
      <c r="AW1342" s="22">
        <v>-8.8000000000000007</v>
      </c>
      <c r="AX1342" s="22">
        <v>-8.8000000000000007</v>
      </c>
      <c r="AY1342" s="22">
        <v>-8.8000000000000007</v>
      </c>
      <c r="BE1342" t="s">
        <v>67</v>
      </c>
      <c r="BH1342" s="22">
        <v>0</v>
      </c>
      <c r="BI1342" s="22">
        <v>-8.8000000000000007</v>
      </c>
      <c r="BJ1342" s="22">
        <v>-8.8000000000000007</v>
      </c>
      <c r="BK1342" s="22">
        <v>-8.8000000000000007</v>
      </c>
      <c r="BL1342" s="22">
        <v>-8.8000000000000007</v>
      </c>
      <c r="BM1342" s="22">
        <v>-8.8000000000000007</v>
      </c>
      <c r="BN1342" s="22">
        <v>-8.8000000000000007</v>
      </c>
      <c r="BO1342" s="22">
        <v>-8.8000000000000007</v>
      </c>
      <c r="BP1342" s="22">
        <v>-8.8000000000000007</v>
      </c>
    </row>
    <row r="1343" spans="1:68" x14ac:dyDescent="0.35">
      <c r="A1343" s="96">
        <v>22</v>
      </c>
      <c r="B1343" s="96">
        <v>2</v>
      </c>
      <c r="C1343" s="96" t="s">
        <v>529</v>
      </c>
      <c r="E1343" s="79" t="s">
        <v>67</v>
      </c>
      <c r="F1343" s="88">
        <v>0.22</v>
      </c>
      <c r="H1343" s="22">
        <v>0</v>
      </c>
      <c r="I1343" s="22">
        <v>-26.4</v>
      </c>
      <c r="J1343" s="22">
        <v>-26.4</v>
      </c>
      <c r="K1343" s="22">
        <v>-26.4</v>
      </c>
      <c r="L1343" s="22">
        <v>-26.4</v>
      </c>
      <c r="M1343" s="22">
        <v>-26.4</v>
      </c>
      <c r="N1343" s="22">
        <v>-26.4</v>
      </c>
      <c r="O1343" s="22">
        <v>-26.4</v>
      </c>
      <c r="P1343" s="22">
        <v>-26.4</v>
      </c>
      <c r="V1343" s="121">
        <v>0</v>
      </c>
      <c r="AM1343">
        <v>22</v>
      </c>
      <c r="AN1343" t="s">
        <v>67</v>
      </c>
      <c r="AQ1343" s="22">
        <v>0</v>
      </c>
      <c r="AR1343" s="22">
        <v>0</v>
      </c>
      <c r="AS1343" s="22">
        <v>0</v>
      </c>
      <c r="AT1343" s="22">
        <v>0</v>
      </c>
      <c r="AU1343" s="22">
        <v>0</v>
      </c>
      <c r="AV1343" s="22">
        <v>0</v>
      </c>
      <c r="AW1343" s="22">
        <v>0</v>
      </c>
      <c r="AX1343" s="22">
        <v>0</v>
      </c>
      <c r="AY1343" s="22">
        <v>0</v>
      </c>
      <c r="BE1343" t="s">
        <v>67</v>
      </c>
      <c r="BH1343" s="22">
        <v>0</v>
      </c>
      <c r="BI1343" s="22">
        <v>0</v>
      </c>
      <c r="BJ1343" s="22">
        <v>0</v>
      </c>
      <c r="BK1343" s="22">
        <v>0</v>
      </c>
      <c r="BL1343" s="22">
        <v>0</v>
      </c>
      <c r="BM1343" s="22">
        <v>0</v>
      </c>
      <c r="BN1343" s="22">
        <v>0</v>
      </c>
      <c r="BO1343" s="22">
        <v>0</v>
      </c>
      <c r="BP1343" s="22">
        <v>0</v>
      </c>
    </row>
    <row r="1344" spans="1:68" x14ac:dyDescent="0.35">
      <c r="A1344" s="96">
        <v>23</v>
      </c>
      <c r="B1344" s="96">
        <v>2</v>
      </c>
      <c r="C1344" s="96" t="s">
        <v>234</v>
      </c>
      <c r="E1344" s="79" t="s">
        <v>67</v>
      </c>
      <c r="F1344" s="88">
        <v>0.22</v>
      </c>
      <c r="H1344" s="22">
        <v>0</v>
      </c>
      <c r="I1344" s="22">
        <v>-17.600000000000001</v>
      </c>
      <c r="J1344" s="22">
        <v>-17.600000000000001</v>
      </c>
      <c r="K1344" s="22">
        <v>-17.600000000000001</v>
      </c>
      <c r="L1344" s="22">
        <v>-17.600000000000001</v>
      </c>
      <c r="M1344" s="22">
        <v>-17.600000000000001</v>
      </c>
      <c r="N1344" s="22">
        <v>-17.600000000000001</v>
      </c>
      <c r="O1344" s="22">
        <v>-17.600000000000001</v>
      </c>
      <c r="P1344" s="22">
        <v>-17.600000000000001</v>
      </c>
      <c r="V1344" s="121">
        <v>0</v>
      </c>
      <c r="AM1344">
        <v>23</v>
      </c>
      <c r="AN1344" t="s">
        <v>67</v>
      </c>
      <c r="AQ1344" s="22">
        <v>0</v>
      </c>
      <c r="AR1344" s="22">
        <v>-17.600000000000001</v>
      </c>
      <c r="AS1344" s="22">
        <v>-17.600000000000001</v>
      </c>
      <c r="AT1344" s="22">
        <v>-17.600000000000001</v>
      </c>
      <c r="AU1344" s="22">
        <v>-17.600000000000001</v>
      </c>
      <c r="AV1344" s="22">
        <v>-17.600000000000001</v>
      </c>
      <c r="AW1344" s="22">
        <v>-17.600000000000001</v>
      </c>
      <c r="AX1344" s="22">
        <v>-17.600000000000001</v>
      </c>
      <c r="AY1344" s="22">
        <v>-17.600000000000001</v>
      </c>
      <c r="BE1344" t="s">
        <v>67</v>
      </c>
      <c r="BH1344" s="22">
        <v>0</v>
      </c>
      <c r="BI1344" s="22">
        <v>-17.600000000000001</v>
      </c>
      <c r="BJ1344" s="22">
        <v>-17.600000000000001</v>
      </c>
      <c r="BK1344" s="22">
        <v>-17.600000000000001</v>
      </c>
      <c r="BL1344" s="22">
        <v>-17.600000000000001</v>
      </c>
      <c r="BM1344" s="22">
        <v>-17.600000000000001</v>
      </c>
      <c r="BN1344" s="22">
        <v>-17.600000000000001</v>
      </c>
      <c r="BO1344" s="22">
        <v>-17.600000000000001</v>
      </c>
      <c r="BP1344" s="22">
        <v>-17.600000000000001</v>
      </c>
    </row>
    <row r="1345" spans="1:68" x14ac:dyDescent="0.35">
      <c r="A1345" s="96">
        <v>24</v>
      </c>
      <c r="B1345" s="96">
        <v>2</v>
      </c>
      <c r="C1345" s="96" t="s">
        <v>234</v>
      </c>
      <c r="E1345" s="79" t="s">
        <v>67</v>
      </c>
      <c r="F1345" s="88">
        <v>0.22</v>
      </c>
      <c r="H1345" s="22">
        <v>0</v>
      </c>
      <c r="I1345" s="22">
        <v>-17.600000000000001</v>
      </c>
      <c r="J1345" s="22">
        <v>-17.600000000000001</v>
      </c>
      <c r="K1345" s="22">
        <v>-17.600000000000001</v>
      </c>
      <c r="L1345" s="22">
        <v>-17.600000000000001</v>
      </c>
      <c r="M1345" s="22">
        <v>-17.600000000000001</v>
      </c>
      <c r="N1345" s="22">
        <v>-17.600000000000001</v>
      </c>
      <c r="O1345" s="22">
        <v>-17.600000000000001</v>
      </c>
      <c r="P1345" s="22">
        <v>-17.600000000000001</v>
      </c>
      <c r="V1345" s="121">
        <v>0</v>
      </c>
      <c r="AM1345">
        <v>24</v>
      </c>
      <c r="AN1345" t="s">
        <v>67</v>
      </c>
      <c r="AQ1345" s="22">
        <v>0</v>
      </c>
      <c r="AR1345" s="22">
        <v>-17.600000000000001</v>
      </c>
      <c r="AS1345" s="22">
        <v>-17.600000000000001</v>
      </c>
      <c r="AT1345" s="22">
        <v>-17.600000000000001</v>
      </c>
      <c r="AU1345" s="22">
        <v>-17.600000000000001</v>
      </c>
      <c r="AV1345" s="22">
        <v>-17.600000000000001</v>
      </c>
      <c r="AW1345" s="22">
        <v>-17.600000000000001</v>
      </c>
      <c r="AX1345" s="22">
        <v>-17.600000000000001</v>
      </c>
      <c r="AY1345" s="22">
        <v>-17.600000000000001</v>
      </c>
      <c r="BE1345" t="s">
        <v>67</v>
      </c>
      <c r="BH1345" s="22">
        <v>0</v>
      </c>
      <c r="BI1345" s="22">
        <v>-17.600000000000001</v>
      </c>
      <c r="BJ1345" s="22">
        <v>-17.600000000000001</v>
      </c>
      <c r="BK1345" s="22">
        <v>-17.600000000000001</v>
      </c>
      <c r="BL1345" s="22">
        <v>-17.600000000000001</v>
      </c>
      <c r="BM1345" s="22">
        <v>-17.600000000000001</v>
      </c>
      <c r="BN1345" s="22">
        <v>-17.600000000000001</v>
      </c>
      <c r="BO1345" s="22">
        <v>-17.600000000000001</v>
      </c>
      <c r="BP1345" s="22">
        <v>-17.600000000000001</v>
      </c>
    </row>
    <row r="1346" spans="1:68" x14ac:dyDescent="0.35">
      <c r="A1346" s="96">
        <v>25</v>
      </c>
      <c r="B1346" s="96">
        <v>2</v>
      </c>
      <c r="C1346" s="96" t="s">
        <v>235</v>
      </c>
      <c r="E1346" s="79" t="s">
        <v>67</v>
      </c>
      <c r="F1346" s="88">
        <v>0.22</v>
      </c>
      <c r="H1346" s="22">
        <v>0</v>
      </c>
      <c r="I1346" s="22">
        <v>-8.8000000000000007</v>
      </c>
      <c r="J1346" s="22">
        <v>-8.8000000000000007</v>
      </c>
      <c r="K1346" s="22">
        <v>-8.8000000000000007</v>
      </c>
      <c r="L1346" s="22">
        <v>-8.8000000000000007</v>
      </c>
      <c r="M1346" s="22">
        <v>-8.8000000000000007</v>
      </c>
      <c r="N1346" s="22">
        <v>-8.8000000000000007</v>
      </c>
      <c r="O1346" s="22">
        <v>-8.8000000000000007</v>
      </c>
      <c r="P1346" s="22">
        <v>-8.8000000000000007</v>
      </c>
      <c r="V1346" s="121">
        <v>0</v>
      </c>
      <c r="AM1346">
        <v>25</v>
      </c>
      <c r="AN1346" t="s">
        <v>67</v>
      </c>
      <c r="AQ1346" s="22">
        <v>0</v>
      </c>
      <c r="AR1346" s="22">
        <v>-8.8000000000000007</v>
      </c>
      <c r="AS1346" s="22">
        <v>-8.8000000000000007</v>
      </c>
      <c r="AT1346" s="22">
        <v>-8.8000000000000007</v>
      </c>
      <c r="AU1346" s="22">
        <v>-8.8000000000000007</v>
      </c>
      <c r="AV1346" s="22">
        <v>-8.8000000000000007</v>
      </c>
      <c r="AW1346" s="22">
        <v>-8.8000000000000007</v>
      </c>
      <c r="AX1346" s="22">
        <v>-8.8000000000000007</v>
      </c>
      <c r="AY1346" s="22">
        <v>-8.8000000000000007</v>
      </c>
      <c r="BE1346" t="s">
        <v>67</v>
      </c>
      <c r="BH1346" s="22">
        <v>0</v>
      </c>
      <c r="BI1346" s="22">
        <v>-8.8000000000000007</v>
      </c>
      <c r="BJ1346" s="22">
        <v>-8.8000000000000007</v>
      </c>
      <c r="BK1346" s="22">
        <v>-8.8000000000000007</v>
      </c>
      <c r="BL1346" s="22">
        <v>-8.8000000000000007</v>
      </c>
      <c r="BM1346" s="22">
        <v>-8.8000000000000007</v>
      </c>
      <c r="BN1346" s="22">
        <v>-8.8000000000000007</v>
      </c>
      <c r="BO1346" s="22">
        <v>-8.8000000000000007</v>
      </c>
      <c r="BP1346" s="22">
        <v>-8.8000000000000007</v>
      </c>
    </row>
    <row r="1347" spans="1:68" x14ac:dyDescent="0.35">
      <c r="A1347" s="96">
        <v>26</v>
      </c>
      <c r="B1347" s="96">
        <v>2</v>
      </c>
      <c r="C1347" s="96" t="s">
        <v>235</v>
      </c>
      <c r="E1347" s="79" t="s">
        <v>67</v>
      </c>
      <c r="F1347" s="88">
        <v>0.22</v>
      </c>
      <c r="H1347" s="22">
        <v>0</v>
      </c>
      <c r="I1347" s="22">
        <v>-8.8000000000000007</v>
      </c>
      <c r="J1347" s="22">
        <v>-8.8000000000000007</v>
      </c>
      <c r="K1347" s="22">
        <v>-8.8000000000000007</v>
      </c>
      <c r="L1347" s="22">
        <v>-8.8000000000000007</v>
      </c>
      <c r="M1347" s="22">
        <v>-8.8000000000000007</v>
      </c>
      <c r="N1347" s="22">
        <v>-8.8000000000000007</v>
      </c>
      <c r="O1347" s="22">
        <v>-8.8000000000000007</v>
      </c>
      <c r="P1347" s="22">
        <v>-8.8000000000000007</v>
      </c>
      <c r="V1347" s="121">
        <v>0</v>
      </c>
      <c r="AM1347">
        <v>26</v>
      </c>
      <c r="AN1347" t="s">
        <v>67</v>
      </c>
      <c r="AQ1347" s="22">
        <v>0</v>
      </c>
      <c r="AR1347" s="22">
        <v>-8.8000000000000007</v>
      </c>
      <c r="AS1347" s="22">
        <v>-8.8000000000000007</v>
      </c>
      <c r="AT1347" s="22">
        <v>-8.8000000000000007</v>
      </c>
      <c r="AU1347" s="22">
        <v>-8.8000000000000007</v>
      </c>
      <c r="AV1347" s="22">
        <v>-8.8000000000000007</v>
      </c>
      <c r="AW1347" s="22">
        <v>-8.8000000000000007</v>
      </c>
      <c r="AX1347" s="22">
        <v>-8.8000000000000007</v>
      </c>
      <c r="AY1347" s="22">
        <v>-8.8000000000000007</v>
      </c>
      <c r="BE1347" t="s">
        <v>67</v>
      </c>
      <c r="BH1347" s="22">
        <v>0</v>
      </c>
      <c r="BI1347" s="22">
        <v>-8.8000000000000007</v>
      </c>
      <c r="BJ1347" s="22">
        <v>-8.8000000000000007</v>
      </c>
      <c r="BK1347" s="22">
        <v>-8.8000000000000007</v>
      </c>
      <c r="BL1347" s="22">
        <v>-8.8000000000000007</v>
      </c>
      <c r="BM1347" s="22">
        <v>-8.8000000000000007</v>
      </c>
      <c r="BN1347" s="22">
        <v>-8.8000000000000007</v>
      </c>
      <c r="BO1347" s="22">
        <v>-8.8000000000000007</v>
      </c>
      <c r="BP1347" s="22">
        <v>-8.8000000000000007</v>
      </c>
    </row>
    <row r="1348" spans="1:68" x14ac:dyDescent="0.35">
      <c r="A1348" s="96">
        <v>27</v>
      </c>
      <c r="B1348" s="96">
        <v>2</v>
      </c>
      <c r="C1348" s="96" t="s">
        <v>251</v>
      </c>
      <c r="E1348" s="79" t="s">
        <v>67</v>
      </c>
      <c r="F1348" s="88">
        <v>0.22</v>
      </c>
      <c r="H1348" s="22">
        <v>0</v>
      </c>
      <c r="I1348" s="22">
        <v>0</v>
      </c>
      <c r="J1348" s="22">
        <v>0</v>
      </c>
      <c r="K1348" s="22">
        <v>0</v>
      </c>
      <c r="L1348" s="22">
        <v>0</v>
      </c>
      <c r="M1348" s="22">
        <v>0</v>
      </c>
      <c r="N1348" s="22">
        <v>0</v>
      </c>
      <c r="O1348" s="22">
        <v>0</v>
      </c>
      <c r="P1348" s="22">
        <v>0</v>
      </c>
      <c r="V1348" s="121">
        <v>0</v>
      </c>
      <c r="AM1348">
        <v>27</v>
      </c>
      <c r="AN1348" t="s">
        <v>67</v>
      </c>
      <c r="AQ1348" s="22">
        <v>0</v>
      </c>
      <c r="AR1348" s="22">
        <v>0</v>
      </c>
      <c r="AS1348" s="22">
        <v>0</v>
      </c>
      <c r="AT1348" s="22">
        <v>0</v>
      </c>
      <c r="AU1348" s="22">
        <v>0</v>
      </c>
      <c r="AV1348" s="22">
        <v>0</v>
      </c>
      <c r="AW1348" s="22">
        <v>0</v>
      </c>
      <c r="AX1348" s="22">
        <v>0</v>
      </c>
      <c r="AY1348" s="22">
        <v>0</v>
      </c>
      <c r="BE1348" t="s">
        <v>67</v>
      </c>
      <c r="BH1348" s="22">
        <v>0</v>
      </c>
      <c r="BI1348" s="22">
        <v>0</v>
      </c>
      <c r="BJ1348" s="22">
        <v>0</v>
      </c>
      <c r="BK1348" s="22">
        <v>0</v>
      </c>
      <c r="BL1348" s="22">
        <v>0</v>
      </c>
      <c r="BM1348" s="22">
        <v>0</v>
      </c>
      <c r="BN1348" s="22">
        <v>0</v>
      </c>
      <c r="BO1348" s="22">
        <v>0</v>
      </c>
      <c r="BP1348" s="22">
        <v>0</v>
      </c>
    </row>
    <row r="1349" spans="1:68" x14ac:dyDescent="0.35">
      <c r="A1349" s="96">
        <v>28</v>
      </c>
      <c r="B1349" s="96">
        <v>2</v>
      </c>
      <c r="C1349" s="96" t="s">
        <v>234</v>
      </c>
      <c r="E1349" s="79" t="s">
        <v>67</v>
      </c>
      <c r="F1349" s="88">
        <v>0.22</v>
      </c>
      <c r="H1349" s="22">
        <v>0</v>
      </c>
      <c r="I1349" s="22">
        <v>-8.8000000000000007</v>
      </c>
      <c r="J1349" s="22">
        <v>-8.8000000000000007</v>
      </c>
      <c r="K1349" s="22">
        <v>-8.8000000000000007</v>
      </c>
      <c r="L1349" s="22">
        <v>-8.8000000000000007</v>
      </c>
      <c r="M1349" s="22">
        <v>-8.8000000000000007</v>
      </c>
      <c r="N1349" s="22">
        <v>-8.8000000000000007</v>
      </c>
      <c r="O1349" s="22">
        <v>-8.8000000000000007</v>
      </c>
      <c r="P1349" s="22">
        <v>-8.8000000000000007</v>
      </c>
      <c r="V1349" s="121">
        <v>0</v>
      </c>
      <c r="AM1349">
        <v>28</v>
      </c>
      <c r="AN1349" t="s">
        <v>67</v>
      </c>
      <c r="AQ1349" s="22">
        <v>0</v>
      </c>
      <c r="AR1349" s="22">
        <v>-8.8000000000000007</v>
      </c>
      <c r="AS1349" s="22">
        <v>-8.8000000000000007</v>
      </c>
      <c r="AT1349" s="22">
        <v>-8.8000000000000007</v>
      </c>
      <c r="AU1349" s="22">
        <v>-8.8000000000000007</v>
      </c>
      <c r="AV1349" s="22">
        <v>-8.8000000000000007</v>
      </c>
      <c r="AW1349" s="22">
        <v>-8.8000000000000007</v>
      </c>
      <c r="AX1349" s="22">
        <v>-8.8000000000000007</v>
      </c>
      <c r="AY1349" s="22">
        <v>-8.8000000000000007</v>
      </c>
      <c r="BE1349" t="s">
        <v>67</v>
      </c>
      <c r="BH1349" s="22">
        <v>0</v>
      </c>
      <c r="BI1349" s="22">
        <v>-8.8000000000000007</v>
      </c>
      <c r="BJ1349" s="22">
        <v>-8.8000000000000007</v>
      </c>
      <c r="BK1349" s="22">
        <v>-8.8000000000000007</v>
      </c>
      <c r="BL1349" s="22">
        <v>-8.8000000000000007</v>
      </c>
      <c r="BM1349" s="22">
        <v>-8.8000000000000007</v>
      </c>
      <c r="BN1349" s="22">
        <v>-8.8000000000000007</v>
      </c>
      <c r="BO1349" s="22">
        <v>-8.8000000000000007</v>
      </c>
      <c r="BP1349" s="22">
        <v>-8.8000000000000007</v>
      </c>
    </row>
    <row r="1350" spans="1:68" x14ac:dyDescent="0.35">
      <c r="A1350" s="96">
        <v>29</v>
      </c>
      <c r="B1350" s="96">
        <v>2</v>
      </c>
      <c r="C1350" s="96" t="s">
        <v>251</v>
      </c>
      <c r="E1350" s="79" t="s">
        <v>67</v>
      </c>
      <c r="F1350" s="88">
        <v>0.22</v>
      </c>
      <c r="H1350" s="22">
        <v>0</v>
      </c>
      <c r="I1350" s="22">
        <v>0</v>
      </c>
      <c r="J1350" s="22">
        <v>0</v>
      </c>
      <c r="K1350" s="22">
        <v>0</v>
      </c>
      <c r="L1350" s="22">
        <v>0</v>
      </c>
      <c r="M1350" s="22">
        <v>0</v>
      </c>
      <c r="N1350" s="22">
        <v>0</v>
      </c>
      <c r="O1350" s="22">
        <v>0</v>
      </c>
      <c r="P1350" s="22">
        <v>0</v>
      </c>
      <c r="V1350" s="121">
        <v>0</v>
      </c>
      <c r="AM1350">
        <v>29</v>
      </c>
      <c r="AN1350" t="s">
        <v>67</v>
      </c>
      <c r="AQ1350" s="22">
        <v>0</v>
      </c>
      <c r="AR1350" s="22">
        <v>0</v>
      </c>
      <c r="AS1350" s="22">
        <v>0</v>
      </c>
      <c r="AT1350" s="22">
        <v>0</v>
      </c>
      <c r="AU1350" s="22">
        <v>0</v>
      </c>
      <c r="AV1350" s="22">
        <v>0</v>
      </c>
      <c r="AW1350" s="22">
        <v>0</v>
      </c>
      <c r="AX1350" s="22">
        <v>0</v>
      </c>
      <c r="AY1350" s="22">
        <v>0</v>
      </c>
      <c r="BE1350" t="s">
        <v>67</v>
      </c>
      <c r="BH1350" s="22">
        <v>0</v>
      </c>
      <c r="BI1350" s="22">
        <v>0</v>
      </c>
      <c r="BJ1350" s="22">
        <v>0</v>
      </c>
      <c r="BK1350" s="22">
        <v>0</v>
      </c>
      <c r="BL1350" s="22">
        <v>0</v>
      </c>
      <c r="BM1350" s="22">
        <v>0</v>
      </c>
      <c r="BN1350" s="22">
        <v>0</v>
      </c>
      <c r="BO1350" s="22">
        <v>0</v>
      </c>
      <c r="BP1350" s="22">
        <v>0</v>
      </c>
    </row>
    <row r="1351" spans="1:68" x14ac:dyDescent="0.35">
      <c r="A1351" s="96">
        <v>30</v>
      </c>
      <c r="B1351" s="96">
        <v>2</v>
      </c>
      <c r="C1351" s="96" t="s">
        <v>234</v>
      </c>
      <c r="E1351" s="79" t="s">
        <v>67</v>
      </c>
      <c r="F1351" s="88">
        <v>0.22</v>
      </c>
      <c r="H1351" s="22">
        <v>0</v>
      </c>
      <c r="I1351" s="22">
        <v>-8.8000000000000007</v>
      </c>
      <c r="J1351" s="22">
        <v>-8.8000000000000007</v>
      </c>
      <c r="K1351" s="22">
        <v>-8.8000000000000007</v>
      </c>
      <c r="L1351" s="22">
        <v>-8.8000000000000007</v>
      </c>
      <c r="M1351" s="22">
        <v>-8.8000000000000007</v>
      </c>
      <c r="N1351" s="22">
        <v>-8.8000000000000007</v>
      </c>
      <c r="O1351" s="22">
        <v>-8.8000000000000007</v>
      </c>
      <c r="P1351" s="22">
        <v>-8.8000000000000007</v>
      </c>
      <c r="V1351" s="121">
        <v>0</v>
      </c>
      <c r="AM1351">
        <v>30</v>
      </c>
      <c r="AN1351" t="s">
        <v>67</v>
      </c>
      <c r="AQ1351" s="22">
        <v>0</v>
      </c>
      <c r="AR1351" s="22">
        <v>-8.8000000000000007</v>
      </c>
      <c r="AS1351" s="22">
        <v>-8.8000000000000007</v>
      </c>
      <c r="AT1351" s="22">
        <v>-8.8000000000000007</v>
      </c>
      <c r="AU1351" s="22">
        <v>-8.8000000000000007</v>
      </c>
      <c r="AV1351" s="22">
        <v>-8.8000000000000007</v>
      </c>
      <c r="AW1351" s="22">
        <v>-8.8000000000000007</v>
      </c>
      <c r="AX1351" s="22">
        <v>-8.8000000000000007</v>
      </c>
      <c r="AY1351" s="22">
        <v>-8.8000000000000007</v>
      </c>
      <c r="BE1351" t="s">
        <v>67</v>
      </c>
      <c r="BH1351" s="22">
        <v>0</v>
      </c>
      <c r="BI1351" s="22">
        <v>-8.8000000000000007</v>
      </c>
      <c r="BJ1351" s="22">
        <v>-8.8000000000000007</v>
      </c>
      <c r="BK1351" s="22">
        <v>-8.8000000000000007</v>
      </c>
      <c r="BL1351" s="22">
        <v>-8.8000000000000007</v>
      </c>
      <c r="BM1351" s="22">
        <v>-8.8000000000000007</v>
      </c>
      <c r="BN1351" s="22">
        <v>-8.8000000000000007</v>
      </c>
      <c r="BO1351" s="22">
        <v>-8.8000000000000007</v>
      </c>
      <c r="BP1351" s="22">
        <v>-8.8000000000000007</v>
      </c>
    </row>
    <row r="1352" spans="1:68" x14ac:dyDescent="0.35">
      <c r="A1352" s="96">
        <v>31</v>
      </c>
      <c r="B1352" s="96">
        <v>3</v>
      </c>
      <c r="C1352" s="96" t="s">
        <v>585</v>
      </c>
      <c r="E1352" s="79" t="s">
        <v>67</v>
      </c>
      <c r="F1352" s="88">
        <v>0.22</v>
      </c>
      <c r="H1352" s="22">
        <v>0</v>
      </c>
      <c r="I1352" s="22">
        <v>0</v>
      </c>
      <c r="J1352" s="22">
        <v>-16.5</v>
      </c>
      <c r="K1352" s="22">
        <v>-16.994999999999987</v>
      </c>
      <c r="L1352" s="22">
        <v>-17.504849999999998</v>
      </c>
      <c r="M1352" s="22">
        <v>-18.029995500000027</v>
      </c>
      <c r="N1352" s="22">
        <v>-18.570895364999995</v>
      </c>
      <c r="O1352" s="22">
        <v>-19.128022225949994</v>
      </c>
      <c r="P1352" s="22">
        <v>-19.128022225949994</v>
      </c>
      <c r="V1352" s="121">
        <v>0</v>
      </c>
      <c r="AM1352">
        <v>31</v>
      </c>
      <c r="AN1352" t="s">
        <v>67</v>
      </c>
      <c r="AQ1352" s="22">
        <v>0</v>
      </c>
      <c r="AR1352" s="22">
        <v>0</v>
      </c>
      <c r="AS1352" s="22">
        <v>-16.5</v>
      </c>
      <c r="AT1352" s="22">
        <v>-16.994999999999987</v>
      </c>
      <c r="AU1352" s="22">
        <v>-17.504849999999998</v>
      </c>
      <c r="AV1352" s="22">
        <v>-18.029995500000027</v>
      </c>
      <c r="AW1352" s="22">
        <v>-18.570895364999995</v>
      </c>
      <c r="AX1352" s="22">
        <v>-19.128022225949994</v>
      </c>
      <c r="AY1352" s="22">
        <v>-19.128022225949994</v>
      </c>
      <c r="BE1352" t="s">
        <v>67</v>
      </c>
      <c r="BH1352" s="22">
        <v>0</v>
      </c>
      <c r="BI1352" s="22">
        <v>0</v>
      </c>
      <c r="BJ1352" s="22">
        <v>-16.5</v>
      </c>
      <c r="BK1352" s="22">
        <v>-16.994999999999987</v>
      </c>
      <c r="BL1352" s="22">
        <v>-17.504849999999998</v>
      </c>
      <c r="BM1352" s="22">
        <v>-18.029995500000027</v>
      </c>
      <c r="BN1352" s="22">
        <v>-18.570895364999995</v>
      </c>
      <c r="BO1352" s="22">
        <v>-19.128022225949994</v>
      </c>
      <c r="BP1352" s="22">
        <v>-19.128022225949994</v>
      </c>
    </row>
    <row r="1353" spans="1:68" x14ac:dyDescent="0.35">
      <c r="A1353" s="96">
        <v>32</v>
      </c>
      <c r="B1353" s="96">
        <v>3</v>
      </c>
      <c r="C1353" s="96" t="s">
        <v>585</v>
      </c>
      <c r="E1353" s="79" t="s">
        <v>67</v>
      </c>
      <c r="F1353" s="88">
        <v>0.22</v>
      </c>
      <c r="H1353" s="22">
        <v>0</v>
      </c>
      <c r="I1353" s="22">
        <v>0</v>
      </c>
      <c r="J1353" s="22">
        <v>-16.5</v>
      </c>
      <c r="K1353" s="22">
        <v>-16.994999999999987</v>
      </c>
      <c r="L1353" s="22">
        <v>-17.504849999999998</v>
      </c>
      <c r="M1353" s="22">
        <v>-18.029995500000027</v>
      </c>
      <c r="N1353" s="22">
        <v>-18.570895364999995</v>
      </c>
      <c r="O1353" s="22">
        <v>-19.128022225949994</v>
      </c>
      <c r="P1353" s="22">
        <v>-19.128022225949994</v>
      </c>
      <c r="V1353" s="121">
        <v>0</v>
      </c>
      <c r="AM1353">
        <v>32</v>
      </c>
      <c r="AN1353" t="s">
        <v>67</v>
      </c>
      <c r="AQ1353" s="22">
        <v>0</v>
      </c>
      <c r="AR1353" s="22">
        <v>0</v>
      </c>
      <c r="AS1353" s="22">
        <v>-16.5</v>
      </c>
      <c r="AT1353" s="22">
        <v>-16.994999999999987</v>
      </c>
      <c r="AU1353" s="22">
        <v>-17.504849999999998</v>
      </c>
      <c r="AV1353" s="22">
        <v>-18.029995500000027</v>
      </c>
      <c r="AW1353" s="22">
        <v>-18.570895364999995</v>
      </c>
      <c r="AX1353" s="22">
        <v>-19.128022225949994</v>
      </c>
      <c r="AY1353" s="22">
        <v>-19.128022225949994</v>
      </c>
      <c r="BE1353" t="s">
        <v>67</v>
      </c>
      <c r="BH1353" s="22">
        <v>0</v>
      </c>
      <c r="BI1353" s="22">
        <v>0</v>
      </c>
      <c r="BJ1353" s="22">
        <v>-16.5</v>
      </c>
      <c r="BK1353" s="22">
        <v>-16.994999999999987</v>
      </c>
      <c r="BL1353" s="22">
        <v>-17.504849999999998</v>
      </c>
      <c r="BM1353" s="22">
        <v>-18.029995500000027</v>
      </c>
      <c r="BN1353" s="22">
        <v>-18.570895364999995</v>
      </c>
      <c r="BO1353" s="22">
        <v>-19.128022225949994</v>
      </c>
      <c r="BP1353" s="22">
        <v>-19.128022225949994</v>
      </c>
    </row>
    <row r="1354" spans="1:68" x14ac:dyDescent="0.35">
      <c r="A1354" s="96">
        <v>33</v>
      </c>
      <c r="B1354" s="96">
        <v>3</v>
      </c>
      <c r="C1354" s="96" t="s">
        <v>584</v>
      </c>
      <c r="E1354" s="79" t="s">
        <v>67</v>
      </c>
      <c r="F1354" s="88">
        <v>0.22</v>
      </c>
      <c r="H1354" s="22">
        <v>0</v>
      </c>
      <c r="I1354" s="22">
        <v>0</v>
      </c>
      <c r="J1354" s="22">
        <v>-246.4</v>
      </c>
      <c r="K1354" s="22">
        <v>-265.76</v>
      </c>
      <c r="L1354" s="22">
        <v>-287.05599999999998</v>
      </c>
      <c r="M1354" s="22">
        <v>-310.48160000000007</v>
      </c>
      <c r="N1354" s="22">
        <v>-336.24975999999992</v>
      </c>
      <c r="O1354" s="22">
        <v>-364.59473599999973</v>
      </c>
      <c r="P1354" s="22">
        <v>-364.59473599999973</v>
      </c>
      <c r="V1354" s="121">
        <v>0</v>
      </c>
      <c r="AM1354">
        <v>33</v>
      </c>
      <c r="AN1354" t="s">
        <v>67</v>
      </c>
      <c r="AQ1354" s="22">
        <v>0</v>
      </c>
      <c r="AR1354" s="22">
        <v>0</v>
      </c>
      <c r="AS1354" s="22">
        <v>-193.6</v>
      </c>
      <c r="AT1354" s="22">
        <v>-212.96</v>
      </c>
      <c r="AU1354" s="22">
        <v>-234.256</v>
      </c>
      <c r="AV1354" s="22">
        <v>-257.68160000000006</v>
      </c>
      <c r="AW1354" s="22">
        <v>-283.44975999999991</v>
      </c>
      <c r="AX1354" s="22">
        <v>-311.79473599999972</v>
      </c>
      <c r="AY1354" s="22">
        <v>-311.79473599999972</v>
      </c>
      <c r="BE1354" t="s">
        <v>67</v>
      </c>
      <c r="BH1354" s="22">
        <v>0</v>
      </c>
      <c r="BI1354" s="22">
        <v>0</v>
      </c>
      <c r="BJ1354" s="22">
        <v>-193.6</v>
      </c>
      <c r="BK1354" s="22">
        <v>-212.96</v>
      </c>
      <c r="BL1354" s="22">
        <v>-234.256</v>
      </c>
      <c r="BM1354" s="22">
        <v>-257.68160000000006</v>
      </c>
      <c r="BN1354" s="22">
        <v>-283.44975999999991</v>
      </c>
      <c r="BO1354" s="22">
        <v>-311.79473599999972</v>
      </c>
      <c r="BP1354" s="22">
        <v>-311.79473599999972</v>
      </c>
    </row>
    <row r="1355" spans="1:68" x14ac:dyDescent="0.35">
      <c r="A1355" s="96">
        <v>34</v>
      </c>
      <c r="B1355" s="96">
        <v>3</v>
      </c>
      <c r="C1355" s="96" t="s">
        <v>585</v>
      </c>
      <c r="E1355" s="79" t="s">
        <v>67</v>
      </c>
      <c r="F1355" s="88">
        <v>0.22</v>
      </c>
      <c r="H1355" s="22">
        <v>0</v>
      </c>
      <c r="I1355" s="22">
        <v>0</v>
      </c>
      <c r="J1355" s="22">
        <v>-16.5</v>
      </c>
      <c r="K1355" s="22">
        <v>-16.994999999999987</v>
      </c>
      <c r="L1355" s="22">
        <v>-17.504849999999998</v>
      </c>
      <c r="M1355" s="22">
        <v>-18.029995500000027</v>
      </c>
      <c r="N1355" s="22">
        <v>-18.570895364999995</v>
      </c>
      <c r="O1355" s="22">
        <v>-19.128022225949994</v>
      </c>
      <c r="P1355" s="22">
        <v>-19.128022225949994</v>
      </c>
      <c r="V1355" s="121">
        <v>0</v>
      </c>
      <c r="AM1355">
        <v>34</v>
      </c>
      <c r="AN1355" t="s">
        <v>67</v>
      </c>
      <c r="AQ1355" s="22">
        <v>0</v>
      </c>
      <c r="AR1355" s="22">
        <v>0</v>
      </c>
      <c r="AS1355" s="22">
        <v>-16.5</v>
      </c>
      <c r="AT1355" s="22">
        <v>-16.994999999999987</v>
      </c>
      <c r="AU1355" s="22">
        <v>-17.504849999999998</v>
      </c>
      <c r="AV1355" s="22">
        <v>-18.029995500000027</v>
      </c>
      <c r="AW1355" s="22">
        <v>-18.570895364999995</v>
      </c>
      <c r="AX1355" s="22">
        <v>-19.128022225949994</v>
      </c>
      <c r="AY1355" s="22">
        <v>-19.128022225949994</v>
      </c>
      <c r="BE1355" t="s">
        <v>67</v>
      </c>
      <c r="BH1355" s="22">
        <v>0</v>
      </c>
      <c r="BI1355" s="22">
        <v>0</v>
      </c>
      <c r="BJ1355" s="22">
        <v>-16.5</v>
      </c>
      <c r="BK1355" s="22">
        <v>-16.994999999999987</v>
      </c>
      <c r="BL1355" s="22">
        <v>-17.504849999999998</v>
      </c>
      <c r="BM1355" s="22">
        <v>-18.029995500000027</v>
      </c>
      <c r="BN1355" s="22">
        <v>-18.570895364999995</v>
      </c>
      <c r="BO1355" s="22">
        <v>-19.128022225949994</v>
      </c>
      <c r="BP1355" s="22">
        <v>-19.128022225949994</v>
      </c>
    </row>
    <row r="1356" spans="1:68" x14ac:dyDescent="0.35">
      <c r="A1356" s="96">
        <v>35</v>
      </c>
      <c r="B1356" s="96">
        <v>3</v>
      </c>
      <c r="C1356" s="96" t="s">
        <v>585</v>
      </c>
      <c r="E1356" s="79" t="s">
        <v>67</v>
      </c>
      <c r="F1356" s="88">
        <v>0.22</v>
      </c>
      <c r="H1356" s="22">
        <v>0</v>
      </c>
      <c r="I1356" s="22">
        <v>0</v>
      </c>
      <c r="J1356" s="22">
        <v>-9.9</v>
      </c>
      <c r="K1356" s="22">
        <v>-10.196999999999996</v>
      </c>
      <c r="L1356" s="22">
        <v>-10.502910000000004</v>
      </c>
      <c r="M1356" s="22">
        <v>-10.817997300000012</v>
      </c>
      <c r="N1356" s="22">
        <v>-11.142537218999991</v>
      </c>
      <c r="O1356" s="22">
        <v>-11.476813335570013</v>
      </c>
      <c r="P1356" s="22">
        <v>-11.476813335570013</v>
      </c>
      <c r="V1356" s="121">
        <v>0</v>
      </c>
      <c r="AM1356">
        <v>35</v>
      </c>
      <c r="AN1356" t="s">
        <v>67</v>
      </c>
      <c r="AQ1356" s="22">
        <v>0</v>
      </c>
      <c r="AR1356" s="22">
        <v>0</v>
      </c>
      <c r="AS1356" s="22">
        <v>-9.9</v>
      </c>
      <c r="AT1356" s="22">
        <v>-10.196999999999996</v>
      </c>
      <c r="AU1356" s="22">
        <v>-10.502910000000004</v>
      </c>
      <c r="AV1356" s="22">
        <v>-10.817997300000012</v>
      </c>
      <c r="AW1356" s="22">
        <v>-11.142537218999991</v>
      </c>
      <c r="AX1356" s="22">
        <v>-11.476813335570013</v>
      </c>
      <c r="AY1356" s="22">
        <v>-11.476813335570013</v>
      </c>
      <c r="BE1356" t="s">
        <v>67</v>
      </c>
      <c r="BH1356" s="22">
        <v>0</v>
      </c>
      <c r="BI1356" s="22">
        <v>0</v>
      </c>
      <c r="BJ1356" s="22">
        <v>-9.9</v>
      </c>
      <c r="BK1356" s="22">
        <v>-10.196999999999996</v>
      </c>
      <c r="BL1356" s="22">
        <v>-10.502910000000004</v>
      </c>
      <c r="BM1356" s="22">
        <v>-10.817997300000012</v>
      </c>
      <c r="BN1356" s="22">
        <v>-11.142537218999991</v>
      </c>
      <c r="BO1356" s="22">
        <v>-11.476813335570013</v>
      </c>
      <c r="BP1356" s="22">
        <v>-11.476813335570013</v>
      </c>
    </row>
    <row r="1357" spans="1:68" x14ac:dyDescent="0.35">
      <c r="A1357" s="96">
        <v>36</v>
      </c>
      <c r="B1357" s="96">
        <v>3</v>
      </c>
      <c r="C1357" s="96" t="s">
        <v>584</v>
      </c>
      <c r="E1357" s="79" t="s">
        <v>67</v>
      </c>
      <c r="F1357" s="88">
        <v>0.22</v>
      </c>
      <c r="H1357" s="22">
        <v>0</v>
      </c>
      <c r="I1357" s="22">
        <v>0</v>
      </c>
      <c r="J1357" s="22">
        <v>0</v>
      </c>
      <c r="K1357" s="22">
        <v>0</v>
      </c>
      <c r="L1357" s="22">
        <v>0</v>
      </c>
      <c r="M1357" s="22">
        <v>0</v>
      </c>
      <c r="N1357" s="22">
        <v>0</v>
      </c>
      <c r="O1357" s="22">
        <v>0</v>
      </c>
      <c r="P1357" s="22">
        <v>0</v>
      </c>
      <c r="V1357" s="121">
        <v>0</v>
      </c>
      <c r="AM1357">
        <v>36</v>
      </c>
      <c r="AN1357" t="s">
        <v>67</v>
      </c>
      <c r="AQ1357" s="22">
        <v>0</v>
      </c>
      <c r="AR1357" s="22">
        <v>0</v>
      </c>
      <c r="AS1357" s="22">
        <v>0</v>
      </c>
      <c r="AT1357" s="22">
        <v>0</v>
      </c>
      <c r="AU1357" s="22">
        <v>0</v>
      </c>
      <c r="AV1357" s="22">
        <v>0</v>
      </c>
      <c r="AW1357" s="22">
        <v>0</v>
      </c>
      <c r="AX1357" s="22">
        <v>0</v>
      </c>
      <c r="AY1357" s="22">
        <v>0</v>
      </c>
      <c r="BE1357" t="s">
        <v>67</v>
      </c>
      <c r="BH1357" s="22">
        <v>0</v>
      </c>
      <c r="BI1357" s="22">
        <v>0</v>
      </c>
      <c r="BJ1357" s="22">
        <v>0</v>
      </c>
      <c r="BK1357" s="22">
        <v>0</v>
      </c>
      <c r="BL1357" s="22">
        <v>0</v>
      </c>
      <c r="BM1357" s="22">
        <v>0</v>
      </c>
      <c r="BN1357" s="22">
        <v>0</v>
      </c>
      <c r="BO1357" s="22">
        <v>0</v>
      </c>
      <c r="BP1357" s="22">
        <v>0</v>
      </c>
    </row>
    <row r="1358" spans="1:68" x14ac:dyDescent="0.35">
      <c r="A1358" s="96">
        <v>37</v>
      </c>
      <c r="B1358" s="96">
        <v>3</v>
      </c>
      <c r="C1358" s="96" t="s">
        <v>234</v>
      </c>
      <c r="E1358" s="79" t="s">
        <v>67</v>
      </c>
      <c r="F1358" s="88">
        <v>0.22</v>
      </c>
      <c r="H1358" s="22">
        <v>0</v>
      </c>
      <c r="I1358" s="22">
        <v>0</v>
      </c>
      <c r="J1358" s="22">
        <v>-17.600000000000001</v>
      </c>
      <c r="K1358" s="22">
        <v>-17.600000000000001</v>
      </c>
      <c r="L1358" s="22">
        <v>-17.600000000000001</v>
      </c>
      <c r="M1358" s="22">
        <v>-17.600000000000001</v>
      </c>
      <c r="N1358" s="22">
        <v>-17.600000000000001</v>
      </c>
      <c r="O1358" s="22">
        <v>-17.600000000000001</v>
      </c>
      <c r="P1358" s="22">
        <v>-17.600000000000001</v>
      </c>
      <c r="V1358" s="121">
        <v>0</v>
      </c>
      <c r="AM1358">
        <v>37</v>
      </c>
      <c r="AN1358" t="s">
        <v>67</v>
      </c>
      <c r="AQ1358" s="22">
        <v>0</v>
      </c>
      <c r="AR1358" s="22">
        <v>0</v>
      </c>
      <c r="AS1358" s="22">
        <v>-17.600000000000001</v>
      </c>
      <c r="AT1358" s="22">
        <v>-17.600000000000001</v>
      </c>
      <c r="AU1358" s="22">
        <v>-17.600000000000001</v>
      </c>
      <c r="AV1358" s="22">
        <v>-17.600000000000001</v>
      </c>
      <c r="AW1358" s="22">
        <v>-17.600000000000001</v>
      </c>
      <c r="AX1358" s="22">
        <v>-17.600000000000001</v>
      </c>
      <c r="AY1358" s="22">
        <v>-17.600000000000001</v>
      </c>
      <c r="BE1358" t="s">
        <v>67</v>
      </c>
      <c r="BH1358" s="22">
        <v>0</v>
      </c>
      <c r="BI1358" s="22">
        <v>0</v>
      </c>
      <c r="BJ1358" s="22">
        <v>-17.600000000000001</v>
      </c>
      <c r="BK1358" s="22">
        <v>-17.600000000000001</v>
      </c>
      <c r="BL1358" s="22">
        <v>-17.600000000000001</v>
      </c>
      <c r="BM1358" s="22">
        <v>-17.600000000000001</v>
      </c>
      <c r="BN1358" s="22">
        <v>-17.600000000000001</v>
      </c>
      <c r="BO1358" s="22">
        <v>-17.600000000000001</v>
      </c>
      <c r="BP1358" s="22">
        <v>-17.600000000000001</v>
      </c>
    </row>
    <row r="1359" spans="1:68" x14ac:dyDescent="0.35">
      <c r="A1359" s="96">
        <v>38</v>
      </c>
      <c r="B1359" s="96">
        <v>3</v>
      </c>
      <c r="C1359" s="96" t="s">
        <v>529</v>
      </c>
      <c r="E1359" s="79" t="s">
        <v>67</v>
      </c>
      <c r="F1359" s="88">
        <v>0.22</v>
      </c>
      <c r="H1359" s="22">
        <v>0</v>
      </c>
      <c r="I1359" s="22">
        <v>0</v>
      </c>
      <c r="J1359" s="22">
        <v>0</v>
      </c>
      <c r="K1359" s="22">
        <v>-8.8000000000000007</v>
      </c>
      <c r="L1359" s="22">
        <v>-8.8000000000000007</v>
      </c>
      <c r="M1359" s="22">
        <v>-8.8000000000000007</v>
      </c>
      <c r="N1359" s="22">
        <v>-8.8000000000000007</v>
      </c>
      <c r="O1359" s="22">
        <v>-8.8000000000000007</v>
      </c>
      <c r="P1359" s="22">
        <v>-8.8000000000000007</v>
      </c>
      <c r="V1359" s="121">
        <v>0</v>
      </c>
      <c r="AM1359">
        <v>38</v>
      </c>
      <c r="AN1359" t="s">
        <v>67</v>
      </c>
      <c r="AQ1359" s="22">
        <v>0</v>
      </c>
      <c r="AR1359" s="22">
        <v>0</v>
      </c>
      <c r="AS1359" s="22">
        <v>0</v>
      </c>
      <c r="AT1359" s="22">
        <v>0</v>
      </c>
      <c r="AU1359" s="22">
        <v>0</v>
      </c>
      <c r="AV1359" s="22">
        <v>0</v>
      </c>
      <c r="AW1359" s="22">
        <v>0</v>
      </c>
      <c r="AX1359" s="22">
        <v>0</v>
      </c>
      <c r="AY1359" s="22">
        <v>0</v>
      </c>
      <c r="BE1359" t="s">
        <v>67</v>
      </c>
      <c r="BH1359" s="22">
        <v>0</v>
      </c>
      <c r="BI1359" s="22">
        <v>0</v>
      </c>
      <c r="BJ1359" s="22">
        <v>0</v>
      </c>
      <c r="BK1359" s="22">
        <v>0</v>
      </c>
      <c r="BL1359" s="22">
        <v>0</v>
      </c>
      <c r="BM1359" s="22">
        <v>0</v>
      </c>
      <c r="BN1359" s="22">
        <v>0</v>
      </c>
      <c r="BO1359" s="22">
        <v>0</v>
      </c>
      <c r="BP1359" s="22">
        <v>0</v>
      </c>
    </row>
    <row r="1360" spans="1:68" x14ac:dyDescent="0.35">
      <c r="A1360" s="96">
        <v>39</v>
      </c>
      <c r="B1360" s="96">
        <v>3</v>
      </c>
      <c r="C1360" s="96" t="s">
        <v>234</v>
      </c>
      <c r="E1360" s="79" t="s">
        <v>67</v>
      </c>
      <c r="F1360" s="88">
        <v>0.22</v>
      </c>
      <c r="H1360" s="22">
        <v>0</v>
      </c>
      <c r="I1360" s="22">
        <v>0</v>
      </c>
      <c r="J1360" s="22">
        <v>-26.4</v>
      </c>
      <c r="K1360" s="22">
        <v>-26.4</v>
      </c>
      <c r="L1360" s="22">
        <v>-26.4</v>
      </c>
      <c r="M1360" s="22">
        <v>-26.4</v>
      </c>
      <c r="N1360" s="22">
        <v>-26.4</v>
      </c>
      <c r="O1360" s="22">
        <v>-26.4</v>
      </c>
      <c r="P1360" s="22">
        <v>-26.4</v>
      </c>
      <c r="V1360" s="121">
        <v>0</v>
      </c>
      <c r="AM1360">
        <v>39</v>
      </c>
      <c r="AN1360" t="s">
        <v>67</v>
      </c>
      <c r="AQ1360" s="22">
        <v>0</v>
      </c>
      <c r="AR1360" s="22">
        <v>0</v>
      </c>
      <c r="AS1360" s="22">
        <v>-26.4</v>
      </c>
      <c r="AT1360" s="22">
        <v>-26.4</v>
      </c>
      <c r="AU1360" s="22">
        <v>-26.4</v>
      </c>
      <c r="AV1360" s="22">
        <v>-26.4</v>
      </c>
      <c r="AW1360" s="22">
        <v>-26.4</v>
      </c>
      <c r="AX1360" s="22">
        <v>-26.4</v>
      </c>
      <c r="AY1360" s="22">
        <v>-26.4</v>
      </c>
      <c r="BE1360" t="s">
        <v>67</v>
      </c>
      <c r="BH1360" s="22">
        <v>0</v>
      </c>
      <c r="BI1360" s="22">
        <v>0</v>
      </c>
      <c r="BJ1360" s="22">
        <v>-26.4</v>
      </c>
      <c r="BK1360" s="22">
        <v>-26.4</v>
      </c>
      <c r="BL1360" s="22">
        <v>-26.4</v>
      </c>
      <c r="BM1360" s="22">
        <v>-26.4</v>
      </c>
      <c r="BN1360" s="22">
        <v>-26.4</v>
      </c>
      <c r="BO1360" s="22">
        <v>-26.4</v>
      </c>
      <c r="BP1360" s="22">
        <v>-26.4</v>
      </c>
    </row>
    <row r="1361" spans="1:68" x14ac:dyDescent="0.35">
      <c r="A1361" s="96">
        <v>40</v>
      </c>
      <c r="B1361" s="96">
        <v>3</v>
      </c>
      <c r="C1361" s="96" t="s">
        <v>234</v>
      </c>
      <c r="E1361" s="79" t="s">
        <v>67</v>
      </c>
      <c r="F1361" s="88">
        <v>0.22</v>
      </c>
      <c r="H1361" s="22">
        <v>0</v>
      </c>
      <c r="I1361" s="22">
        <v>0</v>
      </c>
      <c r="J1361" s="22">
        <v>-26.4</v>
      </c>
      <c r="K1361" s="22">
        <v>-26.4</v>
      </c>
      <c r="L1361" s="22">
        <v>-26.4</v>
      </c>
      <c r="M1361" s="22">
        <v>-26.4</v>
      </c>
      <c r="N1361" s="22">
        <v>-26.4</v>
      </c>
      <c r="O1361" s="22">
        <v>-26.4</v>
      </c>
      <c r="P1361" s="22">
        <v>-26.4</v>
      </c>
      <c r="V1361" s="121">
        <v>0</v>
      </c>
      <c r="AM1361">
        <v>40</v>
      </c>
      <c r="AN1361" t="s">
        <v>67</v>
      </c>
      <c r="AQ1361" s="22">
        <v>0</v>
      </c>
      <c r="AR1361" s="22">
        <v>0</v>
      </c>
      <c r="AS1361" s="22">
        <v>-26.4</v>
      </c>
      <c r="AT1361" s="22">
        <v>-26.4</v>
      </c>
      <c r="AU1361" s="22">
        <v>-26.4</v>
      </c>
      <c r="AV1361" s="22">
        <v>-26.4</v>
      </c>
      <c r="AW1361" s="22">
        <v>-26.4</v>
      </c>
      <c r="AX1361" s="22">
        <v>-26.4</v>
      </c>
      <c r="AY1361" s="22">
        <v>-26.4</v>
      </c>
      <c r="BE1361" t="s">
        <v>67</v>
      </c>
      <c r="BH1361" s="22">
        <v>0</v>
      </c>
      <c r="BI1361" s="22">
        <v>0</v>
      </c>
      <c r="BJ1361" s="22">
        <v>-26.4</v>
      </c>
      <c r="BK1361" s="22">
        <v>-26.4</v>
      </c>
      <c r="BL1361" s="22">
        <v>-26.4</v>
      </c>
      <c r="BM1361" s="22">
        <v>-26.4</v>
      </c>
      <c r="BN1361" s="22">
        <v>-26.4</v>
      </c>
      <c r="BO1361" s="22">
        <v>-26.4</v>
      </c>
      <c r="BP1361" s="22">
        <v>-26.4</v>
      </c>
    </row>
    <row r="1362" spans="1:68" x14ac:dyDescent="0.35">
      <c r="A1362" s="96">
        <v>41</v>
      </c>
      <c r="B1362" s="96">
        <v>3</v>
      </c>
      <c r="C1362" s="96" t="s">
        <v>251</v>
      </c>
      <c r="E1362" s="79" t="s">
        <v>67</v>
      </c>
      <c r="F1362" s="88">
        <v>0.22</v>
      </c>
      <c r="H1362" s="22">
        <v>0</v>
      </c>
      <c r="I1362" s="22">
        <v>0</v>
      </c>
      <c r="J1362" s="22">
        <v>0</v>
      </c>
      <c r="K1362" s="22">
        <v>0</v>
      </c>
      <c r="L1362" s="22">
        <v>0</v>
      </c>
      <c r="M1362" s="22">
        <v>0</v>
      </c>
      <c r="N1362" s="22">
        <v>0</v>
      </c>
      <c r="O1362" s="22">
        <v>0</v>
      </c>
      <c r="P1362" s="22">
        <v>0</v>
      </c>
      <c r="V1362" s="121">
        <v>0</v>
      </c>
      <c r="AM1362">
        <v>41</v>
      </c>
      <c r="AN1362" t="s">
        <v>67</v>
      </c>
      <c r="AQ1362" s="22">
        <v>0</v>
      </c>
      <c r="AR1362" s="22">
        <v>0</v>
      </c>
      <c r="AS1362" s="22">
        <v>0</v>
      </c>
      <c r="AT1362" s="22">
        <v>0</v>
      </c>
      <c r="AU1362" s="22">
        <v>0</v>
      </c>
      <c r="AV1362" s="22">
        <v>0</v>
      </c>
      <c r="AW1362" s="22">
        <v>0</v>
      </c>
      <c r="AX1362" s="22">
        <v>0</v>
      </c>
      <c r="AY1362" s="22">
        <v>0</v>
      </c>
      <c r="BE1362" t="s">
        <v>67</v>
      </c>
      <c r="BH1362" s="22">
        <v>0</v>
      </c>
      <c r="BI1362" s="22">
        <v>0</v>
      </c>
      <c r="BJ1362" s="22">
        <v>0</v>
      </c>
      <c r="BK1362" s="22">
        <v>0</v>
      </c>
      <c r="BL1362" s="22">
        <v>0</v>
      </c>
      <c r="BM1362" s="22">
        <v>0</v>
      </c>
      <c r="BN1362" s="22">
        <v>0</v>
      </c>
      <c r="BO1362" s="22">
        <v>0</v>
      </c>
      <c r="BP1362" s="22">
        <v>0</v>
      </c>
    </row>
    <row r="1363" spans="1:68" x14ac:dyDescent="0.35">
      <c r="A1363" s="96">
        <v>42</v>
      </c>
      <c r="B1363" s="96">
        <v>3</v>
      </c>
      <c r="C1363" s="96" t="s">
        <v>234</v>
      </c>
      <c r="E1363" s="79" t="s">
        <v>67</v>
      </c>
      <c r="F1363" s="88">
        <v>0.22</v>
      </c>
      <c r="H1363" s="22">
        <v>0</v>
      </c>
      <c r="I1363" s="22">
        <v>0</v>
      </c>
      <c r="J1363" s="22">
        <v>-17.600000000000001</v>
      </c>
      <c r="K1363" s="22">
        <v>-17.600000000000001</v>
      </c>
      <c r="L1363" s="22">
        <v>-17.600000000000001</v>
      </c>
      <c r="M1363" s="22">
        <v>-17.600000000000001</v>
      </c>
      <c r="N1363" s="22">
        <v>-17.600000000000001</v>
      </c>
      <c r="O1363" s="22">
        <v>-17.600000000000001</v>
      </c>
      <c r="P1363" s="22">
        <v>-17.600000000000001</v>
      </c>
      <c r="V1363" s="121">
        <v>0</v>
      </c>
      <c r="AM1363">
        <v>42</v>
      </c>
      <c r="AN1363" t="s">
        <v>67</v>
      </c>
      <c r="AQ1363" s="22">
        <v>0</v>
      </c>
      <c r="AR1363" s="22">
        <v>0</v>
      </c>
      <c r="AS1363" s="22">
        <v>-17.600000000000001</v>
      </c>
      <c r="AT1363" s="22">
        <v>-17.600000000000001</v>
      </c>
      <c r="AU1363" s="22">
        <v>-17.600000000000001</v>
      </c>
      <c r="AV1363" s="22">
        <v>-17.600000000000001</v>
      </c>
      <c r="AW1363" s="22">
        <v>-17.600000000000001</v>
      </c>
      <c r="AX1363" s="22">
        <v>-17.600000000000001</v>
      </c>
      <c r="AY1363" s="22">
        <v>-17.600000000000001</v>
      </c>
      <c r="BE1363" t="s">
        <v>67</v>
      </c>
      <c r="BH1363" s="22">
        <v>0</v>
      </c>
      <c r="BI1363" s="22">
        <v>0</v>
      </c>
      <c r="BJ1363" s="22">
        <v>-17.600000000000001</v>
      </c>
      <c r="BK1363" s="22">
        <v>-17.600000000000001</v>
      </c>
      <c r="BL1363" s="22">
        <v>-17.600000000000001</v>
      </c>
      <c r="BM1363" s="22">
        <v>-17.600000000000001</v>
      </c>
      <c r="BN1363" s="22">
        <v>-17.600000000000001</v>
      </c>
      <c r="BO1363" s="22">
        <v>-17.600000000000001</v>
      </c>
      <c r="BP1363" s="22">
        <v>-17.600000000000001</v>
      </c>
    </row>
    <row r="1364" spans="1:68" x14ac:dyDescent="0.35">
      <c r="A1364" s="96">
        <v>43</v>
      </c>
      <c r="B1364" s="96">
        <v>3</v>
      </c>
      <c r="C1364" s="96" t="s">
        <v>251</v>
      </c>
      <c r="E1364" s="79" t="s">
        <v>67</v>
      </c>
      <c r="F1364" s="88">
        <v>0.22</v>
      </c>
      <c r="H1364" s="22">
        <v>0</v>
      </c>
      <c r="I1364" s="22">
        <v>0</v>
      </c>
      <c r="J1364" s="22">
        <v>0</v>
      </c>
      <c r="K1364" s="22">
        <v>0</v>
      </c>
      <c r="L1364" s="22">
        <v>0</v>
      </c>
      <c r="M1364" s="22">
        <v>0</v>
      </c>
      <c r="N1364" s="22">
        <v>0</v>
      </c>
      <c r="O1364" s="22">
        <v>0</v>
      </c>
      <c r="P1364" s="22">
        <v>0</v>
      </c>
      <c r="V1364" s="121">
        <v>0</v>
      </c>
      <c r="AM1364">
        <v>43</v>
      </c>
      <c r="AN1364" t="s">
        <v>67</v>
      </c>
      <c r="AQ1364" s="22">
        <v>0</v>
      </c>
      <c r="AR1364" s="22">
        <v>0</v>
      </c>
      <c r="AS1364" s="22">
        <v>0</v>
      </c>
      <c r="AT1364" s="22">
        <v>0</v>
      </c>
      <c r="AU1364" s="22">
        <v>0</v>
      </c>
      <c r="AV1364" s="22">
        <v>0</v>
      </c>
      <c r="AW1364" s="22">
        <v>0</v>
      </c>
      <c r="AX1364" s="22">
        <v>0</v>
      </c>
      <c r="AY1364" s="22">
        <v>0</v>
      </c>
      <c r="BE1364" t="s">
        <v>67</v>
      </c>
      <c r="BH1364" s="22">
        <v>0</v>
      </c>
      <c r="BI1364" s="22">
        <v>0</v>
      </c>
      <c r="BJ1364" s="22">
        <v>0</v>
      </c>
      <c r="BK1364" s="22">
        <v>0</v>
      </c>
      <c r="BL1364" s="22">
        <v>0</v>
      </c>
      <c r="BM1364" s="22">
        <v>0</v>
      </c>
      <c r="BN1364" s="22">
        <v>0</v>
      </c>
      <c r="BO1364" s="22">
        <v>0</v>
      </c>
      <c r="BP1364" s="22">
        <v>0</v>
      </c>
    </row>
    <row r="1365" spans="1:68" x14ac:dyDescent="0.35">
      <c r="A1365" s="96">
        <v>44</v>
      </c>
      <c r="B1365" s="96">
        <v>3</v>
      </c>
      <c r="C1365" s="96" t="s">
        <v>251</v>
      </c>
      <c r="E1365" s="79" t="s">
        <v>67</v>
      </c>
      <c r="F1365" s="88">
        <v>0.22</v>
      </c>
      <c r="H1365" s="22">
        <v>0</v>
      </c>
      <c r="I1365" s="22">
        <v>0</v>
      </c>
      <c r="J1365" s="22">
        <v>0</v>
      </c>
      <c r="K1365" s="22">
        <v>0</v>
      </c>
      <c r="L1365" s="22">
        <v>0</v>
      </c>
      <c r="M1365" s="22">
        <v>0</v>
      </c>
      <c r="N1365" s="22">
        <v>0</v>
      </c>
      <c r="O1365" s="22">
        <v>0</v>
      </c>
      <c r="P1365" s="22">
        <v>0</v>
      </c>
      <c r="V1365" s="121">
        <v>0</v>
      </c>
      <c r="AM1365">
        <v>44</v>
      </c>
      <c r="AN1365" t="s">
        <v>67</v>
      </c>
      <c r="AQ1365" s="22">
        <v>0</v>
      </c>
      <c r="AR1365" s="22">
        <v>0</v>
      </c>
      <c r="AS1365" s="22">
        <v>0</v>
      </c>
      <c r="AT1365" s="22">
        <v>0</v>
      </c>
      <c r="AU1365" s="22">
        <v>0</v>
      </c>
      <c r="AV1365" s="22">
        <v>0</v>
      </c>
      <c r="AW1365" s="22">
        <v>0</v>
      </c>
      <c r="AX1365" s="22">
        <v>0</v>
      </c>
      <c r="AY1365" s="22">
        <v>0</v>
      </c>
      <c r="BE1365" t="s">
        <v>67</v>
      </c>
      <c r="BH1365" s="22">
        <v>0</v>
      </c>
      <c r="BI1365" s="22">
        <v>0</v>
      </c>
      <c r="BJ1365" s="22">
        <v>0</v>
      </c>
      <c r="BK1365" s="22">
        <v>0</v>
      </c>
      <c r="BL1365" s="22">
        <v>0</v>
      </c>
      <c r="BM1365" s="22">
        <v>0</v>
      </c>
      <c r="BN1365" s="22">
        <v>0</v>
      </c>
      <c r="BO1365" s="22">
        <v>0</v>
      </c>
      <c r="BP1365" s="22">
        <v>0</v>
      </c>
    </row>
    <row r="1366" spans="1:68" x14ac:dyDescent="0.35">
      <c r="A1366" s="96">
        <v>45</v>
      </c>
      <c r="B1366" s="96">
        <v>3</v>
      </c>
      <c r="C1366" s="96" t="s">
        <v>251</v>
      </c>
      <c r="E1366" s="79" t="s">
        <v>67</v>
      </c>
      <c r="F1366" s="88">
        <v>0.22</v>
      </c>
      <c r="H1366" s="22">
        <v>0</v>
      </c>
      <c r="I1366" s="22">
        <v>0</v>
      </c>
      <c r="J1366" s="22">
        <v>0</v>
      </c>
      <c r="K1366" s="22">
        <v>0</v>
      </c>
      <c r="L1366" s="22">
        <v>0</v>
      </c>
      <c r="M1366" s="22">
        <v>0</v>
      </c>
      <c r="N1366" s="22">
        <v>0</v>
      </c>
      <c r="O1366" s="22">
        <v>0</v>
      </c>
      <c r="P1366" s="22">
        <v>0</v>
      </c>
      <c r="V1366" s="121">
        <v>0</v>
      </c>
      <c r="AM1366">
        <v>45</v>
      </c>
      <c r="AN1366" t="s">
        <v>67</v>
      </c>
      <c r="AQ1366" s="22">
        <v>0</v>
      </c>
      <c r="AR1366" s="22">
        <v>0</v>
      </c>
      <c r="AS1366" s="22">
        <v>0</v>
      </c>
      <c r="AT1366" s="22">
        <v>0</v>
      </c>
      <c r="AU1366" s="22">
        <v>0</v>
      </c>
      <c r="AV1366" s="22">
        <v>0</v>
      </c>
      <c r="AW1366" s="22">
        <v>0</v>
      </c>
      <c r="AX1366" s="22">
        <v>0</v>
      </c>
      <c r="AY1366" s="22">
        <v>0</v>
      </c>
      <c r="BE1366" t="s">
        <v>67</v>
      </c>
      <c r="BH1366" s="22">
        <v>0</v>
      </c>
      <c r="BI1366" s="22">
        <v>0</v>
      </c>
      <c r="BJ1366" s="22">
        <v>0</v>
      </c>
      <c r="BK1366" s="22">
        <v>0</v>
      </c>
      <c r="BL1366" s="22">
        <v>0</v>
      </c>
      <c r="BM1366" s="22">
        <v>0</v>
      </c>
      <c r="BN1366" s="22">
        <v>0</v>
      </c>
      <c r="BO1366" s="22">
        <v>0</v>
      </c>
      <c r="BP1366" s="22">
        <v>0</v>
      </c>
    </row>
    <row r="1367" spans="1:68" x14ac:dyDescent="0.35">
      <c r="A1367" s="96">
        <v>46</v>
      </c>
      <c r="B1367" s="96">
        <v>4</v>
      </c>
      <c r="C1367" s="96" t="s">
        <v>584</v>
      </c>
      <c r="E1367" s="79" t="s">
        <v>67</v>
      </c>
      <c r="F1367" s="88">
        <v>0.22</v>
      </c>
      <c r="H1367" s="22">
        <v>0</v>
      </c>
      <c r="I1367" s="22">
        <v>0</v>
      </c>
      <c r="J1367" s="22">
        <v>0</v>
      </c>
      <c r="K1367" s="22">
        <v>-246.4</v>
      </c>
      <c r="L1367" s="22">
        <v>-265.76</v>
      </c>
      <c r="M1367" s="22">
        <v>-287.05599999999998</v>
      </c>
      <c r="N1367" s="22">
        <v>-310.48160000000007</v>
      </c>
      <c r="O1367" s="22">
        <v>-336.24975999999992</v>
      </c>
      <c r="P1367" s="22">
        <v>-364.59473599999973</v>
      </c>
      <c r="V1367" s="121">
        <v>1</v>
      </c>
      <c r="AM1367">
        <v>46</v>
      </c>
      <c r="AN1367" t="s">
        <v>67</v>
      </c>
      <c r="AQ1367" s="22">
        <v>0</v>
      </c>
      <c r="AR1367" s="22">
        <v>0</v>
      </c>
      <c r="AS1367" s="22">
        <v>0</v>
      </c>
      <c r="AT1367" s="22">
        <v>-193.6</v>
      </c>
      <c r="AU1367" s="22">
        <v>-212.96</v>
      </c>
      <c r="AV1367" s="22">
        <v>-234.256</v>
      </c>
      <c r="AW1367" s="22">
        <v>-257.68160000000006</v>
      </c>
      <c r="AX1367" s="22">
        <v>-283.44975999999991</v>
      </c>
      <c r="AY1367" s="22">
        <v>-311.79473599999972</v>
      </c>
      <c r="BE1367" t="s">
        <v>67</v>
      </c>
      <c r="BH1367" s="22">
        <v>0</v>
      </c>
      <c r="BI1367" s="22">
        <v>0</v>
      </c>
      <c r="BJ1367" s="22">
        <v>0</v>
      </c>
      <c r="BK1367" s="22">
        <v>-193.6</v>
      </c>
      <c r="BL1367" s="22">
        <v>-212.96</v>
      </c>
      <c r="BM1367" s="22">
        <v>-234.256</v>
      </c>
      <c r="BN1367" s="22">
        <v>-257.68160000000006</v>
      </c>
      <c r="BO1367" s="22">
        <v>-283.44975999999991</v>
      </c>
      <c r="BP1367" s="22">
        <v>-311.79473599999972</v>
      </c>
    </row>
    <row r="1368" spans="1:68" x14ac:dyDescent="0.35">
      <c r="A1368" s="96">
        <v>47</v>
      </c>
      <c r="B1368" s="96">
        <v>4</v>
      </c>
      <c r="C1368" s="96" t="s">
        <v>585</v>
      </c>
      <c r="E1368" s="79" t="s">
        <v>67</v>
      </c>
      <c r="F1368" s="88">
        <v>0.22</v>
      </c>
      <c r="H1368" s="22">
        <v>0</v>
      </c>
      <c r="I1368" s="22">
        <v>0</v>
      </c>
      <c r="J1368" s="22">
        <v>0</v>
      </c>
      <c r="K1368" s="22">
        <v>0</v>
      </c>
      <c r="L1368" s="22">
        <v>-14.079999999999981</v>
      </c>
      <c r="M1368" s="22">
        <v>-14.079999999999981</v>
      </c>
      <c r="N1368" s="22">
        <v>-14.079999999999981</v>
      </c>
      <c r="O1368" s="22">
        <v>-14.079999999999981</v>
      </c>
      <c r="P1368" s="22">
        <v>-14.079999999999981</v>
      </c>
      <c r="V1368" s="121">
        <v>0</v>
      </c>
      <c r="AM1368">
        <v>47</v>
      </c>
      <c r="AN1368" t="s">
        <v>67</v>
      </c>
      <c r="AQ1368" s="22">
        <v>0</v>
      </c>
      <c r="AR1368" s="22">
        <v>0</v>
      </c>
      <c r="AS1368" s="22">
        <v>0</v>
      </c>
      <c r="AT1368" s="22">
        <v>0</v>
      </c>
      <c r="AU1368" s="22">
        <v>-14.079999999999981</v>
      </c>
      <c r="AV1368" s="22">
        <v>-14.079999999999981</v>
      </c>
      <c r="AW1368" s="22">
        <v>-14.079999999999981</v>
      </c>
      <c r="AX1368" s="22">
        <v>-14.079999999999981</v>
      </c>
      <c r="AY1368" s="22">
        <v>-14.079999999999981</v>
      </c>
      <c r="BE1368" t="s">
        <v>67</v>
      </c>
      <c r="BH1368" s="22">
        <v>0</v>
      </c>
      <c r="BI1368" s="22">
        <v>0</v>
      </c>
      <c r="BJ1368" s="22">
        <v>0</v>
      </c>
      <c r="BK1368" s="22">
        <v>0</v>
      </c>
      <c r="BL1368" s="22">
        <v>-14.079999999999981</v>
      </c>
      <c r="BM1368" s="22">
        <v>-14.079999999999981</v>
      </c>
      <c r="BN1368" s="22">
        <v>-14.079999999999981</v>
      </c>
      <c r="BO1368" s="22">
        <v>-14.079999999999981</v>
      </c>
      <c r="BP1368" s="22">
        <v>-14.079999999999981</v>
      </c>
    </row>
    <row r="1369" spans="1:68" x14ac:dyDescent="0.35">
      <c r="A1369" s="96">
        <v>48</v>
      </c>
      <c r="B1369" s="96">
        <v>4</v>
      </c>
      <c r="C1369" s="96" t="s">
        <v>585</v>
      </c>
      <c r="E1369" s="79" t="s">
        <v>67</v>
      </c>
      <c r="F1369" s="88">
        <v>0.22</v>
      </c>
      <c r="H1369" s="22">
        <v>0</v>
      </c>
      <c r="I1369" s="22">
        <v>0</v>
      </c>
      <c r="J1369" s="22">
        <v>0</v>
      </c>
      <c r="K1369" s="22">
        <v>0</v>
      </c>
      <c r="L1369" s="22">
        <v>-13.2</v>
      </c>
      <c r="M1369" s="22">
        <v>-13.595999999999989</v>
      </c>
      <c r="N1369" s="22">
        <v>-14.003879999999988</v>
      </c>
      <c r="O1369" s="22">
        <v>-14.42399640000002</v>
      </c>
      <c r="P1369" s="22">
        <v>-14.856716292000003</v>
      </c>
      <c r="V1369" s="121">
        <v>0</v>
      </c>
      <c r="AM1369">
        <v>48</v>
      </c>
      <c r="AN1369" t="s">
        <v>67</v>
      </c>
      <c r="AQ1369" s="22">
        <v>0</v>
      </c>
      <c r="AR1369" s="22">
        <v>0</v>
      </c>
      <c r="AS1369" s="22">
        <v>0</v>
      </c>
      <c r="AT1369" s="22">
        <v>0</v>
      </c>
      <c r="AU1369" s="22">
        <v>-13.2</v>
      </c>
      <c r="AV1369" s="22">
        <v>-13.595999999999989</v>
      </c>
      <c r="AW1369" s="22">
        <v>-14.003879999999988</v>
      </c>
      <c r="AX1369" s="22">
        <v>-14.42399640000002</v>
      </c>
      <c r="AY1369" s="22">
        <v>-14.856716292000003</v>
      </c>
      <c r="BE1369" t="s">
        <v>67</v>
      </c>
      <c r="BH1369" s="22">
        <v>0</v>
      </c>
      <c r="BI1369" s="22">
        <v>0</v>
      </c>
      <c r="BJ1369" s="22">
        <v>0</v>
      </c>
      <c r="BK1369" s="22">
        <v>0</v>
      </c>
      <c r="BL1369" s="22">
        <v>-13.2</v>
      </c>
      <c r="BM1369" s="22">
        <v>-13.595999999999989</v>
      </c>
      <c r="BN1369" s="22">
        <v>-14.003879999999988</v>
      </c>
      <c r="BO1369" s="22">
        <v>-14.42399640000002</v>
      </c>
      <c r="BP1369" s="22">
        <v>-14.856716292000003</v>
      </c>
    </row>
    <row r="1370" spans="1:68" x14ac:dyDescent="0.35">
      <c r="A1370" s="96">
        <v>49</v>
      </c>
      <c r="B1370" s="96">
        <v>4</v>
      </c>
      <c r="C1370" s="96" t="s">
        <v>585</v>
      </c>
      <c r="E1370" s="79" t="s">
        <v>67</v>
      </c>
      <c r="F1370" s="88">
        <v>0.22</v>
      </c>
      <c r="H1370" s="22">
        <v>0</v>
      </c>
      <c r="I1370" s="22">
        <v>0</v>
      </c>
      <c r="J1370" s="22">
        <v>0</v>
      </c>
      <c r="K1370" s="22">
        <v>0</v>
      </c>
      <c r="L1370" s="22">
        <v>-15.84</v>
      </c>
      <c r="M1370" s="22">
        <v>-15.84</v>
      </c>
      <c r="N1370" s="22">
        <v>-15.84</v>
      </c>
      <c r="O1370" s="22">
        <v>-15.84</v>
      </c>
      <c r="P1370" s="22">
        <v>-15.84</v>
      </c>
      <c r="V1370" s="121">
        <v>0</v>
      </c>
      <c r="AM1370">
        <v>49</v>
      </c>
      <c r="AN1370" t="s">
        <v>67</v>
      </c>
      <c r="AQ1370" s="22">
        <v>0</v>
      </c>
      <c r="AR1370" s="22">
        <v>0</v>
      </c>
      <c r="AS1370" s="22">
        <v>0</v>
      </c>
      <c r="AT1370" s="22">
        <v>0</v>
      </c>
      <c r="AU1370" s="22">
        <v>-15.84</v>
      </c>
      <c r="AV1370" s="22">
        <v>-15.84</v>
      </c>
      <c r="AW1370" s="22">
        <v>-15.84</v>
      </c>
      <c r="AX1370" s="22">
        <v>-15.84</v>
      </c>
      <c r="AY1370" s="22">
        <v>-15.84</v>
      </c>
      <c r="BE1370" t="s">
        <v>67</v>
      </c>
      <c r="BH1370" s="22">
        <v>0</v>
      </c>
      <c r="BI1370" s="22">
        <v>0</v>
      </c>
      <c r="BJ1370" s="22">
        <v>0</v>
      </c>
      <c r="BK1370" s="22">
        <v>0</v>
      </c>
      <c r="BL1370" s="22">
        <v>-15.84</v>
      </c>
      <c r="BM1370" s="22">
        <v>-15.84</v>
      </c>
      <c r="BN1370" s="22">
        <v>-15.84</v>
      </c>
      <c r="BO1370" s="22">
        <v>-15.84</v>
      </c>
      <c r="BP1370" s="22">
        <v>-15.84</v>
      </c>
    </row>
    <row r="1371" spans="1:68" x14ac:dyDescent="0.35">
      <c r="A1371" s="96">
        <v>50</v>
      </c>
      <c r="B1371" s="96">
        <v>4</v>
      </c>
      <c r="C1371" s="96" t="s">
        <v>585</v>
      </c>
      <c r="E1371" s="79" t="s">
        <v>67</v>
      </c>
      <c r="F1371" s="88">
        <v>0.22</v>
      </c>
      <c r="H1371" s="22">
        <v>0</v>
      </c>
      <c r="I1371" s="22">
        <v>0</v>
      </c>
      <c r="J1371" s="22">
        <v>0</v>
      </c>
      <c r="K1371" s="22">
        <v>0</v>
      </c>
      <c r="L1371" s="22">
        <v>-13.2</v>
      </c>
      <c r="M1371" s="22">
        <v>-13.595999999999989</v>
      </c>
      <c r="N1371" s="22">
        <v>-14.003879999999988</v>
      </c>
      <c r="O1371" s="22">
        <v>-14.42399640000002</v>
      </c>
      <c r="P1371" s="22">
        <v>-14.856716292000003</v>
      </c>
      <c r="V1371" s="121">
        <v>0</v>
      </c>
      <c r="AM1371">
        <v>50</v>
      </c>
      <c r="AN1371" t="s">
        <v>67</v>
      </c>
      <c r="AQ1371" s="22">
        <v>0</v>
      </c>
      <c r="AR1371" s="22">
        <v>0</v>
      </c>
      <c r="AS1371" s="22">
        <v>0</v>
      </c>
      <c r="AT1371" s="22">
        <v>0</v>
      </c>
      <c r="AU1371" s="22">
        <v>-13.2</v>
      </c>
      <c r="AV1371" s="22">
        <v>-13.595999999999989</v>
      </c>
      <c r="AW1371" s="22">
        <v>-14.003879999999988</v>
      </c>
      <c r="AX1371" s="22">
        <v>-14.42399640000002</v>
      </c>
      <c r="AY1371" s="22">
        <v>-14.856716292000003</v>
      </c>
      <c r="BE1371" t="s">
        <v>67</v>
      </c>
      <c r="BH1371" s="22">
        <v>0</v>
      </c>
      <c r="BI1371" s="22">
        <v>0</v>
      </c>
      <c r="BJ1371" s="22">
        <v>0</v>
      </c>
      <c r="BK1371" s="22">
        <v>0</v>
      </c>
      <c r="BL1371" s="22">
        <v>-13.2</v>
      </c>
      <c r="BM1371" s="22">
        <v>-13.595999999999989</v>
      </c>
      <c r="BN1371" s="22">
        <v>-14.003879999999988</v>
      </c>
      <c r="BO1371" s="22">
        <v>-14.42399640000002</v>
      </c>
      <c r="BP1371" s="22">
        <v>-14.856716292000003</v>
      </c>
    </row>
    <row r="1372" spans="1:68" x14ac:dyDescent="0.35">
      <c r="A1372" s="96">
        <v>51</v>
      </c>
      <c r="B1372" s="96">
        <v>4</v>
      </c>
      <c r="C1372" s="96" t="s">
        <v>234</v>
      </c>
      <c r="E1372" s="79" t="s">
        <v>67</v>
      </c>
      <c r="F1372" s="88">
        <v>0.22</v>
      </c>
      <c r="H1372" s="22">
        <v>0</v>
      </c>
      <c r="I1372" s="22">
        <v>0</v>
      </c>
      <c r="J1372" s="22">
        <v>0</v>
      </c>
      <c r="K1372" s="22">
        <v>-8.8000000000000007</v>
      </c>
      <c r="L1372" s="22">
        <v>-8.8000000000000007</v>
      </c>
      <c r="M1372" s="22">
        <v>-8.8000000000000007</v>
      </c>
      <c r="N1372" s="22">
        <v>-8.8000000000000007</v>
      </c>
      <c r="O1372" s="22">
        <v>-8.8000000000000007</v>
      </c>
      <c r="P1372" s="22">
        <v>-8.8000000000000007</v>
      </c>
      <c r="V1372" s="121">
        <v>0</v>
      </c>
      <c r="AM1372">
        <v>51</v>
      </c>
      <c r="AN1372" t="s">
        <v>67</v>
      </c>
      <c r="AQ1372" s="22">
        <v>0</v>
      </c>
      <c r="AR1372" s="22">
        <v>0</v>
      </c>
      <c r="AS1372" s="22">
        <v>0</v>
      </c>
      <c r="AT1372" s="22">
        <v>-8.8000000000000007</v>
      </c>
      <c r="AU1372" s="22">
        <v>-8.8000000000000007</v>
      </c>
      <c r="AV1372" s="22">
        <v>-8.8000000000000007</v>
      </c>
      <c r="AW1372" s="22">
        <v>-8.8000000000000007</v>
      </c>
      <c r="AX1372" s="22">
        <v>-8.8000000000000007</v>
      </c>
      <c r="AY1372" s="22">
        <v>-8.8000000000000007</v>
      </c>
      <c r="BE1372" t="s">
        <v>67</v>
      </c>
      <c r="BH1372" s="22">
        <v>0</v>
      </c>
      <c r="BI1372" s="22">
        <v>0</v>
      </c>
      <c r="BJ1372" s="22">
        <v>0</v>
      </c>
      <c r="BK1372" s="22">
        <v>-8.8000000000000007</v>
      </c>
      <c r="BL1372" s="22">
        <v>-8.8000000000000007</v>
      </c>
      <c r="BM1372" s="22">
        <v>-8.8000000000000007</v>
      </c>
      <c r="BN1372" s="22">
        <v>-8.8000000000000007</v>
      </c>
      <c r="BO1372" s="22">
        <v>-8.8000000000000007</v>
      </c>
      <c r="BP1372" s="22">
        <v>-8.8000000000000007</v>
      </c>
    </row>
    <row r="1373" spans="1:68" x14ac:dyDescent="0.35">
      <c r="A1373" s="96">
        <v>52</v>
      </c>
      <c r="B1373" s="96">
        <v>4</v>
      </c>
      <c r="C1373" s="96" t="s">
        <v>584</v>
      </c>
      <c r="E1373" s="79" t="s">
        <v>67</v>
      </c>
      <c r="F1373" s="88">
        <v>0.22</v>
      </c>
      <c r="H1373" s="22">
        <v>0</v>
      </c>
      <c r="I1373" s="22">
        <v>0</v>
      </c>
      <c r="J1373" s="22">
        <v>0</v>
      </c>
      <c r="K1373" s="22">
        <v>0</v>
      </c>
      <c r="L1373" s="22">
        <v>0</v>
      </c>
      <c r="M1373" s="22">
        <v>0</v>
      </c>
      <c r="N1373" s="22">
        <v>0</v>
      </c>
      <c r="O1373" s="22">
        <v>0</v>
      </c>
      <c r="P1373" s="22">
        <v>0</v>
      </c>
      <c r="V1373" s="121">
        <v>0</v>
      </c>
      <c r="AM1373">
        <v>52</v>
      </c>
      <c r="AN1373" t="s">
        <v>67</v>
      </c>
      <c r="AQ1373" s="22">
        <v>0</v>
      </c>
      <c r="AR1373" s="22">
        <v>0</v>
      </c>
      <c r="AS1373" s="22">
        <v>0</v>
      </c>
      <c r="AT1373" s="22">
        <v>0</v>
      </c>
      <c r="AU1373" s="22">
        <v>0</v>
      </c>
      <c r="AV1373" s="22">
        <v>0</v>
      </c>
      <c r="AW1373" s="22">
        <v>0</v>
      </c>
      <c r="AX1373" s="22">
        <v>0</v>
      </c>
      <c r="AY1373" s="22">
        <v>0</v>
      </c>
      <c r="BE1373" t="s">
        <v>67</v>
      </c>
      <c r="BH1373" s="22">
        <v>0</v>
      </c>
      <c r="BI1373" s="22">
        <v>0</v>
      </c>
      <c r="BJ1373" s="22">
        <v>0</v>
      </c>
      <c r="BK1373" s="22">
        <v>0</v>
      </c>
      <c r="BL1373" s="22">
        <v>0</v>
      </c>
      <c r="BM1373" s="22">
        <v>0</v>
      </c>
      <c r="BN1373" s="22">
        <v>0</v>
      </c>
      <c r="BO1373" s="22">
        <v>0</v>
      </c>
      <c r="BP1373" s="22">
        <v>0</v>
      </c>
    </row>
    <row r="1374" spans="1:68" x14ac:dyDescent="0.35">
      <c r="A1374" s="96">
        <v>53</v>
      </c>
      <c r="B1374" s="96">
        <v>4</v>
      </c>
      <c r="C1374" s="96" t="s">
        <v>235</v>
      </c>
      <c r="E1374" s="79" t="s">
        <v>67</v>
      </c>
      <c r="F1374" s="88">
        <v>0.22</v>
      </c>
      <c r="H1374" s="22">
        <v>0</v>
      </c>
      <c r="I1374" s="22">
        <v>0</v>
      </c>
      <c r="J1374" s="22">
        <v>0</v>
      </c>
      <c r="K1374" s="22">
        <v>-8.8000000000000007</v>
      </c>
      <c r="L1374" s="22">
        <v>-8.8000000000000007</v>
      </c>
      <c r="M1374" s="22">
        <v>-8.8000000000000007</v>
      </c>
      <c r="N1374" s="22">
        <v>-8.8000000000000007</v>
      </c>
      <c r="O1374" s="22">
        <v>-8.8000000000000007</v>
      </c>
      <c r="P1374" s="22">
        <v>-8.8000000000000007</v>
      </c>
      <c r="V1374" s="121">
        <v>0</v>
      </c>
      <c r="AM1374">
        <v>53</v>
      </c>
      <c r="AN1374" t="s">
        <v>67</v>
      </c>
      <c r="AQ1374" s="22">
        <v>0</v>
      </c>
      <c r="AR1374" s="22">
        <v>0</v>
      </c>
      <c r="AS1374" s="22">
        <v>0</v>
      </c>
      <c r="AT1374" s="22">
        <v>-8.8000000000000007</v>
      </c>
      <c r="AU1374" s="22">
        <v>-8.8000000000000007</v>
      </c>
      <c r="AV1374" s="22">
        <v>-8.8000000000000007</v>
      </c>
      <c r="AW1374" s="22">
        <v>-8.8000000000000007</v>
      </c>
      <c r="AX1374" s="22">
        <v>-8.8000000000000007</v>
      </c>
      <c r="AY1374" s="22">
        <v>-8.8000000000000007</v>
      </c>
      <c r="BE1374" t="s">
        <v>67</v>
      </c>
      <c r="BH1374" s="22">
        <v>0</v>
      </c>
      <c r="BI1374" s="22">
        <v>0</v>
      </c>
      <c r="BJ1374" s="22">
        <v>0</v>
      </c>
      <c r="BK1374" s="22">
        <v>-8.8000000000000007</v>
      </c>
      <c r="BL1374" s="22">
        <v>-8.8000000000000007</v>
      </c>
      <c r="BM1374" s="22">
        <v>-8.8000000000000007</v>
      </c>
      <c r="BN1374" s="22">
        <v>-8.8000000000000007</v>
      </c>
      <c r="BO1374" s="22">
        <v>-8.8000000000000007</v>
      </c>
      <c r="BP1374" s="22">
        <v>-8.8000000000000007</v>
      </c>
    </row>
    <row r="1375" spans="1:68" x14ac:dyDescent="0.35">
      <c r="A1375" s="96">
        <v>54</v>
      </c>
      <c r="B1375" s="96">
        <v>4</v>
      </c>
      <c r="C1375" s="96" t="s">
        <v>234</v>
      </c>
      <c r="E1375" s="79" t="s">
        <v>67</v>
      </c>
      <c r="F1375" s="88">
        <v>0.22</v>
      </c>
      <c r="H1375" s="22">
        <v>0</v>
      </c>
      <c r="I1375" s="22">
        <v>0</v>
      </c>
      <c r="J1375" s="22">
        <v>0</v>
      </c>
      <c r="K1375" s="22">
        <v>-17.600000000000001</v>
      </c>
      <c r="L1375" s="22">
        <v>-17.600000000000001</v>
      </c>
      <c r="M1375" s="22">
        <v>-17.600000000000001</v>
      </c>
      <c r="N1375" s="22">
        <v>-17.600000000000001</v>
      </c>
      <c r="O1375" s="22">
        <v>-17.600000000000001</v>
      </c>
      <c r="P1375" s="22">
        <v>-17.600000000000001</v>
      </c>
      <c r="V1375" s="121">
        <v>0</v>
      </c>
      <c r="AM1375">
        <v>54</v>
      </c>
      <c r="AN1375" t="s">
        <v>67</v>
      </c>
      <c r="AQ1375" s="22">
        <v>0</v>
      </c>
      <c r="AR1375" s="22">
        <v>0</v>
      </c>
      <c r="AS1375" s="22">
        <v>0</v>
      </c>
      <c r="AT1375" s="22">
        <v>-17.600000000000001</v>
      </c>
      <c r="AU1375" s="22">
        <v>-17.600000000000001</v>
      </c>
      <c r="AV1375" s="22">
        <v>-17.600000000000001</v>
      </c>
      <c r="AW1375" s="22">
        <v>-17.600000000000001</v>
      </c>
      <c r="AX1375" s="22">
        <v>-17.600000000000001</v>
      </c>
      <c r="AY1375" s="22">
        <v>-17.600000000000001</v>
      </c>
      <c r="BE1375" t="s">
        <v>67</v>
      </c>
      <c r="BH1375" s="22">
        <v>0</v>
      </c>
      <c r="BI1375" s="22">
        <v>0</v>
      </c>
      <c r="BJ1375" s="22">
        <v>0</v>
      </c>
      <c r="BK1375" s="22">
        <v>-17.600000000000001</v>
      </c>
      <c r="BL1375" s="22">
        <v>-17.600000000000001</v>
      </c>
      <c r="BM1375" s="22">
        <v>-17.600000000000001</v>
      </c>
      <c r="BN1375" s="22">
        <v>-17.600000000000001</v>
      </c>
      <c r="BO1375" s="22">
        <v>-17.600000000000001</v>
      </c>
      <c r="BP1375" s="22">
        <v>-17.600000000000001</v>
      </c>
    </row>
    <row r="1376" spans="1:68" x14ac:dyDescent="0.35">
      <c r="A1376" s="96">
        <v>55</v>
      </c>
      <c r="B1376" s="96">
        <v>4</v>
      </c>
      <c r="C1376" s="96" t="s">
        <v>529</v>
      </c>
      <c r="E1376" s="79" t="s">
        <v>67</v>
      </c>
      <c r="F1376" s="88">
        <v>0.22</v>
      </c>
      <c r="H1376" s="22">
        <v>0</v>
      </c>
      <c r="I1376" s="22">
        <v>0</v>
      </c>
      <c r="J1376" s="22">
        <v>0</v>
      </c>
      <c r="K1376" s="22">
        <v>-8.8000000000000007</v>
      </c>
      <c r="L1376" s="22">
        <v>-8.8000000000000007</v>
      </c>
      <c r="M1376" s="22">
        <v>-8.8000000000000007</v>
      </c>
      <c r="N1376" s="22">
        <v>-8.8000000000000007</v>
      </c>
      <c r="O1376" s="22">
        <v>-8.8000000000000007</v>
      </c>
      <c r="P1376" s="22">
        <v>-8.8000000000000007</v>
      </c>
      <c r="V1376" s="121">
        <v>0</v>
      </c>
      <c r="AM1376">
        <v>55</v>
      </c>
      <c r="AN1376" t="s">
        <v>67</v>
      </c>
      <c r="AQ1376" s="22">
        <v>0</v>
      </c>
      <c r="AR1376" s="22">
        <v>0</v>
      </c>
      <c r="AS1376" s="22">
        <v>0</v>
      </c>
      <c r="AT1376" s="22">
        <v>0</v>
      </c>
      <c r="AU1376" s="22">
        <v>0</v>
      </c>
      <c r="AV1376" s="22">
        <v>0</v>
      </c>
      <c r="AW1376" s="22">
        <v>0</v>
      </c>
      <c r="AX1376" s="22">
        <v>0</v>
      </c>
      <c r="AY1376" s="22">
        <v>0</v>
      </c>
      <c r="BE1376" t="s">
        <v>67</v>
      </c>
      <c r="BH1376" s="22">
        <v>0</v>
      </c>
      <c r="BI1376" s="22">
        <v>0</v>
      </c>
      <c r="BJ1376" s="22">
        <v>0</v>
      </c>
      <c r="BK1376" s="22">
        <v>0</v>
      </c>
      <c r="BL1376" s="22">
        <v>0</v>
      </c>
      <c r="BM1376" s="22">
        <v>0</v>
      </c>
      <c r="BN1376" s="22">
        <v>0</v>
      </c>
      <c r="BO1376" s="22">
        <v>0</v>
      </c>
      <c r="BP1376" s="22">
        <v>0</v>
      </c>
    </row>
    <row r="1377" spans="1:68" x14ac:dyDescent="0.35">
      <c r="A1377" s="96">
        <v>56</v>
      </c>
      <c r="B1377" s="96">
        <v>4</v>
      </c>
      <c r="C1377" s="96" t="s">
        <v>234</v>
      </c>
      <c r="E1377" s="79" t="s">
        <v>67</v>
      </c>
      <c r="F1377" s="88">
        <v>0.22</v>
      </c>
      <c r="H1377" s="22">
        <v>0</v>
      </c>
      <c r="I1377" s="22">
        <v>0</v>
      </c>
      <c r="J1377" s="22">
        <v>0</v>
      </c>
      <c r="K1377" s="22">
        <v>-35.200000000000003</v>
      </c>
      <c r="L1377" s="22">
        <v>-35.200000000000003</v>
      </c>
      <c r="M1377" s="22">
        <v>-35.200000000000003</v>
      </c>
      <c r="N1377" s="22">
        <v>-35.200000000000003</v>
      </c>
      <c r="O1377" s="22">
        <v>-35.200000000000003</v>
      </c>
      <c r="P1377" s="22">
        <v>-35.200000000000003</v>
      </c>
      <c r="V1377" s="121">
        <v>0</v>
      </c>
      <c r="AM1377">
        <v>56</v>
      </c>
      <c r="AN1377" t="s">
        <v>67</v>
      </c>
      <c r="AQ1377" s="22">
        <v>0</v>
      </c>
      <c r="AR1377" s="22">
        <v>0</v>
      </c>
      <c r="AS1377" s="22">
        <v>0</v>
      </c>
      <c r="AT1377" s="22">
        <v>-35.200000000000003</v>
      </c>
      <c r="AU1377" s="22">
        <v>-35.200000000000003</v>
      </c>
      <c r="AV1377" s="22">
        <v>-35.200000000000003</v>
      </c>
      <c r="AW1377" s="22">
        <v>-35.200000000000003</v>
      </c>
      <c r="AX1377" s="22">
        <v>-35.200000000000003</v>
      </c>
      <c r="AY1377" s="22">
        <v>-35.200000000000003</v>
      </c>
      <c r="BE1377" t="s">
        <v>67</v>
      </c>
      <c r="BH1377" s="22">
        <v>0</v>
      </c>
      <c r="BI1377" s="22">
        <v>0</v>
      </c>
      <c r="BJ1377" s="22">
        <v>0</v>
      </c>
      <c r="BK1377" s="22">
        <v>-35.200000000000003</v>
      </c>
      <c r="BL1377" s="22">
        <v>-35.200000000000003</v>
      </c>
      <c r="BM1377" s="22">
        <v>-35.200000000000003</v>
      </c>
      <c r="BN1377" s="22">
        <v>-35.200000000000003</v>
      </c>
      <c r="BO1377" s="22">
        <v>-35.200000000000003</v>
      </c>
      <c r="BP1377" s="22">
        <v>-35.200000000000003</v>
      </c>
    </row>
    <row r="1378" spans="1:68" x14ac:dyDescent="0.35">
      <c r="A1378" s="96">
        <v>57</v>
      </c>
      <c r="B1378" s="96">
        <v>4</v>
      </c>
      <c r="C1378" s="96" t="s">
        <v>234</v>
      </c>
      <c r="E1378" s="79" t="s">
        <v>67</v>
      </c>
      <c r="F1378" s="88">
        <v>0.22</v>
      </c>
      <c r="H1378" s="22">
        <v>0</v>
      </c>
      <c r="I1378" s="22">
        <v>0</v>
      </c>
      <c r="J1378" s="22">
        <v>0</v>
      </c>
      <c r="K1378" s="22">
        <v>-8.8000000000000007</v>
      </c>
      <c r="L1378" s="22">
        <v>-8.8000000000000007</v>
      </c>
      <c r="M1378" s="22">
        <v>-8.8000000000000007</v>
      </c>
      <c r="N1378" s="22">
        <v>-8.8000000000000007</v>
      </c>
      <c r="O1378" s="22">
        <v>-8.8000000000000007</v>
      </c>
      <c r="P1378" s="22">
        <v>-8.8000000000000007</v>
      </c>
      <c r="V1378" s="121">
        <v>0</v>
      </c>
      <c r="AM1378">
        <v>57</v>
      </c>
      <c r="AN1378" t="s">
        <v>67</v>
      </c>
      <c r="AQ1378" s="22">
        <v>0</v>
      </c>
      <c r="AR1378" s="22">
        <v>0</v>
      </c>
      <c r="AS1378" s="22">
        <v>0</v>
      </c>
      <c r="AT1378" s="22">
        <v>-8.8000000000000007</v>
      </c>
      <c r="AU1378" s="22">
        <v>-8.8000000000000007</v>
      </c>
      <c r="AV1378" s="22">
        <v>-8.8000000000000007</v>
      </c>
      <c r="AW1378" s="22">
        <v>-8.8000000000000007</v>
      </c>
      <c r="AX1378" s="22">
        <v>-8.8000000000000007</v>
      </c>
      <c r="AY1378" s="22">
        <v>-8.8000000000000007</v>
      </c>
      <c r="BE1378" t="s">
        <v>67</v>
      </c>
      <c r="BH1378" s="22">
        <v>0</v>
      </c>
      <c r="BI1378" s="22">
        <v>0</v>
      </c>
      <c r="BJ1378" s="22">
        <v>0</v>
      </c>
      <c r="BK1378" s="22">
        <v>-8.8000000000000007</v>
      </c>
      <c r="BL1378" s="22">
        <v>-8.8000000000000007</v>
      </c>
      <c r="BM1378" s="22">
        <v>-8.8000000000000007</v>
      </c>
      <c r="BN1378" s="22">
        <v>-8.8000000000000007</v>
      </c>
      <c r="BO1378" s="22">
        <v>-8.8000000000000007</v>
      </c>
      <c r="BP1378" s="22">
        <v>-8.8000000000000007</v>
      </c>
    </row>
    <row r="1379" spans="1:68" x14ac:dyDescent="0.35">
      <c r="A1379" s="96">
        <v>58</v>
      </c>
      <c r="B1379" s="96">
        <v>4</v>
      </c>
      <c r="C1379" s="96" t="s">
        <v>251</v>
      </c>
      <c r="E1379" s="79" t="s">
        <v>67</v>
      </c>
      <c r="F1379" s="88">
        <v>0.22</v>
      </c>
      <c r="H1379" s="22">
        <v>0</v>
      </c>
      <c r="I1379" s="22">
        <v>0</v>
      </c>
      <c r="J1379" s="22">
        <v>0</v>
      </c>
      <c r="K1379" s="22">
        <v>0</v>
      </c>
      <c r="L1379" s="22">
        <v>0</v>
      </c>
      <c r="M1379" s="22">
        <v>0</v>
      </c>
      <c r="N1379" s="22">
        <v>0</v>
      </c>
      <c r="O1379" s="22">
        <v>0</v>
      </c>
      <c r="P1379" s="22">
        <v>0</v>
      </c>
      <c r="V1379" s="121">
        <v>0</v>
      </c>
      <c r="AM1379">
        <v>58</v>
      </c>
      <c r="AN1379" t="s">
        <v>67</v>
      </c>
      <c r="AQ1379" s="22">
        <v>0</v>
      </c>
      <c r="AR1379" s="22">
        <v>0</v>
      </c>
      <c r="AS1379" s="22">
        <v>0</v>
      </c>
      <c r="AT1379" s="22">
        <v>0</v>
      </c>
      <c r="AU1379" s="22">
        <v>0</v>
      </c>
      <c r="AV1379" s="22">
        <v>0</v>
      </c>
      <c r="AW1379" s="22">
        <v>0</v>
      </c>
      <c r="AX1379" s="22">
        <v>0</v>
      </c>
      <c r="AY1379" s="22">
        <v>0</v>
      </c>
      <c r="BE1379" t="s">
        <v>67</v>
      </c>
      <c r="BH1379" s="22">
        <v>0</v>
      </c>
      <c r="BI1379" s="22">
        <v>0</v>
      </c>
      <c r="BJ1379" s="22">
        <v>0</v>
      </c>
      <c r="BK1379" s="22">
        <v>0</v>
      </c>
      <c r="BL1379" s="22">
        <v>0</v>
      </c>
      <c r="BM1379" s="22">
        <v>0</v>
      </c>
      <c r="BN1379" s="22">
        <v>0</v>
      </c>
      <c r="BO1379" s="22">
        <v>0</v>
      </c>
      <c r="BP1379" s="22">
        <v>0</v>
      </c>
    </row>
    <row r="1380" spans="1:68" x14ac:dyDescent="0.35">
      <c r="A1380" s="96">
        <v>59</v>
      </c>
      <c r="B1380" s="96">
        <v>4</v>
      </c>
      <c r="C1380" s="96" t="s">
        <v>251</v>
      </c>
      <c r="E1380" s="79" t="s">
        <v>67</v>
      </c>
      <c r="F1380" s="88">
        <v>0.22</v>
      </c>
      <c r="H1380" s="22">
        <v>0</v>
      </c>
      <c r="I1380" s="22">
        <v>0</v>
      </c>
      <c r="J1380" s="22">
        <v>0</v>
      </c>
      <c r="K1380" s="22">
        <v>0</v>
      </c>
      <c r="L1380" s="22">
        <v>0</v>
      </c>
      <c r="M1380" s="22">
        <v>0</v>
      </c>
      <c r="N1380" s="22">
        <v>0</v>
      </c>
      <c r="O1380" s="22">
        <v>0</v>
      </c>
      <c r="P1380" s="22">
        <v>0</v>
      </c>
      <c r="V1380" s="121">
        <v>0</v>
      </c>
      <c r="AM1380">
        <v>59</v>
      </c>
      <c r="AN1380" t="s">
        <v>67</v>
      </c>
      <c r="AQ1380" s="22">
        <v>0</v>
      </c>
      <c r="AR1380" s="22">
        <v>0</v>
      </c>
      <c r="AS1380" s="22">
        <v>0</v>
      </c>
      <c r="AT1380" s="22">
        <v>0</v>
      </c>
      <c r="AU1380" s="22">
        <v>0</v>
      </c>
      <c r="AV1380" s="22">
        <v>0</v>
      </c>
      <c r="AW1380" s="22">
        <v>0</v>
      </c>
      <c r="AX1380" s="22">
        <v>0</v>
      </c>
      <c r="AY1380" s="22">
        <v>0</v>
      </c>
      <c r="BE1380" t="s">
        <v>67</v>
      </c>
      <c r="BH1380" s="22">
        <v>0</v>
      </c>
      <c r="BI1380" s="22">
        <v>0</v>
      </c>
      <c r="BJ1380" s="22">
        <v>0</v>
      </c>
      <c r="BK1380" s="22">
        <v>0</v>
      </c>
      <c r="BL1380" s="22">
        <v>0</v>
      </c>
      <c r="BM1380" s="22">
        <v>0</v>
      </c>
      <c r="BN1380" s="22">
        <v>0</v>
      </c>
      <c r="BO1380" s="22">
        <v>0</v>
      </c>
      <c r="BP1380" s="22">
        <v>0</v>
      </c>
    </row>
    <row r="1381" spans="1:68" x14ac:dyDescent="0.35">
      <c r="A1381" s="96">
        <v>60</v>
      </c>
      <c r="B1381" s="96">
        <v>4</v>
      </c>
      <c r="C1381" s="96" t="s">
        <v>235</v>
      </c>
      <c r="E1381" s="79" t="s">
        <v>67</v>
      </c>
      <c r="F1381" s="88">
        <v>0.22</v>
      </c>
      <c r="H1381" s="22">
        <v>0</v>
      </c>
      <c r="I1381" s="22">
        <v>0</v>
      </c>
      <c r="J1381" s="22">
        <v>0</v>
      </c>
      <c r="K1381" s="22">
        <v>-8.8000000000000007</v>
      </c>
      <c r="L1381" s="22">
        <v>-8.8000000000000007</v>
      </c>
      <c r="M1381" s="22">
        <v>-8.8000000000000007</v>
      </c>
      <c r="N1381" s="22">
        <v>-8.8000000000000007</v>
      </c>
      <c r="O1381" s="22">
        <v>-8.8000000000000007</v>
      </c>
      <c r="P1381" s="22">
        <v>-8.8000000000000007</v>
      </c>
      <c r="V1381" s="121">
        <v>0</v>
      </c>
      <c r="AM1381">
        <v>60</v>
      </c>
      <c r="AN1381" t="s">
        <v>67</v>
      </c>
      <c r="AQ1381" s="22">
        <v>0</v>
      </c>
      <c r="AR1381" s="22">
        <v>0</v>
      </c>
      <c r="AS1381" s="22">
        <v>0</v>
      </c>
      <c r="AT1381" s="22">
        <v>-8.8000000000000007</v>
      </c>
      <c r="AU1381" s="22">
        <v>-8.8000000000000007</v>
      </c>
      <c r="AV1381" s="22">
        <v>-8.8000000000000007</v>
      </c>
      <c r="AW1381" s="22">
        <v>-8.8000000000000007</v>
      </c>
      <c r="AX1381" s="22">
        <v>-8.8000000000000007</v>
      </c>
      <c r="AY1381" s="22">
        <v>-8.8000000000000007</v>
      </c>
      <c r="BE1381" t="s">
        <v>67</v>
      </c>
      <c r="BH1381" s="22">
        <v>0</v>
      </c>
      <c r="BI1381" s="22">
        <v>0</v>
      </c>
      <c r="BJ1381" s="22">
        <v>0</v>
      </c>
      <c r="BK1381" s="22">
        <v>-8.8000000000000007</v>
      </c>
      <c r="BL1381" s="22">
        <v>-8.8000000000000007</v>
      </c>
      <c r="BM1381" s="22">
        <v>-8.8000000000000007</v>
      </c>
      <c r="BN1381" s="22">
        <v>-8.8000000000000007</v>
      </c>
      <c r="BO1381" s="22">
        <v>-8.8000000000000007</v>
      </c>
      <c r="BP1381" s="22">
        <v>-8.8000000000000007</v>
      </c>
    </row>
    <row r="1382" spans="1:68" x14ac:dyDescent="0.35">
      <c r="A1382" s="96">
        <v>61</v>
      </c>
      <c r="B1382" s="96">
        <v>5</v>
      </c>
      <c r="C1382" s="96" t="s">
        <v>585</v>
      </c>
      <c r="E1382" s="79" t="s">
        <v>67</v>
      </c>
      <c r="F1382" s="88">
        <v>0.22</v>
      </c>
      <c r="H1382" s="22">
        <v>0</v>
      </c>
      <c r="I1382" s="22">
        <v>0</v>
      </c>
      <c r="J1382" s="22">
        <v>0</v>
      </c>
      <c r="K1382" s="22">
        <v>0</v>
      </c>
      <c r="L1382" s="22">
        <v>0</v>
      </c>
      <c r="M1382" s="22">
        <v>-38.72</v>
      </c>
      <c r="N1382" s="22">
        <v>-40.656000000000006</v>
      </c>
      <c r="O1382" s="22">
        <v>-42.688799999999993</v>
      </c>
      <c r="P1382" s="22">
        <v>-44.823239999999956</v>
      </c>
      <c r="V1382" s="121">
        <v>0</v>
      </c>
      <c r="AM1382">
        <v>61</v>
      </c>
      <c r="AN1382" t="s">
        <v>67</v>
      </c>
      <c r="AQ1382" s="22">
        <v>0</v>
      </c>
      <c r="AR1382" s="22">
        <v>0</v>
      </c>
      <c r="AS1382" s="22">
        <v>0</v>
      </c>
      <c r="AT1382" s="22">
        <v>0</v>
      </c>
      <c r="AU1382" s="22">
        <v>0</v>
      </c>
      <c r="AV1382" s="22">
        <v>-38.72</v>
      </c>
      <c r="AW1382" s="22">
        <v>-40.656000000000006</v>
      </c>
      <c r="AX1382" s="22">
        <v>-42.688799999999993</v>
      </c>
      <c r="AY1382" s="22">
        <v>-44.823239999999956</v>
      </c>
      <c r="BE1382" t="s">
        <v>67</v>
      </c>
      <c r="BH1382" s="22">
        <v>0</v>
      </c>
      <c r="BI1382" s="22">
        <v>0</v>
      </c>
      <c r="BJ1382" s="22">
        <v>0</v>
      </c>
      <c r="BK1382" s="22">
        <v>0</v>
      </c>
      <c r="BL1382" s="22">
        <v>0</v>
      </c>
      <c r="BM1382" s="22">
        <v>-38.72</v>
      </c>
      <c r="BN1382" s="22">
        <v>-40.656000000000006</v>
      </c>
      <c r="BO1382" s="22">
        <v>-42.688799999999993</v>
      </c>
      <c r="BP1382" s="22">
        <v>-44.823239999999956</v>
      </c>
    </row>
    <row r="1383" spans="1:68" x14ac:dyDescent="0.35">
      <c r="A1383" s="96">
        <v>62</v>
      </c>
      <c r="B1383" s="96">
        <v>5</v>
      </c>
      <c r="C1383" s="96" t="s">
        <v>585</v>
      </c>
      <c r="E1383" s="79" t="s">
        <v>67</v>
      </c>
      <c r="F1383" s="88">
        <v>0.22</v>
      </c>
      <c r="H1383" s="22">
        <v>0</v>
      </c>
      <c r="I1383" s="22">
        <v>0</v>
      </c>
      <c r="J1383" s="22">
        <v>0</v>
      </c>
      <c r="K1383" s="22">
        <v>0</v>
      </c>
      <c r="L1383" s="22">
        <v>0</v>
      </c>
      <c r="M1383" s="22">
        <v>-17.600000000000001</v>
      </c>
      <c r="N1383" s="22">
        <v>-17.600000000000001</v>
      </c>
      <c r="O1383" s="22">
        <v>-17.600000000000001</v>
      </c>
      <c r="P1383" s="22">
        <v>-17.600000000000001</v>
      </c>
      <c r="V1383" s="121">
        <v>0</v>
      </c>
      <c r="AM1383">
        <v>62</v>
      </c>
      <c r="AN1383" t="s">
        <v>67</v>
      </c>
      <c r="AQ1383" s="22">
        <v>0</v>
      </c>
      <c r="AR1383" s="22">
        <v>0</v>
      </c>
      <c r="AS1383" s="22">
        <v>0</v>
      </c>
      <c r="AT1383" s="22">
        <v>0</v>
      </c>
      <c r="AU1383" s="22">
        <v>0</v>
      </c>
      <c r="AV1383" s="22">
        <v>-17.600000000000001</v>
      </c>
      <c r="AW1383" s="22">
        <v>-17.600000000000001</v>
      </c>
      <c r="AX1383" s="22">
        <v>-17.600000000000001</v>
      </c>
      <c r="AY1383" s="22">
        <v>-17.600000000000001</v>
      </c>
      <c r="BE1383" t="s">
        <v>67</v>
      </c>
      <c r="BH1383" s="22">
        <v>0</v>
      </c>
      <c r="BI1383" s="22">
        <v>0</v>
      </c>
      <c r="BJ1383" s="22">
        <v>0</v>
      </c>
      <c r="BK1383" s="22">
        <v>0</v>
      </c>
      <c r="BL1383" s="22">
        <v>0</v>
      </c>
      <c r="BM1383" s="22">
        <v>-17.600000000000001</v>
      </c>
      <c r="BN1383" s="22">
        <v>-17.600000000000001</v>
      </c>
      <c r="BO1383" s="22">
        <v>-17.600000000000001</v>
      </c>
      <c r="BP1383" s="22">
        <v>-17.600000000000001</v>
      </c>
    </row>
    <row r="1384" spans="1:68" x14ac:dyDescent="0.35">
      <c r="A1384" s="96">
        <v>63</v>
      </c>
      <c r="B1384" s="96">
        <v>5</v>
      </c>
      <c r="C1384" s="96" t="s">
        <v>584</v>
      </c>
      <c r="E1384" s="79" t="s">
        <v>67</v>
      </c>
      <c r="F1384" s="88">
        <v>0.22</v>
      </c>
      <c r="H1384" s="22">
        <v>0</v>
      </c>
      <c r="I1384" s="22">
        <v>0</v>
      </c>
      <c r="J1384" s="22">
        <v>0</v>
      </c>
      <c r="K1384" s="22">
        <v>0</v>
      </c>
      <c r="L1384" s="22">
        <v>-123.2</v>
      </c>
      <c r="M1384" s="22">
        <v>-132.88</v>
      </c>
      <c r="N1384" s="22">
        <v>-143.52799999999999</v>
      </c>
      <c r="O1384" s="22">
        <v>-155.24080000000004</v>
      </c>
      <c r="P1384" s="22">
        <v>-168.12487999999996</v>
      </c>
      <c r="V1384" s="121">
        <v>0</v>
      </c>
      <c r="AM1384">
        <v>63</v>
      </c>
      <c r="AN1384" t="s">
        <v>67</v>
      </c>
      <c r="AQ1384" s="22">
        <v>0</v>
      </c>
      <c r="AR1384" s="22">
        <v>0</v>
      </c>
      <c r="AS1384" s="22">
        <v>0</v>
      </c>
      <c r="AT1384" s="22">
        <v>0</v>
      </c>
      <c r="AU1384" s="22">
        <v>-96.8</v>
      </c>
      <c r="AV1384" s="22">
        <v>-106.48</v>
      </c>
      <c r="AW1384" s="22">
        <v>-117.128</v>
      </c>
      <c r="AX1384" s="22">
        <v>-128.84080000000003</v>
      </c>
      <c r="AY1384" s="22">
        <v>-141.72487999999996</v>
      </c>
      <c r="BE1384" t="s">
        <v>67</v>
      </c>
      <c r="BH1384" s="22">
        <v>0</v>
      </c>
      <c r="BI1384" s="22">
        <v>0</v>
      </c>
      <c r="BJ1384" s="22">
        <v>0</v>
      </c>
      <c r="BK1384" s="22">
        <v>0</v>
      </c>
      <c r="BL1384" s="22">
        <v>-96.8</v>
      </c>
      <c r="BM1384" s="22">
        <v>-106.48</v>
      </c>
      <c r="BN1384" s="22">
        <v>-117.128</v>
      </c>
      <c r="BO1384" s="22">
        <v>-128.84080000000003</v>
      </c>
      <c r="BP1384" s="22">
        <v>-141.72487999999996</v>
      </c>
    </row>
    <row r="1385" spans="1:68" x14ac:dyDescent="0.35">
      <c r="A1385" s="96">
        <v>64</v>
      </c>
      <c r="B1385" s="96">
        <v>5</v>
      </c>
      <c r="C1385" s="96" t="s">
        <v>585</v>
      </c>
      <c r="E1385" s="79" t="s">
        <v>67</v>
      </c>
      <c r="F1385" s="88">
        <v>0.22</v>
      </c>
      <c r="H1385" s="22">
        <v>0</v>
      </c>
      <c r="I1385" s="22">
        <v>0</v>
      </c>
      <c r="J1385" s="22">
        <v>0</v>
      </c>
      <c r="K1385" s="22">
        <v>0</v>
      </c>
      <c r="L1385" s="22">
        <v>0</v>
      </c>
      <c r="M1385" s="22">
        <v>-26.4</v>
      </c>
      <c r="N1385" s="22">
        <v>-26.4</v>
      </c>
      <c r="O1385" s="22">
        <v>-26.4</v>
      </c>
      <c r="P1385" s="22">
        <v>-26.4</v>
      </c>
      <c r="V1385" s="121">
        <v>0</v>
      </c>
      <c r="AM1385">
        <v>64</v>
      </c>
      <c r="AN1385" t="s">
        <v>67</v>
      </c>
      <c r="AQ1385" s="22">
        <v>0</v>
      </c>
      <c r="AR1385" s="22">
        <v>0</v>
      </c>
      <c r="AS1385" s="22">
        <v>0</v>
      </c>
      <c r="AT1385" s="22">
        <v>0</v>
      </c>
      <c r="AU1385" s="22">
        <v>0</v>
      </c>
      <c r="AV1385" s="22">
        <v>-26.4</v>
      </c>
      <c r="AW1385" s="22">
        <v>-26.4</v>
      </c>
      <c r="AX1385" s="22">
        <v>-26.4</v>
      </c>
      <c r="AY1385" s="22">
        <v>-26.4</v>
      </c>
      <c r="BE1385" t="s">
        <v>67</v>
      </c>
      <c r="BH1385" s="22">
        <v>0</v>
      </c>
      <c r="BI1385" s="22">
        <v>0</v>
      </c>
      <c r="BJ1385" s="22">
        <v>0</v>
      </c>
      <c r="BK1385" s="22">
        <v>0</v>
      </c>
      <c r="BL1385" s="22">
        <v>0</v>
      </c>
      <c r="BM1385" s="22">
        <v>-26.4</v>
      </c>
      <c r="BN1385" s="22">
        <v>-26.4</v>
      </c>
      <c r="BO1385" s="22">
        <v>-26.4</v>
      </c>
      <c r="BP1385" s="22">
        <v>-26.4</v>
      </c>
    </row>
    <row r="1386" spans="1:68" x14ac:dyDescent="0.35">
      <c r="A1386" s="96">
        <v>65</v>
      </c>
      <c r="B1386" s="96">
        <v>5</v>
      </c>
      <c r="C1386" s="96" t="s">
        <v>585</v>
      </c>
      <c r="E1386" s="79" t="s">
        <v>67</v>
      </c>
      <c r="F1386" s="88">
        <v>0.22</v>
      </c>
      <c r="H1386" s="22">
        <v>0</v>
      </c>
      <c r="I1386" s="22">
        <v>0</v>
      </c>
      <c r="J1386" s="22">
        <v>0</v>
      </c>
      <c r="K1386" s="22">
        <v>0</v>
      </c>
      <c r="L1386" s="22">
        <v>-13.2</v>
      </c>
      <c r="M1386" s="22">
        <v>-13.595999999999989</v>
      </c>
      <c r="N1386" s="22">
        <v>-14.003879999999988</v>
      </c>
      <c r="O1386" s="22">
        <v>-14.42399640000002</v>
      </c>
      <c r="P1386" s="22">
        <v>-14.856716292000003</v>
      </c>
      <c r="V1386" s="121">
        <v>0</v>
      </c>
      <c r="AM1386">
        <v>65</v>
      </c>
      <c r="AN1386" t="s">
        <v>67</v>
      </c>
      <c r="AQ1386" s="22">
        <v>0</v>
      </c>
      <c r="AR1386" s="22">
        <v>0</v>
      </c>
      <c r="AS1386" s="22">
        <v>0</v>
      </c>
      <c r="AT1386" s="22">
        <v>0</v>
      </c>
      <c r="AU1386" s="22">
        <v>-13.2</v>
      </c>
      <c r="AV1386" s="22">
        <v>-13.595999999999989</v>
      </c>
      <c r="AW1386" s="22">
        <v>-14.003879999999988</v>
      </c>
      <c r="AX1386" s="22">
        <v>-14.42399640000002</v>
      </c>
      <c r="AY1386" s="22">
        <v>-14.856716292000003</v>
      </c>
      <c r="BE1386" t="s">
        <v>67</v>
      </c>
      <c r="BH1386" s="22">
        <v>0</v>
      </c>
      <c r="BI1386" s="22">
        <v>0</v>
      </c>
      <c r="BJ1386" s="22">
        <v>0</v>
      </c>
      <c r="BK1386" s="22">
        <v>0</v>
      </c>
      <c r="BL1386" s="22">
        <v>-13.2</v>
      </c>
      <c r="BM1386" s="22">
        <v>-13.595999999999989</v>
      </c>
      <c r="BN1386" s="22">
        <v>-14.003879999999988</v>
      </c>
      <c r="BO1386" s="22">
        <v>-14.42399640000002</v>
      </c>
      <c r="BP1386" s="22">
        <v>-14.856716292000003</v>
      </c>
    </row>
    <row r="1387" spans="1:68" x14ac:dyDescent="0.35">
      <c r="A1387" s="96">
        <v>66</v>
      </c>
      <c r="B1387" s="96">
        <v>5</v>
      </c>
      <c r="C1387" s="96" t="s">
        <v>585</v>
      </c>
      <c r="E1387" s="79" t="s">
        <v>67</v>
      </c>
      <c r="F1387" s="88">
        <v>0.22</v>
      </c>
      <c r="H1387" s="22">
        <v>0</v>
      </c>
      <c r="I1387" s="22">
        <v>0</v>
      </c>
      <c r="J1387" s="22">
        <v>0</v>
      </c>
      <c r="K1387" s="22">
        <v>0</v>
      </c>
      <c r="L1387" s="22">
        <v>-48.4</v>
      </c>
      <c r="M1387" s="22">
        <v>-50.82</v>
      </c>
      <c r="N1387" s="22">
        <v>-53.361000000000004</v>
      </c>
      <c r="O1387" s="22">
        <v>-56.029049999999991</v>
      </c>
      <c r="P1387" s="22">
        <v>-58.83050249999998</v>
      </c>
      <c r="V1387" s="121">
        <v>0</v>
      </c>
      <c r="AM1387">
        <v>66</v>
      </c>
      <c r="AN1387" t="s">
        <v>67</v>
      </c>
      <c r="AQ1387" s="22">
        <v>0</v>
      </c>
      <c r="AR1387" s="22">
        <v>0</v>
      </c>
      <c r="AS1387" s="22">
        <v>0</v>
      </c>
      <c r="AT1387" s="22">
        <v>0</v>
      </c>
      <c r="AU1387" s="22">
        <v>-48.4</v>
      </c>
      <c r="AV1387" s="22">
        <v>-50.82</v>
      </c>
      <c r="AW1387" s="22">
        <v>-53.361000000000004</v>
      </c>
      <c r="AX1387" s="22">
        <v>-56.029049999999991</v>
      </c>
      <c r="AY1387" s="22">
        <v>-58.83050249999998</v>
      </c>
      <c r="BE1387" t="s">
        <v>67</v>
      </c>
      <c r="BH1387" s="22">
        <v>0</v>
      </c>
      <c r="BI1387" s="22">
        <v>0</v>
      </c>
      <c r="BJ1387" s="22">
        <v>0</v>
      </c>
      <c r="BK1387" s="22">
        <v>0</v>
      </c>
      <c r="BL1387" s="22">
        <v>-48.4</v>
      </c>
      <c r="BM1387" s="22">
        <v>-50.82</v>
      </c>
      <c r="BN1387" s="22">
        <v>-53.361000000000004</v>
      </c>
      <c r="BO1387" s="22">
        <v>-56.029049999999991</v>
      </c>
      <c r="BP1387" s="22">
        <v>-58.83050249999998</v>
      </c>
    </row>
    <row r="1388" spans="1:68" x14ac:dyDescent="0.35">
      <c r="A1388" s="96">
        <v>67</v>
      </c>
      <c r="B1388" s="96">
        <v>5</v>
      </c>
      <c r="C1388" s="96" t="s">
        <v>234</v>
      </c>
      <c r="E1388" s="79" t="s">
        <v>67</v>
      </c>
      <c r="F1388" s="88">
        <v>0.22</v>
      </c>
      <c r="H1388" s="22">
        <v>0</v>
      </c>
      <c r="I1388" s="22">
        <v>0</v>
      </c>
      <c r="J1388" s="22">
        <v>0</v>
      </c>
      <c r="K1388" s="22">
        <v>0</v>
      </c>
      <c r="L1388" s="22">
        <v>-17.600000000000001</v>
      </c>
      <c r="M1388" s="22">
        <v>-17.600000000000001</v>
      </c>
      <c r="N1388" s="22">
        <v>-17.600000000000001</v>
      </c>
      <c r="O1388" s="22">
        <v>-17.600000000000001</v>
      </c>
      <c r="P1388" s="22">
        <v>-17.600000000000001</v>
      </c>
      <c r="V1388" s="121">
        <v>0</v>
      </c>
      <c r="AM1388">
        <v>67</v>
      </c>
      <c r="AN1388" t="s">
        <v>67</v>
      </c>
      <c r="AQ1388" s="22">
        <v>0</v>
      </c>
      <c r="AR1388" s="22">
        <v>0</v>
      </c>
      <c r="AS1388" s="22">
        <v>0</v>
      </c>
      <c r="AT1388" s="22">
        <v>0</v>
      </c>
      <c r="AU1388" s="22">
        <v>-17.600000000000001</v>
      </c>
      <c r="AV1388" s="22">
        <v>-17.600000000000001</v>
      </c>
      <c r="AW1388" s="22">
        <v>-17.600000000000001</v>
      </c>
      <c r="AX1388" s="22">
        <v>-17.600000000000001</v>
      </c>
      <c r="AY1388" s="22">
        <v>-17.600000000000001</v>
      </c>
      <c r="BE1388" t="s">
        <v>67</v>
      </c>
      <c r="BH1388" s="22">
        <v>0</v>
      </c>
      <c r="BI1388" s="22">
        <v>0</v>
      </c>
      <c r="BJ1388" s="22">
        <v>0</v>
      </c>
      <c r="BK1388" s="22">
        <v>0</v>
      </c>
      <c r="BL1388" s="22">
        <v>-17.600000000000001</v>
      </c>
      <c r="BM1388" s="22">
        <v>-17.600000000000001</v>
      </c>
      <c r="BN1388" s="22">
        <v>-17.600000000000001</v>
      </c>
      <c r="BO1388" s="22">
        <v>-17.600000000000001</v>
      </c>
      <c r="BP1388" s="22">
        <v>-17.600000000000001</v>
      </c>
    </row>
    <row r="1389" spans="1:68" x14ac:dyDescent="0.35">
      <c r="A1389" s="96">
        <v>68</v>
      </c>
      <c r="B1389" s="96">
        <v>5</v>
      </c>
      <c r="C1389" s="96" t="s">
        <v>234</v>
      </c>
      <c r="E1389" s="79" t="s">
        <v>67</v>
      </c>
      <c r="F1389" s="88">
        <v>0.22</v>
      </c>
      <c r="H1389" s="22">
        <v>0</v>
      </c>
      <c r="I1389" s="22">
        <v>0</v>
      </c>
      <c r="J1389" s="22">
        <v>0</v>
      </c>
      <c r="K1389" s="22">
        <v>0</v>
      </c>
      <c r="L1389" s="22">
        <v>-8.8000000000000007</v>
      </c>
      <c r="M1389" s="22">
        <v>-8.8000000000000007</v>
      </c>
      <c r="N1389" s="22">
        <v>-8.8000000000000007</v>
      </c>
      <c r="O1389" s="22">
        <v>-8.8000000000000007</v>
      </c>
      <c r="P1389" s="22">
        <v>-8.8000000000000007</v>
      </c>
      <c r="V1389" s="121">
        <v>0</v>
      </c>
      <c r="AM1389">
        <v>68</v>
      </c>
      <c r="AN1389" t="s">
        <v>67</v>
      </c>
      <c r="AQ1389" s="22">
        <v>0</v>
      </c>
      <c r="AR1389" s="22">
        <v>0</v>
      </c>
      <c r="AS1389" s="22">
        <v>0</v>
      </c>
      <c r="AT1389" s="22">
        <v>0</v>
      </c>
      <c r="AU1389" s="22">
        <v>-8.8000000000000007</v>
      </c>
      <c r="AV1389" s="22">
        <v>-8.8000000000000007</v>
      </c>
      <c r="AW1389" s="22">
        <v>-8.8000000000000007</v>
      </c>
      <c r="AX1389" s="22">
        <v>-8.8000000000000007</v>
      </c>
      <c r="AY1389" s="22">
        <v>-8.8000000000000007</v>
      </c>
      <c r="BE1389" t="s">
        <v>67</v>
      </c>
      <c r="BH1389" s="22">
        <v>0</v>
      </c>
      <c r="BI1389" s="22">
        <v>0</v>
      </c>
      <c r="BJ1389" s="22">
        <v>0</v>
      </c>
      <c r="BK1389" s="22">
        <v>0</v>
      </c>
      <c r="BL1389" s="22">
        <v>-8.8000000000000007</v>
      </c>
      <c r="BM1389" s="22">
        <v>-8.8000000000000007</v>
      </c>
      <c r="BN1389" s="22">
        <v>-8.8000000000000007</v>
      </c>
      <c r="BO1389" s="22">
        <v>-8.8000000000000007</v>
      </c>
      <c r="BP1389" s="22">
        <v>-8.8000000000000007</v>
      </c>
    </row>
    <row r="1390" spans="1:68" x14ac:dyDescent="0.35">
      <c r="A1390" s="96">
        <v>69</v>
      </c>
      <c r="B1390" s="96">
        <v>5</v>
      </c>
      <c r="C1390" s="96" t="s">
        <v>235</v>
      </c>
      <c r="E1390" s="79" t="s">
        <v>67</v>
      </c>
      <c r="F1390" s="88">
        <v>0.22</v>
      </c>
      <c r="H1390" s="22">
        <v>0</v>
      </c>
      <c r="I1390" s="22">
        <v>0</v>
      </c>
      <c r="J1390" s="22">
        <v>0</v>
      </c>
      <c r="K1390" s="22">
        <v>0</v>
      </c>
      <c r="L1390" s="22">
        <v>-8.8000000000000007</v>
      </c>
      <c r="M1390" s="22">
        <v>-8.8000000000000007</v>
      </c>
      <c r="N1390" s="22">
        <v>-8.8000000000000007</v>
      </c>
      <c r="O1390" s="22">
        <v>-8.8000000000000007</v>
      </c>
      <c r="P1390" s="22">
        <v>-8.8000000000000007</v>
      </c>
      <c r="V1390" s="121">
        <v>0</v>
      </c>
      <c r="AM1390">
        <v>69</v>
      </c>
      <c r="AN1390" t="s">
        <v>67</v>
      </c>
      <c r="AQ1390" s="22">
        <v>0</v>
      </c>
      <c r="AR1390" s="22">
        <v>0</v>
      </c>
      <c r="AS1390" s="22">
        <v>0</v>
      </c>
      <c r="AT1390" s="22">
        <v>0</v>
      </c>
      <c r="AU1390" s="22">
        <v>-8.8000000000000007</v>
      </c>
      <c r="AV1390" s="22">
        <v>-8.8000000000000007</v>
      </c>
      <c r="AW1390" s="22">
        <v>-8.8000000000000007</v>
      </c>
      <c r="AX1390" s="22">
        <v>-8.8000000000000007</v>
      </c>
      <c r="AY1390" s="22">
        <v>-8.8000000000000007</v>
      </c>
      <c r="BE1390" t="s">
        <v>67</v>
      </c>
      <c r="BH1390" s="22">
        <v>0</v>
      </c>
      <c r="BI1390" s="22">
        <v>0</v>
      </c>
      <c r="BJ1390" s="22">
        <v>0</v>
      </c>
      <c r="BK1390" s="22">
        <v>0</v>
      </c>
      <c r="BL1390" s="22">
        <v>-8.8000000000000007</v>
      </c>
      <c r="BM1390" s="22">
        <v>-8.8000000000000007</v>
      </c>
      <c r="BN1390" s="22">
        <v>-8.8000000000000007</v>
      </c>
      <c r="BO1390" s="22">
        <v>-8.8000000000000007</v>
      </c>
      <c r="BP1390" s="22">
        <v>-8.8000000000000007</v>
      </c>
    </row>
    <row r="1391" spans="1:68" x14ac:dyDescent="0.35">
      <c r="A1391" s="96">
        <v>70</v>
      </c>
      <c r="B1391" s="96">
        <v>5</v>
      </c>
      <c r="C1391" s="96" t="s">
        <v>234</v>
      </c>
      <c r="E1391" s="79" t="s">
        <v>67</v>
      </c>
      <c r="F1391" s="88">
        <v>0.22</v>
      </c>
      <c r="H1391" s="22">
        <v>0</v>
      </c>
      <c r="I1391" s="22">
        <v>0</v>
      </c>
      <c r="J1391" s="22">
        <v>0</v>
      </c>
      <c r="K1391" s="22">
        <v>0</v>
      </c>
      <c r="L1391" s="22">
        <v>-17.600000000000001</v>
      </c>
      <c r="M1391" s="22">
        <v>-17.600000000000001</v>
      </c>
      <c r="N1391" s="22">
        <v>-17.600000000000001</v>
      </c>
      <c r="O1391" s="22">
        <v>-17.600000000000001</v>
      </c>
      <c r="P1391" s="22">
        <v>-17.600000000000001</v>
      </c>
      <c r="V1391" s="121">
        <v>0</v>
      </c>
      <c r="AM1391">
        <v>70</v>
      </c>
      <c r="AN1391" t="s">
        <v>67</v>
      </c>
      <c r="AQ1391" s="22">
        <v>0</v>
      </c>
      <c r="AR1391" s="22">
        <v>0</v>
      </c>
      <c r="AS1391" s="22">
        <v>0</v>
      </c>
      <c r="AT1391" s="22">
        <v>0</v>
      </c>
      <c r="AU1391" s="22">
        <v>-17.600000000000001</v>
      </c>
      <c r="AV1391" s="22">
        <v>-17.600000000000001</v>
      </c>
      <c r="AW1391" s="22">
        <v>-17.600000000000001</v>
      </c>
      <c r="AX1391" s="22">
        <v>-17.600000000000001</v>
      </c>
      <c r="AY1391" s="22">
        <v>-17.600000000000001</v>
      </c>
      <c r="BE1391" t="s">
        <v>67</v>
      </c>
      <c r="BH1391" s="22">
        <v>0</v>
      </c>
      <c r="BI1391" s="22">
        <v>0</v>
      </c>
      <c r="BJ1391" s="22">
        <v>0</v>
      </c>
      <c r="BK1391" s="22">
        <v>0</v>
      </c>
      <c r="BL1391" s="22">
        <v>-17.600000000000001</v>
      </c>
      <c r="BM1391" s="22">
        <v>-17.600000000000001</v>
      </c>
      <c r="BN1391" s="22">
        <v>-17.600000000000001</v>
      </c>
      <c r="BO1391" s="22">
        <v>-17.600000000000001</v>
      </c>
      <c r="BP1391" s="22">
        <v>-17.600000000000001</v>
      </c>
    </row>
    <row r="1392" spans="1:68" x14ac:dyDescent="0.35">
      <c r="A1392" s="96">
        <v>71</v>
      </c>
      <c r="B1392" s="96">
        <v>5</v>
      </c>
      <c r="C1392" s="96" t="s">
        <v>529</v>
      </c>
      <c r="E1392" s="79" t="s">
        <v>67</v>
      </c>
      <c r="F1392" s="88">
        <v>0.22</v>
      </c>
      <c r="H1392" s="22">
        <v>0</v>
      </c>
      <c r="I1392" s="22">
        <v>0</v>
      </c>
      <c r="J1392" s="22">
        <v>0</v>
      </c>
      <c r="K1392" s="22">
        <v>0</v>
      </c>
      <c r="L1392" s="22">
        <v>-26.4</v>
      </c>
      <c r="M1392" s="22">
        <v>-26.4</v>
      </c>
      <c r="N1392" s="22">
        <v>-26.4</v>
      </c>
      <c r="O1392" s="22">
        <v>-26.4</v>
      </c>
      <c r="P1392" s="22">
        <v>-26.4</v>
      </c>
      <c r="V1392" s="121">
        <v>0</v>
      </c>
      <c r="AM1392">
        <v>71</v>
      </c>
      <c r="AN1392" t="s">
        <v>67</v>
      </c>
      <c r="AQ1392" s="22">
        <v>0</v>
      </c>
      <c r="AR1392" s="22">
        <v>0</v>
      </c>
      <c r="AS1392" s="22">
        <v>0</v>
      </c>
      <c r="AT1392" s="22">
        <v>0</v>
      </c>
      <c r="AU1392" s="22">
        <v>0</v>
      </c>
      <c r="AV1392" s="22">
        <v>0</v>
      </c>
      <c r="AW1392" s="22">
        <v>0</v>
      </c>
      <c r="AX1392" s="22">
        <v>0</v>
      </c>
      <c r="AY1392" s="22">
        <v>0</v>
      </c>
      <c r="BE1392" t="s">
        <v>67</v>
      </c>
      <c r="BH1392" s="22">
        <v>0</v>
      </c>
      <c r="BI1392" s="22">
        <v>0</v>
      </c>
      <c r="BJ1392" s="22">
        <v>0</v>
      </c>
      <c r="BK1392" s="22">
        <v>0</v>
      </c>
      <c r="BL1392" s="22">
        <v>0</v>
      </c>
      <c r="BM1392" s="22">
        <v>0</v>
      </c>
      <c r="BN1392" s="22">
        <v>0</v>
      </c>
      <c r="BO1392" s="22">
        <v>0</v>
      </c>
      <c r="BP1392" s="22">
        <v>0</v>
      </c>
    </row>
    <row r="1393" spans="1:68" x14ac:dyDescent="0.35">
      <c r="A1393" s="96">
        <v>72</v>
      </c>
      <c r="B1393" s="96">
        <v>5</v>
      </c>
      <c r="C1393" s="96" t="s">
        <v>251</v>
      </c>
      <c r="E1393" s="79" t="s">
        <v>67</v>
      </c>
      <c r="F1393" s="88">
        <v>0.22</v>
      </c>
      <c r="H1393" s="22">
        <v>0</v>
      </c>
      <c r="I1393" s="22">
        <v>0</v>
      </c>
      <c r="J1393" s="22">
        <v>0</v>
      </c>
      <c r="K1393" s="22">
        <v>0</v>
      </c>
      <c r="L1393" s="22">
        <v>0</v>
      </c>
      <c r="M1393" s="22">
        <v>0</v>
      </c>
      <c r="N1393" s="22">
        <v>0</v>
      </c>
      <c r="O1393" s="22">
        <v>0</v>
      </c>
      <c r="P1393" s="22">
        <v>0</v>
      </c>
      <c r="V1393" s="121">
        <v>0</v>
      </c>
      <c r="AM1393">
        <v>72</v>
      </c>
      <c r="AN1393" t="s">
        <v>67</v>
      </c>
      <c r="AQ1393" s="22">
        <v>0</v>
      </c>
      <c r="AR1393" s="22">
        <v>0</v>
      </c>
      <c r="AS1393" s="22">
        <v>0</v>
      </c>
      <c r="AT1393" s="22">
        <v>0</v>
      </c>
      <c r="AU1393" s="22">
        <v>0</v>
      </c>
      <c r="AV1393" s="22">
        <v>0</v>
      </c>
      <c r="AW1393" s="22">
        <v>0</v>
      </c>
      <c r="AX1393" s="22">
        <v>0</v>
      </c>
      <c r="AY1393" s="22">
        <v>0</v>
      </c>
      <c r="BE1393" t="s">
        <v>67</v>
      </c>
      <c r="BH1393" s="22">
        <v>0</v>
      </c>
      <c r="BI1393" s="22">
        <v>0</v>
      </c>
      <c r="BJ1393" s="22">
        <v>0</v>
      </c>
      <c r="BK1393" s="22">
        <v>0</v>
      </c>
      <c r="BL1393" s="22">
        <v>0</v>
      </c>
      <c r="BM1393" s="22">
        <v>0</v>
      </c>
      <c r="BN1393" s="22">
        <v>0</v>
      </c>
      <c r="BO1393" s="22">
        <v>0</v>
      </c>
      <c r="BP1393" s="22">
        <v>0</v>
      </c>
    </row>
    <row r="1394" spans="1:68" x14ac:dyDescent="0.35">
      <c r="A1394" s="96">
        <v>73</v>
      </c>
      <c r="B1394" s="96">
        <v>5</v>
      </c>
      <c r="C1394" s="96" t="s">
        <v>251</v>
      </c>
      <c r="E1394" s="79" t="s">
        <v>67</v>
      </c>
      <c r="F1394" s="88">
        <v>0.22</v>
      </c>
      <c r="H1394" s="22">
        <v>0</v>
      </c>
      <c r="I1394" s="22">
        <v>0</v>
      </c>
      <c r="J1394" s="22">
        <v>0</v>
      </c>
      <c r="K1394" s="22">
        <v>0</v>
      </c>
      <c r="L1394" s="22">
        <v>0</v>
      </c>
      <c r="M1394" s="22">
        <v>0</v>
      </c>
      <c r="N1394" s="22">
        <v>0</v>
      </c>
      <c r="O1394" s="22">
        <v>0</v>
      </c>
      <c r="P1394" s="22">
        <v>0</v>
      </c>
      <c r="V1394" s="121">
        <v>0</v>
      </c>
      <c r="AM1394">
        <v>73</v>
      </c>
      <c r="AN1394" t="s">
        <v>67</v>
      </c>
      <c r="AQ1394" s="22">
        <v>0</v>
      </c>
      <c r="AR1394" s="22">
        <v>0</v>
      </c>
      <c r="AS1394" s="22">
        <v>0</v>
      </c>
      <c r="AT1394" s="22">
        <v>0</v>
      </c>
      <c r="AU1394" s="22">
        <v>0</v>
      </c>
      <c r="AV1394" s="22">
        <v>0</v>
      </c>
      <c r="AW1394" s="22">
        <v>0</v>
      </c>
      <c r="AX1394" s="22">
        <v>0</v>
      </c>
      <c r="AY1394" s="22">
        <v>0</v>
      </c>
      <c r="BE1394" t="s">
        <v>67</v>
      </c>
      <c r="BH1394" s="22">
        <v>0</v>
      </c>
      <c r="BI1394" s="22">
        <v>0</v>
      </c>
      <c r="BJ1394" s="22">
        <v>0</v>
      </c>
      <c r="BK1394" s="22">
        <v>0</v>
      </c>
      <c r="BL1394" s="22">
        <v>0</v>
      </c>
      <c r="BM1394" s="22">
        <v>0</v>
      </c>
      <c r="BN1394" s="22">
        <v>0</v>
      </c>
      <c r="BO1394" s="22">
        <v>0</v>
      </c>
      <c r="BP1394" s="22">
        <v>0</v>
      </c>
    </row>
    <row r="1395" spans="1:68" x14ac:dyDescent="0.35">
      <c r="A1395" s="96">
        <v>74</v>
      </c>
      <c r="B1395" s="96">
        <v>5</v>
      </c>
      <c r="C1395" s="96" t="s">
        <v>251</v>
      </c>
      <c r="E1395" s="79" t="s">
        <v>67</v>
      </c>
      <c r="F1395" s="88">
        <v>0.22</v>
      </c>
      <c r="H1395" s="22">
        <v>0</v>
      </c>
      <c r="I1395" s="22">
        <v>0</v>
      </c>
      <c r="J1395" s="22">
        <v>0</v>
      </c>
      <c r="K1395" s="22">
        <v>0</v>
      </c>
      <c r="L1395" s="22">
        <v>0</v>
      </c>
      <c r="M1395" s="22">
        <v>0</v>
      </c>
      <c r="N1395" s="22">
        <v>0</v>
      </c>
      <c r="O1395" s="22">
        <v>0</v>
      </c>
      <c r="P1395" s="22">
        <v>0</v>
      </c>
      <c r="V1395" s="121">
        <v>0</v>
      </c>
      <c r="AM1395">
        <v>74</v>
      </c>
      <c r="AN1395" t="s">
        <v>67</v>
      </c>
      <c r="AQ1395" s="22">
        <v>0</v>
      </c>
      <c r="AR1395" s="22">
        <v>0</v>
      </c>
      <c r="AS1395" s="22">
        <v>0</v>
      </c>
      <c r="AT1395" s="22">
        <v>0</v>
      </c>
      <c r="AU1395" s="22">
        <v>0</v>
      </c>
      <c r="AV1395" s="22">
        <v>0</v>
      </c>
      <c r="AW1395" s="22">
        <v>0</v>
      </c>
      <c r="AX1395" s="22">
        <v>0</v>
      </c>
      <c r="AY1395" s="22">
        <v>0</v>
      </c>
      <c r="BE1395" t="s">
        <v>67</v>
      </c>
      <c r="BH1395" s="22">
        <v>0</v>
      </c>
      <c r="BI1395" s="22">
        <v>0</v>
      </c>
      <c r="BJ1395" s="22">
        <v>0</v>
      </c>
      <c r="BK1395" s="22">
        <v>0</v>
      </c>
      <c r="BL1395" s="22">
        <v>0</v>
      </c>
      <c r="BM1395" s="22">
        <v>0</v>
      </c>
      <c r="BN1395" s="22">
        <v>0</v>
      </c>
      <c r="BO1395" s="22">
        <v>0</v>
      </c>
      <c r="BP1395" s="22">
        <v>0</v>
      </c>
    </row>
    <row r="1396" spans="1:68" x14ac:dyDescent="0.35">
      <c r="A1396" s="96">
        <v>75</v>
      </c>
      <c r="B1396" s="96">
        <v>5</v>
      </c>
      <c r="C1396" s="96" t="s">
        <v>251</v>
      </c>
      <c r="D1396" s="15"/>
      <c r="E1396" s="125" t="s">
        <v>67</v>
      </c>
      <c r="F1396" s="88">
        <v>0.22</v>
      </c>
      <c r="G1396" s="15"/>
      <c r="H1396" s="22">
        <v>0</v>
      </c>
      <c r="I1396" s="22">
        <v>0</v>
      </c>
      <c r="J1396" s="22">
        <v>0</v>
      </c>
      <c r="K1396" s="22">
        <v>0</v>
      </c>
      <c r="L1396" s="22">
        <v>0</v>
      </c>
      <c r="M1396" s="22">
        <v>0</v>
      </c>
      <c r="N1396" s="22">
        <v>0</v>
      </c>
      <c r="O1396" s="22">
        <v>0</v>
      </c>
      <c r="P1396" s="22">
        <v>0</v>
      </c>
      <c r="V1396" s="121">
        <v>0</v>
      </c>
      <c r="AM1396" s="15">
        <v>75</v>
      </c>
      <c r="AN1396" s="15" t="s">
        <v>67</v>
      </c>
      <c r="AQ1396" s="22">
        <v>0</v>
      </c>
      <c r="AR1396" s="22">
        <v>0</v>
      </c>
      <c r="AS1396" s="22">
        <v>0</v>
      </c>
      <c r="AT1396" s="22">
        <v>0</v>
      </c>
      <c r="AU1396" s="22">
        <v>0</v>
      </c>
      <c r="AV1396" s="22">
        <v>0</v>
      </c>
      <c r="AW1396" s="22">
        <v>0</v>
      </c>
      <c r="AX1396" s="22">
        <v>0</v>
      </c>
      <c r="AY1396" s="22">
        <v>0</v>
      </c>
      <c r="BE1396" t="s">
        <v>67</v>
      </c>
      <c r="BH1396" s="22">
        <v>0</v>
      </c>
      <c r="BI1396" s="22">
        <v>0</v>
      </c>
      <c r="BJ1396" s="22">
        <v>0</v>
      </c>
      <c r="BK1396" s="22">
        <v>0</v>
      </c>
      <c r="BL1396" s="22">
        <v>0</v>
      </c>
      <c r="BM1396" s="22">
        <v>0</v>
      </c>
      <c r="BN1396" s="22">
        <v>0</v>
      </c>
      <c r="BO1396" s="22">
        <v>0</v>
      </c>
      <c r="BP1396" s="22">
        <v>0</v>
      </c>
    </row>
    <row r="1397" spans="1:68" x14ac:dyDescent="0.35">
      <c r="A1397" s="96">
        <v>1</v>
      </c>
      <c r="B1397" s="96">
        <v>1</v>
      </c>
      <c r="C1397" s="96" t="s">
        <v>585</v>
      </c>
      <c r="E1397" s="79" t="s">
        <v>221</v>
      </c>
      <c r="F1397" s="198">
        <v>0</v>
      </c>
      <c r="G1397" s="22">
        <v>0</v>
      </c>
      <c r="H1397" s="22">
        <v>0</v>
      </c>
      <c r="I1397" s="22">
        <v>0</v>
      </c>
      <c r="J1397" s="22">
        <v>0</v>
      </c>
      <c r="K1397" s="22">
        <v>0</v>
      </c>
      <c r="L1397" s="22">
        <v>0</v>
      </c>
      <c r="M1397" s="22">
        <v>0</v>
      </c>
      <c r="N1397" s="22">
        <v>0</v>
      </c>
      <c r="O1397" s="22">
        <v>0</v>
      </c>
      <c r="P1397" s="22">
        <v>0</v>
      </c>
      <c r="V1397" s="121">
        <v>0</v>
      </c>
      <c r="AM1397">
        <v>1</v>
      </c>
      <c r="AN1397" t="s">
        <v>221</v>
      </c>
      <c r="AP1397" s="22">
        <v>0</v>
      </c>
      <c r="AQ1397" s="22">
        <v>0</v>
      </c>
      <c r="AR1397" s="76">
        <v>0</v>
      </c>
      <c r="AS1397" s="76">
        <v>0</v>
      </c>
      <c r="AT1397" s="76">
        <v>0</v>
      </c>
      <c r="AU1397" s="76">
        <v>0</v>
      </c>
      <c r="AV1397" s="76">
        <v>0</v>
      </c>
      <c r="AW1397" s="76">
        <v>0</v>
      </c>
      <c r="AX1397" s="76">
        <v>0</v>
      </c>
      <c r="AY1397" s="76">
        <v>0</v>
      </c>
      <c r="BE1397" t="s">
        <v>221</v>
      </c>
      <c r="BG1397" s="22">
        <v>0</v>
      </c>
      <c r="BH1397" s="22">
        <v>0</v>
      </c>
      <c r="BI1397" s="22">
        <v>0</v>
      </c>
      <c r="BJ1397" s="22">
        <v>0</v>
      </c>
      <c r="BK1397" s="22">
        <v>0</v>
      </c>
      <c r="BL1397" s="22">
        <v>0</v>
      </c>
      <c r="BM1397" s="22">
        <v>0</v>
      </c>
      <c r="BN1397" s="22">
        <v>0</v>
      </c>
      <c r="BO1397" s="22">
        <v>0</v>
      </c>
      <c r="BP1397" s="22">
        <v>0</v>
      </c>
    </row>
    <row r="1398" spans="1:68" x14ac:dyDescent="0.35">
      <c r="A1398" s="96">
        <v>2</v>
      </c>
      <c r="B1398" s="96">
        <v>1</v>
      </c>
      <c r="C1398" s="96" t="s">
        <v>585</v>
      </c>
      <c r="E1398" s="79" t="s">
        <v>221</v>
      </c>
      <c r="F1398" s="198">
        <v>0</v>
      </c>
      <c r="G1398" s="22">
        <v>0</v>
      </c>
      <c r="H1398" s="22">
        <v>0</v>
      </c>
      <c r="I1398" s="22">
        <v>0</v>
      </c>
      <c r="J1398" s="22">
        <v>0</v>
      </c>
      <c r="K1398" s="22">
        <v>0</v>
      </c>
      <c r="L1398" s="22">
        <v>0</v>
      </c>
      <c r="M1398" s="22">
        <v>0</v>
      </c>
      <c r="N1398" s="22">
        <v>0</v>
      </c>
      <c r="O1398" s="22">
        <v>0</v>
      </c>
      <c r="P1398" s="22">
        <v>0</v>
      </c>
      <c r="V1398" s="121">
        <v>0</v>
      </c>
      <c r="AM1398">
        <v>2</v>
      </c>
      <c r="AN1398" t="s">
        <v>221</v>
      </c>
      <c r="AP1398" s="22">
        <v>0</v>
      </c>
      <c r="AQ1398" s="76">
        <v>0</v>
      </c>
      <c r="AR1398" s="76">
        <v>0</v>
      </c>
      <c r="AS1398" s="76">
        <v>0</v>
      </c>
      <c r="AT1398" s="76">
        <v>0</v>
      </c>
      <c r="AU1398" s="76">
        <v>0</v>
      </c>
      <c r="AV1398" s="76">
        <v>0</v>
      </c>
      <c r="AW1398" s="76">
        <v>0</v>
      </c>
      <c r="AX1398" s="76">
        <v>0</v>
      </c>
      <c r="AY1398" s="76">
        <v>0</v>
      </c>
      <c r="BE1398" t="s">
        <v>221</v>
      </c>
      <c r="BG1398" s="22">
        <v>0</v>
      </c>
      <c r="BH1398" s="22">
        <v>0</v>
      </c>
      <c r="BI1398" s="22">
        <v>0</v>
      </c>
      <c r="BJ1398" s="22">
        <v>0</v>
      </c>
      <c r="BK1398" s="22">
        <v>0</v>
      </c>
      <c r="BL1398" s="22">
        <v>0</v>
      </c>
      <c r="BM1398" s="22">
        <v>0</v>
      </c>
      <c r="BN1398" s="22">
        <v>0</v>
      </c>
      <c r="BO1398" s="22">
        <v>0</v>
      </c>
      <c r="BP1398" s="22">
        <v>0</v>
      </c>
    </row>
    <row r="1399" spans="1:68" x14ac:dyDescent="0.35">
      <c r="A1399" s="96">
        <v>3</v>
      </c>
      <c r="B1399" s="96">
        <v>1</v>
      </c>
      <c r="C1399" s="96" t="s">
        <v>585</v>
      </c>
      <c r="E1399" s="79" t="s">
        <v>221</v>
      </c>
      <c r="F1399" s="198">
        <v>0</v>
      </c>
      <c r="G1399" s="22">
        <v>0</v>
      </c>
      <c r="H1399" s="22">
        <v>0</v>
      </c>
      <c r="I1399" s="22">
        <v>0</v>
      </c>
      <c r="J1399" s="22">
        <v>0</v>
      </c>
      <c r="K1399" s="22">
        <v>0</v>
      </c>
      <c r="L1399" s="22">
        <v>0</v>
      </c>
      <c r="M1399" s="22">
        <v>0</v>
      </c>
      <c r="N1399" s="22">
        <v>0</v>
      </c>
      <c r="O1399" s="22">
        <v>0</v>
      </c>
      <c r="P1399" s="22">
        <v>0</v>
      </c>
      <c r="V1399" s="121">
        <v>0</v>
      </c>
      <c r="AM1399">
        <v>3</v>
      </c>
      <c r="AN1399" t="s">
        <v>221</v>
      </c>
      <c r="AP1399" s="22">
        <v>0</v>
      </c>
      <c r="AQ1399" s="76">
        <v>0</v>
      </c>
      <c r="AR1399" s="76">
        <v>0</v>
      </c>
      <c r="AS1399" s="76">
        <v>0</v>
      </c>
      <c r="AT1399" s="76">
        <v>0</v>
      </c>
      <c r="AU1399" s="76">
        <v>0</v>
      </c>
      <c r="AV1399" s="76">
        <v>0</v>
      </c>
      <c r="AW1399" s="76">
        <v>0</v>
      </c>
      <c r="AX1399" s="76">
        <v>0</v>
      </c>
      <c r="AY1399" s="76">
        <v>0</v>
      </c>
      <c r="BE1399" t="s">
        <v>221</v>
      </c>
      <c r="BG1399" s="22">
        <v>0</v>
      </c>
      <c r="BH1399" s="22">
        <v>0</v>
      </c>
      <c r="BI1399" s="22">
        <v>0</v>
      </c>
      <c r="BJ1399" s="22">
        <v>0</v>
      </c>
      <c r="BK1399" s="22">
        <v>0</v>
      </c>
      <c r="BL1399" s="22">
        <v>0</v>
      </c>
      <c r="BM1399" s="22">
        <v>0</v>
      </c>
      <c r="BN1399" s="22">
        <v>0</v>
      </c>
      <c r="BO1399" s="22">
        <v>0</v>
      </c>
      <c r="BP1399" s="22">
        <v>0</v>
      </c>
    </row>
    <row r="1400" spans="1:68" x14ac:dyDescent="0.35">
      <c r="A1400" s="96">
        <v>4</v>
      </c>
      <c r="B1400" s="96">
        <v>1</v>
      </c>
      <c r="C1400" s="96" t="s">
        <v>585</v>
      </c>
      <c r="E1400" s="79" t="s">
        <v>221</v>
      </c>
      <c r="F1400" s="198">
        <v>0</v>
      </c>
      <c r="G1400" s="22">
        <v>0</v>
      </c>
      <c r="H1400" s="22">
        <v>0</v>
      </c>
      <c r="I1400" s="22">
        <v>0</v>
      </c>
      <c r="J1400" s="22">
        <v>0</v>
      </c>
      <c r="K1400" s="22">
        <v>0</v>
      </c>
      <c r="L1400" s="22">
        <v>0</v>
      </c>
      <c r="M1400" s="22">
        <v>0</v>
      </c>
      <c r="N1400" s="22">
        <v>0</v>
      </c>
      <c r="O1400" s="22">
        <v>0</v>
      </c>
      <c r="P1400" s="22">
        <v>0</v>
      </c>
      <c r="V1400" s="121">
        <v>0</v>
      </c>
      <c r="AM1400">
        <v>4</v>
      </c>
      <c r="AN1400" t="s">
        <v>221</v>
      </c>
      <c r="AP1400" s="22">
        <v>0</v>
      </c>
      <c r="AQ1400" s="76">
        <v>0</v>
      </c>
      <c r="AR1400" s="76">
        <v>0</v>
      </c>
      <c r="AS1400" s="76">
        <v>0</v>
      </c>
      <c r="AT1400" s="76">
        <v>0</v>
      </c>
      <c r="AU1400" s="76">
        <v>0</v>
      </c>
      <c r="AV1400" s="76">
        <v>0</v>
      </c>
      <c r="AW1400" s="76">
        <v>0</v>
      </c>
      <c r="AX1400" s="76">
        <v>0</v>
      </c>
      <c r="AY1400" s="76">
        <v>0</v>
      </c>
      <c r="BE1400" t="s">
        <v>221</v>
      </c>
      <c r="BG1400" s="22">
        <v>0</v>
      </c>
      <c r="BH1400" s="22">
        <v>0</v>
      </c>
      <c r="BI1400" s="22">
        <v>0</v>
      </c>
      <c r="BJ1400" s="22">
        <v>0</v>
      </c>
      <c r="BK1400" s="22">
        <v>0</v>
      </c>
      <c r="BL1400" s="22">
        <v>0</v>
      </c>
      <c r="BM1400" s="22">
        <v>0</v>
      </c>
      <c r="BN1400" s="22">
        <v>0</v>
      </c>
      <c r="BO1400" s="22">
        <v>0</v>
      </c>
      <c r="BP1400" s="22">
        <v>0</v>
      </c>
    </row>
    <row r="1401" spans="1:68" x14ac:dyDescent="0.35">
      <c r="A1401" s="96">
        <v>5</v>
      </c>
      <c r="B1401" s="96">
        <v>1</v>
      </c>
      <c r="C1401" s="96" t="s">
        <v>585</v>
      </c>
      <c r="E1401" s="79" t="s">
        <v>221</v>
      </c>
      <c r="F1401" s="198">
        <v>0</v>
      </c>
      <c r="G1401" s="22">
        <v>0</v>
      </c>
      <c r="H1401" s="22">
        <v>0</v>
      </c>
      <c r="I1401" s="22">
        <v>0</v>
      </c>
      <c r="J1401" s="22">
        <v>0</v>
      </c>
      <c r="K1401" s="22">
        <v>0</v>
      </c>
      <c r="L1401" s="22">
        <v>0</v>
      </c>
      <c r="M1401" s="22">
        <v>0</v>
      </c>
      <c r="N1401" s="22">
        <v>0</v>
      </c>
      <c r="O1401" s="22">
        <v>0</v>
      </c>
      <c r="P1401" s="22">
        <v>0</v>
      </c>
      <c r="V1401" s="121">
        <v>0</v>
      </c>
      <c r="AM1401">
        <v>5</v>
      </c>
      <c r="AN1401" t="s">
        <v>221</v>
      </c>
      <c r="AP1401" s="22">
        <v>0</v>
      </c>
      <c r="AQ1401" s="76">
        <v>0</v>
      </c>
      <c r="AR1401" s="76">
        <v>0</v>
      </c>
      <c r="AS1401" s="76">
        <v>0</v>
      </c>
      <c r="AT1401" s="76">
        <v>0</v>
      </c>
      <c r="AU1401" s="76">
        <v>0</v>
      </c>
      <c r="AV1401" s="76">
        <v>0</v>
      </c>
      <c r="AW1401" s="76">
        <v>0</v>
      </c>
      <c r="AX1401" s="76">
        <v>0</v>
      </c>
      <c r="AY1401" s="76">
        <v>0</v>
      </c>
      <c r="BE1401" t="s">
        <v>221</v>
      </c>
      <c r="BG1401" s="22">
        <v>0</v>
      </c>
      <c r="BH1401" s="22">
        <v>0</v>
      </c>
      <c r="BI1401" s="22">
        <v>0</v>
      </c>
      <c r="BJ1401" s="22">
        <v>0</v>
      </c>
      <c r="BK1401" s="22">
        <v>0</v>
      </c>
      <c r="BL1401" s="22">
        <v>0</v>
      </c>
      <c r="BM1401" s="22">
        <v>0</v>
      </c>
      <c r="BN1401" s="22">
        <v>0</v>
      </c>
      <c r="BO1401" s="22">
        <v>0</v>
      </c>
      <c r="BP1401" s="22">
        <v>0</v>
      </c>
    </row>
    <row r="1402" spans="1:68" x14ac:dyDescent="0.35">
      <c r="A1402" s="96">
        <v>6</v>
      </c>
      <c r="B1402" s="96">
        <v>1</v>
      </c>
      <c r="C1402" s="96" t="s">
        <v>529</v>
      </c>
      <c r="E1402" s="79" t="s">
        <v>221</v>
      </c>
      <c r="F1402" s="198">
        <v>0</v>
      </c>
      <c r="G1402" s="22">
        <v>0</v>
      </c>
      <c r="H1402" s="22">
        <v>0</v>
      </c>
      <c r="I1402" s="22">
        <v>0</v>
      </c>
      <c r="J1402" s="22">
        <v>0</v>
      </c>
      <c r="K1402" s="22">
        <v>0</v>
      </c>
      <c r="L1402" s="22">
        <v>0</v>
      </c>
      <c r="M1402" s="22">
        <v>0</v>
      </c>
      <c r="N1402" s="22">
        <v>0</v>
      </c>
      <c r="O1402" s="22">
        <v>0</v>
      </c>
      <c r="P1402" s="22">
        <v>0</v>
      </c>
      <c r="V1402" s="121">
        <v>0</v>
      </c>
      <c r="AM1402">
        <v>6</v>
      </c>
      <c r="AN1402" t="s">
        <v>221</v>
      </c>
      <c r="AP1402" s="22">
        <v>0</v>
      </c>
      <c r="AQ1402" s="76">
        <v>0</v>
      </c>
      <c r="AR1402" s="76">
        <v>0</v>
      </c>
      <c r="AS1402" s="76">
        <v>0</v>
      </c>
      <c r="AT1402" s="76">
        <v>0</v>
      </c>
      <c r="AU1402" s="76">
        <v>0</v>
      </c>
      <c r="AV1402" s="76">
        <v>0</v>
      </c>
      <c r="AW1402" s="76">
        <v>0</v>
      </c>
      <c r="AX1402" s="76">
        <v>0</v>
      </c>
      <c r="AY1402" s="76">
        <v>0</v>
      </c>
      <c r="BE1402" t="s">
        <v>221</v>
      </c>
      <c r="BG1402" s="22">
        <v>0</v>
      </c>
      <c r="BH1402" s="22">
        <v>0</v>
      </c>
      <c r="BI1402" s="22">
        <v>0</v>
      </c>
      <c r="BJ1402" s="22">
        <v>0</v>
      </c>
      <c r="BK1402" s="22">
        <v>0</v>
      </c>
      <c r="BL1402" s="22">
        <v>0</v>
      </c>
      <c r="BM1402" s="22">
        <v>0</v>
      </c>
      <c r="BN1402" s="22">
        <v>0</v>
      </c>
      <c r="BO1402" s="22">
        <v>0</v>
      </c>
      <c r="BP1402" s="22">
        <v>0</v>
      </c>
    </row>
    <row r="1403" spans="1:68" x14ac:dyDescent="0.35">
      <c r="A1403" s="96">
        <v>7</v>
      </c>
      <c r="B1403" s="96">
        <v>1</v>
      </c>
      <c r="C1403" s="96" t="s">
        <v>235</v>
      </c>
      <c r="E1403" s="79" t="s">
        <v>221</v>
      </c>
      <c r="F1403" s="198">
        <v>0</v>
      </c>
      <c r="G1403" s="22">
        <v>0</v>
      </c>
      <c r="H1403" s="22">
        <v>0</v>
      </c>
      <c r="I1403" s="22">
        <v>0</v>
      </c>
      <c r="J1403" s="22">
        <v>0</v>
      </c>
      <c r="K1403" s="22">
        <v>0</v>
      </c>
      <c r="L1403" s="22">
        <v>0</v>
      </c>
      <c r="M1403" s="22">
        <v>0</v>
      </c>
      <c r="N1403" s="22">
        <v>0</v>
      </c>
      <c r="O1403" s="22">
        <v>0</v>
      </c>
      <c r="P1403" s="22">
        <v>0</v>
      </c>
      <c r="V1403" s="121">
        <v>0</v>
      </c>
      <c r="AM1403">
        <v>7</v>
      </c>
      <c r="AN1403" t="s">
        <v>221</v>
      </c>
      <c r="AP1403" s="22">
        <v>0</v>
      </c>
      <c r="AQ1403" s="76">
        <v>0</v>
      </c>
      <c r="AR1403" s="76">
        <v>0</v>
      </c>
      <c r="AS1403" s="76">
        <v>0</v>
      </c>
      <c r="AT1403" s="76">
        <v>0</v>
      </c>
      <c r="AU1403" s="76">
        <v>0</v>
      </c>
      <c r="AV1403" s="76">
        <v>0</v>
      </c>
      <c r="AW1403" s="76">
        <v>0</v>
      </c>
      <c r="AX1403" s="76">
        <v>0</v>
      </c>
      <c r="AY1403" s="76">
        <v>0</v>
      </c>
      <c r="BE1403" t="s">
        <v>221</v>
      </c>
      <c r="BG1403" s="22">
        <v>0</v>
      </c>
      <c r="BH1403" s="22">
        <v>0</v>
      </c>
      <c r="BI1403" s="22">
        <v>0</v>
      </c>
      <c r="BJ1403" s="22">
        <v>0</v>
      </c>
      <c r="BK1403" s="22">
        <v>0</v>
      </c>
      <c r="BL1403" s="22">
        <v>0</v>
      </c>
      <c r="BM1403" s="22">
        <v>0</v>
      </c>
      <c r="BN1403" s="22">
        <v>0</v>
      </c>
      <c r="BO1403" s="22">
        <v>0</v>
      </c>
      <c r="BP1403" s="22">
        <v>0</v>
      </c>
    </row>
    <row r="1404" spans="1:68" x14ac:dyDescent="0.35">
      <c r="A1404" s="96">
        <v>8</v>
      </c>
      <c r="B1404" s="96">
        <v>1</v>
      </c>
      <c r="C1404" s="96" t="s">
        <v>234</v>
      </c>
      <c r="E1404" s="79" t="s">
        <v>221</v>
      </c>
      <c r="F1404" s="198">
        <v>0</v>
      </c>
      <c r="G1404" s="22">
        <v>0</v>
      </c>
      <c r="H1404" s="22">
        <v>0</v>
      </c>
      <c r="I1404" s="22">
        <v>0</v>
      </c>
      <c r="J1404" s="22">
        <v>0</v>
      </c>
      <c r="K1404" s="22">
        <v>0</v>
      </c>
      <c r="L1404" s="22">
        <v>0</v>
      </c>
      <c r="M1404" s="22">
        <v>0</v>
      </c>
      <c r="N1404" s="22">
        <v>0</v>
      </c>
      <c r="O1404" s="22">
        <v>0</v>
      </c>
      <c r="P1404" s="22">
        <v>0</v>
      </c>
      <c r="V1404" s="121">
        <v>0</v>
      </c>
      <c r="AM1404">
        <v>8</v>
      </c>
      <c r="AN1404" t="s">
        <v>221</v>
      </c>
      <c r="AP1404" s="22">
        <v>0</v>
      </c>
      <c r="AQ1404" s="76">
        <v>0</v>
      </c>
      <c r="AR1404" s="76">
        <v>0</v>
      </c>
      <c r="AS1404" s="76">
        <v>0</v>
      </c>
      <c r="AT1404" s="76">
        <v>0</v>
      </c>
      <c r="AU1404" s="76">
        <v>0</v>
      </c>
      <c r="AV1404" s="76">
        <v>0</v>
      </c>
      <c r="AW1404" s="76">
        <v>0</v>
      </c>
      <c r="AX1404" s="76">
        <v>0</v>
      </c>
      <c r="AY1404" s="76">
        <v>0</v>
      </c>
      <c r="BE1404" t="s">
        <v>221</v>
      </c>
      <c r="BG1404" s="22">
        <v>0</v>
      </c>
      <c r="BH1404" s="22">
        <v>0</v>
      </c>
      <c r="BI1404" s="22">
        <v>0</v>
      </c>
      <c r="BJ1404" s="22">
        <v>0</v>
      </c>
      <c r="BK1404" s="22">
        <v>0</v>
      </c>
      <c r="BL1404" s="22">
        <v>0</v>
      </c>
      <c r="BM1404" s="22">
        <v>0</v>
      </c>
      <c r="BN1404" s="22">
        <v>0</v>
      </c>
      <c r="BO1404" s="22">
        <v>0</v>
      </c>
      <c r="BP1404" s="22">
        <v>0</v>
      </c>
    </row>
    <row r="1405" spans="1:68" x14ac:dyDescent="0.35">
      <c r="A1405" s="96">
        <v>9</v>
      </c>
      <c r="B1405" s="96">
        <v>1</v>
      </c>
      <c r="C1405" s="96" t="s">
        <v>529</v>
      </c>
      <c r="E1405" s="79" t="s">
        <v>221</v>
      </c>
      <c r="F1405" s="198">
        <v>0</v>
      </c>
      <c r="G1405" s="22">
        <v>0</v>
      </c>
      <c r="H1405" s="22">
        <v>0</v>
      </c>
      <c r="I1405" s="22">
        <v>0</v>
      </c>
      <c r="J1405" s="22">
        <v>0</v>
      </c>
      <c r="K1405" s="22">
        <v>0</v>
      </c>
      <c r="L1405" s="22">
        <v>0</v>
      </c>
      <c r="M1405" s="22">
        <v>0</v>
      </c>
      <c r="N1405" s="22">
        <v>0</v>
      </c>
      <c r="O1405" s="22">
        <v>0</v>
      </c>
      <c r="P1405" s="22">
        <v>0</v>
      </c>
      <c r="V1405" s="121">
        <v>0</v>
      </c>
      <c r="AM1405">
        <v>9</v>
      </c>
      <c r="AN1405" t="s">
        <v>221</v>
      </c>
      <c r="AP1405" s="22">
        <v>0</v>
      </c>
      <c r="AQ1405" s="76">
        <v>0</v>
      </c>
      <c r="AR1405" s="76">
        <v>0</v>
      </c>
      <c r="AS1405" s="76">
        <v>0</v>
      </c>
      <c r="AT1405" s="76">
        <v>0</v>
      </c>
      <c r="AU1405" s="76">
        <v>0</v>
      </c>
      <c r="AV1405" s="76">
        <v>0</v>
      </c>
      <c r="AW1405" s="76">
        <v>0</v>
      </c>
      <c r="AX1405" s="76">
        <v>0</v>
      </c>
      <c r="AY1405" s="76">
        <v>0</v>
      </c>
      <c r="BE1405" t="s">
        <v>221</v>
      </c>
      <c r="BG1405" s="22">
        <v>0</v>
      </c>
      <c r="BH1405" s="22">
        <v>0</v>
      </c>
      <c r="BI1405" s="22">
        <v>0</v>
      </c>
      <c r="BJ1405" s="22">
        <v>0</v>
      </c>
      <c r="BK1405" s="22">
        <v>0</v>
      </c>
      <c r="BL1405" s="22">
        <v>0</v>
      </c>
      <c r="BM1405" s="22">
        <v>0</v>
      </c>
      <c r="BN1405" s="22">
        <v>0</v>
      </c>
      <c r="BO1405" s="22">
        <v>0</v>
      </c>
      <c r="BP1405" s="22">
        <v>0</v>
      </c>
    </row>
    <row r="1406" spans="1:68" x14ac:dyDescent="0.35">
      <c r="A1406" s="96">
        <v>10</v>
      </c>
      <c r="B1406" s="96">
        <v>1</v>
      </c>
      <c r="C1406" s="96" t="s">
        <v>235</v>
      </c>
      <c r="E1406" s="79" t="s">
        <v>221</v>
      </c>
      <c r="F1406" s="198">
        <v>0</v>
      </c>
      <c r="G1406" s="22">
        <v>0</v>
      </c>
      <c r="H1406" s="22">
        <v>0</v>
      </c>
      <c r="I1406" s="22">
        <v>0</v>
      </c>
      <c r="J1406" s="22">
        <v>0</v>
      </c>
      <c r="K1406" s="22">
        <v>0</v>
      </c>
      <c r="L1406" s="22">
        <v>0</v>
      </c>
      <c r="M1406" s="22">
        <v>0</v>
      </c>
      <c r="N1406" s="22">
        <v>0</v>
      </c>
      <c r="O1406" s="22">
        <v>0</v>
      </c>
      <c r="P1406" s="22">
        <v>0</v>
      </c>
      <c r="V1406" s="121">
        <v>0</v>
      </c>
      <c r="AM1406">
        <v>10</v>
      </c>
      <c r="AN1406" t="s">
        <v>221</v>
      </c>
      <c r="AP1406" s="22">
        <v>0</v>
      </c>
      <c r="AQ1406" s="76">
        <v>0</v>
      </c>
      <c r="AR1406" s="76">
        <v>0</v>
      </c>
      <c r="AS1406" s="76">
        <v>0</v>
      </c>
      <c r="AT1406" s="76">
        <v>0</v>
      </c>
      <c r="AU1406" s="76">
        <v>0</v>
      </c>
      <c r="AV1406" s="76">
        <v>0</v>
      </c>
      <c r="AW1406" s="76">
        <v>0</v>
      </c>
      <c r="AX1406" s="76">
        <v>0</v>
      </c>
      <c r="AY1406" s="76">
        <v>0</v>
      </c>
      <c r="BE1406" t="s">
        <v>221</v>
      </c>
      <c r="BG1406" s="22">
        <v>0</v>
      </c>
      <c r="BH1406" s="22">
        <v>0</v>
      </c>
      <c r="BI1406" s="22">
        <v>0</v>
      </c>
      <c r="BJ1406" s="22">
        <v>0</v>
      </c>
      <c r="BK1406" s="22">
        <v>0</v>
      </c>
      <c r="BL1406" s="22">
        <v>0</v>
      </c>
      <c r="BM1406" s="22">
        <v>0</v>
      </c>
      <c r="BN1406" s="22">
        <v>0</v>
      </c>
      <c r="BO1406" s="22">
        <v>0</v>
      </c>
      <c r="BP1406" s="22">
        <v>0</v>
      </c>
    </row>
    <row r="1407" spans="1:68" x14ac:dyDescent="0.35">
      <c r="A1407" s="96">
        <v>11</v>
      </c>
      <c r="B1407" s="96">
        <v>1</v>
      </c>
      <c r="C1407" s="96" t="s">
        <v>251</v>
      </c>
      <c r="E1407" s="79" t="s">
        <v>221</v>
      </c>
      <c r="F1407" s="198">
        <v>0</v>
      </c>
      <c r="G1407" s="22">
        <v>0</v>
      </c>
      <c r="H1407" s="22">
        <v>0</v>
      </c>
      <c r="I1407" s="22">
        <v>0</v>
      </c>
      <c r="J1407" s="22">
        <v>0</v>
      </c>
      <c r="K1407" s="22">
        <v>0</v>
      </c>
      <c r="L1407" s="22">
        <v>0</v>
      </c>
      <c r="M1407" s="22">
        <v>0</v>
      </c>
      <c r="N1407" s="22">
        <v>0</v>
      </c>
      <c r="O1407" s="22">
        <v>0</v>
      </c>
      <c r="P1407" s="22">
        <v>0</v>
      </c>
      <c r="V1407" s="121">
        <v>0</v>
      </c>
      <c r="AM1407">
        <v>11</v>
      </c>
      <c r="AN1407" t="s">
        <v>221</v>
      </c>
      <c r="AP1407" s="22">
        <v>0</v>
      </c>
      <c r="AQ1407" s="76">
        <v>0</v>
      </c>
      <c r="AR1407" s="76">
        <v>0</v>
      </c>
      <c r="AS1407" s="76">
        <v>0</v>
      </c>
      <c r="AT1407" s="76">
        <v>0</v>
      </c>
      <c r="AU1407" s="76">
        <v>0</v>
      </c>
      <c r="AV1407" s="76">
        <v>0</v>
      </c>
      <c r="AW1407" s="76">
        <v>0</v>
      </c>
      <c r="AX1407" s="76">
        <v>0</v>
      </c>
      <c r="AY1407" s="76">
        <v>0</v>
      </c>
      <c r="BE1407" t="s">
        <v>221</v>
      </c>
      <c r="BG1407" s="22">
        <v>0</v>
      </c>
      <c r="BH1407" s="22">
        <v>0</v>
      </c>
      <c r="BI1407" s="22">
        <v>0</v>
      </c>
      <c r="BJ1407" s="22">
        <v>0</v>
      </c>
      <c r="BK1407" s="22">
        <v>0</v>
      </c>
      <c r="BL1407" s="22">
        <v>0</v>
      </c>
      <c r="BM1407" s="22">
        <v>0</v>
      </c>
      <c r="BN1407" s="22">
        <v>0</v>
      </c>
      <c r="BO1407" s="22">
        <v>0</v>
      </c>
      <c r="BP1407" s="22">
        <v>0</v>
      </c>
    </row>
    <row r="1408" spans="1:68" x14ac:dyDescent="0.35">
      <c r="A1408" s="96">
        <v>12</v>
      </c>
      <c r="B1408" s="96">
        <v>1</v>
      </c>
      <c r="C1408" s="96" t="s">
        <v>234</v>
      </c>
      <c r="E1408" s="79" t="s">
        <v>221</v>
      </c>
      <c r="F1408" s="198">
        <v>0</v>
      </c>
      <c r="G1408" s="22">
        <v>0</v>
      </c>
      <c r="H1408" s="22">
        <v>0</v>
      </c>
      <c r="I1408" s="22">
        <v>0</v>
      </c>
      <c r="J1408" s="22">
        <v>0</v>
      </c>
      <c r="K1408" s="22">
        <v>0</v>
      </c>
      <c r="L1408" s="22">
        <v>0</v>
      </c>
      <c r="M1408" s="22">
        <v>0</v>
      </c>
      <c r="N1408" s="22">
        <v>0</v>
      </c>
      <c r="O1408" s="22">
        <v>0</v>
      </c>
      <c r="P1408" s="22">
        <v>0</v>
      </c>
      <c r="V1408" s="121">
        <v>0</v>
      </c>
      <c r="AM1408">
        <v>12</v>
      </c>
      <c r="AN1408" t="s">
        <v>221</v>
      </c>
      <c r="AP1408" s="22">
        <v>0</v>
      </c>
      <c r="AQ1408" s="76">
        <v>0</v>
      </c>
      <c r="AR1408" s="76">
        <v>0</v>
      </c>
      <c r="AS1408" s="76">
        <v>0</v>
      </c>
      <c r="AT1408" s="76">
        <v>0</v>
      </c>
      <c r="AU1408" s="76">
        <v>0</v>
      </c>
      <c r="AV1408" s="76">
        <v>0</v>
      </c>
      <c r="AW1408" s="76">
        <v>0</v>
      </c>
      <c r="AX1408" s="76">
        <v>0</v>
      </c>
      <c r="AY1408" s="76">
        <v>0</v>
      </c>
      <c r="BE1408" t="s">
        <v>221</v>
      </c>
      <c r="BG1408" s="22">
        <v>0</v>
      </c>
      <c r="BH1408" s="22">
        <v>0</v>
      </c>
      <c r="BI1408" s="22">
        <v>0</v>
      </c>
      <c r="BJ1408" s="22">
        <v>0</v>
      </c>
      <c r="BK1408" s="22">
        <v>0</v>
      </c>
      <c r="BL1408" s="22">
        <v>0</v>
      </c>
      <c r="BM1408" s="22">
        <v>0</v>
      </c>
      <c r="BN1408" s="22">
        <v>0</v>
      </c>
      <c r="BO1408" s="22">
        <v>0</v>
      </c>
      <c r="BP1408" s="22">
        <v>0</v>
      </c>
    </row>
    <row r="1409" spans="1:68" x14ac:dyDescent="0.35">
      <c r="A1409" s="96">
        <v>13</v>
      </c>
      <c r="B1409" s="96">
        <v>1</v>
      </c>
      <c r="C1409" s="96" t="s">
        <v>251</v>
      </c>
      <c r="E1409" s="79" t="s">
        <v>221</v>
      </c>
      <c r="F1409" s="198">
        <v>0</v>
      </c>
      <c r="G1409" s="22">
        <v>0</v>
      </c>
      <c r="H1409" s="22">
        <v>0</v>
      </c>
      <c r="I1409" s="22">
        <v>0</v>
      </c>
      <c r="J1409" s="22">
        <v>0</v>
      </c>
      <c r="K1409" s="22">
        <v>0</v>
      </c>
      <c r="L1409" s="22">
        <v>0</v>
      </c>
      <c r="M1409" s="22">
        <v>0</v>
      </c>
      <c r="N1409" s="22">
        <v>0</v>
      </c>
      <c r="O1409" s="22">
        <v>0</v>
      </c>
      <c r="P1409" s="22">
        <v>0</v>
      </c>
      <c r="V1409" s="121">
        <v>0</v>
      </c>
      <c r="AM1409">
        <v>13</v>
      </c>
      <c r="AN1409" t="s">
        <v>221</v>
      </c>
      <c r="AP1409" s="22">
        <v>0</v>
      </c>
      <c r="AQ1409" s="76">
        <v>0</v>
      </c>
      <c r="AR1409" s="76">
        <v>0</v>
      </c>
      <c r="AS1409" s="76">
        <v>0</v>
      </c>
      <c r="AT1409" s="76">
        <v>0</v>
      </c>
      <c r="AU1409" s="76">
        <v>0</v>
      </c>
      <c r="AV1409" s="76">
        <v>0</v>
      </c>
      <c r="AW1409" s="76">
        <v>0</v>
      </c>
      <c r="AX1409" s="76">
        <v>0</v>
      </c>
      <c r="AY1409" s="76">
        <v>0</v>
      </c>
      <c r="BE1409" t="s">
        <v>221</v>
      </c>
      <c r="BG1409" s="22">
        <v>0</v>
      </c>
      <c r="BH1409" s="22">
        <v>0</v>
      </c>
      <c r="BI1409" s="22">
        <v>0</v>
      </c>
      <c r="BJ1409" s="22">
        <v>0</v>
      </c>
      <c r="BK1409" s="22">
        <v>0</v>
      </c>
      <c r="BL1409" s="22">
        <v>0</v>
      </c>
      <c r="BM1409" s="22">
        <v>0</v>
      </c>
      <c r="BN1409" s="22">
        <v>0</v>
      </c>
      <c r="BO1409" s="22">
        <v>0</v>
      </c>
      <c r="BP1409" s="22">
        <v>0</v>
      </c>
    </row>
    <row r="1410" spans="1:68" x14ac:dyDescent="0.35">
      <c r="A1410" s="96">
        <v>14</v>
      </c>
      <c r="B1410" s="96">
        <v>1</v>
      </c>
      <c r="C1410" s="96" t="s">
        <v>251</v>
      </c>
      <c r="E1410" s="79" t="s">
        <v>221</v>
      </c>
      <c r="F1410" s="198">
        <v>0</v>
      </c>
      <c r="G1410" s="22">
        <v>0</v>
      </c>
      <c r="H1410" s="22">
        <v>0</v>
      </c>
      <c r="I1410" s="22">
        <v>0</v>
      </c>
      <c r="J1410" s="22">
        <v>0</v>
      </c>
      <c r="K1410" s="22">
        <v>0</v>
      </c>
      <c r="L1410" s="22">
        <v>0</v>
      </c>
      <c r="M1410" s="22">
        <v>0</v>
      </c>
      <c r="N1410" s="22">
        <v>0</v>
      </c>
      <c r="O1410" s="22">
        <v>0</v>
      </c>
      <c r="P1410" s="22">
        <v>0</v>
      </c>
      <c r="V1410" s="121">
        <v>0</v>
      </c>
      <c r="AM1410">
        <v>14</v>
      </c>
      <c r="AN1410" t="s">
        <v>221</v>
      </c>
      <c r="AP1410" s="22">
        <v>0</v>
      </c>
      <c r="AQ1410" s="76">
        <v>0</v>
      </c>
      <c r="AR1410" s="76">
        <v>0</v>
      </c>
      <c r="AS1410" s="76">
        <v>0</v>
      </c>
      <c r="AT1410" s="76">
        <v>0</v>
      </c>
      <c r="AU1410" s="76">
        <v>0</v>
      </c>
      <c r="AV1410" s="76">
        <v>0</v>
      </c>
      <c r="AW1410" s="76">
        <v>0</v>
      </c>
      <c r="AX1410" s="76">
        <v>0</v>
      </c>
      <c r="AY1410" s="76">
        <v>0</v>
      </c>
      <c r="BE1410" t="s">
        <v>221</v>
      </c>
      <c r="BG1410" s="22">
        <v>0</v>
      </c>
      <c r="BH1410" s="22">
        <v>0</v>
      </c>
      <c r="BI1410" s="22">
        <v>0</v>
      </c>
      <c r="BJ1410" s="22">
        <v>0</v>
      </c>
      <c r="BK1410" s="22">
        <v>0</v>
      </c>
      <c r="BL1410" s="22">
        <v>0</v>
      </c>
      <c r="BM1410" s="22">
        <v>0</v>
      </c>
      <c r="BN1410" s="22">
        <v>0</v>
      </c>
      <c r="BO1410" s="22">
        <v>0</v>
      </c>
      <c r="BP1410" s="22">
        <v>0</v>
      </c>
    </row>
    <row r="1411" spans="1:68" x14ac:dyDescent="0.35">
      <c r="A1411" s="96">
        <v>15</v>
      </c>
      <c r="B1411" s="96">
        <v>1</v>
      </c>
      <c r="C1411" s="96" t="s">
        <v>235</v>
      </c>
      <c r="E1411" s="79" t="s">
        <v>221</v>
      </c>
      <c r="F1411" s="198">
        <v>0</v>
      </c>
      <c r="G1411" s="22">
        <v>0</v>
      </c>
      <c r="H1411" s="22">
        <v>0</v>
      </c>
      <c r="I1411" s="22">
        <v>0</v>
      </c>
      <c r="J1411" s="22">
        <v>0</v>
      </c>
      <c r="K1411" s="22">
        <v>0</v>
      </c>
      <c r="L1411" s="22">
        <v>0</v>
      </c>
      <c r="M1411" s="22">
        <v>0</v>
      </c>
      <c r="N1411" s="22">
        <v>0</v>
      </c>
      <c r="O1411" s="22">
        <v>0</v>
      </c>
      <c r="P1411" s="22">
        <v>0</v>
      </c>
      <c r="V1411" s="121">
        <v>0</v>
      </c>
      <c r="AM1411">
        <v>15</v>
      </c>
      <c r="AN1411" t="s">
        <v>221</v>
      </c>
      <c r="AP1411" s="22">
        <v>0</v>
      </c>
      <c r="AQ1411" s="76">
        <v>0</v>
      </c>
      <c r="AR1411" s="76">
        <v>0</v>
      </c>
      <c r="AS1411" s="76">
        <v>0</v>
      </c>
      <c r="AT1411" s="76">
        <v>0</v>
      </c>
      <c r="AU1411" s="76">
        <v>0</v>
      </c>
      <c r="AV1411" s="76">
        <v>0</v>
      </c>
      <c r="AW1411" s="76">
        <v>0</v>
      </c>
      <c r="AX1411" s="76">
        <v>0</v>
      </c>
      <c r="AY1411" s="76">
        <v>0</v>
      </c>
      <c r="BE1411" t="s">
        <v>221</v>
      </c>
      <c r="BG1411" s="22">
        <v>0</v>
      </c>
      <c r="BH1411" s="22">
        <v>0</v>
      </c>
      <c r="BI1411" s="22">
        <v>0</v>
      </c>
      <c r="BJ1411" s="22">
        <v>0</v>
      </c>
      <c r="BK1411" s="22">
        <v>0</v>
      </c>
      <c r="BL1411" s="22">
        <v>0</v>
      </c>
      <c r="BM1411" s="22">
        <v>0</v>
      </c>
      <c r="BN1411" s="22">
        <v>0</v>
      </c>
      <c r="BO1411" s="22">
        <v>0</v>
      </c>
      <c r="BP1411" s="22">
        <v>0</v>
      </c>
    </row>
    <row r="1412" spans="1:68" x14ac:dyDescent="0.35">
      <c r="A1412" s="96">
        <v>16</v>
      </c>
      <c r="B1412" s="96">
        <v>2</v>
      </c>
      <c r="C1412" s="96" t="s">
        <v>585</v>
      </c>
      <c r="E1412" s="79" t="s">
        <v>221</v>
      </c>
      <c r="F1412" s="198">
        <v>0</v>
      </c>
      <c r="G1412" s="22">
        <v>0</v>
      </c>
      <c r="H1412" s="22">
        <v>0</v>
      </c>
      <c r="I1412" s="22">
        <v>0</v>
      </c>
      <c r="J1412" s="22">
        <v>0</v>
      </c>
      <c r="K1412" s="22">
        <v>0</v>
      </c>
      <c r="L1412" s="22">
        <v>0</v>
      </c>
      <c r="M1412" s="22">
        <v>0</v>
      </c>
      <c r="N1412" s="22">
        <v>0</v>
      </c>
      <c r="O1412" s="22">
        <v>0</v>
      </c>
      <c r="P1412" s="22">
        <v>0</v>
      </c>
      <c r="V1412" s="121">
        <v>0</v>
      </c>
      <c r="AM1412">
        <v>16</v>
      </c>
      <c r="AN1412" t="s">
        <v>221</v>
      </c>
      <c r="AP1412" s="22">
        <v>0</v>
      </c>
      <c r="AQ1412" s="76">
        <v>0</v>
      </c>
      <c r="AR1412" s="76">
        <v>0</v>
      </c>
      <c r="AS1412" s="76">
        <v>0</v>
      </c>
      <c r="AT1412" s="76">
        <v>0</v>
      </c>
      <c r="AU1412" s="76">
        <v>0</v>
      </c>
      <c r="AV1412" s="76">
        <v>0</v>
      </c>
      <c r="AW1412" s="76">
        <v>0</v>
      </c>
      <c r="AX1412" s="76">
        <v>0</v>
      </c>
      <c r="AY1412" s="76">
        <v>0</v>
      </c>
      <c r="BE1412" t="s">
        <v>221</v>
      </c>
      <c r="BG1412" s="22">
        <v>0</v>
      </c>
      <c r="BH1412" s="22">
        <v>0</v>
      </c>
      <c r="BI1412" s="22">
        <v>0</v>
      </c>
      <c r="BJ1412" s="22">
        <v>0</v>
      </c>
      <c r="BK1412" s="22">
        <v>0</v>
      </c>
      <c r="BL1412" s="22">
        <v>0</v>
      </c>
      <c r="BM1412" s="22">
        <v>0</v>
      </c>
      <c r="BN1412" s="22">
        <v>0</v>
      </c>
      <c r="BO1412" s="22">
        <v>0</v>
      </c>
      <c r="BP1412" s="22">
        <v>0</v>
      </c>
    </row>
    <row r="1413" spans="1:68" x14ac:dyDescent="0.35">
      <c r="A1413" s="96">
        <v>17</v>
      </c>
      <c r="B1413" s="96">
        <v>2</v>
      </c>
      <c r="C1413" s="96" t="s">
        <v>585</v>
      </c>
      <c r="E1413" s="79" t="s">
        <v>221</v>
      </c>
      <c r="F1413" s="198">
        <v>0</v>
      </c>
      <c r="G1413" s="22">
        <v>0</v>
      </c>
      <c r="H1413" s="22">
        <v>0</v>
      </c>
      <c r="I1413" s="22">
        <v>0</v>
      </c>
      <c r="J1413" s="22">
        <v>0</v>
      </c>
      <c r="K1413" s="22">
        <v>0</v>
      </c>
      <c r="L1413" s="22">
        <v>0</v>
      </c>
      <c r="M1413" s="22">
        <v>0</v>
      </c>
      <c r="N1413" s="22">
        <v>0</v>
      </c>
      <c r="O1413" s="22">
        <v>0</v>
      </c>
      <c r="P1413" s="22">
        <v>0</v>
      </c>
      <c r="V1413" s="121">
        <v>0</v>
      </c>
      <c r="AM1413">
        <v>17</v>
      </c>
      <c r="AN1413" t="s">
        <v>221</v>
      </c>
      <c r="AP1413" s="22">
        <v>0</v>
      </c>
      <c r="AQ1413" s="76">
        <v>0</v>
      </c>
      <c r="AR1413" s="76">
        <v>0</v>
      </c>
      <c r="AS1413" s="76">
        <v>0</v>
      </c>
      <c r="AT1413" s="76">
        <v>0</v>
      </c>
      <c r="AU1413" s="76">
        <v>0</v>
      </c>
      <c r="AV1413" s="76">
        <v>0</v>
      </c>
      <c r="AW1413" s="76">
        <v>0</v>
      </c>
      <c r="AX1413" s="76">
        <v>0</v>
      </c>
      <c r="AY1413" s="76">
        <v>0</v>
      </c>
      <c r="BE1413" t="s">
        <v>221</v>
      </c>
      <c r="BG1413" s="22">
        <v>0</v>
      </c>
      <c r="BH1413" s="22">
        <v>0</v>
      </c>
      <c r="BI1413" s="22">
        <v>0</v>
      </c>
      <c r="BJ1413" s="22">
        <v>0</v>
      </c>
      <c r="BK1413" s="22">
        <v>0</v>
      </c>
      <c r="BL1413" s="22">
        <v>0</v>
      </c>
      <c r="BM1413" s="22">
        <v>0</v>
      </c>
      <c r="BN1413" s="22">
        <v>0</v>
      </c>
      <c r="BO1413" s="22">
        <v>0</v>
      </c>
      <c r="BP1413" s="22">
        <v>0</v>
      </c>
    </row>
    <row r="1414" spans="1:68" x14ac:dyDescent="0.35">
      <c r="A1414" s="96">
        <v>18</v>
      </c>
      <c r="B1414" s="96">
        <v>2</v>
      </c>
      <c r="C1414" s="96" t="s">
        <v>584</v>
      </c>
      <c r="D1414" s="20"/>
      <c r="E1414" s="79" t="s">
        <v>221</v>
      </c>
      <c r="F1414" s="198">
        <v>-3250.178133176229</v>
      </c>
      <c r="G1414" s="22">
        <v>0</v>
      </c>
      <c r="H1414" s="22">
        <v>-3250.178133176229</v>
      </c>
      <c r="I1414" s="22">
        <v>0</v>
      </c>
      <c r="J1414" s="22">
        <v>0</v>
      </c>
      <c r="K1414" s="22">
        <v>0</v>
      </c>
      <c r="L1414" s="22">
        <v>0</v>
      </c>
      <c r="M1414" s="22">
        <v>0</v>
      </c>
      <c r="N1414" s="22">
        <v>0</v>
      </c>
      <c r="O1414" s="22">
        <v>0</v>
      </c>
      <c r="P1414" s="22">
        <v>0</v>
      </c>
      <c r="V1414" s="121">
        <v>0</v>
      </c>
      <c r="AM1414">
        <v>18</v>
      </c>
      <c r="AN1414" t="s">
        <v>221</v>
      </c>
      <c r="AP1414" s="22">
        <v>0</v>
      </c>
      <c r="AQ1414" s="76">
        <v>-3250.178133176229</v>
      </c>
      <c r="AR1414" s="76">
        <v>0</v>
      </c>
      <c r="AS1414" s="76">
        <v>0</v>
      </c>
      <c r="AT1414" s="76">
        <v>0</v>
      </c>
      <c r="AU1414" s="76">
        <v>0</v>
      </c>
      <c r="AV1414" s="76">
        <v>0</v>
      </c>
      <c r="AW1414" s="76">
        <v>0</v>
      </c>
      <c r="AX1414" s="76">
        <v>0</v>
      </c>
      <c r="AY1414" s="76">
        <v>0</v>
      </c>
      <c r="BE1414" t="s">
        <v>221</v>
      </c>
      <c r="BG1414" s="22">
        <v>0</v>
      </c>
      <c r="BH1414" s="22">
        <v>-3250.178133176229</v>
      </c>
      <c r="BI1414" s="22">
        <v>0</v>
      </c>
      <c r="BJ1414" s="22">
        <v>0</v>
      </c>
      <c r="BK1414" s="22">
        <v>0</v>
      </c>
      <c r="BL1414" s="22">
        <v>0</v>
      </c>
      <c r="BM1414" s="22">
        <v>0</v>
      </c>
      <c r="BN1414" s="22">
        <v>0</v>
      </c>
      <c r="BO1414" s="22">
        <v>0</v>
      </c>
      <c r="BP1414" s="22">
        <v>0</v>
      </c>
    </row>
    <row r="1415" spans="1:68" x14ac:dyDescent="0.35">
      <c r="A1415" s="96">
        <v>19</v>
      </c>
      <c r="B1415" s="96">
        <v>2</v>
      </c>
      <c r="C1415" s="96" t="s">
        <v>585</v>
      </c>
      <c r="D1415" s="20"/>
      <c r="E1415" s="79" t="s">
        <v>221</v>
      </c>
      <c r="F1415" s="198">
        <v>0</v>
      </c>
      <c r="G1415" s="22">
        <v>0</v>
      </c>
      <c r="H1415" s="22">
        <v>0</v>
      </c>
      <c r="I1415" s="22">
        <v>0</v>
      </c>
      <c r="J1415" s="22">
        <v>0</v>
      </c>
      <c r="K1415" s="22">
        <v>0</v>
      </c>
      <c r="L1415" s="22">
        <v>0</v>
      </c>
      <c r="M1415" s="22">
        <v>0</v>
      </c>
      <c r="N1415" s="22">
        <v>0</v>
      </c>
      <c r="O1415" s="22">
        <v>0</v>
      </c>
      <c r="P1415" s="22">
        <v>0</v>
      </c>
      <c r="V1415" s="121">
        <v>0</v>
      </c>
      <c r="AM1415">
        <v>19</v>
      </c>
      <c r="AN1415" t="s">
        <v>221</v>
      </c>
      <c r="AP1415" s="22">
        <v>0</v>
      </c>
      <c r="AQ1415" s="76">
        <v>0</v>
      </c>
      <c r="AR1415" s="76">
        <v>0</v>
      </c>
      <c r="AS1415" s="76">
        <v>0</v>
      </c>
      <c r="AT1415" s="76">
        <v>0</v>
      </c>
      <c r="AU1415" s="76">
        <v>0</v>
      </c>
      <c r="AV1415" s="76">
        <v>0</v>
      </c>
      <c r="AW1415" s="76">
        <v>0</v>
      </c>
      <c r="AX1415" s="76">
        <v>0</v>
      </c>
      <c r="AY1415" s="76">
        <v>0</v>
      </c>
      <c r="BE1415" t="s">
        <v>221</v>
      </c>
      <c r="BG1415" s="22">
        <v>0</v>
      </c>
      <c r="BH1415" s="22">
        <v>0</v>
      </c>
      <c r="BI1415" s="22">
        <v>0</v>
      </c>
      <c r="BJ1415" s="22">
        <v>0</v>
      </c>
      <c r="BK1415" s="22">
        <v>0</v>
      </c>
      <c r="BL1415" s="22">
        <v>0</v>
      </c>
      <c r="BM1415" s="22">
        <v>0</v>
      </c>
      <c r="BN1415" s="22">
        <v>0</v>
      </c>
      <c r="BO1415" s="22">
        <v>0</v>
      </c>
      <c r="BP1415" s="22">
        <v>0</v>
      </c>
    </row>
    <row r="1416" spans="1:68" x14ac:dyDescent="0.35">
      <c r="A1416" s="96">
        <v>20</v>
      </c>
      <c r="B1416" s="96">
        <v>2</v>
      </c>
      <c r="C1416" s="96" t="s">
        <v>585</v>
      </c>
      <c r="D1416" s="20"/>
      <c r="E1416" s="79" t="s">
        <v>221</v>
      </c>
      <c r="F1416" s="198">
        <v>0</v>
      </c>
      <c r="G1416" s="22">
        <v>0</v>
      </c>
      <c r="H1416" s="22">
        <v>0</v>
      </c>
      <c r="I1416" s="22">
        <v>0</v>
      </c>
      <c r="J1416" s="22">
        <v>0</v>
      </c>
      <c r="K1416" s="22">
        <v>0</v>
      </c>
      <c r="L1416" s="22">
        <v>0</v>
      </c>
      <c r="M1416" s="22">
        <v>0</v>
      </c>
      <c r="N1416" s="22">
        <v>0</v>
      </c>
      <c r="O1416" s="22">
        <v>0</v>
      </c>
      <c r="P1416" s="22">
        <v>0</v>
      </c>
      <c r="V1416" s="121">
        <v>0</v>
      </c>
      <c r="AM1416">
        <v>20</v>
      </c>
      <c r="AN1416" t="s">
        <v>221</v>
      </c>
      <c r="AP1416" s="22">
        <v>0</v>
      </c>
      <c r="AQ1416" s="76">
        <v>0</v>
      </c>
      <c r="AR1416" s="76">
        <v>0</v>
      </c>
      <c r="AS1416" s="76">
        <v>0</v>
      </c>
      <c r="AT1416" s="76">
        <v>0</v>
      </c>
      <c r="AU1416" s="76">
        <v>0</v>
      </c>
      <c r="AV1416" s="76">
        <v>0</v>
      </c>
      <c r="AW1416" s="76">
        <v>0</v>
      </c>
      <c r="AX1416" s="76">
        <v>0</v>
      </c>
      <c r="AY1416" s="76">
        <v>0</v>
      </c>
      <c r="BE1416" t="s">
        <v>221</v>
      </c>
      <c r="BG1416" s="22">
        <v>0</v>
      </c>
      <c r="BH1416" s="22">
        <v>0</v>
      </c>
      <c r="BI1416" s="22">
        <v>0</v>
      </c>
      <c r="BJ1416" s="22">
        <v>0</v>
      </c>
      <c r="BK1416" s="22">
        <v>0</v>
      </c>
      <c r="BL1416" s="22">
        <v>0</v>
      </c>
      <c r="BM1416" s="22">
        <v>0</v>
      </c>
      <c r="BN1416" s="22">
        <v>0</v>
      </c>
      <c r="BO1416" s="22">
        <v>0</v>
      </c>
      <c r="BP1416" s="22">
        <v>0</v>
      </c>
    </row>
    <row r="1417" spans="1:68" x14ac:dyDescent="0.35">
      <c r="A1417" s="96">
        <v>21</v>
      </c>
      <c r="B1417" s="96">
        <v>2</v>
      </c>
      <c r="C1417" s="96" t="s">
        <v>234</v>
      </c>
      <c r="D1417" s="20"/>
      <c r="E1417" s="79" t="s">
        <v>221</v>
      </c>
      <c r="F1417" s="198">
        <v>0</v>
      </c>
      <c r="G1417" s="22">
        <v>0</v>
      </c>
      <c r="H1417" s="22">
        <v>0</v>
      </c>
      <c r="I1417" s="22">
        <v>0</v>
      </c>
      <c r="J1417" s="22">
        <v>0</v>
      </c>
      <c r="K1417" s="22">
        <v>0</v>
      </c>
      <c r="L1417" s="22">
        <v>0</v>
      </c>
      <c r="M1417" s="22">
        <v>0</v>
      </c>
      <c r="N1417" s="22">
        <v>0</v>
      </c>
      <c r="O1417" s="22">
        <v>0</v>
      </c>
      <c r="P1417" s="22">
        <v>0</v>
      </c>
      <c r="V1417" s="121">
        <v>0</v>
      </c>
      <c r="AM1417">
        <v>21</v>
      </c>
      <c r="AN1417" t="s">
        <v>221</v>
      </c>
      <c r="AP1417" s="22">
        <v>0</v>
      </c>
      <c r="AQ1417" s="76">
        <v>0</v>
      </c>
      <c r="AR1417" s="76">
        <v>0</v>
      </c>
      <c r="AS1417" s="76">
        <v>0</v>
      </c>
      <c r="AT1417" s="76">
        <v>0</v>
      </c>
      <c r="AU1417" s="76">
        <v>0</v>
      </c>
      <c r="AV1417" s="76">
        <v>0</v>
      </c>
      <c r="AW1417" s="76">
        <v>0</v>
      </c>
      <c r="AX1417" s="76">
        <v>0</v>
      </c>
      <c r="AY1417" s="76">
        <v>0</v>
      </c>
      <c r="BE1417" t="s">
        <v>221</v>
      </c>
      <c r="BG1417" s="22">
        <v>0</v>
      </c>
      <c r="BH1417" s="22">
        <v>0</v>
      </c>
      <c r="BI1417" s="22">
        <v>0</v>
      </c>
      <c r="BJ1417" s="22">
        <v>0</v>
      </c>
      <c r="BK1417" s="22">
        <v>0</v>
      </c>
      <c r="BL1417" s="22">
        <v>0</v>
      </c>
      <c r="BM1417" s="22">
        <v>0</v>
      </c>
      <c r="BN1417" s="22">
        <v>0</v>
      </c>
      <c r="BO1417" s="22">
        <v>0</v>
      </c>
      <c r="BP1417" s="22">
        <v>0</v>
      </c>
    </row>
    <row r="1418" spans="1:68" x14ac:dyDescent="0.35">
      <c r="A1418" s="96">
        <v>22</v>
      </c>
      <c r="B1418" s="96">
        <v>2</v>
      </c>
      <c r="C1418" s="96" t="s">
        <v>529</v>
      </c>
      <c r="E1418" s="79" t="s">
        <v>221</v>
      </c>
      <c r="F1418" s="198">
        <v>0</v>
      </c>
      <c r="G1418" s="22">
        <v>0</v>
      </c>
      <c r="H1418" s="22">
        <v>0</v>
      </c>
      <c r="I1418" s="22">
        <v>0</v>
      </c>
      <c r="J1418" s="22">
        <v>0</v>
      </c>
      <c r="K1418" s="22">
        <v>0</v>
      </c>
      <c r="L1418" s="22">
        <v>0</v>
      </c>
      <c r="M1418" s="22">
        <v>0</v>
      </c>
      <c r="N1418" s="22">
        <v>0</v>
      </c>
      <c r="O1418" s="22">
        <v>0</v>
      </c>
      <c r="P1418" s="22">
        <v>0</v>
      </c>
      <c r="V1418" s="121">
        <v>0</v>
      </c>
      <c r="AM1418">
        <v>22</v>
      </c>
      <c r="AN1418" t="s">
        <v>221</v>
      </c>
      <c r="AP1418" s="22">
        <v>0</v>
      </c>
      <c r="AQ1418" s="76">
        <v>0</v>
      </c>
      <c r="AR1418" s="76">
        <v>0</v>
      </c>
      <c r="AS1418" s="76">
        <v>0</v>
      </c>
      <c r="AT1418" s="76">
        <v>0</v>
      </c>
      <c r="AU1418" s="76">
        <v>0</v>
      </c>
      <c r="AV1418" s="76">
        <v>0</v>
      </c>
      <c r="AW1418" s="76">
        <v>0</v>
      </c>
      <c r="AX1418" s="76">
        <v>0</v>
      </c>
      <c r="AY1418" s="76">
        <v>0</v>
      </c>
      <c r="BE1418" t="s">
        <v>221</v>
      </c>
      <c r="BG1418" s="22">
        <v>0</v>
      </c>
      <c r="BH1418" s="22">
        <v>0</v>
      </c>
      <c r="BI1418" s="22">
        <v>0</v>
      </c>
      <c r="BJ1418" s="22">
        <v>0</v>
      </c>
      <c r="BK1418" s="22">
        <v>0</v>
      </c>
      <c r="BL1418" s="22">
        <v>0</v>
      </c>
      <c r="BM1418" s="22">
        <v>0</v>
      </c>
      <c r="BN1418" s="22">
        <v>0</v>
      </c>
      <c r="BO1418" s="22">
        <v>0</v>
      </c>
      <c r="BP1418" s="22">
        <v>0</v>
      </c>
    </row>
    <row r="1419" spans="1:68" x14ac:dyDescent="0.35">
      <c r="A1419" s="96">
        <v>23</v>
      </c>
      <c r="B1419" s="96">
        <v>2</v>
      </c>
      <c r="C1419" s="96" t="s">
        <v>234</v>
      </c>
      <c r="E1419" s="79" t="s">
        <v>221</v>
      </c>
      <c r="F1419" s="198">
        <v>0</v>
      </c>
      <c r="G1419" s="22">
        <v>0</v>
      </c>
      <c r="H1419" s="22">
        <v>0</v>
      </c>
      <c r="I1419" s="22">
        <v>0</v>
      </c>
      <c r="J1419" s="22">
        <v>0</v>
      </c>
      <c r="K1419" s="22">
        <v>0</v>
      </c>
      <c r="L1419" s="22">
        <v>0</v>
      </c>
      <c r="M1419" s="22">
        <v>0</v>
      </c>
      <c r="N1419" s="22">
        <v>0</v>
      </c>
      <c r="O1419" s="22">
        <v>0</v>
      </c>
      <c r="P1419" s="22">
        <v>0</v>
      </c>
      <c r="V1419" s="121">
        <v>0</v>
      </c>
      <c r="AM1419">
        <v>23</v>
      </c>
      <c r="AN1419" t="s">
        <v>221</v>
      </c>
      <c r="AP1419" s="22">
        <v>0</v>
      </c>
      <c r="AQ1419" s="76">
        <v>0</v>
      </c>
      <c r="AR1419" s="76">
        <v>0</v>
      </c>
      <c r="AS1419" s="76">
        <v>0</v>
      </c>
      <c r="AT1419" s="76">
        <v>0</v>
      </c>
      <c r="AU1419" s="76">
        <v>0</v>
      </c>
      <c r="AV1419" s="76">
        <v>0</v>
      </c>
      <c r="AW1419" s="76">
        <v>0</v>
      </c>
      <c r="AX1419" s="76">
        <v>0</v>
      </c>
      <c r="AY1419" s="76">
        <v>0</v>
      </c>
      <c r="BE1419" t="s">
        <v>221</v>
      </c>
      <c r="BG1419" s="22">
        <v>0</v>
      </c>
      <c r="BH1419" s="22">
        <v>0</v>
      </c>
      <c r="BI1419" s="22">
        <v>0</v>
      </c>
      <c r="BJ1419" s="22">
        <v>0</v>
      </c>
      <c r="BK1419" s="22">
        <v>0</v>
      </c>
      <c r="BL1419" s="22">
        <v>0</v>
      </c>
      <c r="BM1419" s="22">
        <v>0</v>
      </c>
      <c r="BN1419" s="22">
        <v>0</v>
      </c>
      <c r="BO1419" s="22">
        <v>0</v>
      </c>
      <c r="BP1419" s="22">
        <v>0</v>
      </c>
    </row>
    <row r="1420" spans="1:68" x14ac:dyDescent="0.35">
      <c r="A1420" s="96">
        <v>24</v>
      </c>
      <c r="B1420" s="96">
        <v>2</v>
      </c>
      <c r="C1420" s="96" t="s">
        <v>234</v>
      </c>
      <c r="E1420" s="79" t="s">
        <v>221</v>
      </c>
      <c r="F1420" s="198">
        <v>0</v>
      </c>
      <c r="G1420" s="22">
        <v>0</v>
      </c>
      <c r="H1420" s="22">
        <v>0</v>
      </c>
      <c r="I1420" s="22">
        <v>0</v>
      </c>
      <c r="J1420" s="22">
        <v>0</v>
      </c>
      <c r="K1420" s="22">
        <v>0</v>
      </c>
      <c r="L1420" s="22">
        <v>0</v>
      </c>
      <c r="M1420" s="22">
        <v>0</v>
      </c>
      <c r="N1420" s="22">
        <v>0</v>
      </c>
      <c r="O1420" s="22">
        <v>0</v>
      </c>
      <c r="P1420" s="22">
        <v>0</v>
      </c>
      <c r="V1420" s="121">
        <v>0</v>
      </c>
      <c r="AM1420">
        <v>24</v>
      </c>
      <c r="AN1420" t="s">
        <v>221</v>
      </c>
      <c r="AP1420" s="22">
        <v>0</v>
      </c>
      <c r="AQ1420" s="76">
        <v>0</v>
      </c>
      <c r="AR1420" s="76">
        <v>0</v>
      </c>
      <c r="AS1420" s="76">
        <v>0</v>
      </c>
      <c r="AT1420" s="76">
        <v>0</v>
      </c>
      <c r="AU1420" s="76">
        <v>0</v>
      </c>
      <c r="AV1420" s="76">
        <v>0</v>
      </c>
      <c r="AW1420" s="76">
        <v>0</v>
      </c>
      <c r="AX1420" s="76">
        <v>0</v>
      </c>
      <c r="AY1420" s="76">
        <v>0</v>
      </c>
      <c r="BE1420" t="s">
        <v>221</v>
      </c>
      <c r="BG1420" s="22">
        <v>0</v>
      </c>
      <c r="BH1420" s="22">
        <v>0</v>
      </c>
      <c r="BI1420" s="22">
        <v>0</v>
      </c>
      <c r="BJ1420" s="22">
        <v>0</v>
      </c>
      <c r="BK1420" s="22">
        <v>0</v>
      </c>
      <c r="BL1420" s="22">
        <v>0</v>
      </c>
      <c r="BM1420" s="22">
        <v>0</v>
      </c>
      <c r="BN1420" s="22">
        <v>0</v>
      </c>
      <c r="BO1420" s="22">
        <v>0</v>
      </c>
      <c r="BP1420" s="22">
        <v>0</v>
      </c>
    </row>
    <row r="1421" spans="1:68" x14ac:dyDescent="0.35">
      <c r="A1421" s="96">
        <v>25</v>
      </c>
      <c r="B1421" s="96">
        <v>2</v>
      </c>
      <c r="C1421" s="96" t="s">
        <v>235</v>
      </c>
      <c r="E1421" s="79" t="s">
        <v>221</v>
      </c>
      <c r="F1421" s="198">
        <v>0</v>
      </c>
      <c r="G1421" s="22">
        <v>0</v>
      </c>
      <c r="H1421" s="22">
        <v>0</v>
      </c>
      <c r="I1421" s="22">
        <v>0</v>
      </c>
      <c r="J1421" s="22">
        <v>0</v>
      </c>
      <c r="K1421" s="22">
        <v>0</v>
      </c>
      <c r="L1421" s="22">
        <v>0</v>
      </c>
      <c r="M1421" s="22">
        <v>0</v>
      </c>
      <c r="N1421" s="22">
        <v>0</v>
      </c>
      <c r="O1421" s="22">
        <v>0</v>
      </c>
      <c r="P1421" s="22">
        <v>0</v>
      </c>
      <c r="V1421" s="121">
        <v>0</v>
      </c>
      <c r="AM1421">
        <v>25</v>
      </c>
      <c r="AN1421" t="s">
        <v>221</v>
      </c>
      <c r="AP1421" s="22">
        <v>0</v>
      </c>
      <c r="AQ1421" s="76">
        <v>0</v>
      </c>
      <c r="AR1421" s="76">
        <v>0</v>
      </c>
      <c r="AS1421" s="76">
        <v>0</v>
      </c>
      <c r="AT1421" s="76">
        <v>0</v>
      </c>
      <c r="AU1421" s="76">
        <v>0</v>
      </c>
      <c r="AV1421" s="76">
        <v>0</v>
      </c>
      <c r="AW1421" s="76">
        <v>0</v>
      </c>
      <c r="AX1421" s="76">
        <v>0</v>
      </c>
      <c r="AY1421" s="76">
        <v>0</v>
      </c>
      <c r="BE1421" t="s">
        <v>221</v>
      </c>
      <c r="BG1421" s="22">
        <v>0</v>
      </c>
      <c r="BH1421" s="22">
        <v>0</v>
      </c>
      <c r="BI1421" s="22">
        <v>0</v>
      </c>
      <c r="BJ1421" s="22">
        <v>0</v>
      </c>
      <c r="BK1421" s="22">
        <v>0</v>
      </c>
      <c r="BL1421" s="22">
        <v>0</v>
      </c>
      <c r="BM1421" s="22">
        <v>0</v>
      </c>
      <c r="BN1421" s="22">
        <v>0</v>
      </c>
      <c r="BO1421" s="22">
        <v>0</v>
      </c>
      <c r="BP1421" s="22">
        <v>0</v>
      </c>
    </row>
    <row r="1422" spans="1:68" x14ac:dyDescent="0.35">
      <c r="A1422" s="96">
        <v>26</v>
      </c>
      <c r="B1422" s="96">
        <v>2</v>
      </c>
      <c r="C1422" s="96" t="s">
        <v>235</v>
      </c>
      <c r="E1422" s="79" t="s">
        <v>221</v>
      </c>
      <c r="F1422" s="198">
        <v>0</v>
      </c>
      <c r="G1422" s="22">
        <v>0</v>
      </c>
      <c r="H1422" s="22">
        <v>0</v>
      </c>
      <c r="I1422" s="22">
        <v>0</v>
      </c>
      <c r="J1422" s="22">
        <v>0</v>
      </c>
      <c r="K1422" s="22">
        <v>0</v>
      </c>
      <c r="L1422" s="22">
        <v>0</v>
      </c>
      <c r="M1422" s="22">
        <v>0</v>
      </c>
      <c r="N1422" s="22">
        <v>0</v>
      </c>
      <c r="O1422" s="22">
        <v>0</v>
      </c>
      <c r="P1422" s="22">
        <v>0</v>
      </c>
      <c r="V1422" s="121">
        <v>0</v>
      </c>
      <c r="AM1422">
        <v>26</v>
      </c>
      <c r="AN1422" t="s">
        <v>221</v>
      </c>
      <c r="AP1422" s="22">
        <v>0</v>
      </c>
      <c r="AQ1422" s="76">
        <v>0</v>
      </c>
      <c r="AR1422" s="76">
        <v>0</v>
      </c>
      <c r="AS1422" s="76">
        <v>0</v>
      </c>
      <c r="AT1422" s="76">
        <v>0</v>
      </c>
      <c r="AU1422" s="76">
        <v>0</v>
      </c>
      <c r="AV1422" s="76">
        <v>0</v>
      </c>
      <c r="AW1422" s="76">
        <v>0</v>
      </c>
      <c r="AX1422" s="76">
        <v>0</v>
      </c>
      <c r="AY1422" s="76">
        <v>0</v>
      </c>
      <c r="BE1422" t="s">
        <v>221</v>
      </c>
      <c r="BG1422" s="22">
        <v>0</v>
      </c>
      <c r="BH1422" s="22">
        <v>0</v>
      </c>
      <c r="BI1422" s="22">
        <v>0</v>
      </c>
      <c r="BJ1422" s="22">
        <v>0</v>
      </c>
      <c r="BK1422" s="22">
        <v>0</v>
      </c>
      <c r="BL1422" s="22">
        <v>0</v>
      </c>
      <c r="BM1422" s="22">
        <v>0</v>
      </c>
      <c r="BN1422" s="22">
        <v>0</v>
      </c>
      <c r="BO1422" s="22">
        <v>0</v>
      </c>
      <c r="BP1422" s="22">
        <v>0</v>
      </c>
    </row>
    <row r="1423" spans="1:68" x14ac:dyDescent="0.35">
      <c r="A1423" s="96">
        <v>27</v>
      </c>
      <c r="B1423" s="96">
        <v>2</v>
      </c>
      <c r="C1423" s="96" t="s">
        <v>251</v>
      </c>
      <c r="E1423" s="79" t="s">
        <v>221</v>
      </c>
      <c r="F1423" s="198">
        <v>0</v>
      </c>
      <c r="G1423" s="22">
        <v>0</v>
      </c>
      <c r="H1423" s="22">
        <v>0</v>
      </c>
      <c r="I1423" s="22">
        <v>0</v>
      </c>
      <c r="J1423" s="22">
        <v>0</v>
      </c>
      <c r="K1423" s="22">
        <v>0</v>
      </c>
      <c r="L1423" s="22">
        <v>0</v>
      </c>
      <c r="M1423" s="22">
        <v>0</v>
      </c>
      <c r="N1423" s="22">
        <v>0</v>
      </c>
      <c r="O1423" s="22">
        <v>0</v>
      </c>
      <c r="P1423" s="22">
        <v>0</v>
      </c>
      <c r="V1423" s="121">
        <v>0</v>
      </c>
      <c r="AM1423">
        <v>27</v>
      </c>
      <c r="AN1423" t="s">
        <v>221</v>
      </c>
      <c r="AP1423" s="22">
        <v>0</v>
      </c>
      <c r="AQ1423" s="76">
        <v>0</v>
      </c>
      <c r="AR1423" s="76">
        <v>0</v>
      </c>
      <c r="AS1423" s="76">
        <v>0</v>
      </c>
      <c r="AT1423" s="76">
        <v>0</v>
      </c>
      <c r="AU1423" s="76">
        <v>0</v>
      </c>
      <c r="AV1423" s="76">
        <v>0</v>
      </c>
      <c r="AW1423" s="76">
        <v>0</v>
      </c>
      <c r="AX1423" s="76">
        <v>0</v>
      </c>
      <c r="AY1423" s="76">
        <v>0</v>
      </c>
      <c r="BE1423" t="s">
        <v>221</v>
      </c>
      <c r="BG1423" s="22">
        <v>0</v>
      </c>
      <c r="BH1423" s="22">
        <v>0</v>
      </c>
      <c r="BI1423" s="22">
        <v>0</v>
      </c>
      <c r="BJ1423" s="22">
        <v>0</v>
      </c>
      <c r="BK1423" s="22">
        <v>0</v>
      </c>
      <c r="BL1423" s="22">
        <v>0</v>
      </c>
      <c r="BM1423" s="22">
        <v>0</v>
      </c>
      <c r="BN1423" s="22">
        <v>0</v>
      </c>
      <c r="BO1423" s="22">
        <v>0</v>
      </c>
      <c r="BP1423" s="22">
        <v>0</v>
      </c>
    </row>
    <row r="1424" spans="1:68" x14ac:dyDescent="0.35">
      <c r="A1424" s="96">
        <v>28</v>
      </c>
      <c r="B1424" s="96">
        <v>2</v>
      </c>
      <c r="C1424" s="96" t="s">
        <v>234</v>
      </c>
      <c r="E1424" s="79" t="s">
        <v>221</v>
      </c>
      <c r="F1424" s="198">
        <v>0</v>
      </c>
      <c r="G1424" s="22">
        <v>0</v>
      </c>
      <c r="H1424" s="22">
        <v>0</v>
      </c>
      <c r="I1424" s="22">
        <v>0</v>
      </c>
      <c r="J1424" s="22">
        <v>0</v>
      </c>
      <c r="K1424" s="22">
        <v>0</v>
      </c>
      <c r="L1424" s="22">
        <v>0</v>
      </c>
      <c r="M1424" s="22">
        <v>0</v>
      </c>
      <c r="N1424" s="22">
        <v>0</v>
      </c>
      <c r="O1424" s="22">
        <v>0</v>
      </c>
      <c r="P1424" s="22">
        <v>0</v>
      </c>
      <c r="V1424" s="121">
        <v>0</v>
      </c>
      <c r="AM1424">
        <v>28</v>
      </c>
      <c r="AN1424" t="s">
        <v>221</v>
      </c>
      <c r="AP1424" s="22">
        <v>0</v>
      </c>
      <c r="AQ1424" s="76">
        <v>0</v>
      </c>
      <c r="AR1424" s="76">
        <v>0</v>
      </c>
      <c r="AS1424" s="76">
        <v>0</v>
      </c>
      <c r="AT1424" s="76">
        <v>0</v>
      </c>
      <c r="AU1424" s="76">
        <v>0</v>
      </c>
      <c r="AV1424" s="76">
        <v>0</v>
      </c>
      <c r="AW1424" s="76">
        <v>0</v>
      </c>
      <c r="AX1424" s="76">
        <v>0</v>
      </c>
      <c r="AY1424" s="76">
        <v>0</v>
      </c>
      <c r="BE1424" t="s">
        <v>221</v>
      </c>
      <c r="BG1424" s="22">
        <v>0</v>
      </c>
      <c r="BH1424" s="22">
        <v>0</v>
      </c>
      <c r="BI1424" s="22">
        <v>0</v>
      </c>
      <c r="BJ1424" s="22">
        <v>0</v>
      </c>
      <c r="BK1424" s="22">
        <v>0</v>
      </c>
      <c r="BL1424" s="22">
        <v>0</v>
      </c>
      <c r="BM1424" s="22">
        <v>0</v>
      </c>
      <c r="BN1424" s="22">
        <v>0</v>
      </c>
      <c r="BO1424" s="22">
        <v>0</v>
      </c>
      <c r="BP1424" s="22">
        <v>0</v>
      </c>
    </row>
    <row r="1425" spans="1:68" x14ac:dyDescent="0.35">
      <c r="A1425" s="96">
        <v>29</v>
      </c>
      <c r="B1425" s="96">
        <v>2</v>
      </c>
      <c r="C1425" s="96" t="s">
        <v>251</v>
      </c>
      <c r="E1425" s="79" t="s">
        <v>221</v>
      </c>
      <c r="F1425" s="198">
        <v>0</v>
      </c>
      <c r="G1425" s="22">
        <v>0</v>
      </c>
      <c r="H1425" s="22">
        <v>0</v>
      </c>
      <c r="I1425" s="22">
        <v>0</v>
      </c>
      <c r="J1425" s="22">
        <v>0</v>
      </c>
      <c r="K1425" s="22">
        <v>0</v>
      </c>
      <c r="L1425" s="22">
        <v>0</v>
      </c>
      <c r="M1425" s="22">
        <v>0</v>
      </c>
      <c r="N1425" s="22">
        <v>0</v>
      </c>
      <c r="O1425" s="22">
        <v>0</v>
      </c>
      <c r="P1425" s="22">
        <v>0</v>
      </c>
      <c r="V1425" s="121">
        <v>0</v>
      </c>
      <c r="AM1425">
        <v>29</v>
      </c>
      <c r="AN1425" t="s">
        <v>221</v>
      </c>
      <c r="AP1425" s="22">
        <v>0</v>
      </c>
      <c r="AQ1425" s="76">
        <v>0</v>
      </c>
      <c r="AR1425" s="76">
        <v>0</v>
      </c>
      <c r="AS1425" s="76">
        <v>0</v>
      </c>
      <c r="AT1425" s="76">
        <v>0</v>
      </c>
      <c r="AU1425" s="76">
        <v>0</v>
      </c>
      <c r="AV1425" s="76">
        <v>0</v>
      </c>
      <c r="AW1425" s="76">
        <v>0</v>
      </c>
      <c r="AX1425" s="76">
        <v>0</v>
      </c>
      <c r="AY1425" s="76">
        <v>0</v>
      </c>
      <c r="BE1425" t="s">
        <v>221</v>
      </c>
      <c r="BG1425" s="22">
        <v>0</v>
      </c>
      <c r="BH1425" s="22">
        <v>0</v>
      </c>
      <c r="BI1425" s="22">
        <v>0</v>
      </c>
      <c r="BJ1425" s="22">
        <v>0</v>
      </c>
      <c r="BK1425" s="22">
        <v>0</v>
      </c>
      <c r="BL1425" s="22">
        <v>0</v>
      </c>
      <c r="BM1425" s="22">
        <v>0</v>
      </c>
      <c r="BN1425" s="22">
        <v>0</v>
      </c>
      <c r="BO1425" s="22">
        <v>0</v>
      </c>
      <c r="BP1425" s="22">
        <v>0</v>
      </c>
    </row>
    <row r="1426" spans="1:68" x14ac:dyDescent="0.35">
      <c r="A1426" s="96">
        <v>30</v>
      </c>
      <c r="B1426" s="96">
        <v>2</v>
      </c>
      <c r="C1426" s="96" t="s">
        <v>234</v>
      </c>
      <c r="E1426" s="79" t="s">
        <v>221</v>
      </c>
      <c r="F1426" s="198">
        <v>0</v>
      </c>
      <c r="G1426" s="22">
        <v>0</v>
      </c>
      <c r="H1426" s="22">
        <v>0</v>
      </c>
      <c r="I1426" s="22">
        <v>0</v>
      </c>
      <c r="J1426" s="22">
        <v>0</v>
      </c>
      <c r="K1426" s="22">
        <v>0</v>
      </c>
      <c r="L1426" s="22">
        <v>0</v>
      </c>
      <c r="M1426" s="22">
        <v>0</v>
      </c>
      <c r="N1426" s="22">
        <v>0</v>
      </c>
      <c r="O1426" s="22">
        <v>0</v>
      </c>
      <c r="P1426" s="22">
        <v>0</v>
      </c>
      <c r="V1426" s="121">
        <v>0</v>
      </c>
      <c r="AM1426">
        <v>30</v>
      </c>
      <c r="AN1426" t="s">
        <v>221</v>
      </c>
      <c r="AP1426" s="22">
        <v>0</v>
      </c>
      <c r="AQ1426" s="76">
        <v>0</v>
      </c>
      <c r="AR1426" s="76">
        <v>0</v>
      </c>
      <c r="AS1426" s="76">
        <v>0</v>
      </c>
      <c r="AT1426" s="76">
        <v>0</v>
      </c>
      <c r="AU1426" s="76">
        <v>0</v>
      </c>
      <c r="AV1426" s="76">
        <v>0</v>
      </c>
      <c r="AW1426" s="76">
        <v>0</v>
      </c>
      <c r="AX1426" s="76">
        <v>0</v>
      </c>
      <c r="AY1426" s="76">
        <v>0</v>
      </c>
      <c r="BE1426" t="s">
        <v>221</v>
      </c>
      <c r="BG1426" s="22">
        <v>0</v>
      </c>
      <c r="BH1426" s="22">
        <v>0</v>
      </c>
      <c r="BI1426" s="22">
        <v>0</v>
      </c>
      <c r="BJ1426" s="22">
        <v>0</v>
      </c>
      <c r="BK1426" s="22">
        <v>0</v>
      </c>
      <c r="BL1426" s="22">
        <v>0</v>
      </c>
      <c r="BM1426" s="22">
        <v>0</v>
      </c>
      <c r="BN1426" s="22">
        <v>0</v>
      </c>
      <c r="BO1426" s="22">
        <v>0</v>
      </c>
      <c r="BP1426" s="22">
        <v>0</v>
      </c>
    </row>
    <row r="1427" spans="1:68" x14ac:dyDescent="0.35">
      <c r="A1427" s="96">
        <v>31</v>
      </c>
      <c r="B1427" s="96">
        <v>3</v>
      </c>
      <c r="C1427" s="96" t="s">
        <v>585</v>
      </c>
      <c r="E1427" s="79" t="s">
        <v>221</v>
      </c>
      <c r="F1427" s="198">
        <v>0</v>
      </c>
      <c r="G1427" s="22">
        <v>0</v>
      </c>
      <c r="H1427" s="22">
        <v>0</v>
      </c>
      <c r="I1427" s="22">
        <v>0</v>
      </c>
      <c r="J1427" s="22">
        <v>0</v>
      </c>
      <c r="K1427" s="22">
        <v>0</v>
      </c>
      <c r="L1427" s="22">
        <v>0</v>
      </c>
      <c r="M1427" s="22">
        <v>0</v>
      </c>
      <c r="N1427" s="22">
        <v>0</v>
      </c>
      <c r="O1427" s="22">
        <v>0</v>
      </c>
      <c r="P1427" s="22">
        <v>0</v>
      </c>
      <c r="V1427" s="121">
        <v>0</v>
      </c>
      <c r="AM1427">
        <v>31</v>
      </c>
      <c r="AN1427" t="s">
        <v>221</v>
      </c>
      <c r="AP1427" s="22">
        <v>0</v>
      </c>
      <c r="AQ1427" s="76">
        <v>0</v>
      </c>
      <c r="AR1427" s="76">
        <v>0</v>
      </c>
      <c r="AS1427" s="76">
        <v>0</v>
      </c>
      <c r="AT1427" s="76">
        <v>0</v>
      </c>
      <c r="AU1427" s="76">
        <v>0</v>
      </c>
      <c r="AV1427" s="76">
        <v>0</v>
      </c>
      <c r="AW1427" s="76">
        <v>0</v>
      </c>
      <c r="AX1427" s="76">
        <v>0</v>
      </c>
      <c r="AY1427" s="76">
        <v>0</v>
      </c>
      <c r="BE1427" t="s">
        <v>221</v>
      </c>
      <c r="BG1427" s="22">
        <v>0</v>
      </c>
      <c r="BH1427" s="22">
        <v>0</v>
      </c>
      <c r="BI1427" s="22">
        <v>0</v>
      </c>
      <c r="BJ1427" s="22">
        <v>0</v>
      </c>
      <c r="BK1427" s="22">
        <v>0</v>
      </c>
      <c r="BL1427" s="22">
        <v>0</v>
      </c>
      <c r="BM1427" s="22">
        <v>0</v>
      </c>
      <c r="BN1427" s="22">
        <v>0</v>
      </c>
      <c r="BO1427" s="22">
        <v>0</v>
      </c>
      <c r="BP1427" s="22">
        <v>0</v>
      </c>
    </row>
    <row r="1428" spans="1:68" x14ac:dyDescent="0.35">
      <c r="A1428" s="96">
        <v>32</v>
      </c>
      <c r="B1428" s="96">
        <v>3</v>
      </c>
      <c r="C1428" s="96" t="s">
        <v>585</v>
      </c>
      <c r="E1428" s="79" t="s">
        <v>221</v>
      </c>
      <c r="F1428" s="198">
        <v>0</v>
      </c>
      <c r="G1428" s="22">
        <v>0</v>
      </c>
      <c r="H1428" s="22">
        <v>0</v>
      </c>
      <c r="I1428" s="22">
        <v>0</v>
      </c>
      <c r="J1428" s="22">
        <v>0</v>
      </c>
      <c r="K1428" s="22">
        <v>0</v>
      </c>
      <c r="L1428" s="22">
        <v>0</v>
      </c>
      <c r="M1428" s="22">
        <v>0</v>
      </c>
      <c r="N1428" s="22">
        <v>0</v>
      </c>
      <c r="O1428" s="22">
        <v>0</v>
      </c>
      <c r="P1428" s="22">
        <v>0</v>
      </c>
      <c r="V1428" s="121">
        <v>0</v>
      </c>
      <c r="AM1428">
        <v>32</v>
      </c>
      <c r="AN1428" t="s">
        <v>221</v>
      </c>
      <c r="AP1428" s="22">
        <v>0</v>
      </c>
      <c r="AQ1428" s="76">
        <v>0</v>
      </c>
      <c r="AR1428" s="76">
        <v>0</v>
      </c>
      <c r="AS1428" s="76">
        <v>0</v>
      </c>
      <c r="AT1428" s="76">
        <v>0</v>
      </c>
      <c r="AU1428" s="76">
        <v>0</v>
      </c>
      <c r="AV1428" s="76">
        <v>0</v>
      </c>
      <c r="AW1428" s="76">
        <v>0</v>
      </c>
      <c r="AX1428" s="76">
        <v>0</v>
      </c>
      <c r="AY1428" s="76">
        <v>0</v>
      </c>
      <c r="BE1428" t="s">
        <v>221</v>
      </c>
      <c r="BG1428" s="22">
        <v>0</v>
      </c>
      <c r="BH1428" s="22">
        <v>0</v>
      </c>
      <c r="BI1428" s="22">
        <v>0</v>
      </c>
      <c r="BJ1428" s="22">
        <v>0</v>
      </c>
      <c r="BK1428" s="22">
        <v>0</v>
      </c>
      <c r="BL1428" s="22">
        <v>0</v>
      </c>
      <c r="BM1428" s="22">
        <v>0</v>
      </c>
      <c r="BN1428" s="22">
        <v>0</v>
      </c>
      <c r="BO1428" s="22">
        <v>0</v>
      </c>
      <c r="BP1428" s="22">
        <v>0</v>
      </c>
    </row>
    <row r="1429" spans="1:68" x14ac:dyDescent="0.35">
      <c r="A1429" s="96">
        <v>33</v>
      </c>
      <c r="B1429" s="96">
        <v>3</v>
      </c>
      <c r="C1429" s="96" t="s">
        <v>584</v>
      </c>
      <c r="E1429" s="79" t="s">
        <v>221</v>
      </c>
      <c r="F1429" s="198">
        <v>-13024.602230065932</v>
      </c>
      <c r="G1429" s="22">
        <v>0</v>
      </c>
      <c r="H1429" s="22">
        <v>0</v>
      </c>
      <c r="I1429" s="22">
        <v>-13024.602230065932</v>
      </c>
      <c r="J1429" s="22">
        <v>0</v>
      </c>
      <c r="K1429" s="22">
        <v>0</v>
      </c>
      <c r="L1429" s="22">
        <v>0</v>
      </c>
      <c r="M1429" s="22">
        <v>0</v>
      </c>
      <c r="N1429" s="22">
        <v>0</v>
      </c>
      <c r="O1429" s="22">
        <v>0</v>
      </c>
      <c r="P1429" s="22">
        <v>0</v>
      </c>
      <c r="V1429" s="121">
        <v>0</v>
      </c>
      <c r="AM1429">
        <v>33</v>
      </c>
      <c r="AN1429" t="s">
        <v>221</v>
      </c>
      <c r="AP1429" s="22">
        <v>0</v>
      </c>
      <c r="AQ1429" s="76">
        <v>0</v>
      </c>
      <c r="AR1429" s="76">
        <v>-13024.602230065932</v>
      </c>
      <c r="AS1429" s="76">
        <v>0</v>
      </c>
      <c r="AT1429" s="76">
        <v>0</v>
      </c>
      <c r="AU1429" s="76">
        <v>0</v>
      </c>
      <c r="AV1429" s="76">
        <v>0</v>
      </c>
      <c r="AW1429" s="76">
        <v>0</v>
      </c>
      <c r="AX1429" s="76">
        <v>0</v>
      </c>
      <c r="AY1429" s="76">
        <v>0</v>
      </c>
      <c r="BE1429" t="s">
        <v>221</v>
      </c>
      <c r="BG1429" s="22">
        <v>0</v>
      </c>
      <c r="BH1429" s="22">
        <v>0</v>
      </c>
      <c r="BI1429" s="22">
        <v>-13024.602230065932</v>
      </c>
      <c r="BJ1429" s="22">
        <v>0</v>
      </c>
      <c r="BK1429" s="22">
        <v>0</v>
      </c>
      <c r="BL1429" s="22">
        <v>0</v>
      </c>
      <c r="BM1429" s="22">
        <v>0</v>
      </c>
      <c r="BN1429" s="22">
        <v>0</v>
      </c>
      <c r="BO1429" s="22">
        <v>0</v>
      </c>
      <c r="BP1429" s="22">
        <v>0</v>
      </c>
    </row>
    <row r="1430" spans="1:68" x14ac:dyDescent="0.35">
      <c r="A1430" s="96">
        <v>34</v>
      </c>
      <c r="B1430" s="96">
        <v>3</v>
      </c>
      <c r="C1430" s="96" t="s">
        <v>585</v>
      </c>
      <c r="E1430" s="79" t="s">
        <v>221</v>
      </c>
      <c r="F1430" s="198">
        <v>0</v>
      </c>
      <c r="G1430" s="22">
        <v>0</v>
      </c>
      <c r="H1430" s="22">
        <v>0</v>
      </c>
      <c r="I1430" s="22">
        <v>0</v>
      </c>
      <c r="J1430" s="22">
        <v>0</v>
      </c>
      <c r="K1430" s="22">
        <v>0</v>
      </c>
      <c r="L1430" s="22">
        <v>0</v>
      </c>
      <c r="M1430" s="22">
        <v>0</v>
      </c>
      <c r="N1430" s="22">
        <v>0</v>
      </c>
      <c r="O1430" s="22">
        <v>0</v>
      </c>
      <c r="P1430" s="22">
        <v>0</v>
      </c>
      <c r="V1430" s="121">
        <v>0</v>
      </c>
      <c r="AM1430">
        <v>34</v>
      </c>
      <c r="AN1430" t="s">
        <v>221</v>
      </c>
      <c r="AP1430" s="22">
        <v>0</v>
      </c>
      <c r="AQ1430" s="76">
        <v>0</v>
      </c>
      <c r="AR1430" s="76">
        <v>0</v>
      </c>
      <c r="AS1430" s="76">
        <v>0</v>
      </c>
      <c r="AT1430" s="76">
        <v>0</v>
      </c>
      <c r="AU1430" s="76">
        <v>0</v>
      </c>
      <c r="AV1430" s="76">
        <v>0</v>
      </c>
      <c r="AW1430" s="76">
        <v>0</v>
      </c>
      <c r="AX1430" s="76">
        <v>0</v>
      </c>
      <c r="AY1430" s="76">
        <v>0</v>
      </c>
      <c r="BE1430" t="s">
        <v>221</v>
      </c>
      <c r="BG1430" s="22">
        <v>0</v>
      </c>
      <c r="BH1430" s="22">
        <v>0</v>
      </c>
      <c r="BI1430" s="22">
        <v>0</v>
      </c>
      <c r="BJ1430" s="22">
        <v>0</v>
      </c>
      <c r="BK1430" s="22">
        <v>0</v>
      </c>
      <c r="BL1430" s="22">
        <v>0</v>
      </c>
      <c r="BM1430" s="22">
        <v>0</v>
      </c>
      <c r="BN1430" s="22">
        <v>0</v>
      </c>
      <c r="BO1430" s="22">
        <v>0</v>
      </c>
      <c r="BP1430" s="22">
        <v>0</v>
      </c>
    </row>
    <row r="1431" spans="1:68" x14ac:dyDescent="0.35">
      <c r="A1431" s="96">
        <v>35</v>
      </c>
      <c r="B1431" s="96">
        <v>3</v>
      </c>
      <c r="C1431" s="96" t="s">
        <v>585</v>
      </c>
      <c r="E1431" s="79" t="s">
        <v>221</v>
      </c>
      <c r="F1431" s="198">
        <v>0</v>
      </c>
      <c r="G1431" s="22">
        <v>0</v>
      </c>
      <c r="H1431" s="22">
        <v>0</v>
      </c>
      <c r="I1431" s="22">
        <v>0</v>
      </c>
      <c r="J1431" s="22">
        <v>0</v>
      </c>
      <c r="K1431" s="22">
        <v>0</v>
      </c>
      <c r="L1431" s="22">
        <v>0</v>
      </c>
      <c r="M1431" s="22">
        <v>0</v>
      </c>
      <c r="N1431" s="22">
        <v>0</v>
      </c>
      <c r="O1431" s="22">
        <v>0</v>
      </c>
      <c r="P1431" s="22">
        <v>0</v>
      </c>
      <c r="V1431" s="121">
        <v>0</v>
      </c>
      <c r="AM1431">
        <v>35</v>
      </c>
      <c r="AN1431" t="s">
        <v>221</v>
      </c>
      <c r="AP1431" s="22">
        <v>0</v>
      </c>
      <c r="AQ1431" s="76">
        <v>0</v>
      </c>
      <c r="AR1431" s="76">
        <v>0</v>
      </c>
      <c r="AS1431" s="76">
        <v>0</v>
      </c>
      <c r="AT1431" s="76">
        <v>0</v>
      </c>
      <c r="AU1431" s="76">
        <v>0</v>
      </c>
      <c r="AV1431" s="76">
        <v>0</v>
      </c>
      <c r="AW1431" s="76">
        <v>0</v>
      </c>
      <c r="AX1431" s="76">
        <v>0</v>
      </c>
      <c r="AY1431" s="76">
        <v>0</v>
      </c>
      <c r="BE1431" t="s">
        <v>221</v>
      </c>
      <c r="BG1431" s="22">
        <v>0</v>
      </c>
      <c r="BH1431" s="22">
        <v>0</v>
      </c>
      <c r="BI1431" s="22">
        <v>0</v>
      </c>
      <c r="BJ1431" s="22">
        <v>0</v>
      </c>
      <c r="BK1431" s="22">
        <v>0</v>
      </c>
      <c r="BL1431" s="22">
        <v>0</v>
      </c>
      <c r="BM1431" s="22">
        <v>0</v>
      </c>
      <c r="BN1431" s="22">
        <v>0</v>
      </c>
      <c r="BO1431" s="22">
        <v>0</v>
      </c>
      <c r="BP1431" s="22">
        <v>0</v>
      </c>
    </row>
    <row r="1432" spans="1:68" x14ac:dyDescent="0.35">
      <c r="A1432" s="96">
        <v>36</v>
      </c>
      <c r="B1432" s="96">
        <v>3</v>
      </c>
      <c r="C1432" s="96" t="s">
        <v>584</v>
      </c>
      <c r="E1432" s="79" t="s">
        <v>221</v>
      </c>
      <c r="F1432" s="198">
        <v>598.6536752491337</v>
      </c>
      <c r="G1432" s="22">
        <v>0</v>
      </c>
      <c r="H1432" s="22">
        <v>0</v>
      </c>
      <c r="I1432" s="22">
        <v>598.6536752491337</v>
      </c>
      <c r="J1432" s="22">
        <v>0</v>
      </c>
      <c r="K1432" s="22">
        <v>0</v>
      </c>
      <c r="L1432" s="22">
        <v>0</v>
      </c>
      <c r="M1432" s="22">
        <v>0</v>
      </c>
      <c r="N1432" s="22">
        <v>0</v>
      </c>
      <c r="O1432" s="22">
        <v>0</v>
      </c>
      <c r="P1432" s="22">
        <v>0</v>
      </c>
      <c r="V1432" s="121">
        <v>0</v>
      </c>
      <c r="AM1432">
        <v>36</v>
      </c>
      <c r="AN1432" t="s">
        <v>221</v>
      </c>
      <c r="AP1432" s="22">
        <v>0</v>
      </c>
      <c r="AQ1432" s="76">
        <v>0</v>
      </c>
      <c r="AR1432" s="76">
        <v>598.6536752491337</v>
      </c>
      <c r="AS1432" s="76">
        <v>0</v>
      </c>
      <c r="AT1432" s="76">
        <v>0</v>
      </c>
      <c r="AU1432" s="76">
        <v>0</v>
      </c>
      <c r="AV1432" s="76">
        <v>0</v>
      </c>
      <c r="AW1432" s="76">
        <v>0</v>
      </c>
      <c r="AX1432" s="76">
        <v>0</v>
      </c>
      <c r="AY1432" s="76">
        <v>0</v>
      </c>
      <c r="BE1432" t="s">
        <v>221</v>
      </c>
      <c r="BG1432" s="22">
        <v>0</v>
      </c>
      <c r="BH1432" s="22">
        <v>0</v>
      </c>
      <c r="BI1432" s="22">
        <v>598.6536752491337</v>
      </c>
      <c r="BJ1432" s="22">
        <v>0</v>
      </c>
      <c r="BK1432" s="22">
        <v>0</v>
      </c>
      <c r="BL1432" s="22">
        <v>0</v>
      </c>
      <c r="BM1432" s="22">
        <v>0</v>
      </c>
      <c r="BN1432" s="22">
        <v>0</v>
      </c>
      <c r="BO1432" s="22">
        <v>0</v>
      </c>
      <c r="BP1432" s="22">
        <v>0</v>
      </c>
    </row>
    <row r="1433" spans="1:68" x14ac:dyDescent="0.35">
      <c r="A1433" s="96">
        <v>37</v>
      </c>
      <c r="B1433" s="96">
        <v>3</v>
      </c>
      <c r="C1433" s="96" t="s">
        <v>234</v>
      </c>
      <c r="E1433" s="79" t="s">
        <v>221</v>
      </c>
      <c r="F1433" s="198">
        <v>0</v>
      </c>
      <c r="G1433" s="22">
        <v>0</v>
      </c>
      <c r="H1433" s="22">
        <v>0</v>
      </c>
      <c r="I1433" s="22">
        <v>0</v>
      </c>
      <c r="J1433" s="22">
        <v>0</v>
      </c>
      <c r="K1433" s="22">
        <v>0</v>
      </c>
      <c r="L1433" s="22">
        <v>0</v>
      </c>
      <c r="M1433" s="22">
        <v>0</v>
      </c>
      <c r="N1433" s="22">
        <v>0</v>
      </c>
      <c r="O1433" s="22">
        <v>0</v>
      </c>
      <c r="P1433" s="22">
        <v>0</v>
      </c>
      <c r="V1433" s="121">
        <v>0</v>
      </c>
      <c r="AM1433">
        <v>37</v>
      </c>
      <c r="AN1433" t="s">
        <v>221</v>
      </c>
      <c r="AP1433" s="22">
        <v>0</v>
      </c>
      <c r="AQ1433" s="76">
        <v>0</v>
      </c>
      <c r="AR1433" s="76">
        <v>0</v>
      </c>
      <c r="AS1433" s="76">
        <v>0</v>
      </c>
      <c r="AT1433" s="76">
        <v>0</v>
      </c>
      <c r="AU1433" s="76">
        <v>0</v>
      </c>
      <c r="AV1433" s="76">
        <v>0</v>
      </c>
      <c r="AW1433" s="76">
        <v>0</v>
      </c>
      <c r="AX1433" s="76">
        <v>0</v>
      </c>
      <c r="AY1433" s="76">
        <v>0</v>
      </c>
      <c r="BE1433" t="s">
        <v>221</v>
      </c>
      <c r="BG1433" s="22">
        <v>0</v>
      </c>
      <c r="BH1433" s="22">
        <v>0</v>
      </c>
      <c r="BI1433" s="22">
        <v>0</v>
      </c>
      <c r="BJ1433" s="22">
        <v>0</v>
      </c>
      <c r="BK1433" s="22">
        <v>0</v>
      </c>
      <c r="BL1433" s="22">
        <v>0</v>
      </c>
      <c r="BM1433" s="22">
        <v>0</v>
      </c>
      <c r="BN1433" s="22">
        <v>0</v>
      </c>
      <c r="BO1433" s="22">
        <v>0</v>
      </c>
      <c r="BP1433" s="22">
        <v>0</v>
      </c>
    </row>
    <row r="1434" spans="1:68" x14ac:dyDescent="0.35">
      <c r="A1434" s="96">
        <v>38</v>
      </c>
      <c r="B1434" s="96">
        <v>3</v>
      </c>
      <c r="C1434" s="96" t="s">
        <v>529</v>
      </c>
      <c r="E1434" s="79" t="s">
        <v>221</v>
      </c>
      <c r="F1434" s="198">
        <v>0</v>
      </c>
      <c r="G1434" s="22">
        <v>0</v>
      </c>
      <c r="H1434" s="22">
        <v>0</v>
      </c>
      <c r="I1434" s="22">
        <v>0</v>
      </c>
      <c r="J1434" s="22">
        <v>0</v>
      </c>
      <c r="K1434" s="22">
        <v>0</v>
      </c>
      <c r="L1434" s="22">
        <v>0</v>
      </c>
      <c r="M1434" s="22">
        <v>0</v>
      </c>
      <c r="N1434" s="22">
        <v>0</v>
      </c>
      <c r="O1434" s="22">
        <v>0</v>
      </c>
      <c r="P1434" s="22">
        <v>0</v>
      </c>
      <c r="V1434" s="121">
        <v>0</v>
      </c>
      <c r="AM1434">
        <v>38</v>
      </c>
      <c r="AN1434" t="s">
        <v>221</v>
      </c>
      <c r="AP1434" s="22">
        <v>0</v>
      </c>
      <c r="AQ1434" s="76">
        <v>0</v>
      </c>
      <c r="AR1434" s="76">
        <v>0</v>
      </c>
      <c r="AS1434" s="76">
        <v>0</v>
      </c>
      <c r="AT1434" s="76">
        <v>0</v>
      </c>
      <c r="AU1434" s="76">
        <v>0</v>
      </c>
      <c r="AV1434" s="76">
        <v>0</v>
      </c>
      <c r="AW1434" s="76">
        <v>0</v>
      </c>
      <c r="AX1434" s="76">
        <v>0</v>
      </c>
      <c r="AY1434" s="76">
        <v>0</v>
      </c>
      <c r="BE1434" t="s">
        <v>221</v>
      </c>
      <c r="BG1434" s="22">
        <v>0</v>
      </c>
      <c r="BH1434" s="22">
        <v>0</v>
      </c>
      <c r="BI1434" s="22">
        <v>0</v>
      </c>
      <c r="BJ1434" s="22">
        <v>0</v>
      </c>
      <c r="BK1434" s="22">
        <v>0</v>
      </c>
      <c r="BL1434" s="22">
        <v>0</v>
      </c>
      <c r="BM1434" s="22">
        <v>0</v>
      </c>
      <c r="BN1434" s="22">
        <v>0</v>
      </c>
      <c r="BO1434" s="22">
        <v>0</v>
      </c>
      <c r="BP1434" s="22">
        <v>0</v>
      </c>
    </row>
    <row r="1435" spans="1:68" x14ac:dyDescent="0.35">
      <c r="A1435" s="96">
        <v>39</v>
      </c>
      <c r="B1435" s="96">
        <v>3</v>
      </c>
      <c r="C1435" s="96" t="s">
        <v>234</v>
      </c>
      <c r="E1435" s="79" t="s">
        <v>221</v>
      </c>
      <c r="F1435" s="198">
        <v>0</v>
      </c>
      <c r="G1435" s="22">
        <v>0</v>
      </c>
      <c r="H1435" s="22">
        <v>0</v>
      </c>
      <c r="I1435" s="22">
        <v>0</v>
      </c>
      <c r="J1435" s="22">
        <v>0</v>
      </c>
      <c r="K1435" s="22">
        <v>0</v>
      </c>
      <c r="L1435" s="22">
        <v>0</v>
      </c>
      <c r="M1435" s="22">
        <v>0</v>
      </c>
      <c r="N1435" s="22">
        <v>0</v>
      </c>
      <c r="O1435" s="22">
        <v>0</v>
      </c>
      <c r="P1435" s="22">
        <v>0</v>
      </c>
      <c r="V1435" s="121">
        <v>0</v>
      </c>
      <c r="AM1435">
        <v>39</v>
      </c>
      <c r="AN1435" t="s">
        <v>221</v>
      </c>
      <c r="AP1435" s="22">
        <v>0</v>
      </c>
      <c r="AQ1435" s="76">
        <v>0</v>
      </c>
      <c r="AR1435" s="76">
        <v>0</v>
      </c>
      <c r="AS1435" s="76">
        <v>0</v>
      </c>
      <c r="AT1435" s="76">
        <v>0</v>
      </c>
      <c r="AU1435" s="76">
        <v>0</v>
      </c>
      <c r="AV1435" s="76">
        <v>0</v>
      </c>
      <c r="AW1435" s="76">
        <v>0</v>
      </c>
      <c r="AX1435" s="76">
        <v>0</v>
      </c>
      <c r="AY1435" s="76">
        <v>0</v>
      </c>
      <c r="BE1435" t="s">
        <v>221</v>
      </c>
      <c r="BG1435" s="22">
        <v>0</v>
      </c>
      <c r="BH1435" s="22">
        <v>0</v>
      </c>
      <c r="BI1435" s="22">
        <v>0</v>
      </c>
      <c r="BJ1435" s="22">
        <v>0</v>
      </c>
      <c r="BK1435" s="22">
        <v>0</v>
      </c>
      <c r="BL1435" s="22">
        <v>0</v>
      </c>
      <c r="BM1435" s="22">
        <v>0</v>
      </c>
      <c r="BN1435" s="22">
        <v>0</v>
      </c>
      <c r="BO1435" s="22">
        <v>0</v>
      </c>
      <c r="BP1435" s="22">
        <v>0</v>
      </c>
    </row>
    <row r="1436" spans="1:68" x14ac:dyDescent="0.35">
      <c r="A1436" s="96">
        <v>40</v>
      </c>
      <c r="B1436" s="96">
        <v>3</v>
      </c>
      <c r="C1436" s="96" t="s">
        <v>234</v>
      </c>
      <c r="E1436" s="79" t="s">
        <v>221</v>
      </c>
      <c r="F1436" s="198">
        <v>0</v>
      </c>
      <c r="G1436" s="22">
        <v>0</v>
      </c>
      <c r="H1436" s="22">
        <v>0</v>
      </c>
      <c r="I1436" s="22">
        <v>0</v>
      </c>
      <c r="J1436" s="22">
        <v>0</v>
      </c>
      <c r="K1436" s="22">
        <v>0</v>
      </c>
      <c r="L1436" s="22">
        <v>0</v>
      </c>
      <c r="M1436" s="22">
        <v>0</v>
      </c>
      <c r="N1436" s="22">
        <v>0</v>
      </c>
      <c r="O1436" s="22">
        <v>0</v>
      </c>
      <c r="P1436" s="22">
        <v>0</v>
      </c>
      <c r="V1436" s="121">
        <v>0</v>
      </c>
      <c r="AM1436">
        <v>40</v>
      </c>
      <c r="AN1436" t="s">
        <v>221</v>
      </c>
      <c r="AP1436" s="22">
        <v>0</v>
      </c>
      <c r="AQ1436" s="76">
        <v>0</v>
      </c>
      <c r="AR1436" s="76">
        <v>0</v>
      </c>
      <c r="AS1436" s="76">
        <v>0</v>
      </c>
      <c r="AT1436" s="76">
        <v>0</v>
      </c>
      <c r="AU1436" s="76">
        <v>0</v>
      </c>
      <c r="AV1436" s="76">
        <v>0</v>
      </c>
      <c r="AW1436" s="76">
        <v>0</v>
      </c>
      <c r="AX1436" s="76">
        <v>0</v>
      </c>
      <c r="AY1436" s="76">
        <v>0</v>
      </c>
      <c r="BE1436" t="s">
        <v>221</v>
      </c>
      <c r="BG1436" s="22">
        <v>0</v>
      </c>
      <c r="BH1436" s="22">
        <v>0</v>
      </c>
      <c r="BI1436" s="22">
        <v>0</v>
      </c>
      <c r="BJ1436" s="22">
        <v>0</v>
      </c>
      <c r="BK1436" s="22">
        <v>0</v>
      </c>
      <c r="BL1436" s="22">
        <v>0</v>
      </c>
      <c r="BM1436" s="22">
        <v>0</v>
      </c>
      <c r="BN1436" s="22">
        <v>0</v>
      </c>
      <c r="BO1436" s="22">
        <v>0</v>
      </c>
      <c r="BP1436" s="22">
        <v>0</v>
      </c>
    </row>
    <row r="1437" spans="1:68" x14ac:dyDescent="0.35">
      <c r="A1437" s="96">
        <v>41</v>
      </c>
      <c r="B1437" s="96">
        <v>3</v>
      </c>
      <c r="C1437" s="96" t="s">
        <v>251</v>
      </c>
      <c r="E1437" s="79" t="s">
        <v>221</v>
      </c>
      <c r="F1437" s="198">
        <v>0</v>
      </c>
      <c r="G1437" s="22">
        <v>0</v>
      </c>
      <c r="H1437" s="22">
        <v>0</v>
      </c>
      <c r="I1437" s="22">
        <v>0</v>
      </c>
      <c r="J1437" s="22">
        <v>0</v>
      </c>
      <c r="K1437" s="22">
        <v>0</v>
      </c>
      <c r="L1437" s="22">
        <v>0</v>
      </c>
      <c r="M1437" s="22">
        <v>0</v>
      </c>
      <c r="N1437" s="22">
        <v>0</v>
      </c>
      <c r="O1437" s="22">
        <v>0</v>
      </c>
      <c r="P1437" s="22">
        <v>0</v>
      </c>
      <c r="V1437" s="121">
        <v>0</v>
      </c>
      <c r="AM1437">
        <v>41</v>
      </c>
      <c r="AN1437" t="s">
        <v>221</v>
      </c>
      <c r="AP1437" s="22">
        <v>0</v>
      </c>
      <c r="AQ1437" s="76">
        <v>0</v>
      </c>
      <c r="AR1437" s="76">
        <v>0</v>
      </c>
      <c r="AS1437" s="76">
        <v>0</v>
      </c>
      <c r="AT1437" s="76">
        <v>0</v>
      </c>
      <c r="AU1437" s="76">
        <v>0</v>
      </c>
      <c r="AV1437" s="76">
        <v>0</v>
      </c>
      <c r="AW1437" s="76">
        <v>0</v>
      </c>
      <c r="AX1437" s="76">
        <v>0</v>
      </c>
      <c r="AY1437" s="76">
        <v>0</v>
      </c>
      <c r="BE1437" t="s">
        <v>221</v>
      </c>
      <c r="BG1437" s="22">
        <v>0</v>
      </c>
      <c r="BH1437" s="22">
        <v>0</v>
      </c>
      <c r="BI1437" s="22">
        <v>0</v>
      </c>
      <c r="BJ1437" s="22">
        <v>0</v>
      </c>
      <c r="BK1437" s="22">
        <v>0</v>
      </c>
      <c r="BL1437" s="22">
        <v>0</v>
      </c>
      <c r="BM1437" s="22">
        <v>0</v>
      </c>
      <c r="BN1437" s="22">
        <v>0</v>
      </c>
      <c r="BO1437" s="22">
        <v>0</v>
      </c>
      <c r="BP1437" s="22">
        <v>0</v>
      </c>
    </row>
    <row r="1438" spans="1:68" x14ac:dyDescent="0.35">
      <c r="A1438" s="96">
        <v>42</v>
      </c>
      <c r="B1438" s="96">
        <v>3</v>
      </c>
      <c r="C1438" s="96" t="s">
        <v>234</v>
      </c>
      <c r="E1438" s="79" t="s">
        <v>221</v>
      </c>
      <c r="F1438" s="198">
        <v>0</v>
      </c>
      <c r="G1438" s="22">
        <v>0</v>
      </c>
      <c r="H1438" s="22">
        <v>0</v>
      </c>
      <c r="I1438" s="22">
        <v>0</v>
      </c>
      <c r="J1438" s="22">
        <v>0</v>
      </c>
      <c r="K1438" s="22">
        <v>0</v>
      </c>
      <c r="L1438" s="22">
        <v>0</v>
      </c>
      <c r="M1438" s="22">
        <v>0</v>
      </c>
      <c r="N1438" s="22">
        <v>0</v>
      </c>
      <c r="O1438" s="22">
        <v>0</v>
      </c>
      <c r="P1438" s="22">
        <v>0</v>
      </c>
      <c r="V1438" s="121">
        <v>0</v>
      </c>
      <c r="AM1438">
        <v>42</v>
      </c>
      <c r="AN1438" t="s">
        <v>221</v>
      </c>
      <c r="AP1438" s="22">
        <v>0</v>
      </c>
      <c r="AQ1438" s="76">
        <v>0</v>
      </c>
      <c r="AR1438" s="76">
        <v>0</v>
      </c>
      <c r="AS1438" s="76">
        <v>0</v>
      </c>
      <c r="AT1438" s="76">
        <v>0</v>
      </c>
      <c r="AU1438" s="76">
        <v>0</v>
      </c>
      <c r="AV1438" s="76">
        <v>0</v>
      </c>
      <c r="AW1438" s="76">
        <v>0</v>
      </c>
      <c r="AX1438" s="76">
        <v>0</v>
      </c>
      <c r="AY1438" s="76">
        <v>0</v>
      </c>
      <c r="BE1438" t="s">
        <v>221</v>
      </c>
      <c r="BG1438" s="22">
        <v>0</v>
      </c>
      <c r="BH1438" s="22">
        <v>0</v>
      </c>
      <c r="BI1438" s="22">
        <v>0</v>
      </c>
      <c r="BJ1438" s="22">
        <v>0</v>
      </c>
      <c r="BK1438" s="22">
        <v>0</v>
      </c>
      <c r="BL1438" s="22">
        <v>0</v>
      </c>
      <c r="BM1438" s="22">
        <v>0</v>
      </c>
      <c r="BN1438" s="22">
        <v>0</v>
      </c>
      <c r="BO1438" s="22">
        <v>0</v>
      </c>
      <c r="BP1438" s="22">
        <v>0</v>
      </c>
    </row>
    <row r="1439" spans="1:68" x14ac:dyDescent="0.35">
      <c r="A1439" s="96">
        <v>43</v>
      </c>
      <c r="B1439" s="96">
        <v>3</v>
      </c>
      <c r="C1439" s="96" t="s">
        <v>251</v>
      </c>
      <c r="E1439" s="79" t="s">
        <v>221</v>
      </c>
      <c r="F1439" s="198">
        <v>0</v>
      </c>
      <c r="G1439" s="22">
        <v>0</v>
      </c>
      <c r="H1439" s="22">
        <v>0</v>
      </c>
      <c r="I1439" s="22">
        <v>0</v>
      </c>
      <c r="J1439" s="22">
        <v>0</v>
      </c>
      <c r="K1439" s="22">
        <v>0</v>
      </c>
      <c r="L1439" s="22">
        <v>0</v>
      </c>
      <c r="M1439" s="22">
        <v>0</v>
      </c>
      <c r="N1439" s="22">
        <v>0</v>
      </c>
      <c r="O1439" s="22">
        <v>0</v>
      </c>
      <c r="P1439" s="22">
        <v>0</v>
      </c>
      <c r="V1439" s="121">
        <v>0</v>
      </c>
      <c r="AM1439">
        <v>43</v>
      </c>
      <c r="AN1439" t="s">
        <v>221</v>
      </c>
      <c r="AP1439" s="22">
        <v>0</v>
      </c>
      <c r="AQ1439" s="76">
        <v>0</v>
      </c>
      <c r="AR1439" s="76">
        <v>0</v>
      </c>
      <c r="AS1439" s="76">
        <v>0</v>
      </c>
      <c r="AT1439" s="76">
        <v>0</v>
      </c>
      <c r="AU1439" s="76">
        <v>0</v>
      </c>
      <c r="AV1439" s="76">
        <v>0</v>
      </c>
      <c r="AW1439" s="76">
        <v>0</v>
      </c>
      <c r="AX1439" s="76">
        <v>0</v>
      </c>
      <c r="AY1439" s="76">
        <v>0</v>
      </c>
      <c r="BE1439" t="s">
        <v>221</v>
      </c>
      <c r="BG1439" s="22">
        <v>0</v>
      </c>
      <c r="BH1439" s="22">
        <v>0</v>
      </c>
      <c r="BI1439" s="22">
        <v>0</v>
      </c>
      <c r="BJ1439" s="22">
        <v>0</v>
      </c>
      <c r="BK1439" s="22">
        <v>0</v>
      </c>
      <c r="BL1439" s="22">
        <v>0</v>
      </c>
      <c r="BM1439" s="22">
        <v>0</v>
      </c>
      <c r="BN1439" s="22">
        <v>0</v>
      </c>
      <c r="BO1439" s="22">
        <v>0</v>
      </c>
      <c r="BP1439" s="22">
        <v>0</v>
      </c>
    </row>
    <row r="1440" spans="1:68" x14ac:dyDescent="0.35">
      <c r="A1440" s="96">
        <v>44</v>
      </c>
      <c r="B1440" s="96">
        <v>3</v>
      </c>
      <c r="C1440" s="96" t="s">
        <v>251</v>
      </c>
      <c r="E1440" s="79" t="s">
        <v>221</v>
      </c>
      <c r="F1440" s="198">
        <v>0</v>
      </c>
      <c r="G1440" s="22">
        <v>0</v>
      </c>
      <c r="H1440" s="22">
        <v>0</v>
      </c>
      <c r="I1440" s="22">
        <v>0</v>
      </c>
      <c r="J1440" s="22">
        <v>0</v>
      </c>
      <c r="K1440" s="22">
        <v>0</v>
      </c>
      <c r="L1440" s="22">
        <v>0</v>
      </c>
      <c r="M1440" s="22">
        <v>0</v>
      </c>
      <c r="N1440" s="22">
        <v>0</v>
      </c>
      <c r="O1440" s="22">
        <v>0</v>
      </c>
      <c r="P1440" s="22">
        <v>0</v>
      </c>
      <c r="V1440" s="121">
        <v>0</v>
      </c>
      <c r="AM1440">
        <v>44</v>
      </c>
      <c r="AN1440" t="s">
        <v>221</v>
      </c>
      <c r="AP1440" s="22">
        <v>0</v>
      </c>
      <c r="AQ1440" s="76">
        <v>0</v>
      </c>
      <c r="AR1440" s="76">
        <v>0</v>
      </c>
      <c r="AS1440" s="76">
        <v>0</v>
      </c>
      <c r="AT1440" s="76">
        <v>0</v>
      </c>
      <c r="AU1440" s="76">
        <v>0</v>
      </c>
      <c r="AV1440" s="76">
        <v>0</v>
      </c>
      <c r="AW1440" s="76">
        <v>0</v>
      </c>
      <c r="AX1440" s="76">
        <v>0</v>
      </c>
      <c r="AY1440" s="76">
        <v>0</v>
      </c>
      <c r="BE1440" t="s">
        <v>221</v>
      </c>
      <c r="BG1440" s="22">
        <v>0</v>
      </c>
      <c r="BH1440" s="22">
        <v>0</v>
      </c>
      <c r="BI1440" s="22">
        <v>0</v>
      </c>
      <c r="BJ1440" s="22">
        <v>0</v>
      </c>
      <c r="BK1440" s="22">
        <v>0</v>
      </c>
      <c r="BL1440" s="22">
        <v>0</v>
      </c>
      <c r="BM1440" s="22">
        <v>0</v>
      </c>
      <c r="BN1440" s="22">
        <v>0</v>
      </c>
      <c r="BO1440" s="22">
        <v>0</v>
      </c>
      <c r="BP1440" s="22">
        <v>0</v>
      </c>
    </row>
    <row r="1441" spans="1:68" x14ac:dyDescent="0.35">
      <c r="A1441" s="96">
        <v>45</v>
      </c>
      <c r="B1441" s="96">
        <v>3</v>
      </c>
      <c r="C1441" s="96" t="s">
        <v>251</v>
      </c>
      <c r="E1441" s="79" t="s">
        <v>221</v>
      </c>
      <c r="F1441" s="198">
        <v>0</v>
      </c>
      <c r="G1441" s="22">
        <v>0</v>
      </c>
      <c r="H1441" s="22">
        <v>0</v>
      </c>
      <c r="I1441" s="22">
        <v>0</v>
      </c>
      <c r="J1441" s="22">
        <v>0</v>
      </c>
      <c r="K1441" s="22">
        <v>0</v>
      </c>
      <c r="L1441" s="22">
        <v>0</v>
      </c>
      <c r="M1441" s="22">
        <v>0</v>
      </c>
      <c r="N1441" s="22">
        <v>0</v>
      </c>
      <c r="O1441" s="22">
        <v>0</v>
      </c>
      <c r="P1441" s="22">
        <v>0</v>
      </c>
      <c r="V1441" s="121">
        <v>0</v>
      </c>
      <c r="AM1441">
        <v>45</v>
      </c>
      <c r="AN1441" t="s">
        <v>221</v>
      </c>
      <c r="AP1441" s="22">
        <v>0</v>
      </c>
      <c r="AQ1441" s="76">
        <v>0</v>
      </c>
      <c r="AR1441" s="76">
        <v>0</v>
      </c>
      <c r="AS1441" s="76">
        <v>0</v>
      </c>
      <c r="AT1441" s="76">
        <v>0</v>
      </c>
      <c r="AU1441" s="76">
        <v>0</v>
      </c>
      <c r="AV1441" s="76">
        <v>0</v>
      </c>
      <c r="AW1441" s="76">
        <v>0</v>
      </c>
      <c r="AX1441" s="76">
        <v>0</v>
      </c>
      <c r="AY1441" s="76">
        <v>0</v>
      </c>
      <c r="BE1441" t="s">
        <v>221</v>
      </c>
      <c r="BG1441" s="22">
        <v>0</v>
      </c>
      <c r="BH1441" s="22">
        <v>0</v>
      </c>
      <c r="BI1441" s="22">
        <v>0</v>
      </c>
      <c r="BJ1441" s="22">
        <v>0</v>
      </c>
      <c r="BK1441" s="22">
        <v>0</v>
      </c>
      <c r="BL1441" s="22">
        <v>0</v>
      </c>
      <c r="BM1441" s="22">
        <v>0</v>
      </c>
      <c r="BN1441" s="22">
        <v>0</v>
      </c>
      <c r="BO1441" s="22">
        <v>0</v>
      </c>
      <c r="BP1441" s="22">
        <v>0</v>
      </c>
    </row>
    <row r="1442" spans="1:68" x14ac:dyDescent="0.35">
      <c r="A1442" s="96">
        <v>46</v>
      </c>
      <c r="B1442" s="96">
        <v>4</v>
      </c>
      <c r="C1442" s="96" t="s">
        <v>584</v>
      </c>
      <c r="E1442" s="79" t="s">
        <v>221</v>
      </c>
      <c r="F1442" s="198">
        <v>-13050.403103215833</v>
      </c>
      <c r="G1442" s="22">
        <v>0</v>
      </c>
      <c r="H1442" s="22">
        <v>0</v>
      </c>
      <c r="I1442" s="22">
        <v>0</v>
      </c>
      <c r="J1442" s="22">
        <v>-13050.403103215833</v>
      </c>
      <c r="K1442" s="22">
        <v>0</v>
      </c>
      <c r="L1442" s="22">
        <v>0</v>
      </c>
      <c r="M1442" s="22">
        <v>0</v>
      </c>
      <c r="N1442" s="22">
        <v>0</v>
      </c>
      <c r="O1442" s="22">
        <v>0</v>
      </c>
      <c r="P1442" s="22">
        <v>0</v>
      </c>
      <c r="V1442" s="121">
        <v>1</v>
      </c>
      <c r="AM1442">
        <v>46</v>
      </c>
      <c r="AN1442" t="s">
        <v>221</v>
      </c>
      <c r="AP1442" s="22">
        <v>0</v>
      </c>
      <c r="AQ1442" s="76">
        <v>0</v>
      </c>
      <c r="AR1442" s="76">
        <v>0</v>
      </c>
      <c r="AS1442" s="76">
        <v>-13050.403103215833</v>
      </c>
      <c r="AT1442" s="76">
        <v>0</v>
      </c>
      <c r="AU1442" s="76">
        <v>0</v>
      </c>
      <c r="AV1442" s="76">
        <v>0</v>
      </c>
      <c r="AW1442" s="76">
        <v>0</v>
      </c>
      <c r="AX1442" s="76">
        <v>0</v>
      </c>
      <c r="AY1442" s="76">
        <v>0</v>
      </c>
      <c r="BE1442" t="s">
        <v>221</v>
      </c>
      <c r="BG1442" s="22">
        <v>0</v>
      </c>
      <c r="BH1442" s="22">
        <v>0</v>
      </c>
      <c r="BI1442" s="22">
        <v>0</v>
      </c>
      <c r="BJ1442" s="22">
        <v>-13050.403103215833</v>
      </c>
      <c r="BK1442" s="22">
        <v>0</v>
      </c>
      <c r="BL1442" s="22">
        <v>0</v>
      </c>
      <c r="BM1442" s="22">
        <v>0</v>
      </c>
      <c r="BN1442" s="22">
        <v>0</v>
      </c>
      <c r="BO1442" s="22">
        <v>0</v>
      </c>
      <c r="BP1442" s="22">
        <v>0</v>
      </c>
    </row>
    <row r="1443" spans="1:68" x14ac:dyDescent="0.35">
      <c r="A1443" s="96">
        <v>47</v>
      </c>
      <c r="B1443" s="96">
        <v>4</v>
      </c>
      <c r="C1443" s="96" t="s">
        <v>585</v>
      </c>
      <c r="E1443" s="79" t="s">
        <v>221</v>
      </c>
      <c r="F1443" s="198">
        <v>0</v>
      </c>
      <c r="G1443" s="22">
        <v>0</v>
      </c>
      <c r="H1443" s="22">
        <v>0</v>
      </c>
      <c r="I1443" s="22">
        <v>0</v>
      </c>
      <c r="J1443" s="22">
        <v>0</v>
      </c>
      <c r="K1443" s="22">
        <v>0</v>
      </c>
      <c r="L1443" s="22">
        <v>0</v>
      </c>
      <c r="M1443" s="22">
        <v>0</v>
      </c>
      <c r="N1443" s="22">
        <v>0</v>
      </c>
      <c r="O1443" s="22">
        <v>0</v>
      </c>
      <c r="P1443" s="22">
        <v>0</v>
      </c>
      <c r="V1443" s="121">
        <v>0</v>
      </c>
      <c r="AM1443">
        <v>47</v>
      </c>
      <c r="AN1443" t="s">
        <v>221</v>
      </c>
      <c r="AP1443" s="22">
        <v>0</v>
      </c>
      <c r="AQ1443" s="76">
        <v>0</v>
      </c>
      <c r="AR1443" s="76">
        <v>0</v>
      </c>
      <c r="AS1443" s="76">
        <v>0</v>
      </c>
      <c r="AT1443" s="76">
        <v>0</v>
      </c>
      <c r="AU1443" s="76">
        <v>0</v>
      </c>
      <c r="AV1443" s="76">
        <v>0</v>
      </c>
      <c r="AW1443" s="76">
        <v>0</v>
      </c>
      <c r="AX1443" s="76">
        <v>0</v>
      </c>
      <c r="AY1443" s="76">
        <v>0</v>
      </c>
      <c r="BE1443" t="s">
        <v>221</v>
      </c>
      <c r="BG1443" s="22">
        <v>0</v>
      </c>
      <c r="BH1443" s="22">
        <v>0</v>
      </c>
      <c r="BI1443" s="22">
        <v>0</v>
      </c>
      <c r="BJ1443" s="22">
        <v>0</v>
      </c>
      <c r="BK1443" s="22">
        <v>0</v>
      </c>
      <c r="BL1443" s="22">
        <v>0</v>
      </c>
      <c r="BM1443" s="22">
        <v>0</v>
      </c>
      <c r="BN1443" s="22">
        <v>0</v>
      </c>
      <c r="BO1443" s="22">
        <v>0</v>
      </c>
      <c r="BP1443" s="22">
        <v>0</v>
      </c>
    </row>
    <row r="1444" spans="1:68" x14ac:dyDescent="0.35">
      <c r="A1444" s="96">
        <v>48</v>
      </c>
      <c r="B1444" s="96">
        <v>4</v>
      </c>
      <c r="C1444" s="96" t="s">
        <v>585</v>
      </c>
      <c r="E1444" s="79" t="s">
        <v>221</v>
      </c>
      <c r="F1444" s="198">
        <v>0</v>
      </c>
      <c r="G1444" s="22">
        <v>0</v>
      </c>
      <c r="H1444" s="22">
        <v>0</v>
      </c>
      <c r="I1444" s="22">
        <v>0</v>
      </c>
      <c r="J1444" s="22">
        <v>0</v>
      </c>
      <c r="K1444" s="22">
        <v>0</v>
      </c>
      <c r="L1444" s="22">
        <v>0</v>
      </c>
      <c r="M1444" s="22">
        <v>0</v>
      </c>
      <c r="N1444" s="22">
        <v>0</v>
      </c>
      <c r="O1444" s="22">
        <v>0</v>
      </c>
      <c r="P1444" s="22">
        <v>0</v>
      </c>
      <c r="V1444" s="121">
        <v>0</v>
      </c>
      <c r="AM1444">
        <v>48</v>
      </c>
      <c r="AN1444" t="s">
        <v>221</v>
      </c>
      <c r="AP1444" s="22">
        <v>0</v>
      </c>
      <c r="AQ1444" s="76">
        <v>0</v>
      </c>
      <c r="AR1444" s="76">
        <v>0</v>
      </c>
      <c r="AS1444" s="76">
        <v>0</v>
      </c>
      <c r="AT1444" s="76">
        <v>0</v>
      </c>
      <c r="AU1444" s="76">
        <v>0</v>
      </c>
      <c r="AV1444" s="76">
        <v>0</v>
      </c>
      <c r="AW1444" s="76">
        <v>0</v>
      </c>
      <c r="AX1444" s="76">
        <v>0</v>
      </c>
      <c r="AY1444" s="76">
        <v>0</v>
      </c>
      <c r="BE1444" t="s">
        <v>221</v>
      </c>
      <c r="BG1444" s="22">
        <v>0</v>
      </c>
      <c r="BH1444" s="22">
        <v>0</v>
      </c>
      <c r="BI1444" s="22">
        <v>0</v>
      </c>
      <c r="BJ1444" s="22">
        <v>0</v>
      </c>
      <c r="BK1444" s="22">
        <v>0</v>
      </c>
      <c r="BL1444" s="22">
        <v>0</v>
      </c>
      <c r="BM1444" s="22">
        <v>0</v>
      </c>
      <c r="BN1444" s="22">
        <v>0</v>
      </c>
      <c r="BO1444" s="22">
        <v>0</v>
      </c>
      <c r="BP1444" s="22">
        <v>0</v>
      </c>
    </row>
    <row r="1445" spans="1:68" x14ac:dyDescent="0.35">
      <c r="A1445" s="96">
        <v>49</v>
      </c>
      <c r="B1445" s="96">
        <v>4</v>
      </c>
      <c r="C1445" s="96" t="s">
        <v>585</v>
      </c>
      <c r="E1445" s="79" t="s">
        <v>221</v>
      </c>
      <c r="F1445" s="198">
        <v>0</v>
      </c>
      <c r="G1445" s="22">
        <v>0</v>
      </c>
      <c r="H1445" s="22">
        <v>0</v>
      </c>
      <c r="I1445" s="22">
        <v>0</v>
      </c>
      <c r="J1445" s="22">
        <v>0</v>
      </c>
      <c r="K1445" s="22">
        <v>0</v>
      </c>
      <c r="L1445" s="22">
        <v>0</v>
      </c>
      <c r="M1445" s="22">
        <v>0</v>
      </c>
      <c r="N1445" s="22">
        <v>0</v>
      </c>
      <c r="O1445" s="22">
        <v>0</v>
      </c>
      <c r="P1445" s="22">
        <v>0</v>
      </c>
      <c r="V1445" s="121">
        <v>0</v>
      </c>
      <c r="AM1445">
        <v>49</v>
      </c>
      <c r="AN1445" t="s">
        <v>221</v>
      </c>
      <c r="AP1445" s="22">
        <v>0</v>
      </c>
      <c r="AQ1445" s="76">
        <v>0</v>
      </c>
      <c r="AR1445" s="76">
        <v>0</v>
      </c>
      <c r="AS1445" s="76">
        <v>0</v>
      </c>
      <c r="AT1445" s="76">
        <v>0</v>
      </c>
      <c r="AU1445" s="76">
        <v>0</v>
      </c>
      <c r="AV1445" s="76">
        <v>0</v>
      </c>
      <c r="AW1445" s="76">
        <v>0</v>
      </c>
      <c r="AX1445" s="76">
        <v>0</v>
      </c>
      <c r="AY1445" s="76">
        <v>0</v>
      </c>
      <c r="BE1445" t="s">
        <v>221</v>
      </c>
      <c r="BG1445" s="22">
        <v>0</v>
      </c>
      <c r="BH1445" s="22">
        <v>0</v>
      </c>
      <c r="BI1445" s="22">
        <v>0</v>
      </c>
      <c r="BJ1445" s="22">
        <v>0</v>
      </c>
      <c r="BK1445" s="22">
        <v>0</v>
      </c>
      <c r="BL1445" s="22">
        <v>0</v>
      </c>
      <c r="BM1445" s="22">
        <v>0</v>
      </c>
      <c r="BN1445" s="22">
        <v>0</v>
      </c>
      <c r="BO1445" s="22">
        <v>0</v>
      </c>
      <c r="BP1445" s="22">
        <v>0</v>
      </c>
    </row>
    <row r="1446" spans="1:68" x14ac:dyDescent="0.35">
      <c r="A1446" s="96">
        <v>50</v>
      </c>
      <c r="B1446" s="96">
        <v>4</v>
      </c>
      <c r="C1446" s="96" t="s">
        <v>585</v>
      </c>
      <c r="E1446" s="79" t="s">
        <v>221</v>
      </c>
      <c r="F1446" s="198">
        <v>0</v>
      </c>
      <c r="G1446" s="22">
        <v>0</v>
      </c>
      <c r="H1446" s="22">
        <v>0</v>
      </c>
      <c r="I1446" s="22">
        <v>0</v>
      </c>
      <c r="J1446" s="22">
        <v>0</v>
      </c>
      <c r="K1446" s="22">
        <v>0</v>
      </c>
      <c r="L1446" s="22">
        <v>0</v>
      </c>
      <c r="M1446" s="22">
        <v>0</v>
      </c>
      <c r="N1446" s="22">
        <v>0</v>
      </c>
      <c r="O1446" s="22">
        <v>0</v>
      </c>
      <c r="P1446" s="22">
        <v>0</v>
      </c>
      <c r="V1446" s="121">
        <v>0</v>
      </c>
      <c r="AM1446">
        <v>50</v>
      </c>
      <c r="AN1446" t="s">
        <v>221</v>
      </c>
      <c r="AP1446" s="22">
        <v>0</v>
      </c>
      <c r="AQ1446" s="76">
        <v>0</v>
      </c>
      <c r="AR1446" s="76">
        <v>0</v>
      </c>
      <c r="AS1446" s="76">
        <v>0</v>
      </c>
      <c r="AT1446" s="76">
        <v>0</v>
      </c>
      <c r="AU1446" s="76">
        <v>0</v>
      </c>
      <c r="AV1446" s="76">
        <v>0</v>
      </c>
      <c r="AW1446" s="76">
        <v>0</v>
      </c>
      <c r="AX1446" s="76">
        <v>0</v>
      </c>
      <c r="AY1446" s="76">
        <v>0</v>
      </c>
      <c r="BE1446" t="s">
        <v>221</v>
      </c>
      <c r="BG1446" s="22">
        <v>0</v>
      </c>
      <c r="BH1446" s="22">
        <v>0</v>
      </c>
      <c r="BI1446" s="22">
        <v>0</v>
      </c>
      <c r="BJ1446" s="22">
        <v>0</v>
      </c>
      <c r="BK1446" s="22">
        <v>0</v>
      </c>
      <c r="BL1446" s="22">
        <v>0</v>
      </c>
      <c r="BM1446" s="22">
        <v>0</v>
      </c>
      <c r="BN1446" s="22">
        <v>0</v>
      </c>
      <c r="BO1446" s="22">
        <v>0</v>
      </c>
      <c r="BP1446" s="22">
        <v>0</v>
      </c>
    </row>
    <row r="1447" spans="1:68" x14ac:dyDescent="0.35">
      <c r="A1447" s="96">
        <v>51</v>
      </c>
      <c r="B1447" s="96">
        <v>4</v>
      </c>
      <c r="C1447" s="96" t="s">
        <v>234</v>
      </c>
      <c r="E1447" s="79" t="s">
        <v>221</v>
      </c>
      <c r="F1447" s="198">
        <v>0</v>
      </c>
      <c r="G1447" s="22">
        <v>0</v>
      </c>
      <c r="H1447" s="22">
        <v>0</v>
      </c>
      <c r="I1447" s="22">
        <v>0</v>
      </c>
      <c r="J1447" s="22">
        <v>0</v>
      </c>
      <c r="K1447" s="22">
        <v>0</v>
      </c>
      <c r="L1447" s="22">
        <v>0</v>
      </c>
      <c r="M1447" s="22">
        <v>0</v>
      </c>
      <c r="N1447" s="22">
        <v>0</v>
      </c>
      <c r="O1447" s="22">
        <v>0</v>
      </c>
      <c r="P1447" s="22">
        <v>0</v>
      </c>
      <c r="V1447" s="121">
        <v>0</v>
      </c>
      <c r="AM1447">
        <v>51</v>
      </c>
      <c r="AN1447" t="s">
        <v>221</v>
      </c>
      <c r="AP1447" s="22">
        <v>0</v>
      </c>
      <c r="AQ1447" s="76">
        <v>0</v>
      </c>
      <c r="AR1447" s="76">
        <v>0</v>
      </c>
      <c r="AS1447" s="76">
        <v>0</v>
      </c>
      <c r="AT1447" s="76">
        <v>0</v>
      </c>
      <c r="AU1447" s="76">
        <v>0</v>
      </c>
      <c r="AV1447" s="76">
        <v>0</v>
      </c>
      <c r="AW1447" s="76">
        <v>0</v>
      </c>
      <c r="AX1447" s="76">
        <v>0</v>
      </c>
      <c r="AY1447" s="76">
        <v>0</v>
      </c>
      <c r="BE1447" t="s">
        <v>221</v>
      </c>
      <c r="BG1447" s="22">
        <v>0</v>
      </c>
      <c r="BH1447" s="22">
        <v>0</v>
      </c>
      <c r="BI1447" s="22">
        <v>0</v>
      </c>
      <c r="BJ1447" s="22">
        <v>0</v>
      </c>
      <c r="BK1447" s="22">
        <v>0</v>
      </c>
      <c r="BL1447" s="22">
        <v>0</v>
      </c>
      <c r="BM1447" s="22">
        <v>0</v>
      </c>
      <c r="BN1447" s="22">
        <v>0</v>
      </c>
      <c r="BO1447" s="22">
        <v>0</v>
      </c>
      <c r="BP1447" s="22">
        <v>0</v>
      </c>
    </row>
    <row r="1448" spans="1:68" x14ac:dyDescent="0.35">
      <c r="A1448" s="96">
        <v>52</v>
      </c>
      <c r="B1448" s="96">
        <v>4</v>
      </c>
      <c r="C1448" s="96" t="s">
        <v>584</v>
      </c>
      <c r="E1448" s="79" t="s">
        <v>221</v>
      </c>
      <c r="F1448" s="198">
        <v>599.7459692690644</v>
      </c>
      <c r="G1448" s="22">
        <v>0</v>
      </c>
      <c r="H1448" s="22">
        <v>0</v>
      </c>
      <c r="I1448" s="22">
        <v>0</v>
      </c>
      <c r="J1448" s="22">
        <v>599.7459692690644</v>
      </c>
      <c r="K1448" s="22">
        <v>0</v>
      </c>
      <c r="L1448" s="22">
        <v>0</v>
      </c>
      <c r="M1448" s="22">
        <v>0</v>
      </c>
      <c r="N1448" s="22">
        <v>0</v>
      </c>
      <c r="O1448" s="22">
        <v>0</v>
      </c>
      <c r="P1448" s="22">
        <v>0</v>
      </c>
      <c r="V1448" s="121">
        <v>0</v>
      </c>
      <c r="AM1448">
        <v>52</v>
      </c>
      <c r="AN1448" t="s">
        <v>221</v>
      </c>
      <c r="AP1448" s="22">
        <v>0</v>
      </c>
      <c r="AQ1448" s="76">
        <v>0</v>
      </c>
      <c r="AR1448" s="76">
        <v>0</v>
      </c>
      <c r="AS1448" s="76">
        <v>599.7459692690644</v>
      </c>
      <c r="AT1448" s="76">
        <v>0</v>
      </c>
      <c r="AU1448" s="76">
        <v>0</v>
      </c>
      <c r="AV1448" s="76">
        <v>0</v>
      </c>
      <c r="AW1448" s="76">
        <v>0</v>
      </c>
      <c r="AX1448" s="76">
        <v>0</v>
      </c>
      <c r="AY1448" s="76">
        <v>0</v>
      </c>
      <c r="BE1448" t="s">
        <v>221</v>
      </c>
      <c r="BG1448" s="22">
        <v>0</v>
      </c>
      <c r="BH1448" s="22">
        <v>0</v>
      </c>
      <c r="BI1448" s="22">
        <v>0</v>
      </c>
      <c r="BJ1448" s="22">
        <v>599.7459692690644</v>
      </c>
      <c r="BK1448" s="22">
        <v>0</v>
      </c>
      <c r="BL1448" s="22">
        <v>0</v>
      </c>
      <c r="BM1448" s="22">
        <v>0</v>
      </c>
      <c r="BN1448" s="22">
        <v>0</v>
      </c>
      <c r="BO1448" s="22">
        <v>0</v>
      </c>
      <c r="BP1448" s="22">
        <v>0</v>
      </c>
    </row>
    <row r="1449" spans="1:68" x14ac:dyDescent="0.35">
      <c r="A1449" s="96">
        <v>53</v>
      </c>
      <c r="B1449" s="96">
        <v>4</v>
      </c>
      <c r="C1449" s="96" t="s">
        <v>235</v>
      </c>
      <c r="E1449" s="79" t="s">
        <v>221</v>
      </c>
      <c r="F1449" s="198">
        <v>0</v>
      </c>
      <c r="G1449" s="22">
        <v>0</v>
      </c>
      <c r="H1449" s="22">
        <v>0</v>
      </c>
      <c r="I1449" s="22">
        <v>0</v>
      </c>
      <c r="J1449" s="22">
        <v>0</v>
      </c>
      <c r="K1449" s="22">
        <v>0</v>
      </c>
      <c r="L1449" s="22">
        <v>0</v>
      </c>
      <c r="M1449" s="22">
        <v>0</v>
      </c>
      <c r="N1449" s="22">
        <v>0</v>
      </c>
      <c r="O1449" s="22">
        <v>0</v>
      </c>
      <c r="P1449" s="22">
        <v>0</v>
      </c>
      <c r="V1449" s="121">
        <v>0</v>
      </c>
      <c r="AM1449">
        <v>53</v>
      </c>
      <c r="AN1449" t="s">
        <v>221</v>
      </c>
      <c r="AP1449" s="22">
        <v>0</v>
      </c>
      <c r="AQ1449" s="76">
        <v>0</v>
      </c>
      <c r="AR1449" s="76">
        <v>0</v>
      </c>
      <c r="AS1449" s="76">
        <v>0</v>
      </c>
      <c r="AT1449" s="76">
        <v>0</v>
      </c>
      <c r="AU1449" s="76">
        <v>0</v>
      </c>
      <c r="AV1449" s="76">
        <v>0</v>
      </c>
      <c r="AW1449" s="76">
        <v>0</v>
      </c>
      <c r="AX1449" s="76">
        <v>0</v>
      </c>
      <c r="AY1449" s="76">
        <v>0</v>
      </c>
      <c r="BE1449" t="s">
        <v>221</v>
      </c>
      <c r="BG1449" s="22">
        <v>0</v>
      </c>
      <c r="BH1449" s="22">
        <v>0</v>
      </c>
      <c r="BI1449" s="22">
        <v>0</v>
      </c>
      <c r="BJ1449" s="22">
        <v>0</v>
      </c>
      <c r="BK1449" s="22">
        <v>0</v>
      </c>
      <c r="BL1449" s="22">
        <v>0</v>
      </c>
      <c r="BM1449" s="22">
        <v>0</v>
      </c>
      <c r="BN1449" s="22">
        <v>0</v>
      </c>
      <c r="BO1449" s="22">
        <v>0</v>
      </c>
      <c r="BP1449" s="22">
        <v>0</v>
      </c>
    </row>
    <row r="1450" spans="1:68" x14ac:dyDescent="0.35">
      <c r="A1450" s="96">
        <v>54</v>
      </c>
      <c r="B1450" s="96">
        <v>4</v>
      </c>
      <c r="C1450" s="96" t="s">
        <v>234</v>
      </c>
      <c r="E1450" s="79" t="s">
        <v>221</v>
      </c>
      <c r="F1450" s="198">
        <v>0</v>
      </c>
      <c r="G1450" s="22">
        <v>0</v>
      </c>
      <c r="H1450" s="22">
        <v>0</v>
      </c>
      <c r="I1450" s="22">
        <v>0</v>
      </c>
      <c r="J1450" s="22">
        <v>0</v>
      </c>
      <c r="K1450" s="22">
        <v>0</v>
      </c>
      <c r="L1450" s="22">
        <v>0</v>
      </c>
      <c r="M1450" s="22">
        <v>0</v>
      </c>
      <c r="N1450" s="22">
        <v>0</v>
      </c>
      <c r="O1450" s="22">
        <v>0</v>
      </c>
      <c r="P1450" s="22">
        <v>0</v>
      </c>
      <c r="V1450" s="121">
        <v>0</v>
      </c>
      <c r="AM1450">
        <v>54</v>
      </c>
      <c r="AN1450" t="s">
        <v>221</v>
      </c>
      <c r="AP1450" s="22">
        <v>0</v>
      </c>
      <c r="AQ1450" s="76">
        <v>0</v>
      </c>
      <c r="AR1450" s="76">
        <v>0</v>
      </c>
      <c r="AS1450" s="76">
        <v>0</v>
      </c>
      <c r="AT1450" s="76">
        <v>0</v>
      </c>
      <c r="AU1450" s="76">
        <v>0</v>
      </c>
      <c r="AV1450" s="76">
        <v>0</v>
      </c>
      <c r="AW1450" s="76">
        <v>0</v>
      </c>
      <c r="AX1450" s="76">
        <v>0</v>
      </c>
      <c r="AY1450" s="76">
        <v>0</v>
      </c>
      <c r="BE1450" t="s">
        <v>221</v>
      </c>
      <c r="BG1450" s="22">
        <v>0</v>
      </c>
      <c r="BH1450" s="22">
        <v>0</v>
      </c>
      <c r="BI1450" s="22">
        <v>0</v>
      </c>
      <c r="BJ1450" s="22">
        <v>0</v>
      </c>
      <c r="BK1450" s="22">
        <v>0</v>
      </c>
      <c r="BL1450" s="22">
        <v>0</v>
      </c>
      <c r="BM1450" s="22">
        <v>0</v>
      </c>
      <c r="BN1450" s="22">
        <v>0</v>
      </c>
      <c r="BO1450" s="22">
        <v>0</v>
      </c>
      <c r="BP1450" s="22">
        <v>0</v>
      </c>
    </row>
    <row r="1451" spans="1:68" x14ac:dyDescent="0.35">
      <c r="A1451" s="96">
        <v>55</v>
      </c>
      <c r="B1451" s="96">
        <v>4</v>
      </c>
      <c r="C1451" s="96" t="s">
        <v>529</v>
      </c>
      <c r="E1451" s="79" t="s">
        <v>221</v>
      </c>
      <c r="F1451" s="198">
        <v>0</v>
      </c>
      <c r="G1451" s="22">
        <v>0</v>
      </c>
      <c r="H1451" s="22">
        <v>0</v>
      </c>
      <c r="I1451" s="22">
        <v>0</v>
      </c>
      <c r="J1451" s="22">
        <v>0</v>
      </c>
      <c r="K1451" s="22">
        <v>0</v>
      </c>
      <c r="L1451" s="22">
        <v>0</v>
      </c>
      <c r="M1451" s="22">
        <v>0</v>
      </c>
      <c r="N1451" s="22">
        <v>0</v>
      </c>
      <c r="O1451" s="22">
        <v>0</v>
      </c>
      <c r="P1451" s="22">
        <v>0</v>
      </c>
      <c r="V1451" s="121">
        <v>0</v>
      </c>
      <c r="AM1451">
        <v>55</v>
      </c>
      <c r="AN1451" t="s">
        <v>221</v>
      </c>
      <c r="AP1451" s="22">
        <v>0</v>
      </c>
      <c r="AQ1451" s="76">
        <v>0</v>
      </c>
      <c r="AR1451" s="76">
        <v>0</v>
      </c>
      <c r="AS1451" s="76">
        <v>0</v>
      </c>
      <c r="AT1451" s="76">
        <v>0</v>
      </c>
      <c r="AU1451" s="76">
        <v>0</v>
      </c>
      <c r="AV1451" s="76">
        <v>0</v>
      </c>
      <c r="AW1451" s="76">
        <v>0</v>
      </c>
      <c r="AX1451" s="76">
        <v>0</v>
      </c>
      <c r="AY1451" s="76">
        <v>0</v>
      </c>
      <c r="BE1451" t="s">
        <v>221</v>
      </c>
      <c r="BG1451" s="22">
        <v>0</v>
      </c>
      <c r="BH1451" s="22">
        <v>0</v>
      </c>
      <c r="BI1451" s="22">
        <v>0</v>
      </c>
      <c r="BJ1451" s="22">
        <v>0</v>
      </c>
      <c r="BK1451" s="22">
        <v>0</v>
      </c>
      <c r="BL1451" s="22">
        <v>0</v>
      </c>
      <c r="BM1451" s="22">
        <v>0</v>
      </c>
      <c r="BN1451" s="22">
        <v>0</v>
      </c>
      <c r="BO1451" s="22">
        <v>0</v>
      </c>
      <c r="BP1451" s="22">
        <v>0</v>
      </c>
    </row>
    <row r="1452" spans="1:68" x14ac:dyDescent="0.35">
      <c r="A1452" s="96">
        <v>56</v>
      </c>
      <c r="B1452" s="96">
        <v>4</v>
      </c>
      <c r="C1452" s="96" t="s">
        <v>234</v>
      </c>
      <c r="E1452" s="79" t="s">
        <v>221</v>
      </c>
      <c r="F1452" s="198">
        <v>0</v>
      </c>
      <c r="G1452" s="22">
        <v>0</v>
      </c>
      <c r="H1452" s="22">
        <v>0</v>
      </c>
      <c r="I1452" s="22">
        <v>0</v>
      </c>
      <c r="J1452" s="22">
        <v>0</v>
      </c>
      <c r="K1452" s="22">
        <v>0</v>
      </c>
      <c r="L1452" s="22">
        <v>0</v>
      </c>
      <c r="M1452" s="22">
        <v>0</v>
      </c>
      <c r="N1452" s="22">
        <v>0</v>
      </c>
      <c r="O1452" s="22">
        <v>0</v>
      </c>
      <c r="P1452" s="22">
        <v>0</v>
      </c>
      <c r="V1452" s="121">
        <v>0</v>
      </c>
      <c r="AM1452">
        <v>56</v>
      </c>
      <c r="AN1452" t="s">
        <v>221</v>
      </c>
      <c r="AP1452" s="22">
        <v>0</v>
      </c>
      <c r="AQ1452" s="76">
        <v>0</v>
      </c>
      <c r="AR1452" s="76">
        <v>0</v>
      </c>
      <c r="AS1452" s="76">
        <v>0</v>
      </c>
      <c r="AT1452" s="76">
        <v>0</v>
      </c>
      <c r="AU1452" s="76">
        <v>0</v>
      </c>
      <c r="AV1452" s="76">
        <v>0</v>
      </c>
      <c r="AW1452" s="76">
        <v>0</v>
      </c>
      <c r="AX1452" s="76">
        <v>0</v>
      </c>
      <c r="AY1452" s="76">
        <v>0</v>
      </c>
      <c r="BE1452" t="s">
        <v>221</v>
      </c>
      <c r="BG1452" s="22">
        <v>0</v>
      </c>
      <c r="BH1452" s="22">
        <v>0</v>
      </c>
      <c r="BI1452" s="22">
        <v>0</v>
      </c>
      <c r="BJ1452" s="22">
        <v>0</v>
      </c>
      <c r="BK1452" s="22">
        <v>0</v>
      </c>
      <c r="BL1452" s="22">
        <v>0</v>
      </c>
      <c r="BM1452" s="22">
        <v>0</v>
      </c>
      <c r="BN1452" s="22">
        <v>0</v>
      </c>
      <c r="BO1452" s="22">
        <v>0</v>
      </c>
      <c r="BP1452" s="22">
        <v>0</v>
      </c>
    </row>
    <row r="1453" spans="1:68" x14ac:dyDescent="0.35">
      <c r="A1453" s="96">
        <v>57</v>
      </c>
      <c r="B1453" s="96">
        <v>4</v>
      </c>
      <c r="C1453" s="96" t="s">
        <v>234</v>
      </c>
      <c r="E1453" s="79" t="s">
        <v>221</v>
      </c>
      <c r="F1453" s="198">
        <v>0</v>
      </c>
      <c r="G1453" s="22">
        <v>0</v>
      </c>
      <c r="H1453" s="22">
        <v>0</v>
      </c>
      <c r="I1453" s="22">
        <v>0</v>
      </c>
      <c r="J1453" s="22">
        <v>0</v>
      </c>
      <c r="K1453" s="22">
        <v>0</v>
      </c>
      <c r="L1453" s="22">
        <v>0</v>
      </c>
      <c r="M1453" s="22">
        <v>0</v>
      </c>
      <c r="N1453" s="22">
        <v>0</v>
      </c>
      <c r="O1453" s="22">
        <v>0</v>
      </c>
      <c r="P1453" s="22">
        <v>0</v>
      </c>
      <c r="V1453" s="121">
        <v>0</v>
      </c>
      <c r="AM1453">
        <v>57</v>
      </c>
      <c r="AN1453" t="s">
        <v>221</v>
      </c>
      <c r="AP1453" s="22">
        <v>0</v>
      </c>
      <c r="AQ1453" s="76">
        <v>0</v>
      </c>
      <c r="AR1453" s="76">
        <v>0</v>
      </c>
      <c r="AS1453" s="76">
        <v>0</v>
      </c>
      <c r="AT1453" s="76">
        <v>0</v>
      </c>
      <c r="AU1453" s="76">
        <v>0</v>
      </c>
      <c r="AV1453" s="76">
        <v>0</v>
      </c>
      <c r="AW1453" s="76">
        <v>0</v>
      </c>
      <c r="AX1453" s="76">
        <v>0</v>
      </c>
      <c r="AY1453" s="76">
        <v>0</v>
      </c>
      <c r="BE1453" t="s">
        <v>221</v>
      </c>
      <c r="BG1453" s="22">
        <v>0</v>
      </c>
      <c r="BH1453" s="22">
        <v>0</v>
      </c>
      <c r="BI1453" s="22">
        <v>0</v>
      </c>
      <c r="BJ1453" s="22">
        <v>0</v>
      </c>
      <c r="BK1453" s="22">
        <v>0</v>
      </c>
      <c r="BL1453" s="22">
        <v>0</v>
      </c>
      <c r="BM1453" s="22">
        <v>0</v>
      </c>
      <c r="BN1453" s="22">
        <v>0</v>
      </c>
      <c r="BO1453" s="22">
        <v>0</v>
      </c>
      <c r="BP1453" s="22">
        <v>0</v>
      </c>
    </row>
    <row r="1454" spans="1:68" x14ac:dyDescent="0.35">
      <c r="A1454" s="96">
        <v>58</v>
      </c>
      <c r="B1454" s="96">
        <v>4</v>
      </c>
      <c r="C1454" s="96" t="s">
        <v>251</v>
      </c>
      <c r="E1454" s="79" t="s">
        <v>221</v>
      </c>
      <c r="F1454" s="198">
        <v>0</v>
      </c>
      <c r="G1454" s="22">
        <v>0</v>
      </c>
      <c r="H1454" s="22">
        <v>0</v>
      </c>
      <c r="I1454" s="22">
        <v>0</v>
      </c>
      <c r="J1454" s="22">
        <v>0</v>
      </c>
      <c r="K1454" s="22">
        <v>0</v>
      </c>
      <c r="L1454" s="22">
        <v>0</v>
      </c>
      <c r="M1454" s="22">
        <v>0</v>
      </c>
      <c r="N1454" s="22">
        <v>0</v>
      </c>
      <c r="O1454" s="22">
        <v>0</v>
      </c>
      <c r="P1454" s="22">
        <v>0</v>
      </c>
      <c r="V1454" s="121">
        <v>0</v>
      </c>
      <c r="AM1454">
        <v>58</v>
      </c>
      <c r="AN1454" t="s">
        <v>221</v>
      </c>
      <c r="AP1454" s="22">
        <v>0</v>
      </c>
      <c r="AQ1454" s="76">
        <v>0</v>
      </c>
      <c r="AR1454" s="76">
        <v>0</v>
      </c>
      <c r="AS1454" s="76">
        <v>0</v>
      </c>
      <c r="AT1454" s="76">
        <v>0</v>
      </c>
      <c r="AU1454" s="76">
        <v>0</v>
      </c>
      <c r="AV1454" s="76">
        <v>0</v>
      </c>
      <c r="AW1454" s="76">
        <v>0</v>
      </c>
      <c r="AX1454" s="76">
        <v>0</v>
      </c>
      <c r="AY1454" s="76">
        <v>0</v>
      </c>
      <c r="BE1454" t="s">
        <v>221</v>
      </c>
      <c r="BG1454" s="22">
        <v>0</v>
      </c>
      <c r="BH1454" s="22">
        <v>0</v>
      </c>
      <c r="BI1454" s="22">
        <v>0</v>
      </c>
      <c r="BJ1454" s="22">
        <v>0</v>
      </c>
      <c r="BK1454" s="22">
        <v>0</v>
      </c>
      <c r="BL1454" s="22">
        <v>0</v>
      </c>
      <c r="BM1454" s="22">
        <v>0</v>
      </c>
      <c r="BN1454" s="22">
        <v>0</v>
      </c>
      <c r="BO1454" s="22">
        <v>0</v>
      </c>
      <c r="BP1454" s="22">
        <v>0</v>
      </c>
    </row>
    <row r="1455" spans="1:68" x14ac:dyDescent="0.35">
      <c r="A1455" s="96">
        <v>59</v>
      </c>
      <c r="B1455" s="96">
        <v>4</v>
      </c>
      <c r="C1455" s="96" t="s">
        <v>251</v>
      </c>
      <c r="E1455" s="79" t="s">
        <v>221</v>
      </c>
      <c r="F1455" s="198">
        <v>0</v>
      </c>
      <c r="G1455" s="22">
        <v>0</v>
      </c>
      <c r="H1455" s="22">
        <v>0</v>
      </c>
      <c r="I1455" s="22">
        <v>0</v>
      </c>
      <c r="J1455" s="22">
        <v>0</v>
      </c>
      <c r="K1455" s="22">
        <v>0</v>
      </c>
      <c r="L1455" s="22">
        <v>0</v>
      </c>
      <c r="M1455" s="22">
        <v>0</v>
      </c>
      <c r="N1455" s="22">
        <v>0</v>
      </c>
      <c r="O1455" s="22">
        <v>0</v>
      </c>
      <c r="P1455" s="22">
        <v>0</v>
      </c>
      <c r="V1455" s="121">
        <v>0</v>
      </c>
      <c r="AM1455">
        <v>59</v>
      </c>
      <c r="AN1455" t="s">
        <v>221</v>
      </c>
      <c r="AP1455" s="22">
        <v>0</v>
      </c>
      <c r="AQ1455" s="76">
        <v>0</v>
      </c>
      <c r="AR1455" s="76">
        <v>0</v>
      </c>
      <c r="AS1455" s="76">
        <v>0</v>
      </c>
      <c r="AT1455" s="76">
        <v>0</v>
      </c>
      <c r="AU1455" s="76">
        <v>0</v>
      </c>
      <c r="AV1455" s="76">
        <v>0</v>
      </c>
      <c r="AW1455" s="76">
        <v>0</v>
      </c>
      <c r="AX1455" s="76">
        <v>0</v>
      </c>
      <c r="AY1455" s="76">
        <v>0</v>
      </c>
      <c r="BE1455" t="s">
        <v>221</v>
      </c>
      <c r="BG1455" s="22">
        <v>0</v>
      </c>
      <c r="BH1455" s="22">
        <v>0</v>
      </c>
      <c r="BI1455" s="22">
        <v>0</v>
      </c>
      <c r="BJ1455" s="22">
        <v>0</v>
      </c>
      <c r="BK1455" s="22">
        <v>0</v>
      </c>
      <c r="BL1455" s="22">
        <v>0</v>
      </c>
      <c r="BM1455" s="22">
        <v>0</v>
      </c>
      <c r="BN1455" s="22">
        <v>0</v>
      </c>
      <c r="BO1455" s="22">
        <v>0</v>
      </c>
      <c r="BP1455" s="22">
        <v>0</v>
      </c>
    </row>
    <row r="1456" spans="1:68" x14ac:dyDescent="0.35">
      <c r="A1456" s="96">
        <v>60</v>
      </c>
      <c r="B1456" s="96">
        <v>4</v>
      </c>
      <c r="C1456" s="96" t="s">
        <v>235</v>
      </c>
      <c r="E1456" s="79" t="s">
        <v>221</v>
      </c>
      <c r="F1456" s="198">
        <v>0</v>
      </c>
      <c r="G1456" s="22">
        <v>0</v>
      </c>
      <c r="H1456" s="22">
        <v>0</v>
      </c>
      <c r="I1456" s="22">
        <v>0</v>
      </c>
      <c r="J1456" s="22">
        <v>0</v>
      </c>
      <c r="K1456" s="22">
        <v>0</v>
      </c>
      <c r="L1456" s="22">
        <v>0</v>
      </c>
      <c r="M1456" s="22">
        <v>0</v>
      </c>
      <c r="N1456" s="22">
        <v>0</v>
      </c>
      <c r="O1456" s="22">
        <v>0</v>
      </c>
      <c r="P1456" s="22">
        <v>0</v>
      </c>
      <c r="V1456" s="121">
        <v>0</v>
      </c>
      <c r="AM1456">
        <v>60</v>
      </c>
      <c r="AN1456" t="s">
        <v>221</v>
      </c>
      <c r="AP1456" s="22">
        <v>0</v>
      </c>
      <c r="AQ1456" s="76">
        <v>0</v>
      </c>
      <c r="AR1456" s="76">
        <v>0</v>
      </c>
      <c r="AS1456" s="76">
        <v>0</v>
      </c>
      <c r="AT1456" s="76">
        <v>0</v>
      </c>
      <c r="AU1456" s="76">
        <v>0</v>
      </c>
      <c r="AV1456" s="76">
        <v>0</v>
      </c>
      <c r="AW1456" s="76">
        <v>0</v>
      </c>
      <c r="AX1456" s="76">
        <v>0</v>
      </c>
      <c r="AY1456" s="76">
        <v>0</v>
      </c>
      <c r="BE1456" t="s">
        <v>221</v>
      </c>
      <c r="BG1456" s="22">
        <v>0</v>
      </c>
      <c r="BH1456" s="22">
        <v>0</v>
      </c>
      <c r="BI1456" s="22">
        <v>0</v>
      </c>
      <c r="BJ1456" s="22">
        <v>0</v>
      </c>
      <c r="BK1456" s="22">
        <v>0</v>
      </c>
      <c r="BL1456" s="22">
        <v>0</v>
      </c>
      <c r="BM1456" s="22">
        <v>0</v>
      </c>
      <c r="BN1456" s="22">
        <v>0</v>
      </c>
      <c r="BO1456" s="22">
        <v>0</v>
      </c>
      <c r="BP1456" s="22">
        <v>0</v>
      </c>
    </row>
    <row r="1457" spans="1:68" x14ac:dyDescent="0.35">
      <c r="A1457" s="96">
        <v>61</v>
      </c>
      <c r="B1457" s="96">
        <v>5</v>
      </c>
      <c r="C1457" s="96" t="s">
        <v>585</v>
      </c>
      <c r="E1457" s="79" t="s">
        <v>221</v>
      </c>
      <c r="F1457" s="198">
        <v>0</v>
      </c>
      <c r="G1457" s="22">
        <v>0</v>
      </c>
      <c r="H1457" s="22">
        <v>0</v>
      </c>
      <c r="I1457" s="22">
        <v>0</v>
      </c>
      <c r="J1457" s="22">
        <v>0</v>
      </c>
      <c r="K1457" s="22">
        <v>0</v>
      </c>
      <c r="L1457" s="22">
        <v>0</v>
      </c>
      <c r="M1457" s="22">
        <v>0</v>
      </c>
      <c r="N1457" s="22">
        <v>0</v>
      </c>
      <c r="O1457" s="22">
        <v>0</v>
      </c>
      <c r="P1457" s="22">
        <v>0</v>
      </c>
      <c r="V1457" s="121">
        <v>0</v>
      </c>
      <c r="AM1457">
        <v>61</v>
      </c>
      <c r="AN1457" t="s">
        <v>221</v>
      </c>
      <c r="AP1457" s="22">
        <v>0</v>
      </c>
      <c r="AQ1457" s="76">
        <v>0</v>
      </c>
      <c r="AR1457" s="76">
        <v>0</v>
      </c>
      <c r="AS1457" s="76">
        <v>0</v>
      </c>
      <c r="AT1457" s="76">
        <v>0</v>
      </c>
      <c r="AU1457" s="76">
        <v>0</v>
      </c>
      <c r="AV1457" s="76">
        <v>0</v>
      </c>
      <c r="AW1457" s="76">
        <v>0</v>
      </c>
      <c r="AX1457" s="76">
        <v>0</v>
      </c>
      <c r="AY1457" s="76">
        <v>0</v>
      </c>
      <c r="BE1457" t="s">
        <v>221</v>
      </c>
      <c r="BG1457" s="22">
        <v>0</v>
      </c>
      <c r="BH1457" s="22">
        <v>0</v>
      </c>
      <c r="BI1457" s="22">
        <v>0</v>
      </c>
      <c r="BJ1457" s="22">
        <v>0</v>
      </c>
      <c r="BK1457" s="22">
        <v>0</v>
      </c>
      <c r="BL1457" s="22">
        <v>0</v>
      </c>
      <c r="BM1457" s="22">
        <v>0</v>
      </c>
      <c r="BN1457" s="22">
        <v>0</v>
      </c>
      <c r="BO1457" s="22">
        <v>0</v>
      </c>
      <c r="BP1457" s="22">
        <v>0</v>
      </c>
    </row>
    <row r="1458" spans="1:68" x14ac:dyDescent="0.35">
      <c r="A1458" s="96">
        <v>62</v>
      </c>
      <c r="B1458" s="96">
        <v>5</v>
      </c>
      <c r="C1458" s="96" t="s">
        <v>585</v>
      </c>
      <c r="E1458" s="79" t="s">
        <v>221</v>
      </c>
      <c r="F1458" s="198">
        <v>0</v>
      </c>
      <c r="G1458" s="22">
        <v>0</v>
      </c>
      <c r="H1458" s="22">
        <v>0</v>
      </c>
      <c r="I1458" s="22">
        <v>0</v>
      </c>
      <c r="J1458" s="22">
        <v>0</v>
      </c>
      <c r="K1458" s="22">
        <v>0</v>
      </c>
      <c r="L1458" s="22">
        <v>0</v>
      </c>
      <c r="M1458" s="22">
        <v>0</v>
      </c>
      <c r="N1458" s="22">
        <v>0</v>
      </c>
      <c r="O1458" s="22">
        <v>0</v>
      </c>
      <c r="P1458" s="22">
        <v>0</v>
      </c>
      <c r="V1458" s="121">
        <v>0</v>
      </c>
      <c r="AM1458">
        <v>62</v>
      </c>
      <c r="AN1458" t="s">
        <v>221</v>
      </c>
      <c r="AP1458" s="22">
        <v>0</v>
      </c>
      <c r="AQ1458" s="76">
        <v>0</v>
      </c>
      <c r="AR1458" s="76">
        <v>0</v>
      </c>
      <c r="AS1458" s="76">
        <v>0</v>
      </c>
      <c r="AT1458" s="76">
        <v>0</v>
      </c>
      <c r="AU1458" s="76">
        <v>0</v>
      </c>
      <c r="AV1458" s="76">
        <v>0</v>
      </c>
      <c r="AW1458" s="76">
        <v>0</v>
      </c>
      <c r="AX1458" s="76">
        <v>0</v>
      </c>
      <c r="AY1458" s="76">
        <v>0</v>
      </c>
      <c r="BE1458" t="s">
        <v>221</v>
      </c>
      <c r="BG1458" s="22">
        <v>0</v>
      </c>
      <c r="BH1458" s="22">
        <v>0</v>
      </c>
      <c r="BI1458" s="22">
        <v>0</v>
      </c>
      <c r="BJ1458" s="22">
        <v>0</v>
      </c>
      <c r="BK1458" s="22">
        <v>0</v>
      </c>
      <c r="BL1458" s="22">
        <v>0</v>
      </c>
      <c r="BM1458" s="22">
        <v>0</v>
      </c>
      <c r="BN1458" s="22">
        <v>0</v>
      </c>
      <c r="BO1458" s="22">
        <v>0</v>
      </c>
      <c r="BP1458" s="22">
        <v>0</v>
      </c>
    </row>
    <row r="1459" spans="1:68" x14ac:dyDescent="0.35">
      <c r="A1459" s="96">
        <v>63</v>
      </c>
      <c r="B1459" s="96">
        <v>5</v>
      </c>
      <c r="C1459" s="96" t="s">
        <v>584</v>
      </c>
      <c r="E1459" s="79" t="s">
        <v>221</v>
      </c>
      <c r="F1459" s="198">
        <v>-6094.5615233968665</v>
      </c>
      <c r="G1459" s="22">
        <v>0</v>
      </c>
      <c r="H1459" s="22">
        <v>0</v>
      </c>
      <c r="I1459" s="22">
        <v>0</v>
      </c>
      <c r="J1459" s="22">
        <v>0</v>
      </c>
      <c r="K1459" s="22">
        <v>-6094.5615233968665</v>
      </c>
      <c r="L1459" s="22">
        <v>0</v>
      </c>
      <c r="M1459" s="22">
        <v>0</v>
      </c>
      <c r="N1459" s="22">
        <v>0</v>
      </c>
      <c r="O1459" s="22">
        <v>0</v>
      </c>
      <c r="P1459" s="22">
        <v>0</v>
      </c>
      <c r="V1459" s="121">
        <v>0</v>
      </c>
      <c r="AM1459">
        <v>63</v>
      </c>
      <c r="AN1459" t="s">
        <v>221</v>
      </c>
      <c r="AP1459" s="22">
        <v>0</v>
      </c>
      <c r="AQ1459" s="76">
        <v>0</v>
      </c>
      <c r="AR1459" s="76">
        <v>0</v>
      </c>
      <c r="AS1459" s="76">
        <v>0</v>
      </c>
      <c r="AT1459" s="76">
        <v>-6094.5615233968665</v>
      </c>
      <c r="AU1459" s="76">
        <v>0</v>
      </c>
      <c r="AV1459" s="76">
        <v>0</v>
      </c>
      <c r="AW1459" s="76">
        <v>0</v>
      </c>
      <c r="AX1459" s="76">
        <v>0</v>
      </c>
      <c r="AY1459" s="76">
        <v>0</v>
      </c>
      <c r="BE1459" t="s">
        <v>221</v>
      </c>
      <c r="BG1459" s="22">
        <v>0</v>
      </c>
      <c r="BH1459" s="22">
        <v>0</v>
      </c>
      <c r="BI1459" s="22">
        <v>0</v>
      </c>
      <c r="BJ1459" s="22">
        <v>0</v>
      </c>
      <c r="BK1459" s="22">
        <v>-6094.5615233968665</v>
      </c>
      <c r="BL1459" s="22">
        <v>0</v>
      </c>
      <c r="BM1459" s="22">
        <v>0</v>
      </c>
      <c r="BN1459" s="22">
        <v>0</v>
      </c>
      <c r="BO1459" s="22">
        <v>0</v>
      </c>
      <c r="BP1459" s="22">
        <v>0</v>
      </c>
    </row>
    <row r="1460" spans="1:68" x14ac:dyDescent="0.35">
      <c r="A1460" s="96">
        <v>64</v>
      </c>
      <c r="B1460" s="96">
        <v>5</v>
      </c>
      <c r="C1460" s="96" t="s">
        <v>585</v>
      </c>
      <c r="E1460" s="79" t="s">
        <v>221</v>
      </c>
      <c r="F1460" s="198">
        <v>0</v>
      </c>
      <c r="G1460" s="22">
        <v>0</v>
      </c>
      <c r="H1460" s="22">
        <v>0</v>
      </c>
      <c r="I1460" s="22">
        <v>0</v>
      </c>
      <c r="J1460" s="22">
        <v>0</v>
      </c>
      <c r="K1460" s="22">
        <v>0</v>
      </c>
      <c r="L1460" s="22">
        <v>0</v>
      </c>
      <c r="M1460" s="22">
        <v>0</v>
      </c>
      <c r="N1460" s="22">
        <v>0</v>
      </c>
      <c r="O1460" s="22">
        <v>0</v>
      </c>
      <c r="P1460" s="22">
        <v>0</v>
      </c>
      <c r="V1460" s="121">
        <v>0</v>
      </c>
      <c r="AM1460">
        <v>64</v>
      </c>
      <c r="AN1460" t="s">
        <v>221</v>
      </c>
      <c r="AP1460" s="22">
        <v>0</v>
      </c>
      <c r="AQ1460" s="76">
        <v>0</v>
      </c>
      <c r="AR1460" s="76">
        <v>0</v>
      </c>
      <c r="AS1460" s="76">
        <v>0</v>
      </c>
      <c r="AT1460" s="76">
        <v>0</v>
      </c>
      <c r="AU1460" s="76">
        <v>0</v>
      </c>
      <c r="AV1460" s="76">
        <v>0</v>
      </c>
      <c r="AW1460" s="76">
        <v>0</v>
      </c>
      <c r="AX1460" s="76">
        <v>0</v>
      </c>
      <c r="AY1460" s="76">
        <v>0</v>
      </c>
      <c r="BE1460" t="s">
        <v>221</v>
      </c>
      <c r="BG1460" s="22">
        <v>0</v>
      </c>
      <c r="BH1460" s="22">
        <v>0</v>
      </c>
      <c r="BI1460" s="22">
        <v>0</v>
      </c>
      <c r="BJ1460" s="22">
        <v>0</v>
      </c>
      <c r="BK1460" s="22">
        <v>0</v>
      </c>
      <c r="BL1460" s="22">
        <v>0</v>
      </c>
      <c r="BM1460" s="22">
        <v>0</v>
      </c>
      <c r="BN1460" s="22">
        <v>0</v>
      </c>
      <c r="BO1460" s="22">
        <v>0</v>
      </c>
      <c r="BP1460" s="22">
        <v>0</v>
      </c>
    </row>
    <row r="1461" spans="1:68" x14ac:dyDescent="0.35">
      <c r="A1461" s="96">
        <v>65</v>
      </c>
      <c r="B1461" s="96">
        <v>5</v>
      </c>
      <c r="C1461" s="96" t="s">
        <v>585</v>
      </c>
      <c r="E1461" s="79" t="s">
        <v>221</v>
      </c>
      <c r="F1461" s="198">
        <v>0</v>
      </c>
      <c r="G1461" s="22">
        <v>0</v>
      </c>
      <c r="H1461" s="22">
        <v>0</v>
      </c>
      <c r="I1461" s="22">
        <v>0</v>
      </c>
      <c r="J1461" s="22">
        <v>0</v>
      </c>
      <c r="K1461" s="22">
        <v>0</v>
      </c>
      <c r="L1461" s="22">
        <v>0</v>
      </c>
      <c r="M1461" s="22">
        <v>0</v>
      </c>
      <c r="N1461" s="22">
        <v>0</v>
      </c>
      <c r="O1461" s="22">
        <v>0</v>
      </c>
      <c r="P1461" s="22">
        <v>0</v>
      </c>
      <c r="V1461" s="121">
        <v>0</v>
      </c>
      <c r="AM1461">
        <v>65</v>
      </c>
      <c r="AN1461" t="s">
        <v>221</v>
      </c>
      <c r="AP1461" s="22">
        <v>0</v>
      </c>
      <c r="AQ1461" s="76">
        <v>0</v>
      </c>
      <c r="AR1461" s="76">
        <v>0</v>
      </c>
      <c r="AS1461" s="76">
        <v>0</v>
      </c>
      <c r="AT1461" s="76">
        <v>0</v>
      </c>
      <c r="AU1461" s="76">
        <v>0</v>
      </c>
      <c r="AV1461" s="76">
        <v>0</v>
      </c>
      <c r="AW1461" s="76">
        <v>0</v>
      </c>
      <c r="AX1461" s="76">
        <v>0</v>
      </c>
      <c r="AY1461" s="76">
        <v>0</v>
      </c>
      <c r="BE1461" t="s">
        <v>221</v>
      </c>
      <c r="BG1461" s="22">
        <v>0</v>
      </c>
      <c r="BH1461" s="22">
        <v>0</v>
      </c>
      <c r="BI1461" s="22">
        <v>0</v>
      </c>
      <c r="BJ1461" s="22">
        <v>0</v>
      </c>
      <c r="BK1461" s="22">
        <v>0</v>
      </c>
      <c r="BL1461" s="22">
        <v>0</v>
      </c>
      <c r="BM1461" s="22">
        <v>0</v>
      </c>
      <c r="BN1461" s="22">
        <v>0</v>
      </c>
      <c r="BO1461" s="22">
        <v>0</v>
      </c>
      <c r="BP1461" s="22">
        <v>0</v>
      </c>
    </row>
    <row r="1462" spans="1:68" x14ac:dyDescent="0.35">
      <c r="A1462" s="96">
        <v>66</v>
      </c>
      <c r="B1462" s="96">
        <v>5</v>
      </c>
      <c r="C1462" s="96" t="s">
        <v>585</v>
      </c>
      <c r="E1462" s="79" t="s">
        <v>221</v>
      </c>
      <c r="F1462" s="198">
        <v>0</v>
      </c>
      <c r="G1462" s="22">
        <v>0</v>
      </c>
      <c r="H1462" s="22">
        <v>0</v>
      </c>
      <c r="I1462" s="22">
        <v>0</v>
      </c>
      <c r="J1462" s="22">
        <v>0</v>
      </c>
      <c r="K1462" s="22">
        <v>0</v>
      </c>
      <c r="L1462" s="22">
        <v>0</v>
      </c>
      <c r="M1462" s="22">
        <v>0</v>
      </c>
      <c r="N1462" s="22">
        <v>0</v>
      </c>
      <c r="O1462" s="22">
        <v>0</v>
      </c>
      <c r="P1462" s="22">
        <v>0</v>
      </c>
      <c r="V1462" s="121">
        <v>0</v>
      </c>
      <c r="AM1462">
        <v>66</v>
      </c>
      <c r="AN1462" t="s">
        <v>221</v>
      </c>
      <c r="AP1462" s="22">
        <v>0</v>
      </c>
      <c r="AQ1462" s="76">
        <v>0</v>
      </c>
      <c r="AR1462" s="76">
        <v>0</v>
      </c>
      <c r="AS1462" s="76">
        <v>0</v>
      </c>
      <c r="AT1462" s="76">
        <v>0</v>
      </c>
      <c r="AU1462" s="76">
        <v>0</v>
      </c>
      <c r="AV1462" s="76">
        <v>0</v>
      </c>
      <c r="AW1462" s="76">
        <v>0</v>
      </c>
      <c r="AX1462" s="76">
        <v>0</v>
      </c>
      <c r="AY1462" s="76">
        <v>0</v>
      </c>
      <c r="BE1462" t="s">
        <v>221</v>
      </c>
      <c r="BG1462" s="22">
        <v>0</v>
      </c>
      <c r="BH1462" s="22">
        <v>0</v>
      </c>
      <c r="BI1462" s="22">
        <v>0</v>
      </c>
      <c r="BJ1462" s="22">
        <v>0</v>
      </c>
      <c r="BK1462" s="22">
        <v>0</v>
      </c>
      <c r="BL1462" s="22">
        <v>0</v>
      </c>
      <c r="BM1462" s="22">
        <v>0</v>
      </c>
      <c r="BN1462" s="22">
        <v>0</v>
      </c>
      <c r="BO1462" s="22">
        <v>0</v>
      </c>
      <c r="BP1462" s="22">
        <v>0</v>
      </c>
    </row>
    <row r="1463" spans="1:68" x14ac:dyDescent="0.35">
      <c r="A1463" s="96">
        <v>67</v>
      </c>
      <c r="B1463" s="96">
        <v>5</v>
      </c>
      <c r="C1463" s="96" t="s">
        <v>234</v>
      </c>
      <c r="E1463" s="79" t="s">
        <v>221</v>
      </c>
      <c r="F1463" s="198">
        <v>0</v>
      </c>
      <c r="G1463" s="22">
        <v>0</v>
      </c>
      <c r="H1463" s="22">
        <v>0</v>
      </c>
      <c r="I1463" s="22">
        <v>0</v>
      </c>
      <c r="J1463" s="22">
        <v>0</v>
      </c>
      <c r="K1463" s="22">
        <v>0</v>
      </c>
      <c r="L1463" s="22">
        <v>0</v>
      </c>
      <c r="M1463" s="22">
        <v>0</v>
      </c>
      <c r="N1463" s="22">
        <v>0</v>
      </c>
      <c r="O1463" s="22">
        <v>0</v>
      </c>
      <c r="P1463" s="22">
        <v>0</v>
      </c>
      <c r="V1463" s="121">
        <v>0</v>
      </c>
      <c r="AM1463">
        <v>67</v>
      </c>
      <c r="AN1463" t="s">
        <v>221</v>
      </c>
      <c r="AP1463" s="22">
        <v>0</v>
      </c>
      <c r="AQ1463" s="76">
        <v>0</v>
      </c>
      <c r="AR1463" s="76">
        <v>0</v>
      </c>
      <c r="AS1463" s="76">
        <v>0</v>
      </c>
      <c r="AT1463" s="76">
        <v>0</v>
      </c>
      <c r="AU1463" s="76">
        <v>0</v>
      </c>
      <c r="AV1463" s="76">
        <v>0</v>
      </c>
      <c r="AW1463" s="76">
        <v>0</v>
      </c>
      <c r="AX1463" s="76">
        <v>0</v>
      </c>
      <c r="AY1463" s="76">
        <v>0</v>
      </c>
      <c r="BE1463" t="s">
        <v>221</v>
      </c>
      <c r="BG1463" s="22">
        <v>0</v>
      </c>
      <c r="BH1463" s="22">
        <v>0</v>
      </c>
      <c r="BI1463" s="22">
        <v>0</v>
      </c>
      <c r="BJ1463" s="22">
        <v>0</v>
      </c>
      <c r="BK1463" s="22">
        <v>0</v>
      </c>
      <c r="BL1463" s="22">
        <v>0</v>
      </c>
      <c r="BM1463" s="22">
        <v>0</v>
      </c>
      <c r="BN1463" s="22">
        <v>0</v>
      </c>
      <c r="BO1463" s="22">
        <v>0</v>
      </c>
      <c r="BP1463" s="22">
        <v>0</v>
      </c>
    </row>
    <row r="1464" spans="1:68" x14ac:dyDescent="0.35">
      <c r="A1464" s="96">
        <v>68</v>
      </c>
      <c r="B1464" s="96">
        <v>5</v>
      </c>
      <c r="C1464" s="96" t="s">
        <v>234</v>
      </c>
      <c r="E1464" s="79" t="s">
        <v>221</v>
      </c>
      <c r="F1464" s="198">
        <v>0</v>
      </c>
      <c r="G1464" s="22">
        <v>0</v>
      </c>
      <c r="H1464" s="22">
        <v>0</v>
      </c>
      <c r="I1464" s="22">
        <v>0</v>
      </c>
      <c r="J1464" s="22">
        <v>0</v>
      </c>
      <c r="K1464" s="22">
        <v>0</v>
      </c>
      <c r="L1464" s="22">
        <v>0</v>
      </c>
      <c r="M1464" s="22">
        <v>0</v>
      </c>
      <c r="N1464" s="22">
        <v>0</v>
      </c>
      <c r="O1464" s="22">
        <v>0</v>
      </c>
      <c r="P1464" s="22">
        <v>0</v>
      </c>
      <c r="V1464" s="121">
        <v>0</v>
      </c>
      <c r="AM1464">
        <v>68</v>
      </c>
      <c r="AN1464" t="s">
        <v>221</v>
      </c>
      <c r="AP1464" s="22">
        <v>0</v>
      </c>
      <c r="AQ1464" s="76">
        <v>0</v>
      </c>
      <c r="AR1464" s="76">
        <v>0</v>
      </c>
      <c r="AS1464" s="76">
        <v>0</v>
      </c>
      <c r="AT1464" s="76">
        <v>0</v>
      </c>
      <c r="AU1464" s="76">
        <v>0</v>
      </c>
      <c r="AV1464" s="76">
        <v>0</v>
      </c>
      <c r="AW1464" s="76">
        <v>0</v>
      </c>
      <c r="AX1464" s="76">
        <v>0</v>
      </c>
      <c r="AY1464" s="76">
        <v>0</v>
      </c>
      <c r="BE1464" t="s">
        <v>221</v>
      </c>
      <c r="BG1464" s="22">
        <v>0</v>
      </c>
      <c r="BH1464" s="22">
        <v>0</v>
      </c>
      <c r="BI1464" s="22">
        <v>0</v>
      </c>
      <c r="BJ1464" s="22">
        <v>0</v>
      </c>
      <c r="BK1464" s="22">
        <v>0</v>
      </c>
      <c r="BL1464" s="22">
        <v>0</v>
      </c>
      <c r="BM1464" s="22">
        <v>0</v>
      </c>
      <c r="BN1464" s="22">
        <v>0</v>
      </c>
      <c r="BO1464" s="22">
        <v>0</v>
      </c>
      <c r="BP1464" s="22">
        <v>0</v>
      </c>
    </row>
    <row r="1465" spans="1:68" x14ac:dyDescent="0.35">
      <c r="A1465" s="96">
        <v>69</v>
      </c>
      <c r="B1465" s="96">
        <v>5</v>
      </c>
      <c r="C1465" s="96" t="s">
        <v>235</v>
      </c>
      <c r="E1465" s="79" t="s">
        <v>221</v>
      </c>
      <c r="F1465" s="198">
        <v>0</v>
      </c>
      <c r="G1465" s="22">
        <v>0</v>
      </c>
      <c r="H1465" s="22">
        <v>0</v>
      </c>
      <c r="I1465" s="22">
        <v>0</v>
      </c>
      <c r="J1465" s="22">
        <v>0</v>
      </c>
      <c r="K1465" s="22">
        <v>0</v>
      </c>
      <c r="L1465" s="22">
        <v>0</v>
      </c>
      <c r="M1465" s="22">
        <v>0</v>
      </c>
      <c r="N1465" s="22">
        <v>0</v>
      </c>
      <c r="O1465" s="22">
        <v>0</v>
      </c>
      <c r="P1465" s="22">
        <v>0</v>
      </c>
      <c r="V1465" s="121">
        <v>0</v>
      </c>
      <c r="AM1465">
        <v>69</v>
      </c>
      <c r="AN1465" t="s">
        <v>221</v>
      </c>
      <c r="AP1465" s="22">
        <v>0</v>
      </c>
      <c r="AQ1465" s="76">
        <v>0</v>
      </c>
      <c r="AR1465" s="76">
        <v>0</v>
      </c>
      <c r="AS1465" s="76">
        <v>0</v>
      </c>
      <c r="AT1465" s="76">
        <v>0</v>
      </c>
      <c r="AU1465" s="76">
        <v>0</v>
      </c>
      <c r="AV1465" s="76">
        <v>0</v>
      </c>
      <c r="AW1465" s="76">
        <v>0</v>
      </c>
      <c r="AX1465" s="76">
        <v>0</v>
      </c>
      <c r="AY1465" s="76">
        <v>0</v>
      </c>
      <c r="BE1465" t="s">
        <v>221</v>
      </c>
      <c r="BG1465" s="22">
        <v>0</v>
      </c>
      <c r="BH1465" s="22">
        <v>0</v>
      </c>
      <c r="BI1465" s="22">
        <v>0</v>
      </c>
      <c r="BJ1465" s="22">
        <v>0</v>
      </c>
      <c r="BK1465" s="22">
        <v>0</v>
      </c>
      <c r="BL1465" s="22">
        <v>0</v>
      </c>
      <c r="BM1465" s="22">
        <v>0</v>
      </c>
      <c r="BN1465" s="22">
        <v>0</v>
      </c>
      <c r="BO1465" s="22">
        <v>0</v>
      </c>
      <c r="BP1465" s="22">
        <v>0</v>
      </c>
    </row>
    <row r="1466" spans="1:68" x14ac:dyDescent="0.35">
      <c r="A1466" s="96">
        <v>70</v>
      </c>
      <c r="B1466" s="96">
        <v>5</v>
      </c>
      <c r="C1466" s="96" t="s">
        <v>234</v>
      </c>
      <c r="E1466" s="79" t="s">
        <v>221</v>
      </c>
      <c r="F1466" s="198">
        <v>0</v>
      </c>
      <c r="G1466" s="22">
        <v>0</v>
      </c>
      <c r="H1466" s="22">
        <v>0</v>
      </c>
      <c r="I1466" s="22">
        <v>0</v>
      </c>
      <c r="J1466" s="22">
        <v>0</v>
      </c>
      <c r="K1466" s="22">
        <v>0</v>
      </c>
      <c r="L1466" s="22">
        <v>0</v>
      </c>
      <c r="M1466" s="22">
        <v>0</v>
      </c>
      <c r="N1466" s="22">
        <v>0</v>
      </c>
      <c r="O1466" s="22">
        <v>0</v>
      </c>
      <c r="P1466" s="22">
        <v>0</v>
      </c>
      <c r="V1466" s="121">
        <v>0</v>
      </c>
      <c r="AM1466">
        <v>70</v>
      </c>
      <c r="AN1466" t="s">
        <v>221</v>
      </c>
      <c r="AP1466" s="22">
        <v>0</v>
      </c>
      <c r="AQ1466" s="76">
        <v>0</v>
      </c>
      <c r="AR1466" s="76">
        <v>0</v>
      </c>
      <c r="AS1466" s="76">
        <v>0</v>
      </c>
      <c r="AT1466" s="76">
        <v>0</v>
      </c>
      <c r="AU1466" s="76">
        <v>0</v>
      </c>
      <c r="AV1466" s="76">
        <v>0</v>
      </c>
      <c r="AW1466" s="76">
        <v>0</v>
      </c>
      <c r="AX1466" s="76">
        <v>0</v>
      </c>
      <c r="AY1466" s="76">
        <v>0</v>
      </c>
      <c r="BE1466" t="s">
        <v>221</v>
      </c>
      <c r="BG1466" s="22">
        <v>0</v>
      </c>
      <c r="BH1466" s="22">
        <v>0</v>
      </c>
      <c r="BI1466" s="22">
        <v>0</v>
      </c>
      <c r="BJ1466" s="22">
        <v>0</v>
      </c>
      <c r="BK1466" s="22">
        <v>0</v>
      </c>
      <c r="BL1466" s="22">
        <v>0</v>
      </c>
      <c r="BM1466" s="22">
        <v>0</v>
      </c>
      <c r="BN1466" s="22">
        <v>0</v>
      </c>
      <c r="BO1466" s="22">
        <v>0</v>
      </c>
      <c r="BP1466" s="22">
        <v>0</v>
      </c>
    </row>
    <row r="1467" spans="1:68" x14ac:dyDescent="0.35">
      <c r="A1467" s="96">
        <v>71</v>
      </c>
      <c r="B1467" s="96">
        <v>5</v>
      </c>
      <c r="C1467" s="96" t="s">
        <v>529</v>
      </c>
      <c r="E1467" s="79" t="s">
        <v>221</v>
      </c>
      <c r="F1467" s="198">
        <v>0</v>
      </c>
      <c r="G1467" s="22">
        <v>0</v>
      </c>
      <c r="H1467" s="22">
        <v>0</v>
      </c>
      <c r="I1467" s="22">
        <v>0</v>
      </c>
      <c r="J1467" s="22">
        <v>0</v>
      </c>
      <c r="K1467" s="22">
        <v>0</v>
      </c>
      <c r="L1467" s="22">
        <v>0</v>
      </c>
      <c r="M1467" s="22">
        <v>0</v>
      </c>
      <c r="N1467" s="22">
        <v>0</v>
      </c>
      <c r="O1467" s="22">
        <v>0</v>
      </c>
      <c r="P1467" s="22">
        <v>0</v>
      </c>
      <c r="V1467" s="121">
        <v>0</v>
      </c>
      <c r="AM1467">
        <v>71</v>
      </c>
      <c r="AN1467" t="s">
        <v>221</v>
      </c>
      <c r="AP1467" s="22">
        <v>0</v>
      </c>
      <c r="AQ1467" s="76">
        <v>0</v>
      </c>
      <c r="AR1467" s="76">
        <v>0</v>
      </c>
      <c r="AS1467" s="76">
        <v>0</v>
      </c>
      <c r="AT1467" s="76">
        <v>0</v>
      </c>
      <c r="AU1467" s="76">
        <v>0</v>
      </c>
      <c r="AV1467" s="76">
        <v>0</v>
      </c>
      <c r="AW1467" s="76">
        <v>0</v>
      </c>
      <c r="AX1467" s="76">
        <v>0</v>
      </c>
      <c r="AY1467" s="76">
        <v>0</v>
      </c>
      <c r="BE1467" t="s">
        <v>221</v>
      </c>
      <c r="BG1467" s="22">
        <v>0</v>
      </c>
      <c r="BH1467" s="22">
        <v>0</v>
      </c>
      <c r="BI1467" s="22">
        <v>0</v>
      </c>
      <c r="BJ1467" s="22">
        <v>0</v>
      </c>
      <c r="BK1467" s="22">
        <v>0</v>
      </c>
      <c r="BL1467" s="22">
        <v>0</v>
      </c>
      <c r="BM1467" s="22">
        <v>0</v>
      </c>
      <c r="BN1467" s="22">
        <v>0</v>
      </c>
      <c r="BO1467" s="22">
        <v>0</v>
      </c>
      <c r="BP1467" s="22">
        <v>0</v>
      </c>
    </row>
    <row r="1468" spans="1:68" x14ac:dyDescent="0.35">
      <c r="A1468" s="96">
        <v>72</v>
      </c>
      <c r="B1468" s="96">
        <v>5</v>
      </c>
      <c r="C1468" s="96" t="s">
        <v>251</v>
      </c>
      <c r="E1468" s="79" t="s">
        <v>221</v>
      </c>
      <c r="F1468" s="198">
        <v>0</v>
      </c>
      <c r="G1468" s="22">
        <v>0</v>
      </c>
      <c r="H1468" s="22">
        <v>0</v>
      </c>
      <c r="I1468" s="22">
        <v>0</v>
      </c>
      <c r="J1468" s="22">
        <v>0</v>
      </c>
      <c r="K1468" s="22">
        <v>0</v>
      </c>
      <c r="L1468" s="22">
        <v>0</v>
      </c>
      <c r="M1468" s="22">
        <v>0</v>
      </c>
      <c r="N1468" s="22">
        <v>0</v>
      </c>
      <c r="O1468" s="22">
        <v>0</v>
      </c>
      <c r="P1468" s="22">
        <v>0</v>
      </c>
      <c r="V1468" s="121">
        <v>0</v>
      </c>
      <c r="AM1468">
        <v>72</v>
      </c>
      <c r="AN1468" t="s">
        <v>221</v>
      </c>
      <c r="AP1468" s="22">
        <v>0</v>
      </c>
      <c r="AQ1468" s="76">
        <v>0</v>
      </c>
      <c r="AR1468" s="76">
        <v>0</v>
      </c>
      <c r="AS1468" s="76">
        <v>0</v>
      </c>
      <c r="AT1468" s="76">
        <v>0</v>
      </c>
      <c r="AU1468" s="76">
        <v>0</v>
      </c>
      <c r="AV1468" s="76">
        <v>0</v>
      </c>
      <c r="AW1468" s="76">
        <v>0</v>
      </c>
      <c r="AX1468" s="76">
        <v>0</v>
      </c>
      <c r="AY1468" s="76">
        <v>0</v>
      </c>
      <c r="BE1468" t="s">
        <v>221</v>
      </c>
      <c r="BG1468" s="22">
        <v>0</v>
      </c>
      <c r="BH1468" s="22">
        <v>0</v>
      </c>
      <c r="BI1468" s="22">
        <v>0</v>
      </c>
      <c r="BJ1468" s="22">
        <v>0</v>
      </c>
      <c r="BK1468" s="22">
        <v>0</v>
      </c>
      <c r="BL1468" s="22">
        <v>0</v>
      </c>
      <c r="BM1468" s="22">
        <v>0</v>
      </c>
      <c r="BN1468" s="22">
        <v>0</v>
      </c>
      <c r="BO1468" s="22">
        <v>0</v>
      </c>
      <c r="BP1468" s="22">
        <v>0</v>
      </c>
    </row>
    <row r="1469" spans="1:68" x14ac:dyDescent="0.35">
      <c r="A1469" s="96">
        <v>73</v>
      </c>
      <c r="B1469" s="96">
        <v>5</v>
      </c>
      <c r="C1469" s="96" t="s">
        <v>251</v>
      </c>
      <c r="E1469" s="79" t="s">
        <v>221</v>
      </c>
      <c r="F1469" s="198">
        <v>0</v>
      </c>
      <c r="G1469" s="22">
        <v>0</v>
      </c>
      <c r="H1469" s="22">
        <v>0</v>
      </c>
      <c r="I1469" s="22">
        <v>0</v>
      </c>
      <c r="J1469" s="22">
        <v>0</v>
      </c>
      <c r="K1469" s="22">
        <v>0</v>
      </c>
      <c r="L1469" s="22">
        <v>0</v>
      </c>
      <c r="M1469" s="22">
        <v>0</v>
      </c>
      <c r="N1469" s="22">
        <v>0</v>
      </c>
      <c r="O1469" s="22">
        <v>0</v>
      </c>
      <c r="P1469" s="22">
        <v>0</v>
      </c>
      <c r="V1469" s="121">
        <v>0</v>
      </c>
      <c r="AM1469">
        <v>73</v>
      </c>
      <c r="AN1469" t="s">
        <v>221</v>
      </c>
      <c r="AP1469" s="22">
        <v>0</v>
      </c>
      <c r="AQ1469" s="76">
        <v>0</v>
      </c>
      <c r="AR1469" s="76">
        <v>0</v>
      </c>
      <c r="AS1469" s="76">
        <v>0</v>
      </c>
      <c r="AT1469" s="76">
        <v>0</v>
      </c>
      <c r="AU1469" s="76">
        <v>0</v>
      </c>
      <c r="AV1469" s="76">
        <v>0</v>
      </c>
      <c r="AW1469" s="76">
        <v>0</v>
      </c>
      <c r="AX1469" s="76">
        <v>0</v>
      </c>
      <c r="AY1469" s="76">
        <v>0</v>
      </c>
      <c r="BE1469" t="s">
        <v>221</v>
      </c>
      <c r="BG1469" s="22">
        <v>0</v>
      </c>
      <c r="BH1469" s="22">
        <v>0</v>
      </c>
      <c r="BI1469" s="22">
        <v>0</v>
      </c>
      <c r="BJ1469" s="22">
        <v>0</v>
      </c>
      <c r="BK1469" s="22">
        <v>0</v>
      </c>
      <c r="BL1469" s="22">
        <v>0</v>
      </c>
      <c r="BM1469" s="22">
        <v>0</v>
      </c>
      <c r="BN1469" s="22">
        <v>0</v>
      </c>
      <c r="BO1469" s="22">
        <v>0</v>
      </c>
      <c r="BP1469" s="22">
        <v>0</v>
      </c>
    </row>
    <row r="1470" spans="1:68" x14ac:dyDescent="0.35">
      <c r="A1470" s="96">
        <v>74</v>
      </c>
      <c r="B1470" s="96">
        <v>5</v>
      </c>
      <c r="C1470" s="96" t="s">
        <v>251</v>
      </c>
      <c r="E1470" s="79" t="s">
        <v>221</v>
      </c>
      <c r="F1470" s="198">
        <v>0</v>
      </c>
      <c r="G1470" s="22">
        <v>0</v>
      </c>
      <c r="H1470" s="22">
        <v>0</v>
      </c>
      <c r="I1470" s="22">
        <v>0</v>
      </c>
      <c r="J1470" s="22">
        <v>0</v>
      </c>
      <c r="K1470" s="22">
        <v>0</v>
      </c>
      <c r="L1470" s="22">
        <v>0</v>
      </c>
      <c r="M1470" s="22">
        <v>0</v>
      </c>
      <c r="N1470" s="22">
        <v>0</v>
      </c>
      <c r="O1470" s="22">
        <v>0</v>
      </c>
      <c r="P1470" s="22">
        <v>0</v>
      </c>
      <c r="V1470" s="121">
        <v>0</v>
      </c>
      <c r="AM1470">
        <v>74</v>
      </c>
      <c r="AN1470" t="s">
        <v>221</v>
      </c>
      <c r="AP1470" s="22">
        <v>0</v>
      </c>
      <c r="AQ1470" s="76">
        <v>0</v>
      </c>
      <c r="AR1470" s="76">
        <v>0</v>
      </c>
      <c r="AS1470" s="76">
        <v>0</v>
      </c>
      <c r="AT1470" s="76">
        <v>0</v>
      </c>
      <c r="AU1470" s="76">
        <v>0</v>
      </c>
      <c r="AV1470" s="76">
        <v>0</v>
      </c>
      <c r="AW1470" s="76">
        <v>0</v>
      </c>
      <c r="AX1470" s="76">
        <v>0</v>
      </c>
      <c r="AY1470" s="76">
        <v>0</v>
      </c>
      <c r="BE1470" t="s">
        <v>221</v>
      </c>
      <c r="BG1470" s="22">
        <v>0</v>
      </c>
      <c r="BH1470" s="22">
        <v>0</v>
      </c>
      <c r="BI1470" s="22">
        <v>0</v>
      </c>
      <c r="BJ1470" s="22">
        <v>0</v>
      </c>
      <c r="BK1470" s="22">
        <v>0</v>
      </c>
      <c r="BL1470" s="22">
        <v>0</v>
      </c>
      <c r="BM1470" s="22">
        <v>0</v>
      </c>
      <c r="BN1470" s="22">
        <v>0</v>
      </c>
      <c r="BO1470" s="22">
        <v>0</v>
      </c>
      <c r="BP1470" s="22">
        <v>0</v>
      </c>
    </row>
    <row r="1471" spans="1:68" x14ac:dyDescent="0.35">
      <c r="A1471" s="124">
        <v>75</v>
      </c>
      <c r="B1471" s="124">
        <v>5</v>
      </c>
      <c r="C1471" s="124" t="s">
        <v>251</v>
      </c>
      <c r="D1471" s="15"/>
      <c r="E1471" s="125" t="s">
        <v>221</v>
      </c>
      <c r="F1471" s="198">
        <v>0</v>
      </c>
      <c r="G1471" s="22">
        <v>0</v>
      </c>
      <c r="H1471" s="22">
        <v>0</v>
      </c>
      <c r="I1471" s="22">
        <v>0</v>
      </c>
      <c r="J1471" s="22">
        <v>0</v>
      </c>
      <c r="K1471" s="22">
        <v>0</v>
      </c>
      <c r="L1471" s="22">
        <v>0</v>
      </c>
      <c r="M1471" s="22">
        <v>0</v>
      </c>
      <c r="N1471" s="22">
        <v>0</v>
      </c>
      <c r="O1471" s="22">
        <v>0</v>
      </c>
      <c r="P1471" s="22">
        <v>0</v>
      </c>
      <c r="Q1471" s="15"/>
      <c r="R1471" s="15"/>
      <c r="V1471" s="121">
        <v>0</v>
      </c>
      <c r="AM1471">
        <v>75</v>
      </c>
      <c r="AN1471" t="s">
        <v>221</v>
      </c>
      <c r="AP1471" s="22">
        <v>0</v>
      </c>
      <c r="AQ1471" s="76">
        <v>0</v>
      </c>
      <c r="AR1471" s="76">
        <v>0</v>
      </c>
      <c r="AS1471" s="76">
        <v>0</v>
      </c>
      <c r="AT1471" s="76">
        <v>0</v>
      </c>
      <c r="AU1471" s="76">
        <v>0</v>
      </c>
      <c r="AV1471" s="76">
        <v>0</v>
      </c>
      <c r="AW1471" s="76">
        <v>0</v>
      </c>
      <c r="AX1471" s="76">
        <v>0</v>
      </c>
      <c r="AY1471" s="76">
        <v>0</v>
      </c>
      <c r="BE1471" t="s">
        <v>221</v>
      </c>
      <c r="BG1471" s="22">
        <v>0</v>
      </c>
      <c r="BH1471" s="22">
        <v>0</v>
      </c>
      <c r="BI1471" s="22">
        <v>0</v>
      </c>
      <c r="BJ1471" s="22">
        <v>0</v>
      </c>
      <c r="BK1471" s="22">
        <v>0</v>
      </c>
      <c r="BL1471" s="22">
        <v>0</v>
      </c>
      <c r="BM1471" s="22">
        <v>0</v>
      </c>
      <c r="BN1471" s="22">
        <v>0</v>
      </c>
      <c r="BO1471" s="22">
        <v>0</v>
      </c>
      <c r="BP1471" s="22">
        <v>0</v>
      </c>
    </row>
    <row r="1472" spans="1:68" x14ac:dyDescent="0.35">
      <c r="A1472" s="96">
        <v>1</v>
      </c>
      <c r="B1472" s="96">
        <v>1</v>
      </c>
      <c r="C1472" s="96" t="s">
        <v>585</v>
      </c>
      <c r="E1472" s="79" t="s">
        <v>570</v>
      </c>
      <c r="F1472" s="198">
        <v>0</v>
      </c>
      <c r="H1472" s="22">
        <v>0</v>
      </c>
      <c r="I1472" s="22">
        <v>0</v>
      </c>
      <c r="J1472" s="22">
        <v>0</v>
      </c>
      <c r="K1472" s="22">
        <v>0</v>
      </c>
      <c r="L1472" s="22">
        <v>0</v>
      </c>
      <c r="M1472" s="22">
        <v>0</v>
      </c>
      <c r="N1472" s="22">
        <v>0</v>
      </c>
      <c r="O1472" s="22">
        <v>0</v>
      </c>
      <c r="P1472" s="22">
        <v>0</v>
      </c>
      <c r="V1472" s="121">
        <v>0</v>
      </c>
      <c r="AM1472">
        <v>1</v>
      </c>
      <c r="AN1472" t="s">
        <v>570</v>
      </c>
      <c r="AP1472" s="22">
        <v>0</v>
      </c>
      <c r="AQ1472" s="76">
        <v>0</v>
      </c>
      <c r="AR1472" s="76">
        <v>0</v>
      </c>
      <c r="AS1472" s="76">
        <v>0</v>
      </c>
      <c r="AT1472" s="76">
        <v>0</v>
      </c>
      <c r="AU1472" s="76">
        <v>0</v>
      </c>
      <c r="AV1472" s="76">
        <v>0</v>
      </c>
      <c r="AW1472" s="76">
        <v>0</v>
      </c>
      <c r="AX1472" s="76">
        <v>0</v>
      </c>
      <c r="AY1472" s="76">
        <v>0</v>
      </c>
      <c r="BE1472" t="s">
        <v>570</v>
      </c>
      <c r="BG1472" s="22">
        <v>0</v>
      </c>
      <c r="BH1472" s="22">
        <v>0</v>
      </c>
      <c r="BI1472" s="22">
        <v>0</v>
      </c>
      <c r="BJ1472" s="22">
        <v>0</v>
      </c>
      <c r="BK1472" s="22">
        <v>0</v>
      </c>
      <c r="BL1472" s="22">
        <v>0</v>
      </c>
      <c r="BM1472" s="22">
        <v>0</v>
      </c>
      <c r="BN1472" s="22">
        <v>0</v>
      </c>
      <c r="BO1472" s="22">
        <v>0</v>
      </c>
      <c r="BP1472" s="22">
        <v>0</v>
      </c>
    </row>
    <row r="1473" spans="1:68" x14ac:dyDescent="0.35">
      <c r="A1473" s="96">
        <v>2</v>
      </c>
      <c r="B1473" s="96">
        <v>1</v>
      </c>
      <c r="C1473" s="96" t="s">
        <v>585</v>
      </c>
      <c r="E1473" s="79" t="s">
        <v>570</v>
      </c>
      <c r="F1473" s="198">
        <v>0</v>
      </c>
      <c r="H1473" s="22">
        <v>0</v>
      </c>
      <c r="I1473" s="22">
        <v>0</v>
      </c>
      <c r="J1473" s="22">
        <v>0</v>
      </c>
      <c r="K1473" s="22">
        <v>0</v>
      </c>
      <c r="L1473" s="22">
        <v>0</v>
      </c>
      <c r="M1473" s="22">
        <v>0</v>
      </c>
      <c r="N1473" s="22">
        <v>0</v>
      </c>
      <c r="O1473" s="22">
        <v>0</v>
      </c>
      <c r="P1473" s="22">
        <v>0</v>
      </c>
      <c r="V1473" s="121">
        <v>0</v>
      </c>
      <c r="AM1473">
        <v>2</v>
      </c>
      <c r="AN1473" t="s">
        <v>570</v>
      </c>
      <c r="AP1473" s="22">
        <v>0</v>
      </c>
      <c r="AQ1473" s="76">
        <v>0</v>
      </c>
      <c r="AR1473" s="76">
        <v>0</v>
      </c>
      <c r="AS1473" s="76">
        <v>0</v>
      </c>
      <c r="AT1473" s="76">
        <v>0</v>
      </c>
      <c r="AU1473" s="76">
        <v>0</v>
      </c>
      <c r="AV1473" s="76">
        <v>0</v>
      </c>
      <c r="AW1473" s="76">
        <v>0</v>
      </c>
      <c r="AX1473" s="76">
        <v>0</v>
      </c>
      <c r="AY1473" s="76">
        <v>0</v>
      </c>
      <c r="BE1473" t="s">
        <v>570</v>
      </c>
      <c r="BG1473" s="22">
        <v>0</v>
      </c>
      <c r="BH1473" s="22">
        <v>0</v>
      </c>
      <c r="BI1473" s="22">
        <v>0</v>
      </c>
      <c r="BJ1473" s="22">
        <v>0</v>
      </c>
      <c r="BK1473" s="22">
        <v>0</v>
      </c>
      <c r="BL1473" s="22">
        <v>0</v>
      </c>
      <c r="BM1473" s="22">
        <v>0</v>
      </c>
      <c r="BN1473" s="22">
        <v>0</v>
      </c>
      <c r="BO1473" s="22">
        <v>0</v>
      </c>
      <c r="BP1473" s="22">
        <v>0</v>
      </c>
    </row>
    <row r="1474" spans="1:68" x14ac:dyDescent="0.35">
      <c r="A1474" s="96">
        <v>3</v>
      </c>
      <c r="B1474" s="96">
        <v>1</v>
      </c>
      <c r="C1474" s="96" t="s">
        <v>585</v>
      </c>
      <c r="E1474" s="79" t="s">
        <v>570</v>
      </c>
      <c r="F1474" s="198">
        <v>0</v>
      </c>
      <c r="H1474" s="22">
        <v>0</v>
      </c>
      <c r="I1474" s="22">
        <v>0</v>
      </c>
      <c r="J1474" s="22">
        <v>0</v>
      </c>
      <c r="K1474" s="22">
        <v>0</v>
      </c>
      <c r="L1474" s="22">
        <v>0</v>
      </c>
      <c r="M1474" s="22">
        <v>0</v>
      </c>
      <c r="N1474" s="22">
        <v>0</v>
      </c>
      <c r="O1474" s="22">
        <v>0</v>
      </c>
      <c r="P1474" s="22">
        <v>0</v>
      </c>
      <c r="V1474" s="121">
        <v>0</v>
      </c>
      <c r="AM1474">
        <v>3</v>
      </c>
      <c r="AN1474" t="s">
        <v>570</v>
      </c>
      <c r="AP1474" s="22">
        <v>0</v>
      </c>
      <c r="AQ1474" s="76">
        <v>0</v>
      </c>
      <c r="AR1474" s="76">
        <v>0</v>
      </c>
      <c r="AS1474" s="76">
        <v>0</v>
      </c>
      <c r="AT1474" s="76">
        <v>0</v>
      </c>
      <c r="AU1474" s="76">
        <v>0</v>
      </c>
      <c r="AV1474" s="76">
        <v>0</v>
      </c>
      <c r="AW1474" s="76">
        <v>0</v>
      </c>
      <c r="AX1474" s="76">
        <v>0</v>
      </c>
      <c r="AY1474" s="76">
        <v>0</v>
      </c>
      <c r="BE1474" t="s">
        <v>570</v>
      </c>
      <c r="BG1474" s="22">
        <v>0</v>
      </c>
      <c r="BH1474" s="22">
        <v>0</v>
      </c>
      <c r="BI1474" s="22">
        <v>0</v>
      </c>
      <c r="BJ1474" s="22">
        <v>0</v>
      </c>
      <c r="BK1474" s="22">
        <v>0</v>
      </c>
      <c r="BL1474" s="22">
        <v>0</v>
      </c>
      <c r="BM1474" s="22">
        <v>0</v>
      </c>
      <c r="BN1474" s="22">
        <v>0</v>
      </c>
      <c r="BO1474" s="22">
        <v>0</v>
      </c>
      <c r="BP1474" s="22">
        <v>0</v>
      </c>
    </row>
    <row r="1475" spans="1:68" x14ac:dyDescent="0.35">
      <c r="A1475" s="96">
        <v>4</v>
      </c>
      <c r="B1475" s="96">
        <v>1</v>
      </c>
      <c r="C1475" s="96" t="s">
        <v>585</v>
      </c>
      <c r="E1475" s="79" t="s">
        <v>570</v>
      </c>
      <c r="F1475" s="198">
        <v>0</v>
      </c>
      <c r="H1475" s="22">
        <v>0</v>
      </c>
      <c r="I1475" s="22">
        <v>0</v>
      </c>
      <c r="J1475" s="22">
        <v>0</v>
      </c>
      <c r="K1475" s="22">
        <v>0</v>
      </c>
      <c r="L1475" s="22">
        <v>0</v>
      </c>
      <c r="M1475" s="22">
        <v>0</v>
      </c>
      <c r="N1475" s="22">
        <v>0</v>
      </c>
      <c r="O1475" s="22">
        <v>0</v>
      </c>
      <c r="P1475" s="22">
        <v>0</v>
      </c>
      <c r="V1475" s="121">
        <v>0</v>
      </c>
      <c r="AM1475">
        <v>4</v>
      </c>
      <c r="AN1475" t="s">
        <v>570</v>
      </c>
      <c r="AP1475" s="22">
        <v>0</v>
      </c>
      <c r="AQ1475" s="76">
        <v>0</v>
      </c>
      <c r="AR1475" s="76">
        <v>0</v>
      </c>
      <c r="AS1475" s="76">
        <v>0</v>
      </c>
      <c r="AT1475" s="76">
        <v>0</v>
      </c>
      <c r="AU1475" s="76">
        <v>0</v>
      </c>
      <c r="AV1475" s="76">
        <v>0</v>
      </c>
      <c r="AW1475" s="76">
        <v>0</v>
      </c>
      <c r="AX1475" s="76">
        <v>0</v>
      </c>
      <c r="AY1475" s="76">
        <v>0</v>
      </c>
      <c r="BE1475" t="s">
        <v>570</v>
      </c>
      <c r="BG1475" s="22">
        <v>0</v>
      </c>
      <c r="BH1475" s="22">
        <v>0</v>
      </c>
      <c r="BI1475" s="22">
        <v>0</v>
      </c>
      <c r="BJ1475" s="22">
        <v>0</v>
      </c>
      <c r="BK1475" s="22">
        <v>0</v>
      </c>
      <c r="BL1475" s="22">
        <v>0</v>
      </c>
      <c r="BM1475" s="22">
        <v>0</v>
      </c>
      <c r="BN1475" s="22">
        <v>0</v>
      </c>
      <c r="BO1475" s="22">
        <v>0</v>
      </c>
      <c r="BP1475" s="22">
        <v>0</v>
      </c>
    </row>
    <row r="1476" spans="1:68" x14ac:dyDescent="0.35">
      <c r="A1476" s="96">
        <v>5</v>
      </c>
      <c r="B1476" s="96">
        <v>1</v>
      </c>
      <c r="C1476" s="96" t="s">
        <v>585</v>
      </c>
      <c r="E1476" s="79" t="s">
        <v>570</v>
      </c>
      <c r="F1476" s="198">
        <v>0</v>
      </c>
      <c r="H1476" s="22">
        <v>0</v>
      </c>
      <c r="I1476" s="22">
        <v>0</v>
      </c>
      <c r="J1476" s="22">
        <v>0</v>
      </c>
      <c r="K1476" s="22">
        <v>0</v>
      </c>
      <c r="L1476" s="22">
        <v>0</v>
      </c>
      <c r="M1476" s="22">
        <v>0</v>
      </c>
      <c r="N1476" s="22">
        <v>0</v>
      </c>
      <c r="O1476" s="22">
        <v>0</v>
      </c>
      <c r="P1476" s="22">
        <v>0</v>
      </c>
      <c r="V1476" s="121">
        <v>0</v>
      </c>
      <c r="AM1476">
        <v>5</v>
      </c>
      <c r="AN1476" t="s">
        <v>570</v>
      </c>
      <c r="AP1476" s="22">
        <v>0</v>
      </c>
      <c r="AQ1476" s="76">
        <v>0</v>
      </c>
      <c r="AR1476" s="76">
        <v>0</v>
      </c>
      <c r="AS1476" s="76">
        <v>0</v>
      </c>
      <c r="AT1476" s="76">
        <v>0</v>
      </c>
      <c r="AU1476" s="76">
        <v>0</v>
      </c>
      <c r="AV1476" s="76">
        <v>0</v>
      </c>
      <c r="AW1476" s="76">
        <v>0</v>
      </c>
      <c r="AX1476" s="76">
        <v>0</v>
      </c>
      <c r="AY1476" s="76">
        <v>0</v>
      </c>
      <c r="BE1476" t="s">
        <v>570</v>
      </c>
      <c r="BG1476" s="22">
        <v>0</v>
      </c>
      <c r="BH1476" s="22">
        <v>0</v>
      </c>
      <c r="BI1476" s="22">
        <v>0</v>
      </c>
      <c r="BJ1476" s="22">
        <v>0</v>
      </c>
      <c r="BK1476" s="22">
        <v>0</v>
      </c>
      <c r="BL1476" s="22">
        <v>0</v>
      </c>
      <c r="BM1476" s="22">
        <v>0</v>
      </c>
      <c r="BN1476" s="22">
        <v>0</v>
      </c>
      <c r="BO1476" s="22">
        <v>0</v>
      </c>
      <c r="BP1476" s="22">
        <v>0</v>
      </c>
    </row>
    <row r="1477" spans="1:68" x14ac:dyDescent="0.35">
      <c r="A1477" s="96">
        <v>6</v>
      </c>
      <c r="B1477" s="96">
        <v>1</v>
      </c>
      <c r="C1477" s="96" t="s">
        <v>529</v>
      </c>
      <c r="E1477" s="79" t="s">
        <v>570</v>
      </c>
      <c r="F1477" s="198">
        <v>0</v>
      </c>
      <c r="H1477" s="22">
        <v>0</v>
      </c>
      <c r="I1477" s="22">
        <v>0</v>
      </c>
      <c r="J1477" s="22">
        <v>0</v>
      </c>
      <c r="K1477" s="22">
        <v>0</v>
      </c>
      <c r="L1477" s="22">
        <v>0</v>
      </c>
      <c r="M1477" s="22">
        <v>0</v>
      </c>
      <c r="N1477" s="22">
        <v>0</v>
      </c>
      <c r="O1477" s="22">
        <v>0</v>
      </c>
      <c r="P1477" s="22">
        <v>0</v>
      </c>
      <c r="V1477" s="121">
        <v>0</v>
      </c>
      <c r="AM1477">
        <v>6</v>
      </c>
      <c r="AN1477" t="s">
        <v>570</v>
      </c>
      <c r="AP1477" s="22">
        <v>0</v>
      </c>
      <c r="AQ1477" s="76">
        <v>0</v>
      </c>
      <c r="AR1477" s="76">
        <v>0</v>
      </c>
      <c r="AS1477" s="76">
        <v>0</v>
      </c>
      <c r="AT1477" s="76">
        <v>0</v>
      </c>
      <c r="AU1477" s="76">
        <v>0</v>
      </c>
      <c r="AV1477" s="76">
        <v>0</v>
      </c>
      <c r="AW1477" s="76">
        <v>0</v>
      </c>
      <c r="AX1477" s="76">
        <v>0</v>
      </c>
      <c r="AY1477" s="76">
        <v>0</v>
      </c>
      <c r="BE1477" t="s">
        <v>570</v>
      </c>
      <c r="BG1477" s="22">
        <v>0</v>
      </c>
      <c r="BH1477" s="22">
        <v>0</v>
      </c>
      <c r="BI1477" s="22">
        <v>0</v>
      </c>
      <c r="BJ1477" s="22">
        <v>0</v>
      </c>
      <c r="BK1477" s="22">
        <v>0</v>
      </c>
      <c r="BL1477" s="22">
        <v>0</v>
      </c>
      <c r="BM1477" s="22">
        <v>0</v>
      </c>
      <c r="BN1477" s="22">
        <v>0</v>
      </c>
      <c r="BO1477" s="22">
        <v>0</v>
      </c>
      <c r="BP1477" s="22">
        <v>0</v>
      </c>
    </row>
    <row r="1478" spans="1:68" x14ac:dyDescent="0.35">
      <c r="A1478" s="96">
        <v>7</v>
      </c>
      <c r="B1478" s="96">
        <v>1</v>
      </c>
      <c r="C1478" s="96" t="s">
        <v>235</v>
      </c>
      <c r="E1478" s="79" t="s">
        <v>570</v>
      </c>
      <c r="F1478" s="198">
        <v>0</v>
      </c>
      <c r="H1478" s="22">
        <v>0</v>
      </c>
      <c r="I1478" s="22">
        <v>0</v>
      </c>
      <c r="J1478" s="22">
        <v>0</v>
      </c>
      <c r="K1478" s="22">
        <v>0</v>
      </c>
      <c r="L1478" s="22">
        <v>0</v>
      </c>
      <c r="M1478" s="22">
        <v>0</v>
      </c>
      <c r="N1478" s="22">
        <v>0</v>
      </c>
      <c r="O1478" s="22">
        <v>0</v>
      </c>
      <c r="P1478" s="22">
        <v>0</v>
      </c>
      <c r="V1478" s="121">
        <v>0</v>
      </c>
      <c r="AM1478">
        <v>7</v>
      </c>
      <c r="AN1478" t="s">
        <v>570</v>
      </c>
      <c r="AP1478" s="22">
        <v>0</v>
      </c>
      <c r="AQ1478" s="76">
        <v>0</v>
      </c>
      <c r="AR1478" s="76">
        <v>0</v>
      </c>
      <c r="AS1478" s="76">
        <v>0</v>
      </c>
      <c r="AT1478" s="76">
        <v>0</v>
      </c>
      <c r="AU1478" s="76">
        <v>0</v>
      </c>
      <c r="AV1478" s="76">
        <v>0</v>
      </c>
      <c r="AW1478" s="76">
        <v>0</v>
      </c>
      <c r="AX1478" s="76">
        <v>0</v>
      </c>
      <c r="AY1478" s="76">
        <v>0</v>
      </c>
      <c r="BE1478" t="s">
        <v>570</v>
      </c>
      <c r="BG1478" s="22">
        <v>0</v>
      </c>
      <c r="BH1478" s="22">
        <v>0</v>
      </c>
      <c r="BI1478" s="22">
        <v>0</v>
      </c>
      <c r="BJ1478" s="22">
        <v>0</v>
      </c>
      <c r="BK1478" s="22">
        <v>0</v>
      </c>
      <c r="BL1478" s="22">
        <v>0</v>
      </c>
      <c r="BM1478" s="22">
        <v>0</v>
      </c>
      <c r="BN1478" s="22">
        <v>0</v>
      </c>
      <c r="BO1478" s="22">
        <v>0</v>
      </c>
      <c r="BP1478" s="22">
        <v>0</v>
      </c>
    </row>
    <row r="1479" spans="1:68" x14ac:dyDescent="0.35">
      <c r="A1479" s="96">
        <v>8</v>
      </c>
      <c r="B1479" s="96">
        <v>1</v>
      </c>
      <c r="C1479" s="96" t="s">
        <v>234</v>
      </c>
      <c r="E1479" s="79" t="s">
        <v>570</v>
      </c>
      <c r="F1479" s="198">
        <v>0</v>
      </c>
      <c r="H1479" s="22">
        <v>0</v>
      </c>
      <c r="I1479" s="22">
        <v>0</v>
      </c>
      <c r="J1479" s="22">
        <v>0</v>
      </c>
      <c r="K1479" s="22">
        <v>0</v>
      </c>
      <c r="L1479" s="22">
        <v>0</v>
      </c>
      <c r="M1479" s="22">
        <v>0</v>
      </c>
      <c r="N1479" s="22">
        <v>0</v>
      </c>
      <c r="O1479" s="22">
        <v>0</v>
      </c>
      <c r="P1479" s="22">
        <v>0</v>
      </c>
      <c r="V1479" s="121">
        <v>0</v>
      </c>
      <c r="AM1479">
        <v>8</v>
      </c>
      <c r="AN1479" t="s">
        <v>570</v>
      </c>
      <c r="AP1479" s="22">
        <v>0</v>
      </c>
      <c r="AQ1479" s="76">
        <v>0</v>
      </c>
      <c r="AR1479" s="76">
        <v>0</v>
      </c>
      <c r="AS1479" s="76">
        <v>0</v>
      </c>
      <c r="AT1479" s="76">
        <v>0</v>
      </c>
      <c r="AU1479" s="76">
        <v>0</v>
      </c>
      <c r="AV1479" s="76">
        <v>0</v>
      </c>
      <c r="AW1479" s="76">
        <v>0</v>
      </c>
      <c r="AX1479" s="76">
        <v>0</v>
      </c>
      <c r="AY1479" s="76">
        <v>0</v>
      </c>
      <c r="BE1479" t="s">
        <v>570</v>
      </c>
      <c r="BG1479" s="22">
        <v>0</v>
      </c>
      <c r="BH1479" s="22">
        <v>0</v>
      </c>
      <c r="BI1479" s="22">
        <v>0</v>
      </c>
      <c r="BJ1479" s="22">
        <v>0</v>
      </c>
      <c r="BK1479" s="22">
        <v>0</v>
      </c>
      <c r="BL1479" s="22">
        <v>0</v>
      </c>
      <c r="BM1479" s="22">
        <v>0</v>
      </c>
      <c r="BN1479" s="22">
        <v>0</v>
      </c>
      <c r="BO1479" s="22">
        <v>0</v>
      </c>
      <c r="BP1479" s="22">
        <v>0</v>
      </c>
    </row>
    <row r="1480" spans="1:68" x14ac:dyDescent="0.35">
      <c r="A1480" s="96">
        <v>9</v>
      </c>
      <c r="B1480" s="96">
        <v>1</v>
      </c>
      <c r="C1480" s="96" t="s">
        <v>529</v>
      </c>
      <c r="E1480" s="79" t="s">
        <v>570</v>
      </c>
      <c r="F1480" s="198">
        <v>0</v>
      </c>
      <c r="H1480" s="22">
        <v>0</v>
      </c>
      <c r="I1480" s="22">
        <v>0</v>
      </c>
      <c r="J1480" s="22">
        <v>0</v>
      </c>
      <c r="K1480" s="22">
        <v>0</v>
      </c>
      <c r="L1480" s="22">
        <v>0</v>
      </c>
      <c r="M1480" s="22">
        <v>0</v>
      </c>
      <c r="N1480" s="22">
        <v>0</v>
      </c>
      <c r="O1480" s="22">
        <v>0</v>
      </c>
      <c r="P1480" s="22">
        <v>0</v>
      </c>
      <c r="V1480" s="121">
        <v>0</v>
      </c>
      <c r="AM1480">
        <v>9</v>
      </c>
      <c r="AN1480" t="s">
        <v>570</v>
      </c>
      <c r="AP1480" s="22">
        <v>0</v>
      </c>
      <c r="AQ1480" s="76">
        <v>0</v>
      </c>
      <c r="AR1480" s="76">
        <v>0</v>
      </c>
      <c r="AS1480" s="76">
        <v>0</v>
      </c>
      <c r="AT1480" s="76">
        <v>0</v>
      </c>
      <c r="AU1480" s="76">
        <v>0</v>
      </c>
      <c r="AV1480" s="76">
        <v>0</v>
      </c>
      <c r="AW1480" s="76">
        <v>0</v>
      </c>
      <c r="AX1480" s="76">
        <v>0</v>
      </c>
      <c r="AY1480" s="76">
        <v>0</v>
      </c>
      <c r="BE1480" t="s">
        <v>570</v>
      </c>
      <c r="BG1480" s="22">
        <v>0</v>
      </c>
      <c r="BH1480" s="22">
        <v>0</v>
      </c>
      <c r="BI1480" s="22">
        <v>0</v>
      </c>
      <c r="BJ1480" s="22">
        <v>0</v>
      </c>
      <c r="BK1480" s="22">
        <v>0</v>
      </c>
      <c r="BL1480" s="22">
        <v>0</v>
      </c>
      <c r="BM1480" s="22">
        <v>0</v>
      </c>
      <c r="BN1480" s="22">
        <v>0</v>
      </c>
      <c r="BO1480" s="22">
        <v>0</v>
      </c>
      <c r="BP1480" s="22">
        <v>0</v>
      </c>
    </row>
    <row r="1481" spans="1:68" x14ac:dyDescent="0.35">
      <c r="A1481" s="96">
        <v>10</v>
      </c>
      <c r="B1481" s="96">
        <v>1</v>
      </c>
      <c r="C1481" s="96" t="s">
        <v>235</v>
      </c>
      <c r="E1481" s="79" t="s">
        <v>570</v>
      </c>
      <c r="F1481" s="198">
        <v>0</v>
      </c>
      <c r="H1481" s="22">
        <v>0</v>
      </c>
      <c r="I1481" s="22">
        <v>0</v>
      </c>
      <c r="J1481" s="22">
        <v>0</v>
      </c>
      <c r="K1481" s="22">
        <v>0</v>
      </c>
      <c r="L1481" s="22">
        <v>0</v>
      </c>
      <c r="M1481" s="22">
        <v>0</v>
      </c>
      <c r="N1481" s="22">
        <v>0</v>
      </c>
      <c r="O1481" s="22">
        <v>0</v>
      </c>
      <c r="P1481" s="22">
        <v>0</v>
      </c>
      <c r="V1481" s="121">
        <v>0</v>
      </c>
      <c r="AM1481">
        <v>10</v>
      </c>
      <c r="AN1481" t="s">
        <v>570</v>
      </c>
      <c r="AP1481" s="22">
        <v>0</v>
      </c>
      <c r="AQ1481" s="76">
        <v>0</v>
      </c>
      <c r="AR1481" s="76">
        <v>0</v>
      </c>
      <c r="AS1481" s="76">
        <v>0</v>
      </c>
      <c r="AT1481" s="76">
        <v>0</v>
      </c>
      <c r="AU1481" s="76">
        <v>0</v>
      </c>
      <c r="AV1481" s="76">
        <v>0</v>
      </c>
      <c r="AW1481" s="76">
        <v>0</v>
      </c>
      <c r="AX1481" s="76">
        <v>0</v>
      </c>
      <c r="AY1481" s="76">
        <v>0</v>
      </c>
      <c r="BE1481" t="s">
        <v>570</v>
      </c>
      <c r="BG1481" s="22">
        <v>0</v>
      </c>
      <c r="BH1481" s="22">
        <v>0</v>
      </c>
      <c r="BI1481" s="22">
        <v>0</v>
      </c>
      <c r="BJ1481" s="22">
        <v>0</v>
      </c>
      <c r="BK1481" s="22">
        <v>0</v>
      </c>
      <c r="BL1481" s="22">
        <v>0</v>
      </c>
      <c r="BM1481" s="22">
        <v>0</v>
      </c>
      <c r="BN1481" s="22">
        <v>0</v>
      </c>
      <c r="BO1481" s="22">
        <v>0</v>
      </c>
      <c r="BP1481" s="22">
        <v>0</v>
      </c>
    </row>
    <row r="1482" spans="1:68" x14ac:dyDescent="0.35">
      <c r="A1482" s="96">
        <v>11</v>
      </c>
      <c r="B1482" s="96">
        <v>1</v>
      </c>
      <c r="C1482" s="96" t="s">
        <v>251</v>
      </c>
      <c r="E1482" s="79" t="s">
        <v>570</v>
      </c>
      <c r="F1482" s="198">
        <v>0</v>
      </c>
      <c r="H1482" s="22">
        <v>0</v>
      </c>
      <c r="I1482" s="22">
        <v>0</v>
      </c>
      <c r="J1482" s="22">
        <v>0</v>
      </c>
      <c r="K1482" s="22">
        <v>0</v>
      </c>
      <c r="L1482" s="22">
        <v>0</v>
      </c>
      <c r="M1482" s="22">
        <v>0</v>
      </c>
      <c r="N1482" s="22">
        <v>0</v>
      </c>
      <c r="O1482" s="22">
        <v>0</v>
      </c>
      <c r="P1482" s="22">
        <v>0</v>
      </c>
      <c r="V1482" s="121">
        <v>0</v>
      </c>
      <c r="AM1482">
        <v>11</v>
      </c>
      <c r="AN1482" t="s">
        <v>570</v>
      </c>
      <c r="AP1482" s="22">
        <v>0</v>
      </c>
      <c r="AQ1482" s="76">
        <v>0</v>
      </c>
      <c r="AR1482" s="76">
        <v>0</v>
      </c>
      <c r="AS1482" s="76">
        <v>0</v>
      </c>
      <c r="AT1482" s="76">
        <v>0</v>
      </c>
      <c r="AU1482" s="76">
        <v>0</v>
      </c>
      <c r="AV1482" s="76">
        <v>0</v>
      </c>
      <c r="AW1482" s="76">
        <v>0</v>
      </c>
      <c r="AX1482" s="76">
        <v>0</v>
      </c>
      <c r="AY1482" s="76">
        <v>0</v>
      </c>
      <c r="BE1482" t="s">
        <v>570</v>
      </c>
      <c r="BG1482" s="22">
        <v>0</v>
      </c>
      <c r="BH1482" s="22">
        <v>0</v>
      </c>
      <c r="BI1482" s="22">
        <v>0</v>
      </c>
      <c r="BJ1482" s="22">
        <v>0</v>
      </c>
      <c r="BK1482" s="22">
        <v>0</v>
      </c>
      <c r="BL1482" s="22">
        <v>0</v>
      </c>
      <c r="BM1482" s="22">
        <v>0</v>
      </c>
      <c r="BN1482" s="22">
        <v>0</v>
      </c>
      <c r="BO1482" s="22">
        <v>0</v>
      </c>
      <c r="BP1482" s="22">
        <v>0</v>
      </c>
    </row>
    <row r="1483" spans="1:68" x14ac:dyDescent="0.35">
      <c r="A1483" s="96">
        <v>12</v>
      </c>
      <c r="B1483" s="96">
        <v>1</v>
      </c>
      <c r="C1483" s="96" t="s">
        <v>234</v>
      </c>
      <c r="E1483" s="79" t="s">
        <v>570</v>
      </c>
      <c r="F1483" s="198">
        <v>0</v>
      </c>
      <c r="H1483" s="22">
        <v>0</v>
      </c>
      <c r="I1483" s="22">
        <v>0</v>
      </c>
      <c r="J1483" s="22">
        <v>0</v>
      </c>
      <c r="K1483" s="22">
        <v>0</v>
      </c>
      <c r="L1483" s="22">
        <v>0</v>
      </c>
      <c r="M1483" s="22">
        <v>0</v>
      </c>
      <c r="N1483" s="22">
        <v>0</v>
      </c>
      <c r="O1483" s="22">
        <v>0</v>
      </c>
      <c r="P1483" s="22">
        <v>0</v>
      </c>
      <c r="V1483" s="121">
        <v>0</v>
      </c>
      <c r="AM1483">
        <v>12</v>
      </c>
      <c r="AN1483" t="s">
        <v>570</v>
      </c>
      <c r="AP1483" s="22">
        <v>0</v>
      </c>
      <c r="AQ1483" s="76">
        <v>0</v>
      </c>
      <c r="AR1483" s="76">
        <v>0</v>
      </c>
      <c r="AS1483" s="76">
        <v>0</v>
      </c>
      <c r="AT1483" s="76">
        <v>0</v>
      </c>
      <c r="AU1483" s="76">
        <v>0</v>
      </c>
      <c r="AV1483" s="76">
        <v>0</v>
      </c>
      <c r="AW1483" s="76">
        <v>0</v>
      </c>
      <c r="AX1483" s="76">
        <v>0</v>
      </c>
      <c r="AY1483" s="76">
        <v>0</v>
      </c>
      <c r="BE1483" t="s">
        <v>570</v>
      </c>
      <c r="BG1483" s="22">
        <v>0</v>
      </c>
      <c r="BH1483" s="22">
        <v>0</v>
      </c>
      <c r="BI1483" s="22">
        <v>0</v>
      </c>
      <c r="BJ1483" s="22">
        <v>0</v>
      </c>
      <c r="BK1483" s="22">
        <v>0</v>
      </c>
      <c r="BL1483" s="22">
        <v>0</v>
      </c>
      <c r="BM1483" s="22">
        <v>0</v>
      </c>
      <c r="BN1483" s="22">
        <v>0</v>
      </c>
      <c r="BO1483" s="22">
        <v>0</v>
      </c>
      <c r="BP1483" s="22">
        <v>0</v>
      </c>
    </row>
    <row r="1484" spans="1:68" x14ac:dyDescent="0.35">
      <c r="A1484" s="96">
        <v>13</v>
      </c>
      <c r="B1484" s="96">
        <v>1</v>
      </c>
      <c r="C1484" s="96" t="s">
        <v>251</v>
      </c>
      <c r="E1484" s="79" t="s">
        <v>570</v>
      </c>
      <c r="F1484" s="198">
        <v>0</v>
      </c>
      <c r="H1484" s="22">
        <v>0</v>
      </c>
      <c r="I1484" s="22">
        <v>0</v>
      </c>
      <c r="J1484" s="22">
        <v>0</v>
      </c>
      <c r="K1484" s="22">
        <v>0</v>
      </c>
      <c r="L1484" s="22">
        <v>0</v>
      </c>
      <c r="M1484" s="22">
        <v>0</v>
      </c>
      <c r="N1484" s="22">
        <v>0</v>
      </c>
      <c r="O1484" s="22">
        <v>0</v>
      </c>
      <c r="P1484" s="22">
        <v>0</v>
      </c>
      <c r="V1484" s="121">
        <v>0</v>
      </c>
      <c r="AM1484">
        <v>13</v>
      </c>
      <c r="AN1484" t="s">
        <v>570</v>
      </c>
      <c r="AP1484" s="22">
        <v>0</v>
      </c>
      <c r="AQ1484" s="76">
        <v>0</v>
      </c>
      <c r="AR1484" s="76">
        <v>0</v>
      </c>
      <c r="AS1484" s="76">
        <v>0</v>
      </c>
      <c r="AT1484" s="76">
        <v>0</v>
      </c>
      <c r="AU1484" s="76">
        <v>0</v>
      </c>
      <c r="AV1484" s="76">
        <v>0</v>
      </c>
      <c r="AW1484" s="76">
        <v>0</v>
      </c>
      <c r="AX1484" s="76">
        <v>0</v>
      </c>
      <c r="AY1484" s="76">
        <v>0</v>
      </c>
      <c r="BE1484" t="s">
        <v>570</v>
      </c>
      <c r="BG1484" s="22">
        <v>0</v>
      </c>
      <c r="BH1484" s="22">
        <v>0</v>
      </c>
      <c r="BI1484" s="22">
        <v>0</v>
      </c>
      <c r="BJ1484" s="22">
        <v>0</v>
      </c>
      <c r="BK1484" s="22">
        <v>0</v>
      </c>
      <c r="BL1484" s="22">
        <v>0</v>
      </c>
      <c r="BM1484" s="22">
        <v>0</v>
      </c>
      <c r="BN1484" s="22">
        <v>0</v>
      </c>
      <c r="BO1484" s="22">
        <v>0</v>
      </c>
      <c r="BP1484" s="22">
        <v>0</v>
      </c>
    </row>
    <row r="1485" spans="1:68" x14ac:dyDescent="0.35">
      <c r="A1485" s="96">
        <v>14</v>
      </c>
      <c r="B1485" s="96">
        <v>1</v>
      </c>
      <c r="C1485" s="96" t="s">
        <v>251</v>
      </c>
      <c r="E1485" s="79" t="s">
        <v>570</v>
      </c>
      <c r="F1485" s="198">
        <v>0</v>
      </c>
      <c r="H1485" s="22">
        <v>0</v>
      </c>
      <c r="I1485" s="22">
        <v>0</v>
      </c>
      <c r="J1485" s="22">
        <v>0</v>
      </c>
      <c r="K1485" s="22">
        <v>0</v>
      </c>
      <c r="L1485" s="22">
        <v>0</v>
      </c>
      <c r="M1485" s="22">
        <v>0</v>
      </c>
      <c r="N1485" s="22">
        <v>0</v>
      </c>
      <c r="O1485" s="22">
        <v>0</v>
      </c>
      <c r="P1485" s="22">
        <v>0</v>
      </c>
      <c r="V1485" s="121">
        <v>0</v>
      </c>
      <c r="AM1485">
        <v>14</v>
      </c>
      <c r="AN1485" t="s">
        <v>570</v>
      </c>
      <c r="AP1485" s="22">
        <v>0</v>
      </c>
      <c r="AQ1485" s="76">
        <v>0</v>
      </c>
      <c r="AR1485" s="76">
        <v>0</v>
      </c>
      <c r="AS1485" s="76">
        <v>0</v>
      </c>
      <c r="AT1485" s="76">
        <v>0</v>
      </c>
      <c r="AU1485" s="76">
        <v>0</v>
      </c>
      <c r="AV1485" s="76">
        <v>0</v>
      </c>
      <c r="AW1485" s="76">
        <v>0</v>
      </c>
      <c r="AX1485" s="76">
        <v>0</v>
      </c>
      <c r="AY1485" s="76">
        <v>0</v>
      </c>
      <c r="BE1485" t="s">
        <v>570</v>
      </c>
      <c r="BG1485" s="22">
        <v>0</v>
      </c>
      <c r="BH1485" s="22">
        <v>0</v>
      </c>
      <c r="BI1485" s="22">
        <v>0</v>
      </c>
      <c r="BJ1485" s="22">
        <v>0</v>
      </c>
      <c r="BK1485" s="22">
        <v>0</v>
      </c>
      <c r="BL1485" s="22">
        <v>0</v>
      </c>
      <c r="BM1485" s="22">
        <v>0</v>
      </c>
      <c r="BN1485" s="22">
        <v>0</v>
      </c>
      <c r="BO1485" s="22">
        <v>0</v>
      </c>
      <c r="BP1485" s="22">
        <v>0</v>
      </c>
    </row>
    <row r="1486" spans="1:68" x14ac:dyDescent="0.35">
      <c r="A1486" s="96">
        <v>15</v>
      </c>
      <c r="B1486" s="96">
        <v>1</v>
      </c>
      <c r="C1486" s="96" t="s">
        <v>235</v>
      </c>
      <c r="E1486" s="79" t="s">
        <v>570</v>
      </c>
      <c r="F1486" s="198">
        <v>0</v>
      </c>
      <c r="H1486" s="22">
        <v>0</v>
      </c>
      <c r="I1486" s="22">
        <v>0</v>
      </c>
      <c r="J1486" s="22">
        <v>0</v>
      </c>
      <c r="K1486" s="22">
        <v>0</v>
      </c>
      <c r="L1486" s="22">
        <v>0</v>
      </c>
      <c r="M1486" s="22">
        <v>0</v>
      </c>
      <c r="N1486" s="22">
        <v>0</v>
      </c>
      <c r="O1486" s="22">
        <v>0</v>
      </c>
      <c r="P1486" s="22">
        <v>0</v>
      </c>
      <c r="V1486" s="121">
        <v>0</v>
      </c>
      <c r="AM1486">
        <v>15</v>
      </c>
      <c r="AN1486" t="s">
        <v>570</v>
      </c>
      <c r="AP1486" s="22">
        <v>0</v>
      </c>
      <c r="AQ1486" s="76">
        <v>0</v>
      </c>
      <c r="AR1486" s="76">
        <v>0</v>
      </c>
      <c r="AS1486" s="76">
        <v>0</v>
      </c>
      <c r="AT1486" s="76">
        <v>0</v>
      </c>
      <c r="AU1486" s="76">
        <v>0</v>
      </c>
      <c r="AV1486" s="76">
        <v>0</v>
      </c>
      <c r="AW1486" s="76">
        <v>0</v>
      </c>
      <c r="AX1486" s="76">
        <v>0</v>
      </c>
      <c r="AY1486" s="76">
        <v>0</v>
      </c>
      <c r="BE1486" t="s">
        <v>570</v>
      </c>
      <c r="BG1486" s="22">
        <v>0</v>
      </c>
      <c r="BH1486" s="22">
        <v>0</v>
      </c>
      <c r="BI1486" s="22">
        <v>0</v>
      </c>
      <c r="BJ1486" s="22">
        <v>0</v>
      </c>
      <c r="BK1486" s="22">
        <v>0</v>
      </c>
      <c r="BL1486" s="22">
        <v>0</v>
      </c>
      <c r="BM1486" s="22">
        <v>0</v>
      </c>
      <c r="BN1486" s="22">
        <v>0</v>
      </c>
      <c r="BO1486" s="22">
        <v>0</v>
      </c>
      <c r="BP1486" s="22">
        <v>0</v>
      </c>
    </row>
    <row r="1487" spans="1:68" x14ac:dyDescent="0.35">
      <c r="A1487" s="96">
        <v>16</v>
      </c>
      <c r="B1487" s="96">
        <v>2</v>
      </c>
      <c r="C1487" s="96" t="s">
        <v>585</v>
      </c>
      <c r="E1487" s="79" t="s">
        <v>570</v>
      </c>
      <c r="F1487" s="198">
        <v>0</v>
      </c>
      <c r="H1487" s="22">
        <v>0</v>
      </c>
      <c r="I1487" s="22">
        <v>0</v>
      </c>
      <c r="J1487" s="22">
        <v>0</v>
      </c>
      <c r="K1487" s="22">
        <v>0</v>
      </c>
      <c r="L1487" s="22">
        <v>0</v>
      </c>
      <c r="M1487" s="22">
        <v>0</v>
      </c>
      <c r="N1487" s="22">
        <v>0</v>
      </c>
      <c r="O1487" s="22">
        <v>0</v>
      </c>
      <c r="P1487" s="22">
        <v>0</v>
      </c>
      <c r="V1487" s="121">
        <v>0</v>
      </c>
      <c r="AM1487">
        <v>16</v>
      </c>
      <c r="AN1487" t="s">
        <v>570</v>
      </c>
      <c r="AP1487" s="22">
        <v>0</v>
      </c>
      <c r="AQ1487" s="76">
        <v>0</v>
      </c>
      <c r="AR1487" s="76">
        <v>0</v>
      </c>
      <c r="AS1487" s="76">
        <v>0</v>
      </c>
      <c r="AT1487" s="76">
        <v>0</v>
      </c>
      <c r="AU1487" s="76">
        <v>0</v>
      </c>
      <c r="AV1487" s="76">
        <v>0</v>
      </c>
      <c r="AW1487" s="76">
        <v>0</v>
      </c>
      <c r="AX1487" s="76">
        <v>0</v>
      </c>
      <c r="AY1487" s="76">
        <v>0</v>
      </c>
      <c r="BE1487" t="s">
        <v>570</v>
      </c>
      <c r="BG1487" s="22">
        <v>0</v>
      </c>
      <c r="BH1487" s="22">
        <v>0</v>
      </c>
      <c r="BI1487" s="22">
        <v>0</v>
      </c>
      <c r="BJ1487" s="22">
        <v>0</v>
      </c>
      <c r="BK1487" s="22">
        <v>0</v>
      </c>
      <c r="BL1487" s="22">
        <v>0</v>
      </c>
      <c r="BM1487" s="22">
        <v>0</v>
      </c>
      <c r="BN1487" s="22">
        <v>0</v>
      </c>
      <c r="BO1487" s="22">
        <v>0</v>
      </c>
      <c r="BP1487" s="22">
        <v>0</v>
      </c>
    </row>
    <row r="1488" spans="1:68" x14ac:dyDescent="0.35">
      <c r="A1488" s="96">
        <v>17</v>
      </c>
      <c r="B1488" s="96">
        <v>2</v>
      </c>
      <c r="C1488" s="96" t="s">
        <v>585</v>
      </c>
      <c r="E1488" s="79" t="s">
        <v>570</v>
      </c>
      <c r="F1488" s="198">
        <v>0</v>
      </c>
      <c r="H1488" s="22">
        <v>0</v>
      </c>
      <c r="I1488" s="22">
        <v>0</v>
      </c>
      <c r="J1488" s="22">
        <v>0</v>
      </c>
      <c r="K1488" s="22">
        <v>0</v>
      </c>
      <c r="L1488" s="22">
        <v>0</v>
      </c>
      <c r="M1488" s="22">
        <v>0</v>
      </c>
      <c r="N1488" s="22">
        <v>0</v>
      </c>
      <c r="O1488" s="22">
        <v>0</v>
      </c>
      <c r="P1488" s="22">
        <v>0</v>
      </c>
      <c r="V1488" s="121">
        <v>0</v>
      </c>
      <c r="AM1488">
        <v>17</v>
      </c>
      <c r="AN1488" t="s">
        <v>570</v>
      </c>
      <c r="AP1488" s="22">
        <v>0</v>
      </c>
      <c r="AQ1488" s="76">
        <v>0</v>
      </c>
      <c r="AR1488" s="76">
        <v>0</v>
      </c>
      <c r="AS1488" s="76">
        <v>0</v>
      </c>
      <c r="AT1488" s="76">
        <v>0</v>
      </c>
      <c r="AU1488" s="76">
        <v>0</v>
      </c>
      <c r="AV1488" s="76">
        <v>0</v>
      </c>
      <c r="AW1488" s="76">
        <v>0</v>
      </c>
      <c r="AX1488" s="76">
        <v>0</v>
      </c>
      <c r="AY1488" s="76">
        <v>0</v>
      </c>
      <c r="BE1488" t="s">
        <v>570</v>
      </c>
      <c r="BG1488" s="22">
        <v>0</v>
      </c>
      <c r="BH1488" s="22">
        <v>0</v>
      </c>
      <c r="BI1488" s="22">
        <v>0</v>
      </c>
      <c r="BJ1488" s="22">
        <v>0</v>
      </c>
      <c r="BK1488" s="22">
        <v>0</v>
      </c>
      <c r="BL1488" s="22">
        <v>0</v>
      </c>
      <c r="BM1488" s="22">
        <v>0</v>
      </c>
      <c r="BN1488" s="22">
        <v>0</v>
      </c>
      <c r="BO1488" s="22">
        <v>0</v>
      </c>
      <c r="BP1488" s="22">
        <v>0</v>
      </c>
    </row>
    <row r="1489" spans="1:68" x14ac:dyDescent="0.35">
      <c r="A1489" s="96">
        <v>18</v>
      </c>
      <c r="B1489" s="96">
        <v>2</v>
      </c>
      <c r="C1489" s="96" t="s">
        <v>584</v>
      </c>
      <c r="E1489" s="79" t="s">
        <v>570</v>
      </c>
      <c r="F1489" s="198">
        <v>-691.4015301483978</v>
      </c>
      <c r="H1489" s="22">
        <v>-691.4015301483978</v>
      </c>
      <c r="I1489" s="22">
        <v>0</v>
      </c>
      <c r="J1489" s="22">
        <v>0</v>
      </c>
      <c r="K1489" s="22">
        <v>0</v>
      </c>
      <c r="L1489" s="22">
        <v>0</v>
      </c>
      <c r="M1489" s="22">
        <v>0</v>
      </c>
      <c r="N1489" s="22">
        <v>0</v>
      </c>
      <c r="O1489" s="22">
        <v>0</v>
      </c>
      <c r="P1489" s="22">
        <v>0</v>
      </c>
      <c r="V1489" s="121">
        <v>0</v>
      </c>
      <c r="AM1489">
        <v>18</v>
      </c>
      <c r="AN1489" t="s">
        <v>570</v>
      </c>
      <c r="AP1489" s="22">
        <v>0</v>
      </c>
      <c r="AQ1489" s="76">
        <v>-691.4015301483978</v>
      </c>
      <c r="AR1489" s="76">
        <v>0</v>
      </c>
      <c r="AS1489" s="76">
        <v>0</v>
      </c>
      <c r="AT1489" s="76">
        <v>0</v>
      </c>
      <c r="AU1489" s="76">
        <v>0</v>
      </c>
      <c r="AV1489" s="76">
        <v>0</v>
      </c>
      <c r="AW1489" s="76">
        <v>0</v>
      </c>
      <c r="AX1489" s="76">
        <v>0</v>
      </c>
      <c r="AY1489" s="76">
        <v>0</v>
      </c>
      <c r="BE1489" t="s">
        <v>570</v>
      </c>
      <c r="BG1489" s="22">
        <v>0</v>
      </c>
      <c r="BH1489" s="22">
        <v>-691.4015301483978</v>
      </c>
      <c r="BI1489" s="22">
        <v>0</v>
      </c>
      <c r="BJ1489" s="22">
        <v>0</v>
      </c>
      <c r="BK1489" s="22">
        <v>0</v>
      </c>
      <c r="BL1489" s="22">
        <v>0</v>
      </c>
      <c r="BM1489" s="22">
        <v>0</v>
      </c>
      <c r="BN1489" s="22">
        <v>0</v>
      </c>
      <c r="BO1489" s="22">
        <v>0</v>
      </c>
      <c r="BP1489" s="22">
        <v>0</v>
      </c>
    </row>
    <row r="1490" spans="1:68" x14ac:dyDescent="0.35">
      <c r="A1490" s="96">
        <v>19</v>
      </c>
      <c r="B1490" s="96">
        <v>2</v>
      </c>
      <c r="C1490" s="96" t="s">
        <v>585</v>
      </c>
      <c r="E1490" s="79" t="s">
        <v>570</v>
      </c>
      <c r="F1490" s="198">
        <v>0</v>
      </c>
      <c r="H1490" s="22">
        <v>0</v>
      </c>
      <c r="I1490" s="22">
        <v>0</v>
      </c>
      <c r="J1490" s="22">
        <v>0</v>
      </c>
      <c r="K1490" s="22">
        <v>0</v>
      </c>
      <c r="L1490" s="22">
        <v>0</v>
      </c>
      <c r="M1490" s="22">
        <v>0</v>
      </c>
      <c r="N1490" s="22">
        <v>0</v>
      </c>
      <c r="O1490" s="22">
        <v>0</v>
      </c>
      <c r="P1490" s="22">
        <v>0</v>
      </c>
      <c r="V1490" s="121">
        <v>0</v>
      </c>
      <c r="AM1490">
        <v>19</v>
      </c>
      <c r="AN1490" t="s">
        <v>570</v>
      </c>
      <c r="AP1490" s="22">
        <v>0</v>
      </c>
      <c r="AQ1490" s="76">
        <v>0</v>
      </c>
      <c r="AR1490" s="76">
        <v>0</v>
      </c>
      <c r="AS1490" s="76">
        <v>0</v>
      </c>
      <c r="AT1490" s="76">
        <v>0</v>
      </c>
      <c r="AU1490" s="76">
        <v>0</v>
      </c>
      <c r="AV1490" s="76">
        <v>0</v>
      </c>
      <c r="AW1490" s="76">
        <v>0</v>
      </c>
      <c r="AX1490" s="76">
        <v>0</v>
      </c>
      <c r="AY1490" s="76">
        <v>0</v>
      </c>
      <c r="BE1490" t="s">
        <v>570</v>
      </c>
      <c r="BG1490" s="22">
        <v>0</v>
      </c>
      <c r="BH1490" s="22">
        <v>0</v>
      </c>
      <c r="BI1490" s="22">
        <v>0</v>
      </c>
      <c r="BJ1490" s="22">
        <v>0</v>
      </c>
      <c r="BK1490" s="22">
        <v>0</v>
      </c>
      <c r="BL1490" s="22">
        <v>0</v>
      </c>
      <c r="BM1490" s="22">
        <v>0</v>
      </c>
      <c r="BN1490" s="22">
        <v>0</v>
      </c>
      <c r="BO1490" s="22">
        <v>0</v>
      </c>
      <c r="BP1490" s="22">
        <v>0</v>
      </c>
    </row>
    <row r="1491" spans="1:68" x14ac:dyDescent="0.35">
      <c r="A1491" s="96">
        <v>20</v>
      </c>
      <c r="B1491" s="96">
        <v>2</v>
      </c>
      <c r="C1491" s="96" t="s">
        <v>585</v>
      </c>
      <c r="E1491" s="79" t="s">
        <v>570</v>
      </c>
      <c r="F1491" s="198">
        <v>0</v>
      </c>
      <c r="H1491" s="22">
        <v>0</v>
      </c>
      <c r="I1491" s="22">
        <v>0</v>
      </c>
      <c r="J1491" s="22">
        <v>0</v>
      </c>
      <c r="K1491" s="22">
        <v>0</v>
      </c>
      <c r="L1491" s="22">
        <v>0</v>
      </c>
      <c r="M1491" s="22">
        <v>0</v>
      </c>
      <c r="N1491" s="22">
        <v>0</v>
      </c>
      <c r="O1491" s="22">
        <v>0</v>
      </c>
      <c r="P1491" s="22">
        <v>0</v>
      </c>
      <c r="V1491" s="121">
        <v>0</v>
      </c>
      <c r="AM1491">
        <v>20</v>
      </c>
      <c r="AN1491" t="s">
        <v>570</v>
      </c>
      <c r="AP1491" s="22">
        <v>0</v>
      </c>
      <c r="AQ1491" s="76">
        <v>0</v>
      </c>
      <c r="AR1491" s="76">
        <v>0</v>
      </c>
      <c r="AS1491" s="76">
        <v>0</v>
      </c>
      <c r="AT1491" s="76">
        <v>0</v>
      </c>
      <c r="AU1491" s="76">
        <v>0</v>
      </c>
      <c r="AV1491" s="76">
        <v>0</v>
      </c>
      <c r="AW1491" s="76">
        <v>0</v>
      </c>
      <c r="AX1491" s="76">
        <v>0</v>
      </c>
      <c r="AY1491" s="76">
        <v>0</v>
      </c>
      <c r="BE1491" t="s">
        <v>570</v>
      </c>
      <c r="BG1491" s="22">
        <v>0</v>
      </c>
      <c r="BH1491" s="22">
        <v>0</v>
      </c>
      <c r="BI1491" s="22">
        <v>0</v>
      </c>
      <c r="BJ1491" s="22">
        <v>0</v>
      </c>
      <c r="BK1491" s="22">
        <v>0</v>
      </c>
      <c r="BL1491" s="22">
        <v>0</v>
      </c>
      <c r="BM1491" s="22">
        <v>0</v>
      </c>
      <c r="BN1491" s="22">
        <v>0</v>
      </c>
      <c r="BO1491" s="22">
        <v>0</v>
      </c>
      <c r="BP1491" s="22">
        <v>0</v>
      </c>
    </row>
    <row r="1492" spans="1:68" x14ac:dyDescent="0.35">
      <c r="A1492" s="96">
        <v>21</v>
      </c>
      <c r="B1492" s="96">
        <v>2</v>
      </c>
      <c r="C1492" s="96" t="s">
        <v>234</v>
      </c>
      <c r="E1492" s="79" t="s">
        <v>570</v>
      </c>
      <c r="F1492" s="198">
        <v>0</v>
      </c>
      <c r="H1492" s="22">
        <v>0</v>
      </c>
      <c r="I1492" s="22">
        <v>0</v>
      </c>
      <c r="J1492" s="22">
        <v>0</v>
      </c>
      <c r="K1492" s="22">
        <v>0</v>
      </c>
      <c r="L1492" s="22">
        <v>0</v>
      </c>
      <c r="M1492" s="22">
        <v>0</v>
      </c>
      <c r="N1492" s="22">
        <v>0</v>
      </c>
      <c r="O1492" s="22">
        <v>0</v>
      </c>
      <c r="P1492" s="22">
        <v>0</v>
      </c>
      <c r="V1492" s="121">
        <v>0</v>
      </c>
      <c r="AM1492">
        <v>21</v>
      </c>
      <c r="AN1492" t="s">
        <v>570</v>
      </c>
      <c r="AP1492" s="22">
        <v>0</v>
      </c>
      <c r="AQ1492" s="76">
        <v>0</v>
      </c>
      <c r="AR1492" s="76">
        <v>0</v>
      </c>
      <c r="AS1492" s="76">
        <v>0</v>
      </c>
      <c r="AT1492" s="76">
        <v>0</v>
      </c>
      <c r="AU1492" s="76">
        <v>0</v>
      </c>
      <c r="AV1492" s="76">
        <v>0</v>
      </c>
      <c r="AW1492" s="76">
        <v>0</v>
      </c>
      <c r="AX1492" s="76">
        <v>0</v>
      </c>
      <c r="AY1492" s="76">
        <v>0</v>
      </c>
      <c r="BE1492" t="s">
        <v>570</v>
      </c>
      <c r="BG1492" s="22">
        <v>0</v>
      </c>
      <c r="BH1492" s="22">
        <v>0</v>
      </c>
      <c r="BI1492" s="22">
        <v>0</v>
      </c>
      <c r="BJ1492" s="22">
        <v>0</v>
      </c>
      <c r="BK1492" s="22">
        <v>0</v>
      </c>
      <c r="BL1492" s="22">
        <v>0</v>
      </c>
      <c r="BM1492" s="22">
        <v>0</v>
      </c>
      <c r="BN1492" s="22">
        <v>0</v>
      </c>
      <c r="BO1492" s="22">
        <v>0</v>
      </c>
      <c r="BP1492" s="22">
        <v>0</v>
      </c>
    </row>
    <row r="1493" spans="1:68" x14ac:dyDescent="0.35">
      <c r="A1493" s="96">
        <v>22</v>
      </c>
      <c r="B1493" s="96">
        <v>2</v>
      </c>
      <c r="C1493" s="96" t="s">
        <v>529</v>
      </c>
      <c r="E1493" s="79" t="s">
        <v>570</v>
      </c>
      <c r="F1493" s="198">
        <v>0</v>
      </c>
      <c r="H1493" s="22">
        <v>0</v>
      </c>
      <c r="I1493" s="22">
        <v>0</v>
      </c>
      <c r="J1493" s="22">
        <v>0</v>
      </c>
      <c r="K1493" s="22">
        <v>0</v>
      </c>
      <c r="L1493" s="22">
        <v>0</v>
      </c>
      <c r="M1493" s="22">
        <v>0</v>
      </c>
      <c r="N1493" s="22">
        <v>0</v>
      </c>
      <c r="O1493" s="22">
        <v>0</v>
      </c>
      <c r="P1493" s="22">
        <v>0</v>
      </c>
      <c r="V1493" s="121">
        <v>0</v>
      </c>
      <c r="AM1493">
        <v>22</v>
      </c>
      <c r="AN1493" t="s">
        <v>570</v>
      </c>
      <c r="AP1493" s="22">
        <v>0</v>
      </c>
      <c r="AQ1493" s="76">
        <v>0</v>
      </c>
      <c r="AR1493" s="76">
        <v>0</v>
      </c>
      <c r="AS1493" s="76">
        <v>0</v>
      </c>
      <c r="AT1493" s="76">
        <v>0</v>
      </c>
      <c r="AU1493" s="76">
        <v>0</v>
      </c>
      <c r="AV1493" s="76">
        <v>0</v>
      </c>
      <c r="AW1493" s="76">
        <v>0</v>
      </c>
      <c r="AX1493" s="76">
        <v>0</v>
      </c>
      <c r="AY1493" s="76">
        <v>0</v>
      </c>
      <c r="BE1493" t="s">
        <v>570</v>
      </c>
      <c r="BG1493" s="22">
        <v>0</v>
      </c>
      <c r="BH1493" s="22">
        <v>0</v>
      </c>
      <c r="BI1493" s="22">
        <v>0</v>
      </c>
      <c r="BJ1493" s="22">
        <v>0</v>
      </c>
      <c r="BK1493" s="22">
        <v>0</v>
      </c>
      <c r="BL1493" s="22">
        <v>0</v>
      </c>
      <c r="BM1493" s="22">
        <v>0</v>
      </c>
      <c r="BN1493" s="22">
        <v>0</v>
      </c>
      <c r="BO1493" s="22">
        <v>0</v>
      </c>
      <c r="BP1493" s="22">
        <v>0</v>
      </c>
    </row>
    <row r="1494" spans="1:68" x14ac:dyDescent="0.35">
      <c r="A1494" s="96">
        <v>23</v>
      </c>
      <c r="B1494" s="96">
        <v>2</v>
      </c>
      <c r="C1494" s="96" t="s">
        <v>234</v>
      </c>
      <c r="E1494" s="79" t="s">
        <v>570</v>
      </c>
      <c r="F1494" s="198">
        <v>0</v>
      </c>
      <c r="H1494" s="22">
        <v>0</v>
      </c>
      <c r="I1494" s="22">
        <v>0</v>
      </c>
      <c r="J1494" s="22">
        <v>0</v>
      </c>
      <c r="K1494" s="22">
        <v>0</v>
      </c>
      <c r="L1494" s="22">
        <v>0</v>
      </c>
      <c r="M1494" s="22">
        <v>0</v>
      </c>
      <c r="N1494" s="22">
        <v>0</v>
      </c>
      <c r="O1494" s="22">
        <v>0</v>
      </c>
      <c r="P1494" s="22">
        <v>0</v>
      </c>
      <c r="V1494" s="121">
        <v>0</v>
      </c>
      <c r="AM1494">
        <v>23</v>
      </c>
      <c r="AN1494" t="s">
        <v>570</v>
      </c>
      <c r="AP1494" s="22">
        <v>0</v>
      </c>
      <c r="AQ1494" s="76">
        <v>0</v>
      </c>
      <c r="AR1494" s="76">
        <v>0</v>
      </c>
      <c r="AS1494" s="76">
        <v>0</v>
      </c>
      <c r="AT1494" s="76">
        <v>0</v>
      </c>
      <c r="AU1494" s="76">
        <v>0</v>
      </c>
      <c r="AV1494" s="76">
        <v>0</v>
      </c>
      <c r="AW1494" s="76">
        <v>0</v>
      </c>
      <c r="AX1494" s="76">
        <v>0</v>
      </c>
      <c r="AY1494" s="76">
        <v>0</v>
      </c>
      <c r="BE1494" t="s">
        <v>570</v>
      </c>
      <c r="BG1494" s="22">
        <v>0</v>
      </c>
      <c r="BH1494" s="22">
        <v>0</v>
      </c>
      <c r="BI1494" s="22">
        <v>0</v>
      </c>
      <c r="BJ1494" s="22">
        <v>0</v>
      </c>
      <c r="BK1494" s="22">
        <v>0</v>
      </c>
      <c r="BL1494" s="22">
        <v>0</v>
      </c>
      <c r="BM1494" s="22">
        <v>0</v>
      </c>
      <c r="BN1494" s="22">
        <v>0</v>
      </c>
      <c r="BO1494" s="22">
        <v>0</v>
      </c>
      <c r="BP1494" s="22">
        <v>0</v>
      </c>
    </row>
    <row r="1495" spans="1:68" x14ac:dyDescent="0.35">
      <c r="A1495" s="96">
        <v>24</v>
      </c>
      <c r="B1495" s="96">
        <v>2</v>
      </c>
      <c r="C1495" s="96" t="s">
        <v>234</v>
      </c>
      <c r="E1495" s="79" t="s">
        <v>570</v>
      </c>
      <c r="F1495" s="198">
        <v>0</v>
      </c>
      <c r="H1495" s="22">
        <v>0</v>
      </c>
      <c r="I1495" s="22">
        <v>0</v>
      </c>
      <c r="J1495" s="22">
        <v>0</v>
      </c>
      <c r="K1495" s="22">
        <v>0</v>
      </c>
      <c r="L1495" s="22">
        <v>0</v>
      </c>
      <c r="M1495" s="22">
        <v>0</v>
      </c>
      <c r="N1495" s="22">
        <v>0</v>
      </c>
      <c r="O1495" s="22">
        <v>0</v>
      </c>
      <c r="P1495" s="22">
        <v>0</v>
      </c>
      <c r="V1495" s="121">
        <v>0</v>
      </c>
      <c r="AM1495">
        <v>24</v>
      </c>
      <c r="AN1495" t="s">
        <v>570</v>
      </c>
      <c r="AP1495" s="22">
        <v>0</v>
      </c>
      <c r="AQ1495" s="76">
        <v>0</v>
      </c>
      <c r="AR1495" s="76">
        <v>0</v>
      </c>
      <c r="AS1495" s="76">
        <v>0</v>
      </c>
      <c r="AT1495" s="76">
        <v>0</v>
      </c>
      <c r="AU1495" s="76">
        <v>0</v>
      </c>
      <c r="AV1495" s="76">
        <v>0</v>
      </c>
      <c r="AW1495" s="76">
        <v>0</v>
      </c>
      <c r="AX1495" s="76">
        <v>0</v>
      </c>
      <c r="AY1495" s="76">
        <v>0</v>
      </c>
      <c r="BE1495" t="s">
        <v>570</v>
      </c>
      <c r="BG1495" s="22">
        <v>0</v>
      </c>
      <c r="BH1495" s="22">
        <v>0</v>
      </c>
      <c r="BI1495" s="22">
        <v>0</v>
      </c>
      <c r="BJ1495" s="22">
        <v>0</v>
      </c>
      <c r="BK1495" s="22">
        <v>0</v>
      </c>
      <c r="BL1495" s="22">
        <v>0</v>
      </c>
      <c r="BM1495" s="22">
        <v>0</v>
      </c>
      <c r="BN1495" s="22">
        <v>0</v>
      </c>
      <c r="BO1495" s="22">
        <v>0</v>
      </c>
      <c r="BP1495" s="22">
        <v>0</v>
      </c>
    </row>
    <row r="1496" spans="1:68" x14ac:dyDescent="0.35">
      <c r="A1496" s="96">
        <v>25</v>
      </c>
      <c r="B1496" s="96">
        <v>2</v>
      </c>
      <c r="C1496" s="96" t="s">
        <v>235</v>
      </c>
      <c r="E1496" s="79" t="s">
        <v>570</v>
      </c>
      <c r="F1496" s="198">
        <v>0</v>
      </c>
      <c r="H1496" s="22">
        <v>0</v>
      </c>
      <c r="I1496" s="22">
        <v>0</v>
      </c>
      <c r="J1496" s="22">
        <v>0</v>
      </c>
      <c r="K1496" s="22">
        <v>0</v>
      </c>
      <c r="L1496" s="22">
        <v>0</v>
      </c>
      <c r="M1496" s="22">
        <v>0</v>
      </c>
      <c r="N1496" s="22">
        <v>0</v>
      </c>
      <c r="O1496" s="22">
        <v>0</v>
      </c>
      <c r="P1496" s="22">
        <v>0</v>
      </c>
      <c r="V1496" s="121">
        <v>0</v>
      </c>
      <c r="AM1496">
        <v>25</v>
      </c>
      <c r="AN1496" t="s">
        <v>570</v>
      </c>
      <c r="AP1496" s="22">
        <v>0</v>
      </c>
      <c r="AQ1496" s="76">
        <v>0</v>
      </c>
      <c r="AR1496" s="76">
        <v>0</v>
      </c>
      <c r="AS1496" s="76">
        <v>0</v>
      </c>
      <c r="AT1496" s="76">
        <v>0</v>
      </c>
      <c r="AU1496" s="76">
        <v>0</v>
      </c>
      <c r="AV1496" s="76">
        <v>0</v>
      </c>
      <c r="AW1496" s="76">
        <v>0</v>
      </c>
      <c r="AX1496" s="76">
        <v>0</v>
      </c>
      <c r="AY1496" s="76">
        <v>0</v>
      </c>
      <c r="BE1496" t="s">
        <v>570</v>
      </c>
      <c r="BG1496" s="22">
        <v>0</v>
      </c>
      <c r="BH1496" s="22">
        <v>0</v>
      </c>
      <c r="BI1496" s="22">
        <v>0</v>
      </c>
      <c r="BJ1496" s="22">
        <v>0</v>
      </c>
      <c r="BK1496" s="22">
        <v>0</v>
      </c>
      <c r="BL1496" s="22">
        <v>0</v>
      </c>
      <c r="BM1496" s="22">
        <v>0</v>
      </c>
      <c r="BN1496" s="22">
        <v>0</v>
      </c>
      <c r="BO1496" s="22">
        <v>0</v>
      </c>
      <c r="BP1496" s="22">
        <v>0</v>
      </c>
    </row>
    <row r="1497" spans="1:68" x14ac:dyDescent="0.35">
      <c r="A1497" s="96">
        <v>26</v>
      </c>
      <c r="B1497" s="96">
        <v>2</v>
      </c>
      <c r="C1497" s="96" t="s">
        <v>235</v>
      </c>
      <c r="E1497" s="79" t="s">
        <v>570</v>
      </c>
      <c r="F1497" s="198">
        <v>0</v>
      </c>
      <c r="H1497" s="22">
        <v>0</v>
      </c>
      <c r="I1497" s="22">
        <v>0</v>
      </c>
      <c r="J1497" s="22">
        <v>0</v>
      </c>
      <c r="K1497" s="22">
        <v>0</v>
      </c>
      <c r="L1497" s="22">
        <v>0</v>
      </c>
      <c r="M1497" s="22">
        <v>0</v>
      </c>
      <c r="N1497" s="22">
        <v>0</v>
      </c>
      <c r="O1497" s="22">
        <v>0</v>
      </c>
      <c r="P1497" s="22">
        <v>0</v>
      </c>
      <c r="V1497" s="121">
        <v>0</v>
      </c>
      <c r="AM1497">
        <v>26</v>
      </c>
      <c r="AN1497" t="s">
        <v>570</v>
      </c>
      <c r="AP1497" s="22">
        <v>0</v>
      </c>
      <c r="AQ1497" s="76">
        <v>0</v>
      </c>
      <c r="AR1497" s="76">
        <v>0</v>
      </c>
      <c r="AS1497" s="76">
        <v>0</v>
      </c>
      <c r="AT1497" s="76">
        <v>0</v>
      </c>
      <c r="AU1497" s="76">
        <v>0</v>
      </c>
      <c r="AV1497" s="76">
        <v>0</v>
      </c>
      <c r="AW1497" s="76">
        <v>0</v>
      </c>
      <c r="AX1497" s="76">
        <v>0</v>
      </c>
      <c r="AY1497" s="76">
        <v>0</v>
      </c>
      <c r="BE1497" t="s">
        <v>570</v>
      </c>
      <c r="BG1497" s="22">
        <v>0</v>
      </c>
      <c r="BH1497" s="22">
        <v>0</v>
      </c>
      <c r="BI1497" s="22">
        <v>0</v>
      </c>
      <c r="BJ1497" s="22">
        <v>0</v>
      </c>
      <c r="BK1497" s="22">
        <v>0</v>
      </c>
      <c r="BL1497" s="22">
        <v>0</v>
      </c>
      <c r="BM1497" s="22">
        <v>0</v>
      </c>
      <c r="BN1497" s="22">
        <v>0</v>
      </c>
      <c r="BO1497" s="22">
        <v>0</v>
      </c>
      <c r="BP1497" s="22">
        <v>0</v>
      </c>
    </row>
    <row r="1498" spans="1:68" x14ac:dyDescent="0.35">
      <c r="A1498" s="96">
        <v>27</v>
      </c>
      <c r="B1498" s="96">
        <v>2</v>
      </c>
      <c r="C1498" s="96" t="s">
        <v>251</v>
      </c>
      <c r="E1498" s="79" t="s">
        <v>570</v>
      </c>
      <c r="F1498" s="198">
        <v>0</v>
      </c>
      <c r="H1498" s="22">
        <v>0</v>
      </c>
      <c r="I1498" s="22">
        <v>0</v>
      </c>
      <c r="J1498" s="22">
        <v>0</v>
      </c>
      <c r="K1498" s="22">
        <v>0</v>
      </c>
      <c r="L1498" s="22">
        <v>0</v>
      </c>
      <c r="M1498" s="22">
        <v>0</v>
      </c>
      <c r="N1498" s="22">
        <v>0</v>
      </c>
      <c r="O1498" s="22">
        <v>0</v>
      </c>
      <c r="P1498" s="22">
        <v>0</v>
      </c>
      <c r="V1498" s="121">
        <v>0</v>
      </c>
      <c r="AM1498">
        <v>27</v>
      </c>
      <c r="AN1498" t="s">
        <v>570</v>
      </c>
      <c r="AP1498" s="22">
        <v>0</v>
      </c>
      <c r="AQ1498" s="76">
        <v>0</v>
      </c>
      <c r="AR1498" s="76">
        <v>0</v>
      </c>
      <c r="AS1498" s="76">
        <v>0</v>
      </c>
      <c r="AT1498" s="76">
        <v>0</v>
      </c>
      <c r="AU1498" s="76">
        <v>0</v>
      </c>
      <c r="AV1498" s="76">
        <v>0</v>
      </c>
      <c r="AW1498" s="76">
        <v>0</v>
      </c>
      <c r="AX1498" s="76">
        <v>0</v>
      </c>
      <c r="AY1498" s="76">
        <v>0</v>
      </c>
      <c r="BE1498" t="s">
        <v>570</v>
      </c>
      <c r="BG1498" s="22">
        <v>0</v>
      </c>
      <c r="BH1498" s="22">
        <v>0</v>
      </c>
      <c r="BI1498" s="22">
        <v>0</v>
      </c>
      <c r="BJ1498" s="22">
        <v>0</v>
      </c>
      <c r="BK1498" s="22">
        <v>0</v>
      </c>
      <c r="BL1498" s="22">
        <v>0</v>
      </c>
      <c r="BM1498" s="22">
        <v>0</v>
      </c>
      <c r="BN1498" s="22">
        <v>0</v>
      </c>
      <c r="BO1498" s="22">
        <v>0</v>
      </c>
      <c r="BP1498" s="22">
        <v>0</v>
      </c>
    </row>
    <row r="1499" spans="1:68" x14ac:dyDescent="0.35">
      <c r="A1499" s="96">
        <v>28</v>
      </c>
      <c r="B1499" s="96">
        <v>2</v>
      </c>
      <c r="C1499" s="96" t="s">
        <v>234</v>
      </c>
      <c r="E1499" s="79" t="s">
        <v>570</v>
      </c>
      <c r="F1499" s="198">
        <v>0</v>
      </c>
      <c r="H1499" s="22">
        <v>0</v>
      </c>
      <c r="I1499" s="22">
        <v>0</v>
      </c>
      <c r="J1499" s="22">
        <v>0</v>
      </c>
      <c r="K1499" s="22">
        <v>0</v>
      </c>
      <c r="L1499" s="22">
        <v>0</v>
      </c>
      <c r="M1499" s="22">
        <v>0</v>
      </c>
      <c r="N1499" s="22">
        <v>0</v>
      </c>
      <c r="O1499" s="22">
        <v>0</v>
      </c>
      <c r="P1499" s="22">
        <v>0</v>
      </c>
      <c r="V1499" s="121">
        <v>0</v>
      </c>
      <c r="AM1499">
        <v>28</v>
      </c>
      <c r="AN1499" t="s">
        <v>570</v>
      </c>
      <c r="AP1499" s="22">
        <v>0</v>
      </c>
      <c r="AQ1499" s="76">
        <v>0</v>
      </c>
      <c r="AR1499" s="76">
        <v>0</v>
      </c>
      <c r="AS1499" s="76">
        <v>0</v>
      </c>
      <c r="AT1499" s="76">
        <v>0</v>
      </c>
      <c r="AU1499" s="76">
        <v>0</v>
      </c>
      <c r="AV1499" s="76">
        <v>0</v>
      </c>
      <c r="AW1499" s="76">
        <v>0</v>
      </c>
      <c r="AX1499" s="76">
        <v>0</v>
      </c>
      <c r="AY1499" s="76">
        <v>0</v>
      </c>
      <c r="BE1499" t="s">
        <v>570</v>
      </c>
      <c r="BG1499" s="22">
        <v>0</v>
      </c>
      <c r="BH1499" s="22">
        <v>0</v>
      </c>
      <c r="BI1499" s="22">
        <v>0</v>
      </c>
      <c r="BJ1499" s="22">
        <v>0</v>
      </c>
      <c r="BK1499" s="22">
        <v>0</v>
      </c>
      <c r="BL1499" s="22">
        <v>0</v>
      </c>
      <c r="BM1499" s="22">
        <v>0</v>
      </c>
      <c r="BN1499" s="22">
        <v>0</v>
      </c>
      <c r="BO1499" s="22">
        <v>0</v>
      </c>
      <c r="BP1499" s="22">
        <v>0</v>
      </c>
    </row>
    <row r="1500" spans="1:68" x14ac:dyDescent="0.35">
      <c r="A1500" s="96">
        <v>29</v>
      </c>
      <c r="B1500" s="96">
        <v>2</v>
      </c>
      <c r="C1500" s="96" t="s">
        <v>251</v>
      </c>
      <c r="E1500" s="79" t="s">
        <v>570</v>
      </c>
      <c r="F1500" s="198">
        <v>0</v>
      </c>
      <c r="H1500" s="22">
        <v>0</v>
      </c>
      <c r="I1500" s="22">
        <v>0</v>
      </c>
      <c r="J1500" s="22">
        <v>0</v>
      </c>
      <c r="K1500" s="22">
        <v>0</v>
      </c>
      <c r="L1500" s="22">
        <v>0</v>
      </c>
      <c r="M1500" s="22">
        <v>0</v>
      </c>
      <c r="N1500" s="22">
        <v>0</v>
      </c>
      <c r="O1500" s="22">
        <v>0</v>
      </c>
      <c r="P1500" s="22">
        <v>0</v>
      </c>
      <c r="V1500" s="121">
        <v>0</v>
      </c>
      <c r="AM1500">
        <v>29</v>
      </c>
      <c r="AN1500" t="s">
        <v>570</v>
      </c>
      <c r="AP1500" s="22">
        <v>0</v>
      </c>
      <c r="AQ1500" s="76">
        <v>0</v>
      </c>
      <c r="AR1500" s="76">
        <v>0</v>
      </c>
      <c r="AS1500" s="76">
        <v>0</v>
      </c>
      <c r="AT1500" s="76">
        <v>0</v>
      </c>
      <c r="AU1500" s="76">
        <v>0</v>
      </c>
      <c r="AV1500" s="76">
        <v>0</v>
      </c>
      <c r="AW1500" s="76">
        <v>0</v>
      </c>
      <c r="AX1500" s="76">
        <v>0</v>
      </c>
      <c r="AY1500" s="76">
        <v>0</v>
      </c>
      <c r="BE1500" t="s">
        <v>570</v>
      </c>
      <c r="BG1500" s="22">
        <v>0</v>
      </c>
      <c r="BH1500" s="22">
        <v>0</v>
      </c>
      <c r="BI1500" s="22">
        <v>0</v>
      </c>
      <c r="BJ1500" s="22">
        <v>0</v>
      </c>
      <c r="BK1500" s="22">
        <v>0</v>
      </c>
      <c r="BL1500" s="22">
        <v>0</v>
      </c>
      <c r="BM1500" s="22">
        <v>0</v>
      </c>
      <c r="BN1500" s="22">
        <v>0</v>
      </c>
      <c r="BO1500" s="22">
        <v>0</v>
      </c>
      <c r="BP1500" s="22">
        <v>0</v>
      </c>
    </row>
    <row r="1501" spans="1:68" x14ac:dyDescent="0.35">
      <c r="A1501" s="96">
        <v>30</v>
      </c>
      <c r="B1501" s="96">
        <v>2</v>
      </c>
      <c r="C1501" s="96" t="s">
        <v>234</v>
      </c>
      <c r="E1501" s="79" t="s">
        <v>570</v>
      </c>
      <c r="F1501" s="198">
        <v>0</v>
      </c>
      <c r="H1501" s="22">
        <v>0</v>
      </c>
      <c r="I1501" s="22">
        <v>0</v>
      </c>
      <c r="J1501" s="22">
        <v>0</v>
      </c>
      <c r="K1501" s="22">
        <v>0</v>
      </c>
      <c r="L1501" s="22">
        <v>0</v>
      </c>
      <c r="M1501" s="22">
        <v>0</v>
      </c>
      <c r="N1501" s="22">
        <v>0</v>
      </c>
      <c r="O1501" s="22">
        <v>0</v>
      </c>
      <c r="P1501" s="22">
        <v>0</v>
      </c>
      <c r="V1501" s="121">
        <v>0</v>
      </c>
      <c r="AM1501">
        <v>30</v>
      </c>
      <c r="AN1501" t="s">
        <v>570</v>
      </c>
      <c r="AP1501" s="22">
        <v>0</v>
      </c>
      <c r="AQ1501" s="76">
        <v>0</v>
      </c>
      <c r="AR1501" s="76">
        <v>0</v>
      </c>
      <c r="AS1501" s="76">
        <v>0</v>
      </c>
      <c r="AT1501" s="76">
        <v>0</v>
      </c>
      <c r="AU1501" s="76">
        <v>0</v>
      </c>
      <c r="AV1501" s="76">
        <v>0</v>
      </c>
      <c r="AW1501" s="76">
        <v>0</v>
      </c>
      <c r="AX1501" s="76">
        <v>0</v>
      </c>
      <c r="AY1501" s="76">
        <v>0</v>
      </c>
      <c r="BE1501" t="s">
        <v>570</v>
      </c>
      <c r="BG1501" s="22">
        <v>0</v>
      </c>
      <c r="BH1501" s="22">
        <v>0</v>
      </c>
      <c r="BI1501" s="22">
        <v>0</v>
      </c>
      <c r="BJ1501" s="22">
        <v>0</v>
      </c>
      <c r="BK1501" s="22">
        <v>0</v>
      </c>
      <c r="BL1501" s="22">
        <v>0</v>
      </c>
      <c r="BM1501" s="22">
        <v>0</v>
      </c>
      <c r="BN1501" s="22">
        <v>0</v>
      </c>
      <c r="BO1501" s="22">
        <v>0</v>
      </c>
      <c r="BP1501" s="22">
        <v>0</v>
      </c>
    </row>
    <row r="1502" spans="1:68" x14ac:dyDescent="0.35">
      <c r="A1502" s="96">
        <v>31</v>
      </c>
      <c r="B1502" s="96">
        <v>3</v>
      </c>
      <c r="C1502" s="96" t="s">
        <v>585</v>
      </c>
      <c r="E1502" s="79" t="s">
        <v>570</v>
      </c>
      <c r="F1502" s="198">
        <v>0</v>
      </c>
      <c r="H1502" s="22">
        <v>0</v>
      </c>
      <c r="I1502" s="22">
        <v>0</v>
      </c>
      <c r="J1502" s="22">
        <v>0</v>
      </c>
      <c r="K1502" s="22">
        <v>0</v>
      </c>
      <c r="L1502" s="22">
        <v>0</v>
      </c>
      <c r="M1502" s="22">
        <v>0</v>
      </c>
      <c r="N1502" s="22">
        <v>0</v>
      </c>
      <c r="O1502" s="22">
        <v>0</v>
      </c>
      <c r="P1502" s="22">
        <v>0</v>
      </c>
      <c r="V1502" s="121">
        <v>0</v>
      </c>
      <c r="AM1502">
        <v>31</v>
      </c>
      <c r="AN1502" t="s">
        <v>570</v>
      </c>
      <c r="AP1502" s="22">
        <v>0</v>
      </c>
      <c r="AQ1502" s="76">
        <v>0</v>
      </c>
      <c r="AR1502" s="76">
        <v>0</v>
      </c>
      <c r="AS1502" s="76">
        <v>0</v>
      </c>
      <c r="AT1502" s="76">
        <v>0</v>
      </c>
      <c r="AU1502" s="76">
        <v>0</v>
      </c>
      <c r="AV1502" s="76">
        <v>0</v>
      </c>
      <c r="AW1502" s="76">
        <v>0</v>
      </c>
      <c r="AX1502" s="76">
        <v>0</v>
      </c>
      <c r="AY1502" s="76">
        <v>0</v>
      </c>
      <c r="BE1502" t="s">
        <v>570</v>
      </c>
      <c r="BG1502" s="22">
        <v>0</v>
      </c>
      <c r="BH1502" s="22">
        <v>0</v>
      </c>
      <c r="BI1502" s="22">
        <v>0</v>
      </c>
      <c r="BJ1502" s="22">
        <v>0</v>
      </c>
      <c r="BK1502" s="22">
        <v>0</v>
      </c>
      <c r="BL1502" s="22">
        <v>0</v>
      </c>
      <c r="BM1502" s="22">
        <v>0</v>
      </c>
      <c r="BN1502" s="22">
        <v>0</v>
      </c>
      <c r="BO1502" s="22">
        <v>0</v>
      </c>
      <c r="BP1502" s="22">
        <v>0</v>
      </c>
    </row>
    <row r="1503" spans="1:68" x14ac:dyDescent="0.35">
      <c r="A1503" s="96">
        <v>32</v>
      </c>
      <c r="B1503" s="96">
        <v>3</v>
      </c>
      <c r="C1503" s="96" t="s">
        <v>585</v>
      </c>
      <c r="E1503" s="79" t="s">
        <v>570</v>
      </c>
      <c r="F1503" s="198">
        <v>0</v>
      </c>
      <c r="H1503" s="22">
        <v>0</v>
      </c>
      <c r="I1503" s="22">
        <v>0</v>
      </c>
      <c r="J1503" s="22">
        <v>0</v>
      </c>
      <c r="K1503" s="22">
        <v>0</v>
      </c>
      <c r="L1503" s="22">
        <v>0</v>
      </c>
      <c r="M1503" s="22">
        <v>0</v>
      </c>
      <c r="N1503" s="22">
        <v>0</v>
      </c>
      <c r="O1503" s="22">
        <v>0</v>
      </c>
      <c r="P1503" s="22">
        <v>0</v>
      </c>
      <c r="V1503" s="121">
        <v>0</v>
      </c>
      <c r="AM1503">
        <v>32</v>
      </c>
      <c r="AN1503" t="s">
        <v>570</v>
      </c>
      <c r="AP1503" s="22">
        <v>0</v>
      </c>
      <c r="AQ1503" s="76">
        <v>0</v>
      </c>
      <c r="AR1503" s="76">
        <v>0</v>
      </c>
      <c r="AS1503" s="76">
        <v>0</v>
      </c>
      <c r="AT1503" s="76">
        <v>0</v>
      </c>
      <c r="AU1503" s="76">
        <v>0</v>
      </c>
      <c r="AV1503" s="76">
        <v>0</v>
      </c>
      <c r="AW1503" s="76">
        <v>0</v>
      </c>
      <c r="AX1503" s="76">
        <v>0</v>
      </c>
      <c r="AY1503" s="76">
        <v>0</v>
      </c>
      <c r="BE1503" t="s">
        <v>570</v>
      </c>
      <c r="BG1503" s="22">
        <v>0</v>
      </c>
      <c r="BH1503" s="22">
        <v>0</v>
      </c>
      <c r="BI1503" s="22">
        <v>0</v>
      </c>
      <c r="BJ1503" s="22">
        <v>0</v>
      </c>
      <c r="BK1503" s="22">
        <v>0</v>
      </c>
      <c r="BL1503" s="22">
        <v>0</v>
      </c>
      <c r="BM1503" s="22">
        <v>0</v>
      </c>
      <c r="BN1503" s="22">
        <v>0</v>
      </c>
      <c r="BO1503" s="22">
        <v>0</v>
      </c>
      <c r="BP1503" s="22">
        <v>0</v>
      </c>
    </row>
    <row r="1504" spans="1:68" x14ac:dyDescent="0.35">
      <c r="A1504" s="96">
        <v>33</v>
      </c>
      <c r="B1504" s="96">
        <v>3</v>
      </c>
      <c r="C1504" s="96" t="s">
        <v>584</v>
      </c>
      <c r="E1504" s="79" t="s">
        <v>570</v>
      </c>
      <c r="F1504" s="198">
        <v>-2770.68811075948</v>
      </c>
      <c r="H1504" s="22">
        <v>0</v>
      </c>
      <c r="I1504" s="22">
        <v>-2770.68811075948</v>
      </c>
      <c r="J1504" s="22">
        <v>0</v>
      </c>
      <c r="K1504" s="22">
        <v>0</v>
      </c>
      <c r="L1504" s="22">
        <v>0</v>
      </c>
      <c r="M1504" s="22">
        <v>0</v>
      </c>
      <c r="N1504" s="22">
        <v>0</v>
      </c>
      <c r="O1504" s="22">
        <v>0</v>
      </c>
      <c r="P1504" s="22">
        <v>0</v>
      </c>
      <c r="V1504" s="121">
        <v>0</v>
      </c>
      <c r="AM1504">
        <v>33</v>
      </c>
      <c r="AN1504" t="s">
        <v>570</v>
      </c>
      <c r="AP1504" s="22">
        <v>0</v>
      </c>
      <c r="AQ1504" s="76">
        <v>0</v>
      </c>
      <c r="AR1504" s="76">
        <v>-2770.68811075948</v>
      </c>
      <c r="AS1504" s="76">
        <v>0</v>
      </c>
      <c r="AT1504" s="76">
        <v>0</v>
      </c>
      <c r="AU1504" s="76">
        <v>0</v>
      </c>
      <c r="AV1504" s="76">
        <v>0</v>
      </c>
      <c r="AW1504" s="76">
        <v>0</v>
      </c>
      <c r="AX1504" s="76">
        <v>0</v>
      </c>
      <c r="AY1504" s="76">
        <v>0</v>
      </c>
      <c r="BE1504" t="s">
        <v>570</v>
      </c>
      <c r="BG1504" s="22">
        <v>0</v>
      </c>
      <c r="BH1504" s="22">
        <v>0</v>
      </c>
      <c r="BI1504" s="22">
        <v>-2770.68811075948</v>
      </c>
      <c r="BJ1504" s="22">
        <v>0</v>
      </c>
      <c r="BK1504" s="22">
        <v>0</v>
      </c>
      <c r="BL1504" s="22">
        <v>0</v>
      </c>
      <c r="BM1504" s="22">
        <v>0</v>
      </c>
      <c r="BN1504" s="22">
        <v>0</v>
      </c>
      <c r="BO1504" s="22">
        <v>0</v>
      </c>
      <c r="BP1504" s="22">
        <v>0</v>
      </c>
    </row>
    <row r="1505" spans="1:68" x14ac:dyDescent="0.35">
      <c r="A1505" s="96">
        <v>34</v>
      </c>
      <c r="B1505" s="96">
        <v>3</v>
      </c>
      <c r="C1505" s="96" t="s">
        <v>585</v>
      </c>
      <c r="E1505" s="79" t="s">
        <v>570</v>
      </c>
      <c r="F1505" s="198">
        <v>0</v>
      </c>
      <c r="H1505" s="22">
        <v>0</v>
      </c>
      <c r="I1505" s="22">
        <v>0</v>
      </c>
      <c r="J1505" s="22">
        <v>0</v>
      </c>
      <c r="K1505" s="22">
        <v>0</v>
      </c>
      <c r="L1505" s="22">
        <v>0</v>
      </c>
      <c r="M1505" s="22">
        <v>0</v>
      </c>
      <c r="N1505" s="22">
        <v>0</v>
      </c>
      <c r="O1505" s="22">
        <v>0</v>
      </c>
      <c r="P1505" s="22">
        <v>0</v>
      </c>
      <c r="V1505" s="121">
        <v>0</v>
      </c>
      <c r="AM1505">
        <v>34</v>
      </c>
      <c r="AN1505" t="s">
        <v>570</v>
      </c>
      <c r="AP1505" s="22">
        <v>0</v>
      </c>
      <c r="AQ1505" s="76">
        <v>0</v>
      </c>
      <c r="AR1505" s="76">
        <v>0</v>
      </c>
      <c r="AS1505" s="76">
        <v>0</v>
      </c>
      <c r="AT1505" s="76">
        <v>0</v>
      </c>
      <c r="AU1505" s="76">
        <v>0</v>
      </c>
      <c r="AV1505" s="76">
        <v>0</v>
      </c>
      <c r="AW1505" s="76">
        <v>0</v>
      </c>
      <c r="AX1505" s="76">
        <v>0</v>
      </c>
      <c r="AY1505" s="76">
        <v>0</v>
      </c>
      <c r="BE1505" t="s">
        <v>570</v>
      </c>
      <c r="BG1505" s="22">
        <v>0</v>
      </c>
      <c r="BH1505" s="22">
        <v>0</v>
      </c>
      <c r="BI1505" s="22">
        <v>0</v>
      </c>
      <c r="BJ1505" s="22">
        <v>0</v>
      </c>
      <c r="BK1505" s="22">
        <v>0</v>
      </c>
      <c r="BL1505" s="22">
        <v>0</v>
      </c>
      <c r="BM1505" s="22">
        <v>0</v>
      </c>
      <c r="BN1505" s="22">
        <v>0</v>
      </c>
      <c r="BO1505" s="22">
        <v>0</v>
      </c>
      <c r="BP1505" s="22">
        <v>0</v>
      </c>
    </row>
    <row r="1506" spans="1:68" x14ac:dyDescent="0.35">
      <c r="A1506" s="96">
        <v>35</v>
      </c>
      <c r="B1506" s="96">
        <v>3</v>
      </c>
      <c r="C1506" s="96" t="s">
        <v>585</v>
      </c>
      <c r="E1506" s="79" t="s">
        <v>570</v>
      </c>
      <c r="F1506" s="198">
        <v>0</v>
      </c>
      <c r="H1506" s="22">
        <v>0</v>
      </c>
      <c r="I1506" s="22">
        <v>0</v>
      </c>
      <c r="J1506" s="22">
        <v>0</v>
      </c>
      <c r="K1506" s="22">
        <v>0</v>
      </c>
      <c r="L1506" s="22">
        <v>0</v>
      </c>
      <c r="M1506" s="22">
        <v>0</v>
      </c>
      <c r="N1506" s="22">
        <v>0</v>
      </c>
      <c r="O1506" s="22">
        <v>0</v>
      </c>
      <c r="P1506" s="22">
        <v>0</v>
      </c>
      <c r="V1506" s="121">
        <v>0</v>
      </c>
      <c r="AM1506">
        <v>35</v>
      </c>
      <c r="AN1506" t="s">
        <v>570</v>
      </c>
      <c r="AP1506" s="22">
        <v>0</v>
      </c>
      <c r="AQ1506" s="76">
        <v>0</v>
      </c>
      <c r="AR1506" s="76">
        <v>0</v>
      </c>
      <c r="AS1506" s="76">
        <v>0</v>
      </c>
      <c r="AT1506" s="76">
        <v>0</v>
      </c>
      <c r="AU1506" s="76">
        <v>0</v>
      </c>
      <c r="AV1506" s="76">
        <v>0</v>
      </c>
      <c r="AW1506" s="76">
        <v>0</v>
      </c>
      <c r="AX1506" s="76">
        <v>0</v>
      </c>
      <c r="AY1506" s="76">
        <v>0</v>
      </c>
      <c r="BE1506" t="s">
        <v>570</v>
      </c>
      <c r="BG1506" s="22">
        <v>0</v>
      </c>
      <c r="BH1506" s="22">
        <v>0</v>
      </c>
      <c r="BI1506" s="22">
        <v>0</v>
      </c>
      <c r="BJ1506" s="22">
        <v>0</v>
      </c>
      <c r="BK1506" s="22">
        <v>0</v>
      </c>
      <c r="BL1506" s="22">
        <v>0</v>
      </c>
      <c r="BM1506" s="22">
        <v>0</v>
      </c>
      <c r="BN1506" s="22">
        <v>0</v>
      </c>
      <c r="BO1506" s="22">
        <v>0</v>
      </c>
      <c r="BP1506" s="22">
        <v>0</v>
      </c>
    </row>
    <row r="1507" spans="1:68" x14ac:dyDescent="0.35">
      <c r="A1507" s="96">
        <v>36</v>
      </c>
      <c r="B1507" s="96">
        <v>3</v>
      </c>
      <c r="C1507" s="96" t="s">
        <v>584</v>
      </c>
      <c r="E1507" s="79" t="s">
        <v>570</v>
      </c>
      <c r="F1507" s="198">
        <v>0</v>
      </c>
      <c r="H1507" s="22">
        <v>0</v>
      </c>
      <c r="I1507" s="22">
        <v>0</v>
      </c>
      <c r="J1507" s="22">
        <v>0</v>
      </c>
      <c r="K1507" s="22">
        <v>0</v>
      </c>
      <c r="L1507" s="22">
        <v>0</v>
      </c>
      <c r="M1507" s="22">
        <v>0</v>
      </c>
      <c r="N1507" s="22">
        <v>0</v>
      </c>
      <c r="O1507" s="22">
        <v>0</v>
      </c>
      <c r="P1507" s="22">
        <v>0</v>
      </c>
      <c r="V1507" s="121">
        <v>0</v>
      </c>
      <c r="AM1507">
        <v>36</v>
      </c>
      <c r="AN1507" t="s">
        <v>570</v>
      </c>
      <c r="AP1507" s="22">
        <v>0</v>
      </c>
      <c r="AQ1507" s="76">
        <v>0</v>
      </c>
      <c r="AR1507" s="76">
        <v>0</v>
      </c>
      <c r="AS1507" s="76">
        <v>0</v>
      </c>
      <c r="AT1507" s="76">
        <v>0</v>
      </c>
      <c r="AU1507" s="76">
        <v>0</v>
      </c>
      <c r="AV1507" s="76">
        <v>0</v>
      </c>
      <c r="AW1507" s="76">
        <v>0</v>
      </c>
      <c r="AX1507" s="76">
        <v>0</v>
      </c>
      <c r="AY1507" s="76">
        <v>0</v>
      </c>
      <c r="BE1507" t="s">
        <v>570</v>
      </c>
      <c r="BG1507" s="22">
        <v>0</v>
      </c>
      <c r="BH1507" s="22">
        <v>0</v>
      </c>
      <c r="BI1507" s="22">
        <v>0</v>
      </c>
      <c r="BJ1507" s="22">
        <v>0</v>
      </c>
      <c r="BK1507" s="22">
        <v>0</v>
      </c>
      <c r="BL1507" s="22">
        <v>0</v>
      </c>
      <c r="BM1507" s="22">
        <v>0</v>
      </c>
      <c r="BN1507" s="22">
        <v>0</v>
      </c>
      <c r="BO1507" s="22">
        <v>0</v>
      </c>
      <c r="BP1507" s="22">
        <v>0</v>
      </c>
    </row>
    <row r="1508" spans="1:68" x14ac:dyDescent="0.35">
      <c r="A1508" s="96">
        <v>37</v>
      </c>
      <c r="B1508" s="96">
        <v>3</v>
      </c>
      <c r="C1508" s="96" t="s">
        <v>234</v>
      </c>
      <c r="E1508" s="79" t="s">
        <v>570</v>
      </c>
      <c r="F1508" s="198">
        <v>0</v>
      </c>
      <c r="H1508" s="22">
        <v>0</v>
      </c>
      <c r="I1508" s="22">
        <v>0</v>
      </c>
      <c r="J1508" s="22">
        <v>0</v>
      </c>
      <c r="K1508" s="22">
        <v>0</v>
      </c>
      <c r="L1508" s="22">
        <v>0</v>
      </c>
      <c r="M1508" s="22">
        <v>0</v>
      </c>
      <c r="N1508" s="22">
        <v>0</v>
      </c>
      <c r="O1508" s="22">
        <v>0</v>
      </c>
      <c r="P1508" s="22">
        <v>0</v>
      </c>
      <c r="V1508" s="121">
        <v>0</v>
      </c>
      <c r="AM1508">
        <v>37</v>
      </c>
      <c r="AN1508" t="s">
        <v>570</v>
      </c>
      <c r="AP1508" s="22">
        <v>0</v>
      </c>
      <c r="AQ1508" s="76">
        <v>0</v>
      </c>
      <c r="AR1508" s="76">
        <v>0</v>
      </c>
      <c r="AS1508" s="76">
        <v>0</v>
      </c>
      <c r="AT1508" s="76">
        <v>0</v>
      </c>
      <c r="AU1508" s="76">
        <v>0</v>
      </c>
      <c r="AV1508" s="76">
        <v>0</v>
      </c>
      <c r="AW1508" s="76">
        <v>0</v>
      </c>
      <c r="AX1508" s="76">
        <v>0</v>
      </c>
      <c r="AY1508" s="76">
        <v>0</v>
      </c>
      <c r="BE1508" t="s">
        <v>570</v>
      </c>
      <c r="BG1508" s="22">
        <v>0</v>
      </c>
      <c r="BH1508" s="22">
        <v>0</v>
      </c>
      <c r="BI1508" s="22">
        <v>0</v>
      </c>
      <c r="BJ1508" s="22">
        <v>0</v>
      </c>
      <c r="BK1508" s="22">
        <v>0</v>
      </c>
      <c r="BL1508" s="22">
        <v>0</v>
      </c>
      <c r="BM1508" s="22">
        <v>0</v>
      </c>
      <c r="BN1508" s="22">
        <v>0</v>
      </c>
      <c r="BO1508" s="22">
        <v>0</v>
      </c>
      <c r="BP1508" s="22">
        <v>0</v>
      </c>
    </row>
    <row r="1509" spans="1:68" x14ac:dyDescent="0.35">
      <c r="A1509" s="96">
        <v>38</v>
      </c>
      <c r="B1509" s="96">
        <v>3</v>
      </c>
      <c r="C1509" s="96" t="s">
        <v>529</v>
      </c>
      <c r="E1509" s="79" t="s">
        <v>570</v>
      </c>
      <c r="F1509" s="198">
        <v>0</v>
      </c>
      <c r="H1509" s="22">
        <v>0</v>
      </c>
      <c r="I1509" s="22">
        <v>0</v>
      </c>
      <c r="J1509" s="22">
        <v>0</v>
      </c>
      <c r="K1509" s="22">
        <v>0</v>
      </c>
      <c r="L1509" s="22">
        <v>0</v>
      </c>
      <c r="M1509" s="22">
        <v>0</v>
      </c>
      <c r="N1509" s="22">
        <v>0</v>
      </c>
      <c r="O1509" s="22">
        <v>0</v>
      </c>
      <c r="P1509" s="22">
        <v>0</v>
      </c>
      <c r="V1509" s="121">
        <v>0</v>
      </c>
      <c r="AM1509">
        <v>38</v>
      </c>
      <c r="AN1509" t="s">
        <v>570</v>
      </c>
      <c r="AP1509" s="22">
        <v>0</v>
      </c>
      <c r="AQ1509" s="76">
        <v>0</v>
      </c>
      <c r="AR1509" s="76">
        <v>0</v>
      </c>
      <c r="AS1509" s="76">
        <v>0</v>
      </c>
      <c r="AT1509" s="76">
        <v>0</v>
      </c>
      <c r="AU1509" s="76">
        <v>0</v>
      </c>
      <c r="AV1509" s="76">
        <v>0</v>
      </c>
      <c r="AW1509" s="76">
        <v>0</v>
      </c>
      <c r="AX1509" s="76">
        <v>0</v>
      </c>
      <c r="AY1509" s="76">
        <v>0</v>
      </c>
      <c r="BE1509" t="s">
        <v>570</v>
      </c>
      <c r="BG1509" s="22">
        <v>0</v>
      </c>
      <c r="BH1509" s="22">
        <v>0</v>
      </c>
      <c r="BI1509" s="22">
        <v>0</v>
      </c>
      <c r="BJ1509" s="22">
        <v>0</v>
      </c>
      <c r="BK1509" s="22">
        <v>0</v>
      </c>
      <c r="BL1509" s="22">
        <v>0</v>
      </c>
      <c r="BM1509" s="22">
        <v>0</v>
      </c>
      <c r="BN1509" s="22">
        <v>0</v>
      </c>
      <c r="BO1509" s="22">
        <v>0</v>
      </c>
      <c r="BP1509" s="22">
        <v>0</v>
      </c>
    </row>
    <row r="1510" spans="1:68" x14ac:dyDescent="0.35">
      <c r="A1510" s="96">
        <v>39</v>
      </c>
      <c r="B1510" s="96">
        <v>3</v>
      </c>
      <c r="C1510" s="96" t="s">
        <v>234</v>
      </c>
      <c r="E1510" s="79" t="s">
        <v>570</v>
      </c>
      <c r="F1510" s="198">
        <v>0</v>
      </c>
      <c r="H1510" s="22">
        <v>0</v>
      </c>
      <c r="I1510" s="22">
        <v>0</v>
      </c>
      <c r="J1510" s="22">
        <v>0</v>
      </c>
      <c r="K1510" s="22">
        <v>0</v>
      </c>
      <c r="L1510" s="22">
        <v>0</v>
      </c>
      <c r="M1510" s="22">
        <v>0</v>
      </c>
      <c r="N1510" s="22">
        <v>0</v>
      </c>
      <c r="O1510" s="22">
        <v>0</v>
      </c>
      <c r="P1510" s="22">
        <v>0</v>
      </c>
      <c r="V1510" s="121">
        <v>0</v>
      </c>
      <c r="AM1510">
        <v>39</v>
      </c>
      <c r="AN1510" t="s">
        <v>570</v>
      </c>
      <c r="AP1510" s="22">
        <v>0</v>
      </c>
      <c r="AQ1510" s="76">
        <v>0</v>
      </c>
      <c r="AR1510" s="76">
        <v>0</v>
      </c>
      <c r="AS1510" s="76">
        <v>0</v>
      </c>
      <c r="AT1510" s="76">
        <v>0</v>
      </c>
      <c r="AU1510" s="76">
        <v>0</v>
      </c>
      <c r="AV1510" s="76">
        <v>0</v>
      </c>
      <c r="AW1510" s="76">
        <v>0</v>
      </c>
      <c r="AX1510" s="76">
        <v>0</v>
      </c>
      <c r="AY1510" s="76">
        <v>0</v>
      </c>
      <c r="BE1510" t="s">
        <v>570</v>
      </c>
      <c r="BG1510" s="22">
        <v>0</v>
      </c>
      <c r="BH1510" s="22">
        <v>0</v>
      </c>
      <c r="BI1510" s="22">
        <v>0</v>
      </c>
      <c r="BJ1510" s="22">
        <v>0</v>
      </c>
      <c r="BK1510" s="22">
        <v>0</v>
      </c>
      <c r="BL1510" s="22">
        <v>0</v>
      </c>
      <c r="BM1510" s="22">
        <v>0</v>
      </c>
      <c r="BN1510" s="22">
        <v>0</v>
      </c>
      <c r="BO1510" s="22">
        <v>0</v>
      </c>
      <c r="BP1510" s="22">
        <v>0</v>
      </c>
    </row>
    <row r="1511" spans="1:68" x14ac:dyDescent="0.35">
      <c r="A1511" s="96">
        <v>40</v>
      </c>
      <c r="B1511" s="96">
        <v>3</v>
      </c>
      <c r="C1511" s="96" t="s">
        <v>234</v>
      </c>
      <c r="E1511" s="79" t="s">
        <v>570</v>
      </c>
      <c r="F1511" s="198">
        <v>0</v>
      </c>
      <c r="H1511" s="22">
        <v>0</v>
      </c>
      <c r="I1511" s="22">
        <v>0</v>
      </c>
      <c r="J1511" s="22">
        <v>0</v>
      </c>
      <c r="K1511" s="22">
        <v>0</v>
      </c>
      <c r="L1511" s="22">
        <v>0</v>
      </c>
      <c r="M1511" s="22">
        <v>0</v>
      </c>
      <c r="N1511" s="22">
        <v>0</v>
      </c>
      <c r="O1511" s="22">
        <v>0</v>
      </c>
      <c r="P1511" s="22">
        <v>0</v>
      </c>
      <c r="V1511" s="121">
        <v>0</v>
      </c>
      <c r="AM1511">
        <v>40</v>
      </c>
      <c r="AN1511" t="s">
        <v>570</v>
      </c>
      <c r="AP1511" s="22">
        <v>0</v>
      </c>
      <c r="AQ1511" s="76">
        <v>0</v>
      </c>
      <c r="AR1511" s="76">
        <v>0</v>
      </c>
      <c r="AS1511" s="76">
        <v>0</v>
      </c>
      <c r="AT1511" s="76">
        <v>0</v>
      </c>
      <c r="AU1511" s="76">
        <v>0</v>
      </c>
      <c r="AV1511" s="76">
        <v>0</v>
      </c>
      <c r="AW1511" s="76">
        <v>0</v>
      </c>
      <c r="AX1511" s="76">
        <v>0</v>
      </c>
      <c r="AY1511" s="76">
        <v>0</v>
      </c>
      <c r="BE1511" t="s">
        <v>570</v>
      </c>
      <c r="BG1511" s="22">
        <v>0</v>
      </c>
      <c r="BH1511" s="22">
        <v>0</v>
      </c>
      <c r="BI1511" s="22">
        <v>0</v>
      </c>
      <c r="BJ1511" s="22">
        <v>0</v>
      </c>
      <c r="BK1511" s="22">
        <v>0</v>
      </c>
      <c r="BL1511" s="22">
        <v>0</v>
      </c>
      <c r="BM1511" s="22">
        <v>0</v>
      </c>
      <c r="BN1511" s="22">
        <v>0</v>
      </c>
      <c r="BO1511" s="22">
        <v>0</v>
      </c>
      <c r="BP1511" s="22">
        <v>0</v>
      </c>
    </row>
    <row r="1512" spans="1:68" x14ac:dyDescent="0.35">
      <c r="A1512" s="96">
        <v>41</v>
      </c>
      <c r="B1512" s="96">
        <v>3</v>
      </c>
      <c r="C1512" s="96" t="s">
        <v>251</v>
      </c>
      <c r="E1512" s="79" t="s">
        <v>570</v>
      </c>
      <c r="F1512" s="198">
        <v>0</v>
      </c>
      <c r="H1512" s="22">
        <v>0</v>
      </c>
      <c r="I1512" s="22">
        <v>0</v>
      </c>
      <c r="J1512" s="22">
        <v>0</v>
      </c>
      <c r="K1512" s="22">
        <v>0</v>
      </c>
      <c r="L1512" s="22">
        <v>0</v>
      </c>
      <c r="M1512" s="22">
        <v>0</v>
      </c>
      <c r="N1512" s="22">
        <v>0</v>
      </c>
      <c r="O1512" s="22">
        <v>0</v>
      </c>
      <c r="P1512" s="22">
        <v>0</v>
      </c>
      <c r="V1512" s="121">
        <v>0</v>
      </c>
      <c r="AM1512">
        <v>41</v>
      </c>
      <c r="AN1512" t="s">
        <v>570</v>
      </c>
      <c r="AP1512" s="22">
        <v>0</v>
      </c>
      <c r="AQ1512" s="76">
        <v>0</v>
      </c>
      <c r="AR1512" s="76">
        <v>0</v>
      </c>
      <c r="AS1512" s="76">
        <v>0</v>
      </c>
      <c r="AT1512" s="76">
        <v>0</v>
      </c>
      <c r="AU1512" s="76">
        <v>0</v>
      </c>
      <c r="AV1512" s="76">
        <v>0</v>
      </c>
      <c r="AW1512" s="76">
        <v>0</v>
      </c>
      <c r="AX1512" s="76">
        <v>0</v>
      </c>
      <c r="AY1512" s="76">
        <v>0</v>
      </c>
      <c r="BE1512" t="s">
        <v>570</v>
      </c>
      <c r="BG1512" s="22">
        <v>0</v>
      </c>
      <c r="BH1512" s="22">
        <v>0</v>
      </c>
      <c r="BI1512" s="22">
        <v>0</v>
      </c>
      <c r="BJ1512" s="22">
        <v>0</v>
      </c>
      <c r="BK1512" s="22">
        <v>0</v>
      </c>
      <c r="BL1512" s="22">
        <v>0</v>
      </c>
      <c r="BM1512" s="22">
        <v>0</v>
      </c>
      <c r="BN1512" s="22">
        <v>0</v>
      </c>
      <c r="BO1512" s="22">
        <v>0</v>
      </c>
      <c r="BP1512" s="22">
        <v>0</v>
      </c>
    </row>
    <row r="1513" spans="1:68" x14ac:dyDescent="0.35">
      <c r="A1513" s="96">
        <v>42</v>
      </c>
      <c r="B1513" s="96">
        <v>3</v>
      </c>
      <c r="C1513" s="96" t="s">
        <v>234</v>
      </c>
      <c r="E1513" s="79" t="s">
        <v>570</v>
      </c>
      <c r="F1513" s="198">
        <v>0</v>
      </c>
      <c r="H1513" s="22">
        <v>0</v>
      </c>
      <c r="I1513" s="22">
        <v>0</v>
      </c>
      <c r="J1513" s="22">
        <v>0</v>
      </c>
      <c r="K1513" s="22">
        <v>0</v>
      </c>
      <c r="L1513" s="22">
        <v>0</v>
      </c>
      <c r="M1513" s="22">
        <v>0</v>
      </c>
      <c r="N1513" s="22">
        <v>0</v>
      </c>
      <c r="O1513" s="22">
        <v>0</v>
      </c>
      <c r="P1513" s="22">
        <v>0</v>
      </c>
      <c r="V1513" s="121">
        <v>0</v>
      </c>
      <c r="AM1513">
        <v>42</v>
      </c>
      <c r="AN1513" t="s">
        <v>570</v>
      </c>
      <c r="AP1513" s="22">
        <v>0</v>
      </c>
      <c r="AQ1513" s="76">
        <v>0</v>
      </c>
      <c r="AR1513" s="76">
        <v>0</v>
      </c>
      <c r="AS1513" s="76">
        <v>0</v>
      </c>
      <c r="AT1513" s="76">
        <v>0</v>
      </c>
      <c r="AU1513" s="76">
        <v>0</v>
      </c>
      <c r="AV1513" s="76">
        <v>0</v>
      </c>
      <c r="AW1513" s="76">
        <v>0</v>
      </c>
      <c r="AX1513" s="76">
        <v>0</v>
      </c>
      <c r="AY1513" s="76">
        <v>0</v>
      </c>
      <c r="BE1513" t="s">
        <v>570</v>
      </c>
      <c r="BG1513" s="22">
        <v>0</v>
      </c>
      <c r="BH1513" s="22">
        <v>0</v>
      </c>
      <c r="BI1513" s="22">
        <v>0</v>
      </c>
      <c r="BJ1513" s="22">
        <v>0</v>
      </c>
      <c r="BK1513" s="22">
        <v>0</v>
      </c>
      <c r="BL1513" s="22">
        <v>0</v>
      </c>
      <c r="BM1513" s="22">
        <v>0</v>
      </c>
      <c r="BN1513" s="22">
        <v>0</v>
      </c>
      <c r="BO1513" s="22">
        <v>0</v>
      </c>
      <c r="BP1513" s="22">
        <v>0</v>
      </c>
    </row>
    <row r="1514" spans="1:68" x14ac:dyDescent="0.35">
      <c r="A1514" s="96">
        <v>43</v>
      </c>
      <c r="B1514" s="96">
        <v>3</v>
      </c>
      <c r="C1514" s="96" t="s">
        <v>251</v>
      </c>
      <c r="E1514" s="79" t="s">
        <v>570</v>
      </c>
      <c r="F1514" s="198">
        <v>0</v>
      </c>
      <c r="H1514" s="22">
        <v>0</v>
      </c>
      <c r="I1514" s="22">
        <v>0</v>
      </c>
      <c r="J1514" s="22">
        <v>0</v>
      </c>
      <c r="K1514" s="22">
        <v>0</v>
      </c>
      <c r="L1514" s="22">
        <v>0</v>
      </c>
      <c r="M1514" s="22">
        <v>0</v>
      </c>
      <c r="N1514" s="22">
        <v>0</v>
      </c>
      <c r="O1514" s="22">
        <v>0</v>
      </c>
      <c r="P1514" s="22">
        <v>0</v>
      </c>
      <c r="V1514" s="121">
        <v>0</v>
      </c>
      <c r="AM1514">
        <v>43</v>
      </c>
      <c r="AN1514" t="s">
        <v>570</v>
      </c>
      <c r="AP1514" s="22">
        <v>0</v>
      </c>
      <c r="AQ1514" s="76">
        <v>0</v>
      </c>
      <c r="AR1514" s="76">
        <v>0</v>
      </c>
      <c r="AS1514" s="76">
        <v>0</v>
      </c>
      <c r="AT1514" s="76">
        <v>0</v>
      </c>
      <c r="AU1514" s="76">
        <v>0</v>
      </c>
      <c r="AV1514" s="76">
        <v>0</v>
      </c>
      <c r="AW1514" s="76">
        <v>0</v>
      </c>
      <c r="AX1514" s="76">
        <v>0</v>
      </c>
      <c r="AY1514" s="76">
        <v>0</v>
      </c>
      <c r="BE1514" t="s">
        <v>570</v>
      </c>
      <c r="BG1514" s="22">
        <v>0</v>
      </c>
      <c r="BH1514" s="22">
        <v>0</v>
      </c>
      <c r="BI1514" s="22">
        <v>0</v>
      </c>
      <c r="BJ1514" s="22">
        <v>0</v>
      </c>
      <c r="BK1514" s="22">
        <v>0</v>
      </c>
      <c r="BL1514" s="22">
        <v>0</v>
      </c>
      <c r="BM1514" s="22">
        <v>0</v>
      </c>
      <c r="BN1514" s="22">
        <v>0</v>
      </c>
      <c r="BO1514" s="22">
        <v>0</v>
      </c>
      <c r="BP1514" s="22">
        <v>0</v>
      </c>
    </row>
    <row r="1515" spans="1:68" x14ac:dyDescent="0.35">
      <c r="A1515" s="96">
        <v>44</v>
      </c>
      <c r="B1515" s="96">
        <v>3</v>
      </c>
      <c r="C1515" s="96" t="s">
        <v>251</v>
      </c>
      <c r="E1515" s="79" t="s">
        <v>570</v>
      </c>
      <c r="F1515" s="198">
        <v>0</v>
      </c>
      <c r="H1515" s="22">
        <v>0</v>
      </c>
      <c r="I1515" s="22">
        <v>0</v>
      </c>
      <c r="J1515" s="22">
        <v>0</v>
      </c>
      <c r="K1515" s="22">
        <v>0</v>
      </c>
      <c r="L1515" s="22">
        <v>0</v>
      </c>
      <c r="M1515" s="22">
        <v>0</v>
      </c>
      <c r="N1515" s="22">
        <v>0</v>
      </c>
      <c r="O1515" s="22">
        <v>0</v>
      </c>
      <c r="P1515" s="22">
        <v>0</v>
      </c>
      <c r="V1515" s="121">
        <v>0</v>
      </c>
      <c r="AM1515">
        <v>44</v>
      </c>
      <c r="AN1515" t="s">
        <v>570</v>
      </c>
      <c r="AP1515" s="22">
        <v>0</v>
      </c>
      <c r="AQ1515" s="76">
        <v>0</v>
      </c>
      <c r="AR1515" s="76">
        <v>0</v>
      </c>
      <c r="AS1515" s="76">
        <v>0</v>
      </c>
      <c r="AT1515" s="76">
        <v>0</v>
      </c>
      <c r="AU1515" s="76">
        <v>0</v>
      </c>
      <c r="AV1515" s="76">
        <v>0</v>
      </c>
      <c r="AW1515" s="76">
        <v>0</v>
      </c>
      <c r="AX1515" s="76">
        <v>0</v>
      </c>
      <c r="AY1515" s="76">
        <v>0</v>
      </c>
      <c r="BE1515" t="s">
        <v>570</v>
      </c>
      <c r="BG1515" s="22">
        <v>0</v>
      </c>
      <c r="BH1515" s="22">
        <v>0</v>
      </c>
      <c r="BI1515" s="22">
        <v>0</v>
      </c>
      <c r="BJ1515" s="22">
        <v>0</v>
      </c>
      <c r="BK1515" s="22">
        <v>0</v>
      </c>
      <c r="BL1515" s="22">
        <v>0</v>
      </c>
      <c r="BM1515" s="22">
        <v>0</v>
      </c>
      <c r="BN1515" s="22">
        <v>0</v>
      </c>
      <c r="BO1515" s="22">
        <v>0</v>
      </c>
      <c r="BP1515" s="22">
        <v>0</v>
      </c>
    </row>
    <row r="1516" spans="1:68" x14ac:dyDescent="0.35">
      <c r="A1516" s="96">
        <v>45</v>
      </c>
      <c r="B1516" s="96">
        <v>3</v>
      </c>
      <c r="C1516" s="96" t="s">
        <v>251</v>
      </c>
      <c r="E1516" s="79" t="s">
        <v>570</v>
      </c>
      <c r="F1516" s="198">
        <v>0</v>
      </c>
      <c r="H1516" s="22">
        <v>0</v>
      </c>
      <c r="I1516" s="22">
        <v>0</v>
      </c>
      <c r="J1516" s="22">
        <v>0</v>
      </c>
      <c r="K1516" s="22">
        <v>0</v>
      </c>
      <c r="L1516" s="22">
        <v>0</v>
      </c>
      <c r="M1516" s="22">
        <v>0</v>
      </c>
      <c r="N1516" s="22">
        <v>0</v>
      </c>
      <c r="O1516" s="22">
        <v>0</v>
      </c>
      <c r="P1516" s="22">
        <v>0</v>
      </c>
      <c r="V1516" s="121">
        <v>0</v>
      </c>
      <c r="AM1516">
        <v>45</v>
      </c>
      <c r="AN1516" t="s">
        <v>570</v>
      </c>
      <c r="AP1516" s="22">
        <v>0</v>
      </c>
      <c r="AQ1516" s="76">
        <v>0</v>
      </c>
      <c r="AR1516" s="76">
        <v>0</v>
      </c>
      <c r="AS1516" s="76">
        <v>0</v>
      </c>
      <c r="AT1516" s="76">
        <v>0</v>
      </c>
      <c r="AU1516" s="76">
        <v>0</v>
      </c>
      <c r="AV1516" s="76">
        <v>0</v>
      </c>
      <c r="AW1516" s="76">
        <v>0</v>
      </c>
      <c r="AX1516" s="76">
        <v>0</v>
      </c>
      <c r="AY1516" s="76">
        <v>0</v>
      </c>
      <c r="BE1516" t="s">
        <v>570</v>
      </c>
      <c r="BG1516" s="22">
        <v>0</v>
      </c>
      <c r="BH1516" s="22">
        <v>0</v>
      </c>
      <c r="BI1516" s="22">
        <v>0</v>
      </c>
      <c r="BJ1516" s="22">
        <v>0</v>
      </c>
      <c r="BK1516" s="22">
        <v>0</v>
      </c>
      <c r="BL1516" s="22">
        <v>0</v>
      </c>
      <c r="BM1516" s="22">
        <v>0</v>
      </c>
      <c r="BN1516" s="22">
        <v>0</v>
      </c>
      <c r="BO1516" s="22">
        <v>0</v>
      </c>
      <c r="BP1516" s="22">
        <v>0</v>
      </c>
    </row>
    <row r="1517" spans="1:68" x14ac:dyDescent="0.35">
      <c r="A1517" s="96">
        <v>46</v>
      </c>
      <c r="B1517" s="96">
        <v>4</v>
      </c>
      <c r="C1517" s="96" t="s">
        <v>584</v>
      </c>
      <c r="E1517" s="79" t="s">
        <v>570</v>
      </c>
      <c r="F1517" s="198">
        <v>-2776.1766601386407</v>
      </c>
      <c r="H1517" s="22">
        <v>0</v>
      </c>
      <c r="I1517" s="22">
        <v>0</v>
      </c>
      <c r="J1517" s="22">
        <v>-2776.1766601386407</v>
      </c>
      <c r="K1517" s="22">
        <v>0</v>
      </c>
      <c r="L1517" s="22">
        <v>0</v>
      </c>
      <c r="M1517" s="22">
        <v>0</v>
      </c>
      <c r="N1517" s="22">
        <v>0</v>
      </c>
      <c r="O1517" s="22">
        <v>0</v>
      </c>
      <c r="P1517" s="22">
        <v>0</v>
      </c>
      <c r="V1517" s="121">
        <v>1</v>
      </c>
      <c r="AM1517">
        <v>46</v>
      </c>
      <c r="AN1517" t="s">
        <v>570</v>
      </c>
      <c r="AP1517" s="22">
        <v>0</v>
      </c>
      <c r="AQ1517" s="76">
        <v>0</v>
      </c>
      <c r="AR1517" s="76">
        <v>0</v>
      </c>
      <c r="AS1517" s="76">
        <v>-2776.1766601386407</v>
      </c>
      <c r="AT1517" s="76">
        <v>0</v>
      </c>
      <c r="AU1517" s="76">
        <v>0</v>
      </c>
      <c r="AV1517" s="76">
        <v>0</v>
      </c>
      <c r="AW1517" s="76">
        <v>0</v>
      </c>
      <c r="AX1517" s="76">
        <v>0</v>
      </c>
      <c r="AY1517" s="76">
        <v>0</v>
      </c>
      <c r="BE1517" t="s">
        <v>570</v>
      </c>
      <c r="BG1517" s="22">
        <v>0</v>
      </c>
      <c r="BH1517" s="22">
        <v>0</v>
      </c>
      <c r="BI1517" s="22">
        <v>0</v>
      </c>
      <c r="BJ1517" s="22">
        <v>-2776.1766601386407</v>
      </c>
      <c r="BK1517" s="22">
        <v>0</v>
      </c>
      <c r="BL1517" s="22">
        <v>0</v>
      </c>
      <c r="BM1517" s="22">
        <v>0</v>
      </c>
      <c r="BN1517" s="22">
        <v>0</v>
      </c>
      <c r="BO1517" s="22">
        <v>0</v>
      </c>
      <c r="BP1517" s="22">
        <v>0</v>
      </c>
    </row>
    <row r="1518" spans="1:68" x14ac:dyDescent="0.35">
      <c r="A1518" s="96">
        <v>47</v>
      </c>
      <c r="B1518" s="96">
        <v>4</v>
      </c>
      <c r="C1518" s="96" t="s">
        <v>585</v>
      </c>
      <c r="E1518" s="79" t="s">
        <v>570</v>
      </c>
      <c r="F1518" s="198">
        <v>0</v>
      </c>
      <c r="H1518" s="22">
        <v>0</v>
      </c>
      <c r="I1518" s="22">
        <v>0</v>
      </c>
      <c r="J1518" s="22">
        <v>0</v>
      </c>
      <c r="K1518" s="22">
        <v>0</v>
      </c>
      <c r="L1518" s="22">
        <v>0</v>
      </c>
      <c r="M1518" s="22">
        <v>0</v>
      </c>
      <c r="N1518" s="22">
        <v>0</v>
      </c>
      <c r="O1518" s="22">
        <v>0</v>
      </c>
      <c r="P1518" s="22">
        <v>0</v>
      </c>
      <c r="V1518" s="121">
        <v>0</v>
      </c>
      <c r="AM1518">
        <v>47</v>
      </c>
      <c r="AN1518" t="s">
        <v>570</v>
      </c>
      <c r="AP1518" s="22">
        <v>0</v>
      </c>
      <c r="AQ1518" s="76">
        <v>0</v>
      </c>
      <c r="AR1518" s="76">
        <v>0</v>
      </c>
      <c r="AS1518" s="76">
        <v>0</v>
      </c>
      <c r="AT1518" s="76">
        <v>0</v>
      </c>
      <c r="AU1518" s="76">
        <v>0</v>
      </c>
      <c r="AV1518" s="76">
        <v>0</v>
      </c>
      <c r="AW1518" s="76">
        <v>0</v>
      </c>
      <c r="AX1518" s="76">
        <v>0</v>
      </c>
      <c r="AY1518" s="76">
        <v>0</v>
      </c>
      <c r="BE1518" t="s">
        <v>570</v>
      </c>
      <c r="BG1518" s="22">
        <v>0</v>
      </c>
      <c r="BH1518" s="22">
        <v>0</v>
      </c>
      <c r="BI1518" s="22">
        <v>0</v>
      </c>
      <c r="BJ1518" s="22">
        <v>0</v>
      </c>
      <c r="BK1518" s="22">
        <v>0</v>
      </c>
      <c r="BL1518" s="22">
        <v>0</v>
      </c>
      <c r="BM1518" s="22">
        <v>0</v>
      </c>
      <c r="BN1518" s="22">
        <v>0</v>
      </c>
      <c r="BO1518" s="22">
        <v>0</v>
      </c>
      <c r="BP1518" s="22">
        <v>0</v>
      </c>
    </row>
    <row r="1519" spans="1:68" x14ac:dyDescent="0.35">
      <c r="A1519" s="96">
        <v>48</v>
      </c>
      <c r="B1519" s="96">
        <v>4</v>
      </c>
      <c r="C1519" s="96" t="s">
        <v>585</v>
      </c>
      <c r="E1519" s="79" t="s">
        <v>570</v>
      </c>
      <c r="F1519" s="198">
        <v>0</v>
      </c>
      <c r="H1519" s="22">
        <v>0</v>
      </c>
      <c r="I1519" s="22">
        <v>0</v>
      </c>
      <c r="J1519" s="22">
        <v>0</v>
      </c>
      <c r="K1519" s="22">
        <v>0</v>
      </c>
      <c r="L1519" s="22">
        <v>0</v>
      </c>
      <c r="M1519" s="22">
        <v>0</v>
      </c>
      <c r="N1519" s="22">
        <v>0</v>
      </c>
      <c r="O1519" s="22">
        <v>0</v>
      </c>
      <c r="P1519" s="22">
        <v>0</v>
      </c>
      <c r="V1519" s="121">
        <v>0</v>
      </c>
      <c r="AM1519">
        <v>48</v>
      </c>
      <c r="AN1519" t="s">
        <v>570</v>
      </c>
      <c r="AP1519" s="22">
        <v>0</v>
      </c>
      <c r="AQ1519" s="76">
        <v>0</v>
      </c>
      <c r="AR1519" s="76">
        <v>0</v>
      </c>
      <c r="AS1519" s="76">
        <v>0</v>
      </c>
      <c r="AT1519" s="76">
        <v>0</v>
      </c>
      <c r="AU1519" s="76">
        <v>0</v>
      </c>
      <c r="AV1519" s="76">
        <v>0</v>
      </c>
      <c r="AW1519" s="76">
        <v>0</v>
      </c>
      <c r="AX1519" s="76">
        <v>0</v>
      </c>
      <c r="AY1519" s="76">
        <v>0</v>
      </c>
      <c r="BE1519" t="s">
        <v>570</v>
      </c>
      <c r="BG1519" s="22">
        <v>0</v>
      </c>
      <c r="BH1519" s="22">
        <v>0</v>
      </c>
      <c r="BI1519" s="22">
        <v>0</v>
      </c>
      <c r="BJ1519" s="22">
        <v>0</v>
      </c>
      <c r="BK1519" s="22">
        <v>0</v>
      </c>
      <c r="BL1519" s="22">
        <v>0</v>
      </c>
      <c r="BM1519" s="22">
        <v>0</v>
      </c>
      <c r="BN1519" s="22">
        <v>0</v>
      </c>
      <c r="BO1519" s="22">
        <v>0</v>
      </c>
      <c r="BP1519" s="22">
        <v>0</v>
      </c>
    </row>
    <row r="1520" spans="1:68" x14ac:dyDescent="0.35">
      <c r="A1520" s="96">
        <v>49</v>
      </c>
      <c r="B1520" s="96">
        <v>4</v>
      </c>
      <c r="C1520" s="96" t="s">
        <v>585</v>
      </c>
      <c r="E1520" s="79" t="s">
        <v>570</v>
      </c>
      <c r="F1520" s="198">
        <v>0</v>
      </c>
      <c r="H1520" s="22">
        <v>0</v>
      </c>
      <c r="I1520" s="22">
        <v>0</v>
      </c>
      <c r="J1520" s="22">
        <v>0</v>
      </c>
      <c r="K1520" s="22">
        <v>0</v>
      </c>
      <c r="L1520" s="22">
        <v>0</v>
      </c>
      <c r="M1520" s="22">
        <v>0</v>
      </c>
      <c r="N1520" s="22">
        <v>0</v>
      </c>
      <c r="O1520" s="22">
        <v>0</v>
      </c>
      <c r="P1520" s="22">
        <v>0</v>
      </c>
      <c r="V1520" s="121">
        <v>0</v>
      </c>
      <c r="AM1520">
        <v>49</v>
      </c>
      <c r="AN1520" t="s">
        <v>570</v>
      </c>
      <c r="AP1520" s="22">
        <v>0</v>
      </c>
      <c r="AQ1520" s="76">
        <v>0</v>
      </c>
      <c r="AR1520" s="76">
        <v>0</v>
      </c>
      <c r="AS1520" s="76">
        <v>0</v>
      </c>
      <c r="AT1520" s="76">
        <v>0</v>
      </c>
      <c r="AU1520" s="76">
        <v>0</v>
      </c>
      <c r="AV1520" s="76">
        <v>0</v>
      </c>
      <c r="AW1520" s="76">
        <v>0</v>
      </c>
      <c r="AX1520" s="76">
        <v>0</v>
      </c>
      <c r="AY1520" s="76">
        <v>0</v>
      </c>
      <c r="BE1520" t="s">
        <v>570</v>
      </c>
      <c r="BG1520" s="22">
        <v>0</v>
      </c>
      <c r="BH1520" s="22">
        <v>0</v>
      </c>
      <c r="BI1520" s="22">
        <v>0</v>
      </c>
      <c r="BJ1520" s="22">
        <v>0</v>
      </c>
      <c r="BK1520" s="22">
        <v>0</v>
      </c>
      <c r="BL1520" s="22">
        <v>0</v>
      </c>
      <c r="BM1520" s="22">
        <v>0</v>
      </c>
      <c r="BN1520" s="22">
        <v>0</v>
      </c>
      <c r="BO1520" s="22">
        <v>0</v>
      </c>
      <c r="BP1520" s="22">
        <v>0</v>
      </c>
    </row>
    <row r="1521" spans="1:68" x14ac:dyDescent="0.35">
      <c r="A1521" s="96">
        <v>50</v>
      </c>
      <c r="B1521" s="96">
        <v>4</v>
      </c>
      <c r="C1521" s="96" t="s">
        <v>585</v>
      </c>
      <c r="E1521" s="79" t="s">
        <v>570</v>
      </c>
      <c r="F1521" s="198">
        <v>0</v>
      </c>
      <c r="H1521" s="22">
        <v>0</v>
      </c>
      <c r="I1521" s="22">
        <v>0</v>
      </c>
      <c r="J1521" s="22">
        <v>0</v>
      </c>
      <c r="K1521" s="22">
        <v>0</v>
      </c>
      <c r="L1521" s="22">
        <v>0</v>
      </c>
      <c r="M1521" s="22">
        <v>0</v>
      </c>
      <c r="N1521" s="22">
        <v>0</v>
      </c>
      <c r="O1521" s="22">
        <v>0</v>
      </c>
      <c r="P1521" s="22">
        <v>0</v>
      </c>
      <c r="V1521" s="121">
        <v>0</v>
      </c>
      <c r="AM1521">
        <v>50</v>
      </c>
      <c r="AN1521" t="s">
        <v>570</v>
      </c>
      <c r="AP1521" s="22">
        <v>0</v>
      </c>
      <c r="AQ1521" s="76">
        <v>0</v>
      </c>
      <c r="AR1521" s="76">
        <v>0</v>
      </c>
      <c r="AS1521" s="76">
        <v>0</v>
      </c>
      <c r="AT1521" s="76">
        <v>0</v>
      </c>
      <c r="AU1521" s="76">
        <v>0</v>
      </c>
      <c r="AV1521" s="76">
        <v>0</v>
      </c>
      <c r="AW1521" s="76">
        <v>0</v>
      </c>
      <c r="AX1521" s="76">
        <v>0</v>
      </c>
      <c r="AY1521" s="76">
        <v>0</v>
      </c>
      <c r="BE1521" t="s">
        <v>570</v>
      </c>
      <c r="BG1521" s="22">
        <v>0</v>
      </c>
      <c r="BH1521" s="22">
        <v>0</v>
      </c>
      <c r="BI1521" s="22">
        <v>0</v>
      </c>
      <c r="BJ1521" s="22">
        <v>0</v>
      </c>
      <c r="BK1521" s="22">
        <v>0</v>
      </c>
      <c r="BL1521" s="22">
        <v>0</v>
      </c>
      <c r="BM1521" s="22">
        <v>0</v>
      </c>
      <c r="BN1521" s="22">
        <v>0</v>
      </c>
      <c r="BO1521" s="22">
        <v>0</v>
      </c>
      <c r="BP1521" s="22">
        <v>0</v>
      </c>
    </row>
    <row r="1522" spans="1:68" x14ac:dyDescent="0.35">
      <c r="A1522" s="96">
        <v>51</v>
      </c>
      <c r="B1522" s="96">
        <v>4</v>
      </c>
      <c r="C1522" s="96" t="s">
        <v>234</v>
      </c>
      <c r="E1522" s="79" t="s">
        <v>570</v>
      </c>
      <c r="F1522" s="198">
        <v>0</v>
      </c>
      <c r="H1522" s="22">
        <v>0</v>
      </c>
      <c r="I1522" s="22">
        <v>0</v>
      </c>
      <c r="J1522" s="22">
        <v>0</v>
      </c>
      <c r="K1522" s="22">
        <v>0</v>
      </c>
      <c r="L1522" s="22">
        <v>0</v>
      </c>
      <c r="M1522" s="22">
        <v>0</v>
      </c>
      <c r="N1522" s="22">
        <v>0</v>
      </c>
      <c r="O1522" s="22">
        <v>0</v>
      </c>
      <c r="P1522" s="22">
        <v>0</v>
      </c>
      <c r="V1522" s="121">
        <v>0</v>
      </c>
      <c r="AM1522">
        <v>51</v>
      </c>
      <c r="AN1522" t="s">
        <v>570</v>
      </c>
      <c r="AP1522" s="22">
        <v>0</v>
      </c>
      <c r="AQ1522" s="76">
        <v>0</v>
      </c>
      <c r="AR1522" s="76">
        <v>0</v>
      </c>
      <c r="AS1522" s="76">
        <v>0</v>
      </c>
      <c r="AT1522" s="76">
        <v>0</v>
      </c>
      <c r="AU1522" s="76">
        <v>0</v>
      </c>
      <c r="AV1522" s="76">
        <v>0</v>
      </c>
      <c r="AW1522" s="76">
        <v>0</v>
      </c>
      <c r="AX1522" s="76">
        <v>0</v>
      </c>
      <c r="AY1522" s="76">
        <v>0</v>
      </c>
      <c r="BE1522" t="s">
        <v>570</v>
      </c>
      <c r="BG1522" s="22">
        <v>0</v>
      </c>
      <c r="BH1522" s="22">
        <v>0</v>
      </c>
      <c r="BI1522" s="22">
        <v>0</v>
      </c>
      <c r="BJ1522" s="22">
        <v>0</v>
      </c>
      <c r="BK1522" s="22">
        <v>0</v>
      </c>
      <c r="BL1522" s="22">
        <v>0</v>
      </c>
      <c r="BM1522" s="22">
        <v>0</v>
      </c>
      <c r="BN1522" s="22">
        <v>0</v>
      </c>
      <c r="BO1522" s="22">
        <v>0</v>
      </c>
      <c r="BP1522" s="22">
        <v>0</v>
      </c>
    </row>
    <row r="1523" spans="1:68" x14ac:dyDescent="0.35">
      <c r="A1523" s="96">
        <v>52</v>
      </c>
      <c r="B1523" s="96">
        <v>4</v>
      </c>
      <c r="C1523" s="96" t="s">
        <v>584</v>
      </c>
      <c r="E1523" s="79" t="s">
        <v>570</v>
      </c>
      <c r="F1523" s="198">
        <v>0</v>
      </c>
      <c r="H1523" s="22">
        <v>0</v>
      </c>
      <c r="I1523" s="22">
        <v>0</v>
      </c>
      <c r="J1523" s="22">
        <v>0</v>
      </c>
      <c r="K1523" s="22">
        <v>0</v>
      </c>
      <c r="L1523" s="22">
        <v>0</v>
      </c>
      <c r="M1523" s="22">
        <v>0</v>
      </c>
      <c r="N1523" s="22">
        <v>0</v>
      </c>
      <c r="O1523" s="22">
        <v>0</v>
      </c>
      <c r="P1523" s="22">
        <v>0</v>
      </c>
      <c r="V1523" s="121">
        <v>0</v>
      </c>
      <c r="AM1523">
        <v>52</v>
      </c>
      <c r="AN1523" t="s">
        <v>570</v>
      </c>
      <c r="AP1523" s="22">
        <v>0</v>
      </c>
      <c r="AQ1523" s="76">
        <v>0</v>
      </c>
      <c r="AR1523" s="76">
        <v>0</v>
      </c>
      <c r="AS1523" s="76">
        <v>0</v>
      </c>
      <c r="AT1523" s="76">
        <v>0</v>
      </c>
      <c r="AU1523" s="76">
        <v>0</v>
      </c>
      <c r="AV1523" s="76">
        <v>0</v>
      </c>
      <c r="AW1523" s="76">
        <v>0</v>
      </c>
      <c r="AX1523" s="76">
        <v>0</v>
      </c>
      <c r="AY1523" s="76">
        <v>0</v>
      </c>
      <c r="BE1523" t="s">
        <v>570</v>
      </c>
      <c r="BG1523" s="22">
        <v>0</v>
      </c>
      <c r="BH1523" s="22">
        <v>0</v>
      </c>
      <c r="BI1523" s="22">
        <v>0</v>
      </c>
      <c r="BJ1523" s="22">
        <v>0</v>
      </c>
      <c r="BK1523" s="22">
        <v>0</v>
      </c>
      <c r="BL1523" s="22">
        <v>0</v>
      </c>
      <c r="BM1523" s="22">
        <v>0</v>
      </c>
      <c r="BN1523" s="22">
        <v>0</v>
      </c>
      <c r="BO1523" s="22">
        <v>0</v>
      </c>
      <c r="BP1523" s="22">
        <v>0</v>
      </c>
    </row>
    <row r="1524" spans="1:68" x14ac:dyDescent="0.35">
      <c r="A1524" s="96">
        <v>53</v>
      </c>
      <c r="B1524" s="96">
        <v>4</v>
      </c>
      <c r="C1524" s="96" t="s">
        <v>235</v>
      </c>
      <c r="E1524" s="79" t="s">
        <v>570</v>
      </c>
      <c r="F1524" s="198">
        <v>0</v>
      </c>
      <c r="H1524" s="22">
        <v>0</v>
      </c>
      <c r="I1524" s="22">
        <v>0</v>
      </c>
      <c r="J1524" s="22">
        <v>0</v>
      </c>
      <c r="K1524" s="22">
        <v>0</v>
      </c>
      <c r="L1524" s="22">
        <v>0</v>
      </c>
      <c r="M1524" s="22">
        <v>0</v>
      </c>
      <c r="N1524" s="22">
        <v>0</v>
      </c>
      <c r="O1524" s="22">
        <v>0</v>
      </c>
      <c r="P1524" s="22">
        <v>0</v>
      </c>
      <c r="V1524" s="121">
        <v>0</v>
      </c>
      <c r="AM1524">
        <v>53</v>
      </c>
      <c r="AN1524" t="s">
        <v>570</v>
      </c>
      <c r="AP1524" s="22">
        <v>0</v>
      </c>
      <c r="AQ1524" s="76">
        <v>0</v>
      </c>
      <c r="AR1524" s="76">
        <v>0</v>
      </c>
      <c r="AS1524" s="76">
        <v>0</v>
      </c>
      <c r="AT1524" s="76">
        <v>0</v>
      </c>
      <c r="AU1524" s="76">
        <v>0</v>
      </c>
      <c r="AV1524" s="76">
        <v>0</v>
      </c>
      <c r="AW1524" s="76">
        <v>0</v>
      </c>
      <c r="AX1524" s="76">
        <v>0</v>
      </c>
      <c r="AY1524" s="76">
        <v>0</v>
      </c>
      <c r="BE1524" t="s">
        <v>570</v>
      </c>
      <c r="BG1524" s="22">
        <v>0</v>
      </c>
      <c r="BH1524" s="22">
        <v>0</v>
      </c>
      <c r="BI1524" s="22">
        <v>0</v>
      </c>
      <c r="BJ1524" s="22">
        <v>0</v>
      </c>
      <c r="BK1524" s="22">
        <v>0</v>
      </c>
      <c r="BL1524" s="22">
        <v>0</v>
      </c>
      <c r="BM1524" s="22">
        <v>0</v>
      </c>
      <c r="BN1524" s="22">
        <v>0</v>
      </c>
      <c r="BO1524" s="22">
        <v>0</v>
      </c>
      <c r="BP1524" s="22">
        <v>0</v>
      </c>
    </row>
    <row r="1525" spans="1:68" x14ac:dyDescent="0.35">
      <c r="A1525" s="96">
        <v>54</v>
      </c>
      <c r="B1525" s="96">
        <v>4</v>
      </c>
      <c r="C1525" s="96" t="s">
        <v>234</v>
      </c>
      <c r="E1525" s="79" t="s">
        <v>570</v>
      </c>
      <c r="F1525" s="198">
        <v>0</v>
      </c>
      <c r="H1525" s="22">
        <v>0</v>
      </c>
      <c r="I1525" s="22">
        <v>0</v>
      </c>
      <c r="J1525" s="22">
        <v>0</v>
      </c>
      <c r="K1525" s="22">
        <v>0</v>
      </c>
      <c r="L1525" s="22">
        <v>0</v>
      </c>
      <c r="M1525" s="22">
        <v>0</v>
      </c>
      <c r="N1525" s="22">
        <v>0</v>
      </c>
      <c r="O1525" s="22">
        <v>0</v>
      </c>
      <c r="P1525" s="22">
        <v>0</v>
      </c>
      <c r="V1525" s="121">
        <v>0</v>
      </c>
      <c r="AM1525">
        <v>54</v>
      </c>
      <c r="AN1525" t="s">
        <v>570</v>
      </c>
      <c r="AP1525" s="22">
        <v>0</v>
      </c>
      <c r="AQ1525" s="76">
        <v>0</v>
      </c>
      <c r="AR1525" s="76">
        <v>0</v>
      </c>
      <c r="AS1525" s="76">
        <v>0</v>
      </c>
      <c r="AT1525" s="76">
        <v>0</v>
      </c>
      <c r="AU1525" s="76">
        <v>0</v>
      </c>
      <c r="AV1525" s="76">
        <v>0</v>
      </c>
      <c r="AW1525" s="76">
        <v>0</v>
      </c>
      <c r="AX1525" s="76">
        <v>0</v>
      </c>
      <c r="AY1525" s="76">
        <v>0</v>
      </c>
      <c r="BE1525" t="s">
        <v>570</v>
      </c>
      <c r="BG1525" s="22">
        <v>0</v>
      </c>
      <c r="BH1525" s="22">
        <v>0</v>
      </c>
      <c r="BI1525" s="22">
        <v>0</v>
      </c>
      <c r="BJ1525" s="22">
        <v>0</v>
      </c>
      <c r="BK1525" s="22">
        <v>0</v>
      </c>
      <c r="BL1525" s="22">
        <v>0</v>
      </c>
      <c r="BM1525" s="22">
        <v>0</v>
      </c>
      <c r="BN1525" s="22">
        <v>0</v>
      </c>
      <c r="BO1525" s="22">
        <v>0</v>
      </c>
      <c r="BP1525" s="22">
        <v>0</v>
      </c>
    </row>
    <row r="1526" spans="1:68" x14ac:dyDescent="0.35">
      <c r="A1526" s="96">
        <v>55</v>
      </c>
      <c r="B1526" s="96">
        <v>4</v>
      </c>
      <c r="C1526" s="96" t="s">
        <v>529</v>
      </c>
      <c r="E1526" s="79" t="s">
        <v>570</v>
      </c>
      <c r="F1526" s="198">
        <v>0</v>
      </c>
      <c r="H1526" s="22">
        <v>0</v>
      </c>
      <c r="I1526" s="22">
        <v>0</v>
      </c>
      <c r="J1526" s="22">
        <v>0</v>
      </c>
      <c r="K1526" s="22">
        <v>0</v>
      </c>
      <c r="L1526" s="22">
        <v>0</v>
      </c>
      <c r="M1526" s="22">
        <v>0</v>
      </c>
      <c r="N1526" s="22">
        <v>0</v>
      </c>
      <c r="O1526" s="22">
        <v>0</v>
      </c>
      <c r="P1526" s="22">
        <v>0</v>
      </c>
      <c r="V1526" s="121">
        <v>0</v>
      </c>
      <c r="AM1526">
        <v>55</v>
      </c>
      <c r="AN1526" t="s">
        <v>570</v>
      </c>
      <c r="AP1526" s="22">
        <v>0</v>
      </c>
      <c r="AQ1526" s="76">
        <v>0</v>
      </c>
      <c r="AR1526" s="76">
        <v>0</v>
      </c>
      <c r="AS1526" s="76">
        <v>0</v>
      </c>
      <c r="AT1526" s="76">
        <v>0</v>
      </c>
      <c r="AU1526" s="76">
        <v>0</v>
      </c>
      <c r="AV1526" s="76">
        <v>0</v>
      </c>
      <c r="AW1526" s="76">
        <v>0</v>
      </c>
      <c r="AX1526" s="76">
        <v>0</v>
      </c>
      <c r="AY1526" s="76">
        <v>0</v>
      </c>
      <c r="BE1526" t="s">
        <v>570</v>
      </c>
      <c r="BG1526" s="22">
        <v>0</v>
      </c>
      <c r="BH1526" s="22">
        <v>0</v>
      </c>
      <c r="BI1526" s="22">
        <v>0</v>
      </c>
      <c r="BJ1526" s="22">
        <v>0</v>
      </c>
      <c r="BK1526" s="22">
        <v>0</v>
      </c>
      <c r="BL1526" s="22">
        <v>0</v>
      </c>
      <c r="BM1526" s="22">
        <v>0</v>
      </c>
      <c r="BN1526" s="22">
        <v>0</v>
      </c>
      <c r="BO1526" s="22">
        <v>0</v>
      </c>
      <c r="BP1526" s="22">
        <v>0</v>
      </c>
    </row>
    <row r="1527" spans="1:68" x14ac:dyDescent="0.35">
      <c r="A1527" s="96">
        <v>56</v>
      </c>
      <c r="B1527" s="96">
        <v>4</v>
      </c>
      <c r="C1527" s="96" t="s">
        <v>234</v>
      </c>
      <c r="E1527" s="79" t="s">
        <v>570</v>
      </c>
      <c r="F1527" s="198">
        <v>0</v>
      </c>
      <c r="H1527" s="22">
        <v>0</v>
      </c>
      <c r="I1527" s="22">
        <v>0</v>
      </c>
      <c r="J1527" s="22">
        <v>0</v>
      </c>
      <c r="K1527" s="22">
        <v>0</v>
      </c>
      <c r="L1527" s="22">
        <v>0</v>
      </c>
      <c r="M1527" s="22">
        <v>0</v>
      </c>
      <c r="N1527" s="22">
        <v>0</v>
      </c>
      <c r="O1527" s="22">
        <v>0</v>
      </c>
      <c r="P1527" s="22">
        <v>0</v>
      </c>
      <c r="V1527" s="121">
        <v>0</v>
      </c>
      <c r="AM1527">
        <v>56</v>
      </c>
      <c r="AN1527" t="s">
        <v>570</v>
      </c>
      <c r="AP1527" s="22">
        <v>0</v>
      </c>
      <c r="AQ1527" s="76">
        <v>0</v>
      </c>
      <c r="AR1527" s="76">
        <v>0</v>
      </c>
      <c r="AS1527" s="76">
        <v>0</v>
      </c>
      <c r="AT1527" s="76">
        <v>0</v>
      </c>
      <c r="AU1527" s="76">
        <v>0</v>
      </c>
      <c r="AV1527" s="76">
        <v>0</v>
      </c>
      <c r="AW1527" s="76">
        <v>0</v>
      </c>
      <c r="AX1527" s="76">
        <v>0</v>
      </c>
      <c r="AY1527" s="76">
        <v>0</v>
      </c>
      <c r="BE1527" t="s">
        <v>570</v>
      </c>
      <c r="BG1527" s="22">
        <v>0</v>
      </c>
      <c r="BH1527" s="22">
        <v>0</v>
      </c>
      <c r="BI1527" s="22">
        <v>0</v>
      </c>
      <c r="BJ1527" s="22">
        <v>0</v>
      </c>
      <c r="BK1527" s="22">
        <v>0</v>
      </c>
      <c r="BL1527" s="22">
        <v>0</v>
      </c>
      <c r="BM1527" s="22">
        <v>0</v>
      </c>
      <c r="BN1527" s="22">
        <v>0</v>
      </c>
      <c r="BO1527" s="22">
        <v>0</v>
      </c>
      <c r="BP1527" s="22">
        <v>0</v>
      </c>
    </row>
    <row r="1528" spans="1:68" x14ac:dyDescent="0.35">
      <c r="A1528" s="96">
        <v>57</v>
      </c>
      <c r="B1528" s="96">
        <v>4</v>
      </c>
      <c r="C1528" s="96" t="s">
        <v>234</v>
      </c>
      <c r="E1528" s="79" t="s">
        <v>570</v>
      </c>
      <c r="F1528" s="198">
        <v>0</v>
      </c>
      <c r="H1528" s="22">
        <v>0</v>
      </c>
      <c r="I1528" s="22">
        <v>0</v>
      </c>
      <c r="J1528" s="22">
        <v>0</v>
      </c>
      <c r="K1528" s="22">
        <v>0</v>
      </c>
      <c r="L1528" s="22">
        <v>0</v>
      </c>
      <c r="M1528" s="22">
        <v>0</v>
      </c>
      <c r="N1528" s="22">
        <v>0</v>
      </c>
      <c r="O1528" s="22">
        <v>0</v>
      </c>
      <c r="P1528" s="22">
        <v>0</v>
      </c>
      <c r="V1528" s="121">
        <v>0</v>
      </c>
      <c r="AM1528">
        <v>57</v>
      </c>
      <c r="AN1528" t="s">
        <v>570</v>
      </c>
      <c r="AP1528" s="22">
        <v>0</v>
      </c>
      <c r="AQ1528" s="76">
        <v>0</v>
      </c>
      <c r="AR1528" s="76">
        <v>0</v>
      </c>
      <c r="AS1528" s="76">
        <v>0</v>
      </c>
      <c r="AT1528" s="76">
        <v>0</v>
      </c>
      <c r="AU1528" s="76">
        <v>0</v>
      </c>
      <c r="AV1528" s="76">
        <v>0</v>
      </c>
      <c r="AW1528" s="76">
        <v>0</v>
      </c>
      <c r="AX1528" s="76">
        <v>0</v>
      </c>
      <c r="AY1528" s="76">
        <v>0</v>
      </c>
      <c r="BE1528" t="s">
        <v>570</v>
      </c>
      <c r="BG1528" s="22">
        <v>0</v>
      </c>
      <c r="BH1528" s="22">
        <v>0</v>
      </c>
      <c r="BI1528" s="22">
        <v>0</v>
      </c>
      <c r="BJ1528" s="22">
        <v>0</v>
      </c>
      <c r="BK1528" s="22">
        <v>0</v>
      </c>
      <c r="BL1528" s="22">
        <v>0</v>
      </c>
      <c r="BM1528" s="22">
        <v>0</v>
      </c>
      <c r="BN1528" s="22">
        <v>0</v>
      </c>
      <c r="BO1528" s="22">
        <v>0</v>
      </c>
      <c r="BP1528" s="22">
        <v>0</v>
      </c>
    </row>
    <row r="1529" spans="1:68" x14ac:dyDescent="0.35">
      <c r="A1529" s="96">
        <v>58</v>
      </c>
      <c r="B1529" s="96">
        <v>4</v>
      </c>
      <c r="C1529" s="96" t="s">
        <v>251</v>
      </c>
      <c r="E1529" s="79" t="s">
        <v>570</v>
      </c>
      <c r="F1529" s="198">
        <v>0</v>
      </c>
      <c r="H1529" s="22">
        <v>0</v>
      </c>
      <c r="I1529" s="22">
        <v>0</v>
      </c>
      <c r="J1529" s="22">
        <v>0</v>
      </c>
      <c r="K1529" s="22">
        <v>0</v>
      </c>
      <c r="L1529" s="22">
        <v>0</v>
      </c>
      <c r="M1529" s="22">
        <v>0</v>
      </c>
      <c r="N1529" s="22">
        <v>0</v>
      </c>
      <c r="O1529" s="22">
        <v>0</v>
      </c>
      <c r="P1529" s="22">
        <v>0</v>
      </c>
      <c r="V1529" s="121">
        <v>0</v>
      </c>
      <c r="AM1529">
        <v>58</v>
      </c>
      <c r="AN1529" t="s">
        <v>570</v>
      </c>
      <c r="AP1529" s="22">
        <v>0</v>
      </c>
      <c r="AQ1529" s="76">
        <v>0</v>
      </c>
      <c r="AR1529" s="76">
        <v>0</v>
      </c>
      <c r="AS1529" s="76">
        <v>0</v>
      </c>
      <c r="AT1529" s="76">
        <v>0</v>
      </c>
      <c r="AU1529" s="76">
        <v>0</v>
      </c>
      <c r="AV1529" s="76">
        <v>0</v>
      </c>
      <c r="AW1529" s="76">
        <v>0</v>
      </c>
      <c r="AX1529" s="76">
        <v>0</v>
      </c>
      <c r="AY1529" s="76">
        <v>0</v>
      </c>
      <c r="BE1529" t="s">
        <v>570</v>
      </c>
      <c r="BG1529" s="22">
        <v>0</v>
      </c>
      <c r="BH1529" s="22">
        <v>0</v>
      </c>
      <c r="BI1529" s="22">
        <v>0</v>
      </c>
      <c r="BJ1529" s="22">
        <v>0</v>
      </c>
      <c r="BK1529" s="22">
        <v>0</v>
      </c>
      <c r="BL1529" s="22">
        <v>0</v>
      </c>
      <c r="BM1529" s="22">
        <v>0</v>
      </c>
      <c r="BN1529" s="22">
        <v>0</v>
      </c>
      <c r="BO1529" s="22">
        <v>0</v>
      </c>
      <c r="BP1529" s="22">
        <v>0</v>
      </c>
    </row>
    <row r="1530" spans="1:68" x14ac:dyDescent="0.35">
      <c r="A1530" s="96">
        <v>59</v>
      </c>
      <c r="B1530" s="96">
        <v>4</v>
      </c>
      <c r="C1530" s="96" t="s">
        <v>251</v>
      </c>
      <c r="E1530" s="79" t="s">
        <v>570</v>
      </c>
      <c r="F1530" s="198">
        <v>0</v>
      </c>
      <c r="H1530" s="22">
        <v>0</v>
      </c>
      <c r="I1530" s="22">
        <v>0</v>
      </c>
      <c r="J1530" s="22">
        <v>0</v>
      </c>
      <c r="K1530" s="22">
        <v>0</v>
      </c>
      <c r="L1530" s="22">
        <v>0</v>
      </c>
      <c r="M1530" s="22">
        <v>0</v>
      </c>
      <c r="N1530" s="22">
        <v>0</v>
      </c>
      <c r="O1530" s="22">
        <v>0</v>
      </c>
      <c r="P1530" s="22">
        <v>0</v>
      </c>
      <c r="V1530" s="121">
        <v>0</v>
      </c>
      <c r="AM1530">
        <v>59</v>
      </c>
      <c r="AN1530" t="s">
        <v>570</v>
      </c>
      <c r="AP1530" s="22">
        <v>0</v>
      </c>
      <c r="AQ1530" s="76">
        <v>0</v>
      </c>
      <c r="AR1530" s="76">
        <v>0</v>
      </c>
      <c r="AS1530" s="76">
        <v>0</v>
      </c>
      <c r="AT1530" s="76">
        <v>0</v>
      </c>
      <c r="AU1530" s="76">
        <v>0</v>
      </c>
      <c r="AV1530" s="76">
        <v>0</v>
      </c>
      <c r="AW1530" s="76">
        <v>0</v>
      </c>
      <c r="AX1530" s="76">
        <v>0</v>
      </c>
      <c r="AY1530" s="76">
        <v>0</v>
      </c>
      <c r="BE1530" t="s">
        <v>570</v>
      </c>
      <c r="BG1530" s="22">
        <v>0</v>
      </c>
      <c r="BH1530" s="22">
        <v>0</v>
      </c>
      <c r="BI1530" s="22">
        <v>0</v>
      </c>
      <c r="BJ1530" s="22">
        <v>0</v>
      </c>
      <c r="BK1530" s="22">
        <v>0</v>
      </c>
      <c r="BL1530" s="22">
        <v>0</v>
      </c>
      <c r="BM1530" s="22">
        <v>0</v>
      </c>
      <c r="BN1530" s="22">
        <v>0</v>
      </c>
      <c r="BO1530" s="22">
        <v>0</v>
      </c>
      <c r="BP1530" s="22">
        <v>0</v>
      </c>
    </row>
    <row r="1531" spans="1:68" x14ac:dyDescent="0.35">
      <c r="A1531" s="96">
        <v>60</v>
      </c>
      <c r="B1531" s="96">
        <v>4</v>
      </c>
      <c r="C1531" s="96" t="s">
        <v>235</v>
      </c>
      <c r="E1531" s="79" t="s">
        <v>570</v>
      </c>
      <c r="F1531" s="198">
        <v>0</v>
      </c>
      <c r="H1531" s="22">
        <v>0</v>
      </c>
      <c r="I1531" s="22">
        <v>0</v>
      </c>
      <c r="J1531" s="22">
        <v>0</v>
      </c>
      <c r="K1531" s="22">
        <v>0</v>
      </c>
      <c r="L1531" s="22">
        <v>0</v>
      </c>
      <c r="M1531" s="22">
        <v>0</v>
      </c>
      <c r="N1531" s="22">
        <v>0</v>
      </c>
      <c r="O1531" s="22">
        <v>0</v>
      </c>
      <c r="P1531" s="22">
        <v>0</v>
      </c>
      <c r="V1531" s="121">
        <v>0</v>
      </c>
      <c r="AM1531">
        <v>60</v>
      </c>
      <c r="AN1531" t="s">
        <v>570</v>
      </c>
      <c r="AP1531" s="22">
        <v>0</v>
      </c>
      <c r="AQ1531" s="76">
        <v>0</v>
      </c>
      <c r="AR1531" s="76">
        <v>0</v>
      </c>
      <c r="AS1531" s="76">
        <v>0</v>
      </c>
      <c r="AT1531" s="76">
        <v>0</v>
      </c>
      <c r="AU1531" s="76">
        <v>0</v>
      </c>
      <c r="AV1531" s="76">
        <v>0</v>
      </c>
      <c r="AW1531" s="76">
        <v>0</v>
      </c>
      <c r="AX1531" s="76">
        <v>0</v>
      </c>
      <c r="AY1531" s="76">
        <v>0</v>
      </c>
      <c r="BE1531" t="s">
        <v>570</v>
      </c>
      <c r="BG1531" s="22">
        <v>0</v>
      </c>
      <c r="BH1531" s="22">
        <v>0</v>
      </c>
      <c r="BI1531" s="22">
        <v>0</v>
      </c>
      <c r="BJ1531" s="22">
        <v>0</v>
      </c>
      <c r="BK1531" s="22">
        <v>0</v>
      </c>
      <c r="BL1531" s="22">
        <v>0</v>
      </c>
      <c r="BM1531" s="22">
        <v>0</v>
      </c>
      <c r="BN1531" s="22">
        <v>0</v>
      </c>
      <c r="BO1531" s="22">
        <v>0</v>
      </c>
      <c r="BP1531" s="22">
        <v>0</v>
      </c>
    </row>
    <row r="1532" spans="1:68" x14ac:dyDescent="0.35">
      <c r="A1532" s="96">
        <v>61</v>
      </c>
      <c r="B1532" s="96">
        <v>5</v>
      </c>
      <c r="C1532" s="96" t="s">
        <v>585</v>
      </c>
      <c r="E1532" s="79" t="s">
        <v>570</v>
      </c>
      <c r="F1532" s="198">
        <v>0</v>
      </c>
      <c r="H1532" s="22">
        <v>0</v>
      </c>
      <c r="I1532" s="22">
        <v>0</v>
      </c>
      <c r="J1532" s="22">
        <v>0</v>
      </c>
      <c r="K1532" s="22">
        <v>0</v>
      </c>
      <c r="L1532" s="22">
        <v>0</v>
      </c>
      <c r="M1532" s="22">
        <v>0</v>
      </c>
      <c r="N1532" s="22">
        <v>0</v>
      </c>
      <c r="O1532" s="22">
        <v>0</v>
      </c>
      <c r="P1532" s="22">
        <v>0</v>
      </c>
      <c r="V1532" s="121">
        <v>0</v>
      </c>
      <c r="AM1532">
        <v>61</v>
      </c>
      <c r="AN1532" t="s">
        <v>570</v>
      </c>
      <c r="AP1532" s="22">
        <v>0</v>
      </c>
      <c r="AQ1532" s="76">
        <v>0</v>
      </c>
      <c r="AR1532" s="76">
        <v>0</v>
      </c>
      <c r="AS1532" s="76">
        <v>0</v>
      </c>
      <c r="AT1532" s="76">
        <v>0</v>
      </c>
      <c r="AU1532" s="76">
        <v>0</v>
      </c>
      <c r="AV1532" s="76">
        <v>0</v>
      </c>
      <c r="AW1532" s="76">
        <v>0</v>
      </c>
      <c r="AX1532" s="76">
        <v>0</v>
      </c>
      <c r="AY1532" s="76">
        <v>0</v>
      </c>
      <c r="BE1532" t="s">
        <v>570</v>
      </c>
      <c r="BG1532" s="22">
        <v>0</v>
      </c>
      <c r="BH1532" s="22">
        <v>0</v>
      </c>
      <c r="BI1532" s="22">
        <v>0</v>
      </c>
      <c r="BJ1532" s="22">
        <v>0</v>
      </c>
      <c r="BK1532" s="22">
        <v>0</v>
      </c>
      <c r="BL1532" s="22">
        <v>0</v>
      </c>
      <c r="BM1532" s="22">
        <v>0</v>
      </c>
      <c r="BN1532" s="22">
        <v>0</v>
      </c>
      <c r="BO1532" s="22">
        <v>0</v>
      </c>
      <c r="BP1532" s="22">
        <v>0</v>
      </c>
    </row>
    <row r="1533" spans="1:68" x14ac:dyDescent="0.35">
      <c r="A1533" s="96">
        <v>62</v>
      </c>
      <c r="B1533" s="96">
        <v>5</v>
      </c>
      <c r="C1533" s="96" t="s">
        <v>585</v>
      </c>
      <c r="E1533" s="79" t="s">
        <v>570</v>
      </c>
      <c r="F1533" s="198">
        <v>0</v>
      </c>
      <c r="H1533" s="22">
        <v>0</v>
      </c>
      <c r="I1533" s="22">
        <v>0</v>
      </c>
      <c r="J1533" s="22">
        <v>0</v>
      </c>
      <c r="K1533" s="22">
        <v>0</v>
      </c>
      <c r="L1533" s="22">
        <v>0</v>
      </c>
      <c r="M1533" s="22">
        <v>0</v>
      </c>
      <c r="N1533" s="22">
        <v>0</v>
      </c>
      <c r="O1533" s="22">
        <v>0</v>
      </c>
      <c r="P1533" s="22">
        <v>0</v>
      </c>
      <c r="V1533" s="121">
        <v>0</v>
      </c>
      <c r="AM1533">
        <v>62</v>
      </c>
      <c r="AN1533" t="s">
        <v>570</v>
      </c>
      <c r="AP1533" s="22">
        <v>0</v>
      </c>
      <c r="AQ1533" s="76">
        <v>0</v>
      </c>
      <c r="AR1533" s="76">
        <v>0</v>
      </c>
      <c r="AS1533" s="76">
        <v>0</v>
      </c>
      <c r="AT1533" s="76">
        <v>0</v>
      </c>
      <c r="AU1533" s="76">
        <v>0</v>
      </c>
      <c r="AV1533" s="76">
        <v>0</v>
      </c>
      <c r="AW1533" s="76">
        <v>0</v>
      </c>
      <c r="AX1533" s="76">
        <v>0</v>
      </c>
      <c r="AY1533" s="76">
        <v>0</v>
      </c>
      <c r="BE1533" t="s">
        <v>570</v>
      </c>
      <c r="BG1533" s="22">
        <v>0</v>
      </c>
      <c r="BH1533" s="22">
        <v>0</v>
      </c>
      <c r="BI1533" s="22">
        <v>0</v>
      </c>
      <c r="BJ1533" s="22">
        <v>0</v>
      </c>
      <c r="BK1533" s="22">
        <v>0</v>
      </c>
      <c r="BL1533" s="22">
        <v>0</v>
      </c>
      <c r="BM1533" s="22">
        <v>0</v>
      </c>
      <c r="BN1533" s="22">
        <v>0</v>
      </c>
      <c r="BO1533" s="22">
        <v>0</v>
      </c>
      <c r="BP1533" s="22">
        <v>0</v>
      </c>
    </row>
    <row r="1534" spans="1:68" x14ac:dyDescent="0.35">
      <c r="A1534" s="96">
        <v>63</v>
      </c>
      <c r="B1534" s="96">
        <v>5</v>
      </c>
      <c r="C1534" s="96" t="s">
        <v>584</v>
      </c>
      <c r="E1534" s="79" t="s">
        <v>570</v>
      </c>
      <c r="F1534" s="198">
        <v>-1296.4794513407878</v>
      </c>
      <c r="H1534" s="22">
        <v>0</v>
      </c>
      <c r="I1534" s="22">
        <v>0</v>
      </c>
      <c r="J1534" s="22">
        <v>0</v>
      </c>
      <c r="K1534" s="22">
        <v>-1296.4794513407878</v>
      </c>
      <c r="L1534" s="22">
        <v>0</v>
      </c>
      <c r="M1534" s="22">
        <v>0</v>
      </c>
      <c r="N1534" s="22">
        <v>0</v>
      </c>
      <c r="O1534" s="22">
        <v>0</v>
      </c>
      <c r="P1534" s="22">
        <v>0</v>
      </c>
      <c r="V1534" s="121">
        <v>0</v>
      </c>
      <c r="AM1534">
        <v>63</v>
      </c>
      <c r="AN1534" t="s">
        <v>570</v>
      </c>
      <c r="AP1534" s="22">
        <v>0</v>
      </c>
      <c r="AQ1534" s="76">
        <v>0</v>
      </c>
      <c r="AR1534" s="76">
        <v>0</v>
      </c>
      <c r="AS1534" s="76">
        <v>0</v>
      </c>
      <c r="AT1534" s="76">
        <v>-1296.4794513407878</v>
      </c>
      <c r="AU1534" s="76">
        <v>0</v>
      </c>
      <c r="AV1534" s="76">
        <v>0</v>
      </c>
      <c r="AW1534" s="76">
        <v>0</v>
      </c>
      <c r="AX1534" s="76">
        <v>0</v>
      </c>
      <c r="AY1534" s="76">
        <v>0</v>
      </c>
      <c r="BE1534" t="s">
        <v>570</v>
      </c>
      <c r="BG1534" s="22">
        <v>0</v>
      </c>
      <c r="BH1534" s="22">
        <v>0</v>
      </c>
      <c r="BI1534" s="22">
        <v>0</v>
      </c>
      <c r="BJ1534" s="22">
        <v>0</v>
      </c>
      <c r="BK1534" s="22">
        <v>-1296.4794513407878</v>
      </c>
      <c r="BL1534" s="22">
        <v>0</v>
      </c>
      <c r="BM1534" s="22">
        <v>0</v>
      </c>
      <c r="BN1534" s="22">
        <v>0</v>
      </c>
      <c r="BO1534" s="22">
        <v>0</v>
      </c>
      <c r="BP1534" s="22">
        <v>0</v>
      </c>
    </row>
    <row r="1535" spans="1:68" x14ac:dyDescent="0.35">
      <c r="A1535" s="96">
        <v>64</v>
      </c>
      <c r="B1535" s="96">
        <v>5</v>
      </c>
      <c r="C1535" s="96" t="s">
        <v>585</v>
      </c>
      <c r="E1535" s="79" t="s">
        <v>570</v>
      </c>
      <c r="F1535" s="198">
        <v>0</v>
      </c>
      <c r="H1535" s="22">
        <v>0</v>
      </c>
      <c r="I1535" s="22">
        <v>0</v>
      </c>
      <c r="J1535" s="22">
        <v>0</v>
      </c>
      <c r="K1535" s="22">
        <v>0</v>
      </c>
      <c r="L1535" s="22">
        <v>0</v>
      </c>
      <c r="M1535" s="22">
        <v>0</v>
      </c>
      <c r="N1535" s="22">
        <v>0</v>
      </c>
      <c r="O1535" s="22">
        <v>0</v>
      </c>
      <c r="P1535" s="22">
        <v>0</v>
      </c>
      <c r="V1535" s="121">
        <v>0</v>
      </c>
      <c r="AM1535">
        <v>64</v>
      </c>
      <c r="AN1535" t="s">
        <v>570</v>
      </c>
      <c r="AP1535" s="22">
        <v>0</v>
      </c>
      <c r="AQ1535" s="76">
        <v>0</v>
      </c>
      <c r="AR1535" s="76">
        <v>0</v>
      </c>
      <c r="AS1535" s="76">
        <v>0</v>
      </c>
      <c r="AT1535" s="76">
        <v>0</v>
      </c>
      <c r="AU1535" s="76">
        <v>0</v>
      </c>
      <c r="AV1535" s="76">
        <v>0</v>
      </c>
      <c r="AW1535" s="76">
        <v>0</v>
      </c>
      <c r="AX1535" s="76">
        <v>0</v>
      </c>
      <c r="AY1535" s="76">
        <v>0</v>
      </c>
      <c r="BE1535" t="s">
        <v>570</v>
      </c>
      <c r="BG1535" s="22">
        <v>0</v>
      </c>
      <c r="BH1535" s="22">
        <v>0</v>
      </c>
      <c r="BI1535" s="22">
        <v>0</v>
      </c>
      <c r="BJ1535" s="22">
        <v>0</v>
      </c>
      <c r="BK1535" s="22">
        <v>0</v>
      </c>
      <c r="BL1535" s="22">
        <v>0</v>
      </c>
      <c r="BM1535" s="22">
        <v>0</v>
      </c>
      <c r="BN1535" s="22">
        <v>0</v>
      </c>
      <c r="BO1535" s="22">
        <v>0</v>
      </c>
      <c r="BP1535" s="22">
        <v>0</v>
      </c>
    </row>
    <row r="1536" spans="1:68" x14ac:dyDescent="0.35">
      <c r="A1536" s="96">
        <v>65</v>
      </c>
      <c r="B1536" s="96">
        <v>5</v>
      </c>
      <c r="C1536" s="96" t="s">
        <v>585</v>
      </c>
      <c r="E1536" s="79" t="s">
        <v>570</v>
      </c>
      <c r="F1536" s="198">
        <v>0</v>
      </c>
      <c r="H1536" s="22">
        <v>0</v>
      </c>
      <c r="I1536" s="22">
        <v>0</v>
      </c>
      <c r="J1536" s="22">
        <v>0</v>
      </c>
      <c r="K1536" s="22">
        <v>0</v>
      </c>
      <c r="L1536" s="22">
        <v>0</v>
      </c>
      <c r="M1536" s="22">
        <v>0</v>
      </c>
      <c r="N1536" s="22">
        <v>0</v>
      </c>
      <c r="O1536" s="22">
        <v>0</v>
      </c>
      <c r="P1536" s="22">
        <v>0</v>
      </c>
      <c r="V1536" s="121">
        <v>0</v>
      </c>
      <c r="AM1536">
        <v>65</v>
      </c>
      <c r="AN1536" t="s">
        <v>570</v>
      </c>
      <c r="AP1536" s="22">
        <v>0</v>
      </c>
      <c r="AQ1536" s="76">
        <v>0</v>
      </c>
      <c r="AR1536" s="76">
        <v>0</v>
      </c>
      <c r="AS1536" s="76">
        <v>0</v>
      </c>
      <c r="AT1536" s="76">
        <v>0</v>
      </c>
      <c r="AU1536" s="76">
        <v>0</v>
      </c>
      <c r="AV1536" s="76">
        <v>0</v>
      </c>
      <c r="AW1536" s="76">
        <v>0</v>
      </c>
      <c r="AX1536" s="76">
        <v>0</v>
      </c>
      <c r="AY1536" s="76">
        <v>0</v>
      </c>
      <c r="BE1536" t="s">
        <v>570</v>
      </c>
      <c r="BG1536" s="22">
        <v>0</v>
      </c>
      <c r="BH1536" s="22">
        <v>0</v>
      </c>
      <c r="BI1536" s="22">
        <v>0</v>
      </c>
      <c r="BJ1536" s="22">
        <v>0</v>
      </c>
      <c r="BK1536" s="22">
        <v>0</v>
      </c>
      <c r="BL1536" s="22">
        <v>0</v>
      </c>
      <c r="BM1536" s="22">
        <v>0</v>
      </c>
      <c r="BN1536" s="22">
        <v>0</v>
      </c>
      <c r="BO1536" s="22">
        <v>0</v>
      </c>
      <c r="BP1536" s="22">
        <v>0</v>
      </c>
    </row>
    <row r="1537" spans="1:68" x14ac:dyDescent="0.35">
      <c r="A1537" s="96">
        <v>66</v>
      </c>
      <c r="B1537" s="96">
        <v>5</v>
      </c>
      <c r="C1537" s="96" t="s">
        <v>585</v>
      </c>
      <c r="E1537" s="79" t="s">
        <v>570</v>
      </c>
      <c r="F1537" s="198">
        <v>0</v>
      </c>
      <c r="H1537" s="22">
        <v>0</v>
      </c>
      <c r="I1537" s="22">
        <v>0</v>
      </c>
      <c r="J1537" s="22">
        <v>0</v>
      </c>
      <c r="K1537" s="22">
        <v>0</v>
      </c>
      <c r="L1537" s="22">
        <v>0</v>
      </c>
      <c r="M1537" s="22">
        <v>0</v>
      </c>
      <c r="N1537" s="22">
        <v>0</v>
      </c>
      <c r="O1537" s="22">
        <v>0</v>
      </c>
      <c r="P1537" s="22">
        <v>0</v>
      </c>
      <c r="V1537" s="121">
        <v>0</v>
      </c>
      <c r="AM1537">
        <v>66</v>
      </c>
      <c r="AN1537" t="s">
        <v>570</v>
      </c>
      <c r="AP1537" s="22">
        <v>0</v>
      </c>
      <c r="AQ1537" s="76">
        <v>0</v>
      </c>
      <c r="AR1537" s="76">
        <v>0</v>
      </c>
      <c r="AS1537" s="76">
        <v>0</v>
      </c>
      <c r="AT1537" s="76">
        <v>0</v>
      </c>
      <c r="AU1537" s="76">
        <v>0</v>
      </c>
      <c r="AV1537" s="76">
        <v>0</v>
      </c>
      <c r="AW1537" s="76">
        <v>0</v>
      </c>
      <c r="AX1537" s="76">
        <v>0</v>
      </c>
      <c r="AY1537" s="76">
        <v>0</v>
      </c>
      <c r="BE1537" t="s">
        <v>570</v>
      </c>
      <c r="BG1537" s="22">
        <v>0</v>
      </c>
      <c r="BH1537" s="22">
        <v>0</v>
      </c>
      <c r="BI1537" s="22">
        <v>0</v>
      </c>
      <c r="BJ1537" s="22">
        <v>0</v>
      </c>
      <c r="BK1537" s="22">
        <v>0</v>
      </c>
      <c r="BL1537" s="22">
        <v>0</v>
      </c>
      <c r="BM1537" s="22">
        <v>0</v>
      </c>
      <c r="BN1537" s="22">
        <v>0</v>
      </c>
      <c r="BO1537" s="22">
        <v>0</v>
      </c>
      <c r="BP1537" s="22">
        <v>0</v>
      </c>
    </row>
    <row r="1538" spans="1:68" x14ac:dyDescent="0.35">
      <c r="A1538" s="96">
        <v>67</v>
      </c>
      <c r="B1538" s="96">
        <v>5</v>
      </c>
      <c r="C1538" s="96" t="s">
        <v>234</v>
      </c>
      <c r="E1538" s="79" t="s">
        <v>570</v>
      </c>
      <c r="F1538" s="198">
        <v>0</v>
      </c>
      <c r="H1538" s="22">
        <v>0</v>
      </c>
      <c r="I1538" s="22">
        <v>0</v>
      </c>
      <c r="J1538" s="22">
        <v>0</v>
      </c>
      <c r="K1538" s="22">
        <v>0</v>
      </c>
      <c r="L1538" s="22">
        <v>0</v>
      </c>
      <c r="M1538" s="22">
        <v>0</v>
      </c>
      <c r="N1538" s="22">
        <v>0</v>
      </c>
      <c r="O1538" s="22">
        <v>0</v>
      </c>
      <c r="P1538" s="22">
        <v>0</v>
      </c>
      <c r="V1538" s="121">
        <v>0</v>
      </c>
      <c r="AM1538">
        <v>67</v>
      </c>
      <c r="AN1538" t="s">
        <v>570</v>
      </c>
      <c r="AP1538" s="22">
        <v>0</v>
      </c>
      <c r="AQ1538" s="76">
        <v>0</v>
      </c>
      <c r="AR1538" s="76">
        <v>0</v>
      </c>
      <c r="AS1538" s="76">
        <v>0</v>
      </c>
      <c r="AT1538" s="76">
        <v>0</v>
      </c>
      <c r="AU1538" s="76">
        <v>0</v>
      </c>
      <c r="AV1538" s="76">
        <v>0</v>
      </c>
      <c r="AW1538" s="76">
        <v>0</v>
      </c>
      <c r="AX1538" s="76">
        <v>0</v>
      </c>
      <c r="AY1538" s="76">
        <v>0</v>
      </c>
      <c r="BE1538" t="s">
        <v>570</v>
      </c>
      <c r="BG1538" s="22">
        <v>0</v>
      </c>
      <c r="BH1538" s="22">
        <v>0</v>
      </c>
      <c r="BI1538" s="22">
        <v>0</v>
      </c>
      <c r="BJ1538" s="22">
        <v>0</v>
      </c>
      <c r="BK1538" s="22">
        <v>0</v>
      </c>
      <c r="BL1538" s="22">
        <v>0</v>
      </c>
      <c r="BM1538" s="22">
        <v>0</v>
      </c>
      <c r="BN1538" s="22">
        <v>0</v>
      </c>
      <c r="BO1538" s="22">
        <v>0</v>
      </c>
      <c r="BP1538" s="22">
        <v>0</v>
      </c>
    </row>
    <row r="1539" spans="1:68" x14ac:dyDescent="0.35">
      <c r="A1539" s="96">
        <v>68</v>
      </c>
      <c r="B1539" s="96">
        <v>5</v>
      </c>
      <c r="C1539" s="96" t="s">
        <v>234</v>
      </c>
      <c r="E1539" s="79" t="s">
        <v>570</v>
      </c>
      <c r="F1539" s="198">
        <v>0</v>
      </c>
      <c r="H1539" s="22">
        <v>0</v>
      </c>
      <c r="I1539" s="22">
        <v>0</v>
      </c>
      <c r="J1539" s="22">
        <v>0</v>
      </c>
      <c r="K1539" s="22">
        <v>0</v>
      </c>
      <c r="L1539" s="22">
        <v>0</v>
      </c>
      <c r="M1539" s="22">
        <v>0</v>
      </c>
      <c r="N1539" s="22">
        <v>0</v>
      </c>
      <c r="O1539" s="22">
        <v>0</v>
      </c>
      <c r="P1539" s="22">
        <v>0</v>
      </c>
      <c r="V1539" s="121">
        <v>0</v>
      </c>
      <c r="AM1539">
        <v>68</v>
      </c>
      <c r="AN1539" t="s">
        <v>570</v>
      </c>
      <c r="AP1539" s="22">
        <v>0</v>
      </c>
      <c r="AQ1539" s="76">
        <v>0</v>
      </c>
      <c r="AR1539" s="76">
        <v>0</v>
      </c>
      <c r="AS1539" s="76">
        <v>0</v>
      </c>
      <c r="AT1539" s="76">
        <v>0</v>
      </c>
      <c r="AU1539" s="76">
        <v>0</v>
      </c>
      <c r="AV1539" s="76">
        <v>0</v>
      </c>
      <c r="AW1539" s="76">
        <v>0</v>
      </c>
      <c r="AX1539" s="76">
        <v>0</v>
      </c>
      <c r="AY1539" s="76">
        <v>0</v>
      </c>
      <c r="BE1539" t="s">
        <v>570</v>
      </c>
      <c r="BG1539" s="22">
        <v>0</v>
      </c>
      <c r="BH1539" s="22">
        <v>0</v>
      </c>
      <c r="BI1539" s="22">
        <v>0</v>
      </c>
      <c r="BJ1539" s="22">
        <v>0</v>
      </c>
      <c r="BK1539" s="22">
        <v>0</v>
      </c>
      <c r="BL1539" s="22">
        <v>0</v>
      </c>
      <c r="BM1539" s="22">
        <v>0</v>
      </c>
      <c r="BN1539" s="22">
        <v>0</v>
      </c>
      <c r="BO1539" s="22">
        <v>0</v>
      </c>
      <c r="BP1539" s="22">
        <v>0</v>
      </c>
    </row>
    <row r="1540" spans="1:68" x14ac:dyDescent="0.35">
      <c r="A1540" s="96">
        <v>69</v>
      </c>
      <c r="B1540" s="96">
        <v>5</v>
      </c>
      <c r="C1540" s="96" t="s">
        <v>235</v>
      </c>
      <c r="E1540" s="79" t="s">
        <v>570</v>
      </c>
      <c r="F1540" s="198">
        <v>0</v>
      </c>
      <c r="H1540" s="22">
        <v>0</v>
      </c>
      <c r="I1540" s="22">
        <v>0</v>
      </c>
      <c r="J1540" s="22">
        <v>0</v>
      </c>
      <c r="K1540" s="22">
        <v>0</v>
      </c>
      <c r="L1540" s="22">
        <v>0</v>
      </c>
      <c r="M1540" s="22">
        <v>0</v>
      </c>
      <c r="N1540" s="22">
        <v>0</v>
      </c>
      <c r="O1540" s="22">
        <v>0</v>
      </c>
      <c r="P1540" s="22">
        <v>0</v>
      </c>
      <c r="V1540" s="121">
        <v>0</v>
      </c>
      <c r="AM1540">
        <v>69</v>
      </c>
      <c r="AN1540" t="s">
        <v>570</v>
      </c>
      <c r="AP1540" s="22">
        <v>0</v>
      </c>
      <c r="AQ1540" s="76">
        <v>0</v>
      </c>
      <c r="AR1540" s="76">
        <v>0</v>
      </c>
      <c r="AS1540" s="76">
        <v>0</v>
      </c>
      <c r="AT1540" s="76">
        <v>0</v>
      </c>
      <c r="AU1540" s="76">
        <v>0</v>
      </c>
      <c r="AV1540" s="76">
        <v>0</v>
      </c>
      <c r="AW1540" s="76">
        <v>0</v>
      </c>
      <c r="AX1540" s="76">
        <v>0</v>
      </c>
      <c r="AY1540" s="76">
        <v>0</v>
      </c>
      <c r="BE1540" t="s">
        <v>570</v>
      </c>
      <c r="BG1540" s="22">
        <v>0</v>
      </c>
      <c r="BH1540" s="22">
        <v>0</v>
      </c>
      <c r="BI1540" s="22">
        <v>0</v>
      </c>
      <c r="BJ1540" s="22">
        <v>0</v>
      </c>
      <c r="BK1540" s="22">
        <v>0</v>
      </c>
      <c r="BL1540" s="22">
        <v>0</v>
      </c>
      <c r="BM1540" s="22">
        <v>0</v>
      </c>
      <c r="BN1540" s="22">
        <v>0</v>
      </c>
      <c r="BO1540" s="22">
        <v>0</v>
      </c>
      <c r="BP1540" s="22">
        <v>0</v>
      </c>
    </row>
    <row r="1541" spans="1:68" x14ac:dyDescent="0.35">
      <c r="A1541" s="96">
        <v>70</v>
      </c>
      <c r="B1541" s="96">
        <v>5</v>
      </c>
      <c r="C1541" s="96" t="s">
        <v>234</v>
      </c>
      <c r="E1541" s="79" t="s">
        <v>570</v>
      </c>
      <c r="F1541" s="198">
        <v>0</v>
      </c>
      <c r="H1541" s="22">
        <v>0</v>
      </c>
      <c r="I1541" s="22">
        <v>0</v>
      </c>
      <c r="J1541" s="22">
        <v>0</v>
      </c>
      <c r="K1541" s="22">
        <v>0</v>
      </c>
      <c r="L1541" s="22">
        <v>0</v>
      </c>
      <c r="M1541" s="22">
        <v>0</v>
      </c>
      <c r="N1541" s="22">
        <v>0</v>
      </c>
      <c r="O1541" s="22">
        <v>0</v>
      </c>
      <c r="P1541" s="22">
        <v>0</v>
      </c>
      <c r="V1541" s="121">
        <v>0</v>
      </c>
      <c r="AM1541">
        <v>70</v>
      </c>
      <c r="AN1541" t="s">
        <v>570</v>
      </c>
      <c r="AP1541" s="22">
        <v>0</v>
      </c>
      <c r="AQ1541" s="76">
        <v>0</v>
      </c>
      <c r="AR1541" s="76">
        <v>0</v>
      </c>
      <c r="AS1541" s="76">
        <v>0</v>
      </c>
      <c r="AT1541" s="76">
        <v>0</v>
      </c>
      <c r="AU1541" s="76">
        <v>0</v>
      </c>
      <c r="AV1541" s="76">
        <v>0</v>
      </c>
      <c r="AW1541" s="76">
        <v>0</v>
      </c>
      <c r="AX1541" s="76">
        <v>0</v>
      </c>
      <c r="AY1541" s="76">
        <v>0</v>
      </c>
      <c r="BE1541" t="s">
        <v>570</v>
      </c>
      <c r="BG1541" s="22">
        <v>0</v>
      </c>
      <c r="BH1541" s="22">
        <v>0</v>
      </c>
      <c r="BI1541" s="22">
        <v>0</v>
      </c>
      <c r="BJ1541" s="22">
        <v>0</v>
      </c>
      <c r="BK1541" s="22">
        <v>0</v>
      </c>
      <c r="BL1541" s="22">
        <v>0</v>
      </c>
      <c r="BM1541" s="22">
        <v>0</v>
      </c>
      <c r="BN1541" s="22">
        <v>0</v>
      </c>
      <c r="BO1541" s="22">
        <v>0</v>
      </c>
      <c r="BP1541" s="22">
        <v>0</v>
      </c>
    </row>
    <row r="1542" spans="1:68" x14ac:dyDescent="0.35">
      <c r="A1542" s="96">
        <v>71</v>
      </c>
      <c r="B1542" s="96">
        <v>5</v>
      </c>
      <c r="C1542" s="96" t="s">
        <v>529</v>
      </c>
      <c r="E1542" s="79" t="s">
        <v>570</v>
      </c>
      <c r="F1542" s="198">
        <v>0</v>
      </c>
      <c r="H1542" s="22">
        <v>0</v>
      </c>
      <c r="I1542" s="22">
        <v>0</v>
      </c>
      <c r="J1542" s="22">
        <v>0</v>
      </c>
      <c r="K1542" s="22">
        <v>0</v>
      </c>
      <c r="L1542" s="22">
        <v>0</v>
      </c>
      <c r="M1542" s="22">
        <v>0</v>
      </c>
      <c r="N1542" s="22">
        <v>0</v>
      </c>
      <c r="O1542" s="22">
        <v>0</v>
      </c>
      <c r="P1542" s="22">
        <v>0</v>
      </c>
      <c r="V1542" s="121">
        <v>0</v>
      </c>
      <c r="AM1542">
        <v>71</v>
      </c>
      <c r="AN1542" t="s">
        <v>570</v>
      </c>
      <c r="AP1542" s="22">
        <v>0</v>
      </c>
      <c r="AQ1542" s="76">
        <v>0</v>
      </c>
      <c r="AR1542" s="76">
        <v>0</v>
      </c>
      <c r="AS1542" s="76">
        <v>0</v>
      </c>
      <c r="AT1542" s="76">
        <v>0</v>
      </c>
      <c r="AU1542" s="76">
        <v>0</v>
      </c>
      <c r="AV1542" s="76">
        <v>0</v>
      </c>
      <c r="AW1542" s="76">
        <v>0</v>
      </c>
      <c r="AX1542" s="76">
        <v>0</v>
      </c>
      <c r="AY1542" s="76">
        <v>0</v>
      </c>
      <c r="BE1542" t="s">
        <v>570</v>
      </c>
      <c r="BG1542" s="22">
        <v>0</v>
      </c>
      <c r="BH1542" s="22">
        <v>0</v>
      </c>
      <c r="BI1542" s="22">
        <v>0</v>
      </c>
      <c r="BJ1542" s="22">
        <v>0</v>
      </c>
      <c r="BK1542" s="22">
        <v>0</v>
      </c>
      <c r="BL1542" s="22">
        <v>0</v>
      </c>
      <c r="BM1542" s="22">
        <v>0</v>
      </c>
      <c r="BN1542" s="22">
        <v>0</v>
      </c>
      <c r="BO1542" s="22">
        <v>0</v>
      </c>
      <c r="BP1542" s="22">
        <v>0</v>
      </c>
    </row>
    <row r="1543" spans="1:68" x14ac:dyDescent="0.35">
      <c r="A1543" s="96">
        <v>72</v>
      </c>
      <c r="B1543" s="96">
        <v>5</v>
      </c>
      <c r="C1543" s="96" t="s">
        <v>251</v>
      </c>
      <c r="E1543" s="79" t="s">
        <v>570</v>
      </c>
      <c r="F1543" s="198">
        <v>0</v>
      </c>
      <c r="H1543" s="22">
        <v>0</v>
      </c>
      <c r="I1543" s="22">
        <v>0</v>
      </c>
      <c r="J1543" s="22">
        <v>0</v>
      </c>
      <c r="K1543" s="22">
        <v>0</v>
      </c>
      <c r="L1543" s="22">
        <v>0</v>
      </c>
      <c r="M1543" s="22">
        <v>0</v>
      </c>
      <c r="N1543" s="22">
        <v>0</v>
      </c>
      <c r="O1543" s="22">
        <v>0</v>
      </c>
      <c r="P1543" s="22">
        <v>0</v>
      </c>
      <c r="V1543" s="121">
        <v>0</v>
      </c>
      <c r="AM1543">
        <v>72</v>
      </c>
      <c r="AN1543" t="s">
        <v>570</v>
      </c>
      <c r="AP1543" s="22">
        <v>0</v>
      </c>
      <c r="AQ1543" s="76">
        <v>0</v>
      </c>
      <c r="AR1543" s="76">
        <v>0</v>
      </c>
      <c r="AS1543" s="76">
        <v>0</v>
      </c>
      <c r="AT1543" s="76">
        <v>0</v>
      </c>
      <c r="AU1543" s="76">
        <v>0</v>
      </c>
      <c r="AV1543" s="76">
        <v>0</v>
      </c>
      <c r="AW1543" s="76">
        <v>0</v>
      </c>
      <c r="AX1543" s="76">
        <v>0</v>
      </c>
      <c r="AY1543" s="76">
        <v>0</v>
      </c>
      <c r="BE1543" t="s">
        <v>570</v>
      </c>
      <c r="BG1543" s="22">
        <v>0</v>
      </c>
      <c r="BH1543" s="22">
        <v>0</v>
      </c>
      <c r="BI1543" s="22">
        <v>0</v>
      </c>
      <c r="BJ1543" s="22">
        <v>0</v>
      </c>
      <c r="BK1543" s="22">
        <v>0</v>
      </c>
      <c r="BL1543" s="22">
        <v>0</v>
      </c>
      <c r="BM1543" s="22">
        <v>0</v>
      </c>
      <c r="BN1543" s="22">
        <v>0</v>
      </c>
      <c r="BO1543" s="22">
        <v>0</v>
      </c>
      <c r="BP1543" s="22">
        <v>0</v>
      </c>
    </row>
    <row r="1544" spans="1:68" x14ac:dyDescent="0.35">
      <c r="A1544" s="96">
        <v>73</v>
      </c>
      <c r="B1544" s="96">
        <v>5</v>
      </c>
      <c r="C1544" s="96" t="s">
        <v>251</v>
      </c>
      <c r="E1544" s="79" t="s">
        <v>570</v>
      </c>
      <c r="F1544" s="198">
        <v>0</v>
      </c>
      <c r="H1544" s="22">
        <v>0</v>
      </c>
      <c r="I1544" s="22">
        <v>0</v>
      </c>
      <c r="J1544" s="22">
        <v>0</v>
      </c>
      <c r="K1544" s="22">
        <v>0</v>
      </c>
      <c r="L1544" s="22">
        <v>0</v>
      </c>
      <c r="M1544" s="22">
        <v>0</v>
      </c>
      <c r="N1544" s="22">
        <v>0</v>
      </c>
      <c r="O1544" s="22">
        <v>0</v>
      </c>
      <c r="P1544" s="22">
        <v>0</v>
      </c>
      <c r="V1544" s="121">
        <v>0</v>
      </c>
      <c r="AM1544">
        <v>73</v>
      </c>
      <c r="AN1544" t="s">
        <v>570</v>
      </c>
      <c r="AP1544" s="22">
        <v>0</v>
      </c>
      <c r="AQ1544" s="76">
        <v>0</v>
      </c>
      <c r="AR1544" s="76">
        <v>0</v>
      </c>
      <c r="AS1544" s="76">
        <v>0</v>
      </c>
      <c r="AT1544" s="76">
        <v>0</v>
      </c>
      <c r="AU1544" s="76">
        <v>0</v>
      </c>
      <c r="AV1544" s="76">
        <v>0</v>
      </c>
      <c r="AW1544" s="76">
        <v>0</v>
      </c>
      <c r="AX1544" s="76">
        <v>0</v>
      </c>
      <c r="AY1544" s="76">
        <v>0</v>
      </c>
      <c r="BE1544" t="s">
        <v>570</v>
      </c>
      <c r="BG1544" s="22">
        <v>0</v>
      </c>
      <c r="BH1544" s="22">
        <v>0</v>
      </c>
      <c r="BI1544" s="22">
        <v>0</v>
      </c>
      <c r="BJ1544" s="22">
        <v>0</v>
      </c>
      <c r="BK1544" s="22">
        <v>0</v>
      </c>
      <c r="BL1544" s="22">
        <v>0</v>
      </c>
      <c r="BM1544" s="22">
        <v>0</v>
      </c>
      <c r="BN1544" s="22">
        <v>0</v>
      </c>
      <c r="BO1544" s="22">
        <v>0</v>
      </c>
      <c r="BP1544" s="22">
        <v>0</v>
      </c>
    </row>
    <row r="1545" spans="1:68" x14ac:dyDescent="0.35">
      <c r="A1545" s="96">
        <v>74</v>
      </c>
      <c r="B1545" s="96">
        <v>5</v>
      </c>
      <c r="C1545" s="96" t="s">
        <v>251</v>
      </c>
      <c r="E1545" s="79" t="s">
        <v>570</v>
      </c>
      <c r="F1545" s="198">
        <v>0</v>
      </c>
      <c r="H1545" s="22">
        <v>0</v>
      </c>
      <c r="I1545" s="22">
        <v>0</v>
      </c>
      <c r="J1545" s="22">
        <v>0</v>
      </c>
      <c r="K1545" s="22">
        <v>0</v>
      </c>
      <c r="L1545" s="22">
        <v>0</v>
      </c>
      <c r="M1545" s="22">
        <v>0</v>
      </c>
      <c r="N1545" s="22">
        <v>0</v>
      </c>
      <c r="O1545" s="22">
        <v>0</v>
      </c>
      <c r="P1545" s="22">
        <v>0</v>
      </c>
      <c r="V1545" s="121">
        <v>0</v>
      </c>
      <c r="AM1545">
        <v>74</v>
      </c>
      <c r="AN1545" t="s">
        <v>570</v>
      </c>
      <c r="AP1545" s="22">
        <v>0</v>
      </c>
      <c r="AQ1545" s="76">
        <v>0</v>
      </c>
      <c r="AR1545" s="76">
        <v>0</v>
      </c>
      <c r="AS1545" s="76">
        <v>0</v>
      </c>
      <c r="AT1545" s="76">
        <v>0</v>
      </c>
      <c r="AU1545" s="76">
        <v>0</v>
      </c>
      <c r="AV1545" s="76">
        <v>0</v>
      </c>
      <c r="AW1545" s="76">
        <v>0</v>
      </c>
      <c r="AX1545" s="76">
        <v>0</v>
      </c>
      <c r="AY1545" s="76">
        <v>0</v>
      </c>
      <c r="BE1545" t="s">
        <v>570</v>
      </c>
      <c r="BG1545" s="22">
        <v>0</v>
      </c>
      <c r="BH1545" s="22">
        <v>0</v>
      </c>
      <c r="BI1545" s="22">
        <v>0</v>
      </c>
      <c r="BJ1545" s="22">
        <v>0</v>
      </c>
      <c r="BK1545" s="22">
        <v>0</v>
      </c>
      <c r="BL1545" s="22">
        <v>0</v>
      </c>
      <c r="BM1545" s="22">
        <v>0</v>
      </c>
      <c r="BN1545" s="22">
        <v>0</v>
      </c>
      <c r="BO1545" s="22">
        <v>0</v>
      </c>
      <c r="BP1545" s="22">
        <v>0</v>
      </c>
    </row>
    <row r="1546" spans="1:68" x14ac:dyDescent="0.35">
      <c r="A1546" s="96">
        <v>75</v>
      </c>
      <c r="B1546" s="96">
        <v>5</v>
      </c>
      <c r="C1546" s="96" t="s">
        <v>251</v>
      </c>
      <c r="E1546" s="79" t="s">
        <v>570</v>
      </c>
      <c r="F1546" s="198">
        <v>0</v>
      </c>
      <c r="H1546" s="22">
        <v>0</v>
      </c>
      <c r="I1546" s="22">
        <v>0</v>
      </c>
      <c r="J1546" s="22">
        <v>0</v>
      </c>
      <c r="K1546" s="22">
        <v>0</v>
      </c>
      <c r="L1546" s="22">
        <v>0</v>
      </c>
      <c r="M1546" s="22">
        <v>0</v>
      </c>
      <c r="N1546" s="22">
        <v>0</v>
      </c>
      <c r="O1546" s="22">
        <v>0</v>
      </c>
      <c r="P1546" s="22">
        <v>0</v>
      </c>
      <c r="V1546" s="121">
        <v>0</v>
      </c>
      <c r="AM1546">
        <v>75</v>
      </c>
      <c r="AN1546" t="s">
        <v>570</v>
      </c>
      <c r="AP1546" s="22">
        <v>0</v>
      </c>
      <c r="AQ1546" s="76">
        <v>0</v>
      </c>
      <c r="AR1546" s="76">
        <v>0</v>
      </c>
      <c r="AS1546" s="76">
        <v>0</v>
      </c>
      <c r="AT1546" s="76">
        <v>0</v>
      </c>
      <c r="AU1546" s="76">
        <v>0</v>
      </c>
      <c r="AV1546" s="76">
        <v>0</v>
      </c>
      <c r="AW1546" s="76">
        <v>0</v>
      </c>
      <c r="AX1546" s="76">
        <v>0</v>
      </c>
      <c r="AY1546" s="76">
        <v>0</v>
      </c>
      <c r="BE1546" t="s">
        <v>570</v>
      </c>
      <c r="BG1546" s="22">
        <v>0</v>
      </c>
      <c r="BH1546" s="22">
        <v>0</v>
      </c>
      <c r="BI1546" s="22">
        <v>0</v>
      </c>
      <c r="BJ1546" s="22">
        <v>0</v>
      </c>
      <c r="BK1546" s="22">
        <v>0</v>
      </c>
      <c r="BL1546" s="22">
        <v>0</v>
      </c>
      <c r="BM1546" s="22">
        <v>0</v>
      </c>
      <c r="BN1546" s="22">
        <v>0</v>
      </c>
      <c r="BO1546" s="22">
        <v>0</v>
      </c>
      <c r="BP1546" s="22">
        <v>0</v>
      </c>
    </row>
    <row r="1547" spans="1:68" x14ac:dyDescent="0.35">
      <c r="A1547" s="96">
        <v>1</v>
      </c>
      <c r="B1547" s="96">
        <v>1</v>
      </c>
      <c r="C1547" s="96" t="s">
        <v>585</v>
      </c>
      <c r="E1547" s="79" t="s">
        <v>230</v>
      </c>
      <c r="G1547" s="22">
        <v>-400</v>
      </c>
      <c r="H1547" s="22">
        <v>-400</v>
      </c>
      <c r="I1547" s="22">
        <v>137.28</v>
      </c>
      <c r="J1547" s="22">
        <v>144.14400000000001</v>
      </c>
      <c r="K1547" s="22">
        <v>151.35119999999998</v>
      </c>
      <c r="L1547" s="22">
        <v>158.91875999999985</v>
      </c>
      <c r="M1547" s="22">
        <v>166.864698</v>
      </c>
      <c r="N1547" s="22">
        <v>175.20793289999983</v>
      </c>
      <c r="O1547" s="22">
        <v>175.20793289999983</v>
      </c>
      <c r="P1547" s="22">
        <v>175.20793289999983</v>
      </c>
      <c r="Q1547" s="22">
        <v>2706.5348592999967</v>
      </c>
      <c r="R1547" s="35">
        <v>0.21900991612499979</v>
      </c>
      <c r="S1547" s="35"/>
      <c r="T1547" t="b">
        <v>1</v>
      </c>
      <c r="V1547" s="121">
        <v>0</v>
      </c>
      <c r="AM1547">
        <v>1</v>
      </c>
      <c r="AN1547" t="s">
        <v>230</v>
      </c>
      <c r="AP1547" s="22">
        <v>-400</v>
      </c>
      <c r="AQ1547" s="22">
        <v>-400</v>
      </c>
      <c r="AR1547" s="22">
        <v>137.28</v>
      </c>
      <c r="AS1547" s="22">
        <v>144.14400000000001</v>
      </c>
      <c r="AT1547" s="22">
        <v>151.35119999999998</v>
      </c>
      <c r="AU1547" s="22">
        <v>158.91875999999985</v>
      </c>
      <c r="AV1547" s="22">
        <v>166.864698</v>
      </c>
      <c r="AW1547" s="22">
        <v>175.20793289999983</v>
      </c>
      <c r="AX1547" s="22">
        <v>175.20793289999983</v>
      </c>
      <c r="AY1547" s="22">
        <v>175.20793289999983</v>
      </c>
      <c r="AZ1547" s="22">
        <v>2978.5348592999972</v>
      </c>
      <c r="BE1547" t="s">
        <v>230</v>
      </c>
      <c r="BG1547" s="22">
        <v>-400</v>
      </c>
      <c r="BH1547" s="22">
        <v>-400</v>
      </c>
      <c r="BI1547" s="22">
        <v>137.28</v>
      </c>
      <c r="BJ1547" s="22">
        <v>144.14400000000001</v>
      </c>
      <c r="BK1547" s="22">
        <v>151.35119999999998</v>
      </c>
      <c r="BL1547" s="22">
        <v>158.91875999999985</v>
      </c>
      <c r="BM1547" s="22">
        <v>166.864698</v>
      </c>
      <c r="BN1547" s="22">
        <v>175.20793289999983</v>
      </c>
      <c r="BO1547" s="22">
        <v>175.20793289999983</v>
      </c>
      <c r="BP1547" s="22">
        <v>175.20793289999983</v>
      </c>
    </row>
    <row r="1548" spans="1:68" x14ac:dyDescent="0.35">
      <c r="A1548" s="96">
        <v>2</v>
      </c>
      <c r="B1548" s="96">
        <v>1</v>
      </c>
      <c r="C1548" s="96" t="s">
        <v>585</v>
      </c>
      <c r="E1548" s="79" t="s">
        <v>230</v>
      </c>
      <c r="G1548" s="22">
        <v>-333.33333333333331</v>
      </c>
      <c r="H1548" s="22">
        <v>-333.33333333333331</v>
      </c>
      <c r="I1548" s="22">
        <v>-333.33333333333331</v>
      </c>
      <c r="J1548" s="22">
        <v>171.6</v>
      </c>
      <c r="K1548" s="22">
        <v>180.18</v>
      </c>
      <c r="L1548" s="22">
        <v>189.18900000000002</v>
      </c>
      <c r="M1548" s="22">
        <v>198.64844999999997</v>
      </c>
      <c r="N1548" s="22">
        <v>208.58087249999994</v>
      </c>
      <c r="O1548" s="22">
        <v>219.00991612499985</v>
      </c>
      <c r="P1548" s="22">
        <v>219.00991612499985</v>
      </c>
      <c r="Q1548" s="22">
        <v>3383.1685741249976</v>
      </c>
      <c r="R1548" s="35">
        <v>0.21900991612499984</v>
      </c>
      <c r="S1548" s="35"/>
      <c r="T1548" t="b">
        <v>1</v>
      </c>
      <c r="V1548" s="121">
        <v>0</v>
      </c>
      <c r="AM1548">
        <v>2</v>
      </c>
      <c r="AN1548" t="s">
        <v>230</v>
      </c>
      <c r="AP1548" s="22">
        <v>-333.33333333333331</v>
      </c>
      <c r="AQ1548" s="22">
        <v>-333.33333333333331</v>
      </c>
      <c r="AR1548" s="22">
        <v>-333.33333333333331</v>
      </c>
      <c r="AS1548" s="22">
        <v>171.6</v>
      </c>
      <c r="AT1548" s="22">
        <v>180.18</v>
      </c>
      <c r="AU1548" s="22">
        <v>189.18900000000002</v>
      </c>
      <c r="AV1548" s="22">
        <v>198.64844999999997</v>
      </c>
      <c r="AW1548" s="22">
        <v>208.58087249999994</v>
      </c>
      <c r="AX1548" s="22">
        <v>219.00991612499985</v>
      </c>
      <c r="AY1548" s="22">
        <v>219.00991612499985</v>
      </c>
      <c r="BE1548" t="s">
        <v>230</v>
      </c>
      <c r="BG1548" s="22">
        <v>-333.33333333333331</v>
      </c>
      <c r="BH1548" s="22">
        <v>-333.33333333333331</v>
      </c>
      <c r="BI1548" s="22">
        <v>-333.33333333333331</v>
      </c>
      <c r="BJ1548" s="22">
        <v>171.6</v>
      </c>
      <c r="BK1548" s="22">
        <v>180.18</v>
      </c>
      <c r="BL1548" s="22">
        <v>189.18900000000002</v>
      </c>
      <c r="BM1548" s="22">
        <v>198.64844999999997</v>
      </c>
      <c r="BN1548" s="22">
        <v>208.58087249999994</v>
      </c>
      <c r="BO1548" s="22">
        <v>219.00991612499985</v>
      </c>
      <c r="BP1548" s="22">
        <v>219.00991612499985</v>
      </c>
    </row>
    <row r="1549" spans="1:68" x14ac:dyDescent="0.35">
      <c r="A1549" s="96">
        <v>3</v>
      </c>
      <c r="B1549" s="96">
        <v>1</v>
      </c>
      <c r="C1549" s="96" t="s">
        <v>585</v>
      </c>
      <c r="E1549" s="79" t="s">
        <v>230</v>
      </c>
      <c r="G1549" s="22">
        <v>-400</v>
      </c>
      <c r="H1549" s="22">
        <v>-400</v>
      </c>
      <c r="I1549" s="22">
        <v>46.8</v>
      </c>
      <c r="J1549" s="22">
        <v>48.203999999999965</v>
      </c>
      <c r="K1549" s="22">
        <v>49.650119999999959</v>
      </c>
      <c r="L1549" s="22">
        <v>51.139623600000064</v>
      </c>
      <c r="M1549" s="22">
        <v>52.673812308000009</v>
      </c>
      <c r="N1549" s="22">
        <v>54.254026677240013</v>
      </c>
      <c r="O1549" s="22">
        <v>54.254026677240013</v>
      </c>
      <c r="P1549" s="22">
        <v>54.254026677240013</v>
      </c>
      <c r="Q1549" s="22">
        <v>650.31845351308027</v>
      </c>
      <c r="R1549" s="35">
        <v>6.781753334655001E-2</v>
      </c>
      <c r="S1549" s="35"/>
      <c r="T1549" t="b">
        <v>1</v>
      </c>
      <c r="V1549" s="121">
        <v>0</v>
      </c>
      <c r="AM1549">
        <v>3</v>
      </c>
      <c r="AN1549" t="s">
        <v>230</v>
      </c>
      <c r="AP1549" s="22">
        <v>-400</v>
      </c>
      <c r="AQ1549" s="22">
        <v>-400</v>
      </c>
      <c r="AR1549" s="22">
        <v>46.8</v>
      </c>
      <c r="AS1549" s="22">
        <v>48.203999999999965</v>
      </c>
      <c r="AT1549" s="22">
        <v>49.650119999999959</v>
      </c>
      <c r="AU1549" s="22">
        <v>51.139623600000064</v>
      </c>
      <c r="AV1549" s="22">
        <v>52.673812308000009</v>
      </c>
      <c r="AW1549" s="22">
        <v>54.254026677240013</v>
      </c>
      <c r="AX1549" s="22">
        <v>54.254026677240013</v>
      </c>
      <c r="AY1549" s="22">
        <v>54.254026677240013</v>
      </c>
      <c r="BE1549" t="s">
        <v>230</v>
      </c>
      <c r="BG1549" s="22">
        <v>-400</v>
      </c>
      <c r="BH1549" s="22">
        <v>-400</v>
      </c>
      <c r="BI1549" s="22">
        <v>46.8</v>
      </c>
      <c r="BJ1549" s="22">
        <v>48.203999999999965</v>
      </c>
      <c r="BK1549" s="22">
        <v>49.650119999999959</v>
      </c>
      <c r="BL1549" s="22">
        <v>51.139623600000064</v>
      </c>
      <c r="BM1549" s="22">
        <v>52.673812308000009</v>
      </c>
      <c r="BN1549" s="22">
        <v>54.254026677240013</v>
      </c>
      <c r="BO1549" s="22">
        <v>54.254026677240013</v>
      </c>
      <c r="BP1549" s="22">
        <v>54.254026677240013</v>
      </c>
    </row>
    <row r="1550" spans="1:68" x14ac:dyDescent="0.35">
      <c r="A1550" s="96">
        <v>4</v>
      </c>
      <c r="B1550" s="96">
        <v>1</v>
      </c>
      <c r="C1550" s="96" t="s">
        <v>585</v>
      </c>
      <c r="E1550" s="79" t="s">
        <v>230</v>
      </c>
      <c r="G1550" s="22">
        <v>-500</v>
      </c>
      <c r="H1550" s="22">
        <v>-500</v>
      </c>
      <c r="I1550" s="22">
        <v>62.4</v>
      </c>
      <c r="J1550" s="22">
        <v>62.4</v>
      </c>
      <c r="K1550" s="22">
        <v>62.4</v>
      </c>
      <c r="L1550" s="22">
        <v>62.4</v>
      </c>
      <c r="M1550" s="22">
        <v>62.4</v>
      </c>
      <c r="N1550" s="22">
        <v>62.4</v>
      </c>
      <c r="O1550" s="22">
        <v>62.4</v>
      </c>
      <c r="P1550" s="22">
        <v>62.4</v>
      </c>
      <c r="Q1550" s="22">
        <v>720.8</v>
      </c>
      <c r="R1550" s="35">
        <v>6.2399999999999997E-2</v>
      </c>
      <c r="S1550" s="35"/>
      <c r="T1550" t="b">
        <v>1</v>
      </c>
      <c r="V1550" s="121">
        <v>0</v>
      </c>
      <c r="AM1550">
        <v>4</v>
      </c>
      <c r="AN1550" t="s">
        <v>230</v>
      </c>
      <c r="AP1550" s="22">
        <v>-500</v>
      </c>
      <c r="AQ1550" s="22">
        <v>-500</v>
      </c>
      <c r="AR1550" s="22">
        <v>62.4</v>
      </c>
      <c r="AS1550" s="22">
        <v>62.4</v>
      </c>
      <c r="AT1550" s="22">
        <v>62.4</v>
      </c>
      <c r="AU1550" s="22">
        <v>62.4</v>
      </c>
      <c r="AV1550" s="22">
        <v>62.4</v>
      </c>
      <c r="AW1550" s="22">
        <v>62.4</v>
      </c>
      <c r="AX1550" s="22">
        <v>62.4</v>
      </c>
      <c r="AY1550" s="22">
        <v>62.4</v>
      </c>
      <c r="BE1550" t="s">
        <v>230</v>
      </c>
      <c r="BG1550" s="22">
        <v>-500</v>
      </c>
      <c r="BH1550" s="22">
        <v>-500</v>
      </c>
      <c r="BI1550" s="22">
        <v>62.4</v>
      </c>
      <c r="BJ1550" s="22">
        <v>62.4</v>
      </c>
      <c r="BK1550" s="22">
        <v>62.4</v>
      </c>
      <c r="BL1550" s="22">
        <v>62.4</v>
      </c>
      <c r="BM1550" s="22">
        <v>62.4</v>
      </c>
      <c r="BN1550" s="22">
        <v>62.4</v>
      </c>
      <c r="BO1550" s="22">
        <v>62.4</v>
      </c>
      <c r="BP1550" s="22">
        <v>62.4</v>
      </c>
    </row>
    <row r="1551" spans="1:68" x14ac:dyDescent="0.35">
      <c r="A1551" s="96">
        <v>5</v>
      </c>
      <c r="B1551" s="96">
        <v>1</v>
      </c>
      <c r="C1551" s="96" t="s">
        <v>585</v>
      </c>
      <c r="E1551" s="79" t="s">
        <v>230</v>
      </c>
      <c r="G1551" s="22">
        <v>-500</v>
      </c>
      <c r="H1551" s="22">
        <v>-500</v>
      </c>
      <c r="I1551" s="22">
        <v>58.5</v>
      </c>
      <c r="J1551" s="22">
        <v>60.254999999999953</v>
      </c>
      <c r="K1551" s="22">
        <v>62.062649999999998</v>
      </c>
      <c r="L1551" s="22">
        <v>63.924529500000091</v>
      </c>
      <c r="M1551" s="22">
        <v>65.842265384999976</v>
      </c>
      <c r="N1551" s="22">
        <v>67.817533346549979</v>
      </c>
      <c r="O1551" s="22">
        <v>67.817533346549979</v>
      </c>
      <c r="P1551" s="22">
        <v>67.817533346549979</v>
      </c>
      <c r="Q1551" s="22">
        <v>812.89806689134969</v>
      </c>
      <c r="R1551" s="35">
        <v>6.7817533346549982E-2</v>
      </c>
      <c r="S1551" s="35"/>
      <c r="T1551" t="b">
        <v>1</v>
      </c>
      <c r="V1551" s="121">
        <v>0</v>
      </c>
      <c r="AM1551">
        <v>5</v>
      </c>
      <c r="AN1551" t="s">
        <v>230</v>
      </c>
      <c r="AP1551" s="22">
        <v>-500</v>
      </c>
      <c r="AQ1551" s="22">
        <v>-500</v>
      </c>
      <c r="AR1551" s="22">
        <v>58.5</v>
      </c>
      <c r="AS1551" s="22">
        <v>60.254999999999953</v>
      </c>
      <c r="AT1551" s="22">
        <v>62.062649999999998</v>
      </c>
      <c r="AU1551" s="22">
        <v>63.924529500000091</v>
      </c>
      <c r="AV1551" s="22">
        <v>65.842265384999976</v>
      </c>
      <c r="AW1551" s="22">
        <v>67.817533346549979</v>
      </c>
      <c r="AX1551" s="22">
        <v>67.817533346549979</v>
      </c>
      <c r="AY1551" s="22">
        <v>67.817533346549979</v>
      </c>
      <c r="BE1551" t="s">
        <v>230</v>
      </c>
      <c r="BG1551" s="22">
        <v>-500</v>
      </c>
      <c r="BH1551" s="22">
        <v>-500</v>
      </c>
      <c r="BI1551" s="22">
        <v>58.5</v>
      </c>
      <c r="BJ1551" s="22">
        <v>60.254999999999953</v>
      </c>
      <c r="BK1551" s="22">
        <v>62.062649999999998</v>
      </c>
      <c r="BL1551" s="22">
        <v>63.924529500000091</v>
      </c>
      <c r="BM1551" s="22">
        <v>65.842265384999976</v>
      </c>
      <c r="BN1551" s="22">
        <v>67.817533346549979</v>
      </c>
      <c r="BO1551" s="22">
        <v>67.817533346549979</v>
      </c>
      <c r="BP1551" s="22">
        <v>67.817533346549979</v>
      </c>
    </row>
    <row r="1552" spans="1:68" x14ac:dyDescent="0.35">
      <c r="A1552" s="96">
        <v>6</v>
      </c>
      <c r="B1552" s="96">
        <v>1</v>
      </c>
      <c r="C1552" s="96" t="s">
        <v>529</v>
      </c>
      <c r="E1552" s="79" t="s">
        <v>230</v>
      </c>
      <c r="G1552" s="22">
        <v>-60</v>
      </c>
      <c r="H1552" s="22">
        <v>-60</v>
      </c>
      <c r="I1552" s="22">
        <v>31.2</v>
      </c>
      <c r="J1552" s="22">
        <v>31.2</v>
      </c>
      <c r="K1552" s="22">
        <v>31.2</v>
      </c>
      <c r="L1552" s="22">
        <v>31.2</v>
      </c>
      <c r="M1552" s="22">
        <v>31.2</v>
      </c>
      <c r="N1552" s="22">
        <v>31.2</v>
      </c>
      <c r="O1552" s="22">
        <v>31.2</v>
      </c>
      <c r="P1552" s="22">
        <v>31.2</v>
      </c>
      <c r="Q1552" s="22">
        <v>489.6</v>
      </c>
      <c r="R1552" s="35">
        <v>0.26</v>
      </c>
      <c r="S1552" s="35"/>
      <c r="T1552" t="b">
        <v>1</v>
      </c>
      <c r="V1552" s="121">
        <v>0</v>
      </c>
      <c r="AM1552">
        <v>6</v>
      </c>
      <c r="AN1552" t="s">
        <v>230</v>
      </c>
      <c r="AP1552" s="22">
        <v>0</v>
      </c>
      <c r="AQ1552" s="22">
        <v>0</v>
      </c>
      <c r="AR1552" s="22">
        <v>0</v>
      </c>
      <c r="AS1552" s="22">
        <v>0</v>
      </c>
      <c r="AT1552" s="22">
        <v>0</v>
      </c>
      <c r="AU1552" s="22">
        <v>0</v>
      </c>
      <c r="AV1552" s="22">
        <v>0</v>
      </c>
      <c r="AW1552" s="22">
        <v>0</v>
      </c>
      <c r="AX1552" s="22">
        <v>0</v>
      </c>
      <c r="AY1552" s="22">
        <v>0</v>
      </c>
      <c r="BE1552" t="s">
        <v>230</v>
      </c>
      <c r="BG1552" s="22">
        <v>0</v>
      </c>
      <c r="BH1552" s="22">
        <v>0</v>
      </c>
      <c r="BI1552" s="22">
        <v>0</v>
      </c>
      <c r="BJ1552" s="22">
        <v>0</v>
      </c>
      <c r="BK1552" s="22">
        <v>0</v>
      </c>
      <c r="BL1552" s="22">
        <v>0</v>
      </c>
      <c r="BM1552" s="22">
        <v>0</v>
      </c>
      <c r="BN1552" s="22">
        <v>0</v>
      </c>
      <c r="BO1552" s="22">
        <v>0</v>
      </c>
      <c r="BP1552" s="22">
        <v>0</v>
      </c>
    </row>
    <row r="1553" spans="1:68" x14ac:dyDescent="0.35">
      <c r="A1553" s="96">
        <v>7</v>
      </c>
      <c r="B1553" s="96">
        <v>1</v>
      </c>
      <c r="C1553" s="96" t="s">
        <v>235</v>
      </c>
      <c r="E1553" s="79" t="s">
        <v>230</v>
      </c>
      <c r="G1553" s="22">
        <v>-100</v>
      </c>
      <c r="H1553" s="22">
        <v>31.2</v>
      </c>
      <c r="I1553" s="22">
        <v>31.2</v>
      </c>
      <c r="J1553" s="22">
        <v>31.2</v>
      </c>
      <c r="K1553" s="22">
        <v>31.2</v>
      </c>
      <c r="L1553" s="22">
        <v>31.2</v>
      </c>
      <c r="M1553" s="22">
        <v>31.2</v>
      </c>
      <c r="N1553" s="22">
        <v>31.2</v>
      </c>
      <c r="O1553" s="22">
        <v>31.2</v>
      </c>
      <c r="P1553" s="22">
        <v>31.2</v>
      </c>
      <c r="Q1553" s="22">
        <v>496.4</v>
      </c>
      <c r="R1553" s="35">
        <v>0.312</v>
      </c>
      <c r="S1553" s="35"/>
      <c r="T1553" t="b">
        <v>1</v>
      </c>
      <c r="V1553" s="121">
        <v>0</v>
      </c>
      <c r="AM1553">
        <v>7</v>
      </c>
      <c r="AN1553" t="s">
        <v>230</v>
      </c>
      <c r="AP1553" s="22">
        <v>-100</v>
      </c>
      <c r="AQ1553" s="22">
        <v>31.2</v>
      </c>
      <c r="AR1553" s="22">
        <v>31.2</v>
      </c>
      <c r="AS1553" s="22">
        <v>31.2</v>
      </c>
      <c r="AT1553" s="22">
        <v>31.2</v>
      </c>
      <c r="AU1553" s="22">
        <v>31.2</v>
      </c>
      <c r="AV1553" s="22">
        <v>31.2</v>
      </c>
      <c r="AW1553" s="22">
        <v>31.2</v>
      </c>
      <c r="AX1553" s="22">
        <v>31.2</v>
      </c>
      <c r="AY1553" s="22">
        <v>31.2</v>
      </c>
      <c r="BE1553" t="s">
        <v>230</v>
      </c>
      <c r="BG1553" s="22">
        <v>-100</v>
      </c>
      <c r="BH1553" s="22">
        <v>31.2</v>
      </c>
      <c r="BI1553" s="22">
        <v>31.2</v>
      </c>
      <c r="BJ1553" s="22">
        <v>31.2</v>
      </c>
      <c r="BK1553" s="22">
        <v>31.2</v>
      </c>
      <c r="BL1553" s="22">
        <v>31.2</v>
      </c>
      <c r="BM1553" s="22">
        <v>31.2</v>
      </c>
      <c r="BN1553" s="22">
        <v>31.2</v>
      </c>
      <c r="BO1553" s="22">
        <v>31.2</v>
      </c>
      <c r="BP1553" s="22">
        <v>31.2</v>
      </c>
    </row>
    <row r="1554" spans="1:68" x14ac:dyDescent="0.35">
      <c r="A1554" s="96">
        <v>8</v>
      </c>
      <c r="B1554" s="96">
        <v>1</v>
      </c>
      <c r="C1554" s="96" t="s">
        <v>234</v>
      </c>
      <c r="E1554" s="79" t="s">
        <v>230</v>
      </c>
      <c r="G1554" s="22">
        <v>-160</v>
      </c>
      <c r="H1554" s="22">
        <v>62.4</v>
      </c>
      <c r="I1554" s="22">
        <v>62.4</v>
      </c>
      <c r="J1554" s="22">
        <v>62.4</v>
      </c>
      <c r="K1554" s="22">
        <v>62.4</v>
      </c>
      <c r="L1554" s="22">
        <v>62.4</v>
      </c>
      <c r="M1554" s="22">
        <v>62.4</v>
      </c>
      <c r="N1554" s="22">
        <v>62.4</v>
      </c>
      <c r="O1554" s="22">
        <v>62.4</v>
      </c>
      <c r="P1554" s="22">
        <v>62.4</v>
      </c>
      <c r="Q1554" s="22">
        <v>1006.4</v>
      </c>
      <c r="R1554" s="35">
        <v>0.39</v>
      </c>
      <c r="S1554" s="35"/>
      <c r="T1554" t="b">
        <v>1</v>
      </c>
      <c r="V1554" s="121">
        <v>0</v>
      </c>
      <c r="AM1554">
        <v>8</v>
      </c>
      <c r="AN1554" t="s">
        <v>230</v>
      </c>
      <c r="AP1554" s="22">
        <v>-160</v>
      </c>
      <c r="AQ1554" s="22">
        <v>62.4</v>
      </c>
      <c r="AR1554" s="22">
        <v>62.4</v>
      </c>
      <c r="AS1554" s="22">
        <v>62.4</v>
      </c>
      <c r="AT1554" s="22">
        <v>62.4</v>
      </c>
      <c r="AU1554" s="22">
        <v>62.4</v>
      </c>
      <c r="AV1554" s="22">
        <v>62.4</v>
      </c>
      <c r="AW1554" s="22">
        <v>62.4</v>
      </c>
      <c r="AX1554" s="22">
        <v>62.4</v>
      </c>
      <c r="AY1554" s="22">
        <v>62.4</v>
      </c>
      <c r="BE1554" t="s">
        <v>230</v>
      </c>
      <c r="BG1554" s="22">
        <v>-160</v>
      </c>
      <c r="BH1554" s="22">
        <v>62.4</v>
      </c>
      <c r="BI1554" s="22">
        <v>62.4</v>
      </c>
      <c r="BJ1554" s="22">
        <v>62.4</v>
      </c>
      <c r="BK1554" s="22">
        <v>62.4</v>
      </c>
      <c r="BL1554" s="22">
        <v>62.4</v>
      </c>
      <c r="BM1554" s="22">
        <v>62.4</v>
      </c>
      <c r="BN1554" s="22">
        <v>62.4</v>
      </c>
      <c r="BO1554" s="22">
        <v>62.4</v>
      </c>
      <c r="BP1554" s="22">
        <v>62.4</v>
      </c>
    </row>
    <row r="1555" spans="1:68" x14ac:dyDescent="0.35">
      <c r="A1555" s="96">
        <v>9</v>
      </c>
      <c r="B1555" s="96">
        <v>1</v>
      </c>
      <c r="C1555" s="96" t="s">
        <v>529</v>
      </c>
      <c r="E1555" s="79" t="s">
        <v>230</v>
      </c>
      <c r="G1555" s="22">
        <v>-60</v>
      </c>
      <c r="H1555" s="22">
        <v>-60</v>
      </c>
      <c r="I1555" s="22">
        <v>31.2</v>
      </c>
      <c r="J1555" s="22">
        <v>31.2</v>
      </c>
      <c r="K1555" s="22">
        <v>31.2</v>
      </c>
      <c r="L1555" s="22">
        <v>31.2</v>
      </c>
      <c r="M1555" s="22">
        <v>31.2</v>
      </c>
      <c r="N1555" s="22">
        <v>31.2</v>
      </c>
      <c r="O1555" s="22">
        <v>31.2</v>
      </c>
      <c r="P1555" s="22">
        <v>31.2</v>
      </c>
      <c r="Q1555" s="22">
        <v>489.6</v>
      </c>
      <c r="R1555" s="35">
        <v>0.26</v>
      </c>
      <c r="S1555" s="35"/>
      <c r="T1555" t="b">
        <v>1</v>
      </c>
      <c r="V1555" s="121">
        <v>0</v>
      </c>
      <c r="AM1555">
        <v>9</v>
      </c>
      <c r="AN1555" t="s">
        <v>230</v>
      </c>
      <c r="AP1555" s="22">
        <v>0</v>
      </c>
      <c r="AQ1555" s="22">
        <v>0</v>
      </c>
      <c r="AR1555" s="22">
        <v>0</v>
      </c>
      <c r="AS1555" s="22">
        <v>0</v>
      </c>
      <c r="AT1555" s="22">
        <v>0</v>
      </c>
      <c r="AU1555" s="22">
        <v>0</v>
      </c>
      <c r="AV1555" s="22">
        <v>0</v>
      </c>
      <c r="AW1555" s="22">
        <v>0</v>
      </c>
      <c r="AX1555" s="22">
        <v>0</v>
      </c>
      <c r="AY1555" s="22">
        <v>0</v>
      </c>
      <c r="BE1555" t="s">
        <v>230</v>
      </c>
      <c r="BG1555" s="22">
        <v>0</v>
      </c>
      <c r="BH1555" s="22">
        <v>0</v>
      </c>
      <c r="BI1555" s="22">
        <v>0</v>
      </c>
      <c r="BJ1555" s="22">
        <v>0</v>
      </c>
      <c r="BK1555" s="22">
        <v>0</v>
      </c>
      <c r="BL1555" s="22">
        <v>0</v>
      </c>
      <c r="BM1555" s="22">
        <v>0</v>
      </c>
      <c r="BN1555" s="22">
        <v>0</v>
      </c>
      <c r="BO1555" s="22">
        <v>0</v>
      </c>
      <c r="BP1555" s="22">
        <v>0</v>
      </c>
    </row>
    <row r="1556" spans="1:68" x14ac:dyDescent="0.35">
      <c r="A1556" s="96">
        <v>10</v>
      </c>
      <c r="B1556" s="96">
        <v>1</v>
      </c>
      <c r="C1556" s="96" t="s">
        <v>235</v>
      </c>
      <c r="E1556" s="79" t="s">
        <v>230</v>
      </c>
      <c r="G1556" s="22">
        <v>-40</v>
      </c>
      <c r="H1556" s="22">
        <v>31.2</v>
      </c>
      <c r="I1556" s="22">
        <v>31.2</v>
      </c>
      <c r="J1556" s="22">
        <v>31.2</v>
      </c>
      <c r="K1556" s="22">
        <v>31.2</v>
      </c>
      <c r="L1556" s="22">
        <v>31.2</v>
      </c>
      <c r="M1556" s="22">
        <v>31.2</v>
      </c>
      <c r="N1556" s="22">
        <v>31.2</v>
      </c>
      <c r="O1556" s="22">
        <v>31.2</v>
      </c>
      <c r="P1556" s="22">
        <v>31.2</v>
      </c>
      <c r="Q1556" s="22">
        <v>516.79999999999995</v>
      </c>
      <c r="R1556" s="35">
        <v>0.78</v>
      </c>
      <c r="S1556" s="35"/>
      <c r="T1556" t="b">
        <v>1</v>
      </c>
      <c r="V1556" s="121">
        <v>0</v>
      </c>
      <c r="AM1556">
        <v>10</v>
      </c>
      <c r="AN1556" t="s">
        <v>230</v>
      </c>
      <c r="AP1556" s="22">
        <v>-40</v>
      </c>
      <c r="AQ1556" s="22">
        <v>31.2</v>
      </c>
      <c r="AR1556" s="22">
        <v>31.2</v>
      </c>
      <c r="AS1556" s="22">
        <v>31.2</v>
      </c>
      <c r="AT1556" s="22">
        <v>31.2</v>
      </c>
      <c r="AU1556" s="22">
        <v>31.2</v>
      </c>
      <c r="AV1556" s="22">
        <v>31.2</v>
      </c>
      <c r="AW1556" s="22">
        <v>31.2</v>
      </c>
      <c r="AX1556" s="22">
        <v>31.2</v>
      </c>
      <c r="AY1556" s="22">
        <v>31.2</v>
      </c>
      <c r="BE1556" t="s">
        <v>230</v>
      </c>
      <c r="BG1556" s="22">
        <v>-40</v>
      </c>
      <c r="BH1556" s="22">
        <v>31.2</v>
      </c>
      <c r="BI1556" s="22">
        <v>31.2</v>
      </c>
      <c r="BJ1556" s="22">
        <v>31.2</v>
      </c>
      <c r="BK1556" s="22">
        <v>31.2</v>
      </c>
      <c r="BL1556" s="22">
        <v>31.2</v>
      </c>
      <c r="BM1556" s="22">
        <v>31.2</v>
      </c>
      <c r="BN1556" s="22">
        <v>31.2</v>
      </c>
      <c r="BO1556" s="22">
        <v>31.2</v>
      </c>
      <c r="BP1556" s="22">
        <v>31.2</v>
      </c>
    </row>
    <row r="1557" spans="1:68" x14ac:dyDescent="0.35">
      <c r="A1557" s="96">
        <v>11</v>
      </c>
      <c r="B1557" s="96">
        <v>1</v>
      </c>
      <c r="C1557" s="96" t="s">
        <v>251</v>
      </c>
      <c r="E1557" s="79" t="s">
        <v>230</v>
      </c>
      <c r="G1557" s="22">
        <v>-40</v>
      </c>
      <c r="H1557" s="22">
        <v>0</v>
      </c>
      <c r="I1557" s="22">
        <v>0</v>
      </c>
      <c r="J1557" s="22">
        <v>0</v>
      </c>
      <c r="K1557" s="22">
        <v>0</v>
      </c>
      <c r="L1557" s="22">
        <v>0</v>
      </c>
      <c r="M1557" s="22">
        <v>0</v>
      </c>
      <c r="N1557" s="22">
        <v>0</v>
      </c>
      <c r="O1557" s="22">
        <v>0</v>
      </c>
      <c r="P1557" s="22">
        <v>0</v>
      </c>
      <c r="Q1557" s="22">
        <v>0</v>
      </c>
      <c r="R1557" s="35">
        <v>0</v>
      </c>
      <c r="S1557" s="35"/>
      <c r="T1557" t="b">
        <v>1</v>
      </c>
      <c r="V1557" s="121">
        <v>0</v>
      </c>
      <c r="AM1557">
        <v>11</v>
      </c>
      <c r="AN1557" t="s">
        <v>230</v>
      </c>
      <c r="AP1557" s="22">
        <v>-40</v>
      </c>
      <c r="AQ1557" s="22">
        <v>0</v>
      </c>
      <c r="AR1557" s="22">
        <v>0</v>
      </c>
      <c r="AS1557" s="22">
        <v>0</v>
      </c>
      <c r="AT1557" s="22">
        <v>0</v>
      </c>
      <c r="AU1557" s="22">
        <v>0</v>
      </c>
      <c r="AV1557" s="22">
        <v>0</v>
      </c>
      <c r="AW1557" s="22">
        <v>0</v>
      </c>
      <c r="AX1557" s="22">
        <v>0</v>
      </c>
      <c r="AY1557" s="22">
        <v>0</v>
      </c>
      <c r="BE1557" t="s">
        <v>230</v>
      </c>
      <c r="BG1557" s="22">
        <v>-40</v>
      </c>
      <c r="BH1557" s="22">
        <v>0</v>
      </c>
      <c r="BI1557" s="22">
        <v>0</v>
      </c>
      <c r="BJ1557" s="22">
        <v>0</v>
      </c>
      <c r="BK1557" s="22">
        <v>0</v>
      </c>
      <c r="BL1557" s="22">
        <v>0</v>
      </c>
      <c r="BM1557" s="22">
        <v>0</v>
      </c>
      <c r="BN1557" s="22">
        <v>0</v>
      </c>
      <c r="BO1557" s="22">
        <v>0</v>
      </c>
      <c r="BP1557" s="22">
        <v>0</v>
      </c>
    </row>
    <row r="1558" spans="1:68" x14ac:dyDescent="0.35">
      <c r="A1558" s="96">
        <v>12</v>
      </c>
      <c r="B1558" s="96">
        <v>1</v>
      </c>
      <c r="C1558" s="96" t="s">
        <v>234</v>
      </c>
      <c r="E1558" s="79" t="s">
        <v>230</v>
      </c>
      <c r="G1558" s="22">
        <v>-120</v>
      </c>
      <c r="H1558" s="22">
        <v>31.2</v>
      </c>
      <c r="I1558" s="22">
        <v>31.2</v>
      </c>
      <c r="J1558" s="22">
        <v>31.2</v>
      </c>
      <c r="K1558" s="22">
        <v>31.2</v>
      </c>
      <c r="L1558" s="22">
        <v>31.2</v>
      </c>
      <c r="M1558" s="22">
        <v>31.2</v>
      </c>
      <c r="N1558" s="22">
        <v>31.2</v>
      </c>
      <c r="O1558" s="22">
        <v>31.2</v>
      </c>
      <c r="P1558" s="22">
        <v>31.2</v>
      </c>
      <c r="Q1558" s="22">
        <v>489.6</v>
      </c>
      <c r="R1558" s="35">
        <v>0.26</v>
      </c>
      <c r="S1558" s="35"/>
      <c r="T1558" t="b">
        <v>1</v>
      </c>
      <c r="V1558" s="121">
        <v>0</v>
      </c>
      <c r="AM1558">
        <v>12</v>
      </c>
      <c r="AN1558" t="s">
        <v>230</v>
      </c>
      <c r="AP1558" s="22">
        <v>-120</v>
      </c>
      <c r="AQ1558" s="22">
        <v>31.2</v>
      </c>
      <c r="AR1558" s="22">
        <v>31.2</v>
      </c>
      <c r="AS1558" s="22">
        <v>31.2</v>
      </c>
      <c r="AT1558" s="22">
        <v>31.2</v>
      </c>
      <c r="AU1558" s="22">
        <v>31.2</v>
      </c>
      <c r="AV1558" s="22">
        <v>31.2</v>
      </c>
      <c r="AW1558" s="22">
        <v>31.2</v>
      </c>
      <c r="AX1558" s="22">
        <v>31.2</v>
      </c>
      <c r="AY1558" s="22">
        <v>31.2</v>
      </c>
      <c r="BE1558" t="s">
        <v>230</v>
      </c>
      <c r="BG1558" s="22">
        <v>-120</v>
      </c>
      <c r="BH1558" s="22">
        <v>31.2</v>
      </c>
      <c r="BI1558" s="22">
        <v>31.2</v>
      </c>
      <c r="BJ1558" s="22">
        <v>31.2</v>
      </c>
      <c r="BK1558" s="22">
        <v>31.2</v>
      </c>
      <c r="BL1558" s="22">
        <v>31.2</v>
      </c>
      <c r="BM1558" s="22">
        <v>31.2</v>
      </c>
      <c r="BN1558" s="22">
        <v>31.2</v>
      </c>
      <c r="BO1558" s="22">
        <v>31.2</v>
      </c>
      <c r="BP1558" s="22">
        <v>31.2</v>
      </c>
    </row>
    <row r="1559" spans="1:68" x14ac:dyDescent="0.35">
      <c r="A1559" s="96">
        <v>13</v>
      </c>
      <c r="B1559" s="96">
        <v>1</v>
      </c>
      <c r="C1559" s="96" t="s">
        <v>251</v>
      </c>
      <c r="E1559" s="79" t="s">
        <v>230</v>
      </c>
      <c r="G1559" s="22">
        <v>-80</v>
      </c>
      <c r="H1559" s="22">
        <v>0</v>
      </c>
      <c r="I1559" s="22">
        <v>0</v>
      </c>
      <c r="J1559" s="22">
        <v>0</v>
      </c>
      <c r="K1559" s="22">
        <v>0</v>
      </c>
      <c r="L1559" s="22">
        <v>0</v>
      </c>
      <c r="M1559" s="22">
        <v>0</v>
      </c>
      <c r="N1559" s="22">
        <v>0</v>
      </c>
      <c r="O1559" s="22">
        <v>0</v>
      </c>
      <c r="P1559" s="22">
        <v>0</v>
      </c>
      <c r="Q1559" s="22">
        <v>0</v>
      </c>
      <c r="R1559" s="35">
        <v>0</v>
      </c>
      <c r="S1559" s="35"/>
      <c r="T1559" t="b">
        <v>1</v>
      </c>
      <c r="V1559" s="121">
        <v>0</v>
      </c>
      <c r="AM1559">
        <v>13</v>
      </c>
      <c r="AN1559" t="s">
        <v>230</v>
      </c>
      <c r="AP1559" s="22">
        <v>-80</v>
      </c>
      <c r="AQ1559" s="22">
        <v>0</v>
      </c>
      <c r="AR1559" s="22">
        <v>0</v>
      </c>
      <c r="AS1559" s="22">
        <v>0</v>
      </c>
      <c r="AT1559" s="22">
        <v>0</v>
      </c>
      <c r="AU1559" s="22">
        <v>0</v>
      </c>
      <c r="AV1559" s="22">
        <v>0</v>
      </c>
      <c r="AW1559" s="22">
        <v>0</v>
      </c>
      <c r="AX1559" s="22">
        <v>0</v>
      </c>
      <c r="AY1559" s="22">
        <v>0</v>
      </c>
      <c r="BE1559" t="s">
        <v>230</v>
      </c>
      <c r="BG1559" s="22">
        <v>-80</v>
      </c>
      <c r="BH1559" s="22">
        <v>0</v>
      </c>
      <c r="BI1559" s="22">
        <v>0</v>
      </c>
      <c r="BJ1559" s="22">
        <v>0</v>
      </c>
      <c r="BK1559" s="22">
        <v>0</v>
      </c>
      <c r="BL1559" s="22">
        <v>0</v>
      </c>
      <c r="BM1559" s="22">
        <v>0</v>
      </c>
      <c r="BN1559" s="22">
        <v>0</v>
      </c>
      <c r="BO1559" s="22">
        <v>0</v>
      </c>
      <c r="BP1559" s="22">
        <v>0</v>
      </c>
    </row>
    <row r="1560" spans="1:68" x14ac:dyDescent="0.35">
      <c r="A1560" s="96">
        <v>14</v>
      </c>
      <c r="B1560" s="96">
        <v>1</v>
      </c>
      <c r="C1560" s="96" t="s">
        <v>251</v>
      </c>
      <c r="E1560" s="79" t="s">
        <v>230</v>
      </c>
      <c r="G1560" s="22">
        <v>-80</v>
      </c>
      <c r="H1560" s="22">
        <v>0</v>
      </c>
      <c r="I1560" s="22">
        <v>0</v>
      </c>
      <c r="J1560" s="22">
        <v>0</v>
      </c>
      <c r="K1560" s="22">
        <v>0</v>
      </c>
      <c r="L1560" s="22">
        <v>0</v>
      </c>
      <c r="M1560" s="22">
        <v>0</v>
      </c>
      <c r="N1560" s="22">
        <v>0</v>
      </c>
      <c r="O1560" s="22">
        <v>0</v>
      </c>
      <c r="P1560" s="22">
        <v>0</v>
      </c>
      <c r="Q1560" s="22">
        <v>0</v>
      </c>
      <c r="R1560" s="35">
        <v>0</v>
      </c>
      <c r="S1560" s="35"/>
      <c r="T1560" t="b">
        <v>1</v>
      </c>
      <c r="V1560" s="121">
        <v>0</v>
      </c>
      <c r="AM1560">
        <v>14</v>
      </c>
      <c r="AN1560" t="s">
        <v>230</v>
      </c>
      <c r="AP1560" s="22">
        <v>-80</v>
      </c>
      <c r="AQ1560" s="22">
        <v>0</v>
      </c>
      <c r="AR1560" s="22">
        <v>0</v>
      </c>
      <c r="AS1560" s="22">
        <v>0</v>
      </c>
      <c r="AT1560" s="22">
        <v>0</v>
      </c>
      <c r="AU1560" s="22">
        <v>0</v>
      </c>
      <c r="AV1560" s="22">
        <v>0</v>
      </c>
      <c r="AW1560" s="22">
        <v>0</v>
      </c>
      <c r="AX1560" s="22">
        <v>0</v>
      </c>
      <c r="AY1560" s="22">
        <v>0</v>
      </c>
      <c r="BE1560" t="s">
        <v>230</v>
      </c>
      <c r="BG1560" s="22">
        <v>-80</v>
      </c>
      <c r="BH1560" s="22">
        <v>0</v>
      </c>
      <c r="BI1560" s="22">
        <v>0</v>
      </c>
      <c r="BJ1560" s="22">
        <v>0</v>
      </c>
      <c r="BK1560" s="22">
        <v>0</v>
      </c>
      <c r="BL1560" s="22">
        <v>0</v>
      </c>
      <c r="BM1560" s="22">
        <v>0</v>
      </c>
      <c r="BN1560" s="22">
        <v>0</v>
      </c>
      <c r="BO1560" s="22">
        <v>0</v>
      </c>
      <c r="BP1560" s="22">
        <v>0</v>
      </c>
    </row>
    <row r="1561" spans="1:68" x14ac:dyDescent="0.35">
      <c r="A1561" s="96">
        <v>15</v>
      </c>
      <c r="B1561" s="96">
        <v>1</v>
      </c>
      <c r="C1561" s="96" t="s">
        <v>235</v>
      </c>
      <c r="E1561" s="79" t="s">
        <v>230</v>
      </c>
      <c r="G1561" s="22">
        <v>-120</v>
      </c>
      <c r="H1561" s="22">
        <v>31.2</v>
      </c>
      <c r="I1561" s="22">
        <v>31.2</v>
      </c>
      <c r="J1561" s="22">
        <v>31.2</v>
      </c>
      <c r="K1561" s="22">
        <v>31.2</v>
      </c>
      <c r="L1561" s="22">
        <v>31.2</v>
      </c>
      <c r="M1561" s="22">
        <v>31.2</v>
      </c>
      <c r="N1561" s="22">
        <v>31.2</v>
      </c>
      <c r="O1561" s="22">
        <v>31.2</v>
      </c>
      <c r="P1561" s="22">
        <v>31.2</v>
      </c>
      <c r="Q1561" s="22">
        <v>489.6</v>
      </c>
      <c r="R1561" s="35">
        <v>0.26</v>
      </c>
      <c r="S1561" s="35"/>
      <c r="T1561" t="b">
        <v>1</v>
      </c>
      <c r="V1561" s="121">
        <v>0</v>
      </c>
      <c r="AM1561">
        <v>15</v>
      </c>
      <c r="AN1561" t="s">
        <v>230</v>
      </c>
      <c r="AP1561" s="22">
        <v>-120</v>
      </c>
      <c r="AQ1561" s="22">
        <v>31.2</v>
      </c>
      <c r="AR1561" s="22">
        <v>31.2</v>
      </c>
      <c r="AS1561" s="22">
        <v>31.2</v>
      </c>
      <c r="AT1561" s="22">
        <v>31.2</v>
      </c>
      <c r="AU1561" s="22">
        <v>31.2</v>
      </c>
      <c r="AV1561" s="22">
        <v>31.2</v>
      </c>
      <c r="AW1561" s="22">
        <v>31.2</v>
      </c>
      <c r="AX1561" s="22">
        <v>31.2</v>
      </c>
      <c r="AY1561" s="22">
        <v>31.2</v>
      </c>
      <c r="BE1561" t="s">
        <v>230</v>
      </c>
      <c r="BG1561" s="22">
        <v>-120</v>
      </c>
      <c r="BH1561" s="22">
        <v>31.2</v>
      </c>
      <c r="BI1561" s="22">
        <v>31.2</v>
      </c>
      <c r="BJ1561" s="22">
        <v>31.2</v>
      </c>
      <c r="BK1561" s="22">
        <v>31.2</v>
      </c>
      <c r="BL1561" s="22">
        <v>31.2</v>
      </c>
      <c r="BM1561" s="22">
        <v>31.2</v>
      </c>
      <c r="BN1561" s="22">
        <v>31.2</v>
      </c>
      <c r="BO1561" s="22">
        <v>31.2</v>
      </c>
      <c r="BP1561" s="22">
        <v>31.2</v>
      </c>
    </row>
    <row r="1562" spans="1:68" x14ac:dyDescent="0.35">
      <c r="A1562" s="96">
        <v>16</v>
      </c>
      <c r="B1562" s="96">
        <v>2</v>
      </c>
      <c r="C1562" s="96" t="s">
        <v>585</v>
      </c>
      <c r="E1562" s="79" t="s">
        <v>230</v>
      </c>
      <c r="G1562" s="22">
        <v>0</v>
      </c>
      <c r="H1562" s="22">
        <v>-500</v>
      </c>
      <c r="I1562" s="22">
        <v>-500</v>
      </c>
      <c r="J1562" s="22">
        <v>62.4</v>
      </c>
      <c r="K1562" s="22">
        <v>62.4</v>
      </c>
      <c r="L1562" s="22">
        <v>62.4</v>
      </c>
      <c r="M1562" s="22">
        <v>62.4</v>
      </c>
      <c r="N1562" s="22">
        <v>62.4</v>
      </c>
      <c r="O1562" s="22">
        <v>62.4</v>
      </c>
      <c r="P1562" s="22">
        <v>62.4</v>
      </c>
      <c r="Q1562" s="22">
        <v>720.8</v>
      </c>
      <c r="R1562" s="35">
        <v>6.2399999999999997E-2</v>
      </c>
      <c r="S1562" s="35"/>
      <c r="T1562" t="b">
        <v>1</v>
      </c>
      <c r="V1562" s="121">
        <v>0</v>
      </c>
      <c r="AM1562">
        <v>16</v>
      </c>
      <c r="AN1562" t="s">
        <v>230</v>
      </c>
      <c r="AP1562" s="22">
        <v>0</v>
      </c>
      <c r="AQ1562" s="22">
        <v>-500</v>
      </c>
      <c r="AR1562" s="22">
        <v>-500</v>
      </c>
      <c r="AS1562" s="22">
        <v>62.4</v>
      </c>
      <c r="AT1562" s="22">
        <v>62.4</v>
      </c>
      <c r="AU1562" s="22">
        <v>62.4</v>
      </c>
      <c r="AV1562" s="22">
        <v>62.4</v>
      </c>
      <c r="AW1562" s="22">
        <v>62.4</v>
      </c>
      <c r="AX1562" s="22">
        <v>62.4</v>
      </c>
      <c r="AY1562" s="22">
        <v>62.4</v>
      </c>
      <c r="BE1562" t="s">
        <v>230</v>
      </c>
      <c r="BG1562" s="22">
        <v>0</v>
      </c>
      <c r="BH1562" s="22">
        <v>-500</v>
      </c>
      <c r="BI1562" s="22">
        <v>-500</v>
      </c>
      <c r="BJ1562" s="22">
        <v>62.4</v>
      </c>
      <c r="BK1562" s="22">
        <v>62.4</v>
      </c>
      <c r="BL1562" s="22">
        <v>62.4</v>
      </c>
      <c r="BM1562" s="22">
        <v>62.4</v>
      </c>
      <c r="BN1562" s="22">
        <v>62.4</v>
      </c>
      <c r="BO1562" s="22">
        <v>62.4</v>
      </c>
      <c r="BP1562" s="22">
        <v>62.4</v>
      </c>
    </row>
    <row r="1563" spans="1:68" x14ac:dyDescent="0.35">
      <c r="A1563" s="96">
        <v>17</v>
      </c>
      <c r="B1563" s="96">
        <v>2</v>
      </c>
      <c r="C1563" s="96" t="s">
        <v>585</v>
      </c>
      <c r="E1563" s="79" t="s">
        <v>230</v>
      </c>
      <c r="G1563" s="22">
        <v>0</v>
      </c>
      <c r="H1563" s="22">
        <v>-400</v>
      </c>
      <c r="I1563" s="22">
        <v>-400</v>
      </c>
      <c r="J1563" s="22">
        <v>74.88</v>
      </c>
      <c r="K1563" s="22">
        <v>74.88</v>
      </c>
      <c r="L1563" s="22">
        <v>74.88</v>
      </c>
      <c r="M1563" s="22">
        <v>74.88</v>
      </c>
      <c r="N1563" s="22">
        <v>74.88</v>
      </c>
      <c r="O1563" s="22">
        <v>74.88</v>
      </c>
      <c r="P1563" s="22">
        <v>74.88</v>
      </c>
      <c r="Q1563" s="22">
        <v>1000.96</v>
      </c>
      <c r="R1563" s="35">
        <v>9.3599999999999989E-2</v>
      </c>
      <c r="S1563" s="35"/>
      <c r="T1563" t="b">
        <v>1</v>
      </c>
      <c r="V1563" s="121">
        <v>0</v>
      </c>
      <c r="AM1563">
        <v>17</v>
      </c>
      <c r="AN1563" t="s">
        <v>230</v>
      </c>
      <c r="AP1563" s="22">
        <v>0</v>
      </c>
      <c r="AQ1563" s="22">
        <v>-400</v>
      </c>
      <c r="AR1563" s="22">
        <v>-400</v>
      </c>
      <c r="AS1563" s="22">
        <v>74.88</v>
      </c>
      <c r="AT1563" s="22">
        <v>74.88</v>
      </c>
      <c r="AU1563" s="22">
        <v>74.88</v>
      </c>
      <c r="AV1563" s="22">
        <v>74.88</v>
      </c>
      <c r="AW1563" s="22">
        <v>74.88</v>
      </c>
      <c r="AX1563" s="22">
        <v>74.88</v>
      </c>
      <c r="AY1563" s="22">
        <v>74.88</v>
      </c>
      <c r="BE1563" t="s">
        <v>230</v>
      </c>
      <c r="BG1563" s="22">
        <v>0</v>
      </c>
      <c r="BH1563" s="22">
        <v>-400</v>
      </c>
      <c r="BI1563" s="22">
        <v>-400</v>
      </c>
      <c r="BJ1563" s="22">
        <v>74.88</v>
      </c>
      <c r="BK1563" s="22">
        <v>74.88</v>
      </c>
      <c r="BL1563" s="22">
        <v>74.88</v>
      </c>
      <c r="BM1563" s="22">
        <v>74.88</v>
      </c>
      <c r="BN1563" s="22">
        <v>74.88</v>
      </c>
      <c r="BO1563" s="22">
        <v>74.88</v>
      </c>
      <c r="BP1563" s="22">
        <v>74.88</v>
      </c>
    </row>
    <row r="1564" spans="1:68" x14ac:dyDescent="0.35">
      <c r="A1564" s="96">
        <v>18</v>
      </c>
      <c r="B1564" s="96">
        <v>2</v>
      </c>
      <c r="C1564" s="96" t="s">
        <v>584</v>
      </c>
      <c r="E1564" s="79" t="s">
        <v>230</v>
      </c>
      <c r="G1564" s="22">
        <v>0</v>
      </c>
      <c r="H1564" s="22">
        <v>-3941.5796633246268</v>
      </c>
      <c r="I1564" s="22">
        <v>218.4</v>
      </c>
      <c r="J1564" s="22">
        <v>235.56</v>
      </c>
      <c r="K1564" s="22">
        <v>254.43599999999998</v>
      </c>
      <c r="L1564" s="22">
        <v>275.19960000000003</v>
      </c>
      <c r="M1564" s="22">
        <v>298.03955999999994</v>
      </c>
      <c r="N1564" s="22">
        <v>323.16351599999973</v>
      </c>
      <c r="O1564" s="22">
        <v>323.16351599999973</v>
      </c>
      <c r="P1564" s="22">
        <v>323.16351599999973</v>
      </c>
      <c r="Q1564" s="22">
        <v>4388.7192067200776</v>
      </c>
      <c r="R1564" s="35">
        <v>9.9429478249608724E-2</v>
      </c>
      <c r="S1564" s="35"/>
      <c r="T1564" t="b">
        <v>0</v>
      </c>
      <c r="V1564" s="121">
        <v>0</v>
      </c>
      <c r="AM1564">
        <v>18</v>
      </c>
      <c r="AN1564" t="s">
        <v>230</v>
      </c>
      <c r="AP1564" s="22">
        <v>0</v>
      </c>
      <c r="AQ1564" s="22">
        <v>0</v>
      </c>
      <c r="AR1564" s="22">
        <v>171.6</v>
      </c>
      <c r="AS1564" s="22">
        <v>188.76</v>
      </c>
      <c r="AT1564" s="22">
        <v>207.636</v>
      </c>
      <c r="AU1564" s="22">
        <v>228.39960000000002</v>
      </c>
      <c r="AV1564" s="22">
        <v>251.23955999999993</v>
      </c>
      <c r="AW1564" s="22">
        <v>276.36351599999978</v>
      </c>
      <c r="AX1564" s="22">
        <v>276.36351599999978</v>
      </c>
      <c r="AY1564" s="22">
        <v>276.36351599999978</v>
      </c>
      <c r="BE1564" t="s">
        <v>230</v>
      </c>
      <c r="BG1564" s="22">
        <v>0</v>
      </c>
      <c r="BH1564" s="22">
        <v>0</v>
      </c>
      <c r="BI1564" s="22">
        <v>171.6</v>
      </c>
      <c r="BJ1564" s="22">
        <v>188.76</v>
      </c>
      <c r="BK1564" s="22">
        <v>207.636</v>
      </c>
      <c r="BL1564" s="22">
        <v>228.39960000000002</v>
      </c>
      <c r="BM1564" s="22">
        <v>251.23955999999993</v>
      </c>
      <c r="BN1564" s="22">
        <v>276.36351599999978</v>
      </c>
      <c r="BO1564" s="22">
        <v>276.36351599999978</v>
      </c>
      <c r="BP1564" s="22">
        <v>276.36351599999978</v>
      </c>
    </row>
    <row r="1565" spans="1:68" x14ac:dyDescent="0.35">
      <c r="A1565" s="96">
        <v>19</v>
      </c>
      <c r="B1565" s="96">
        <v>2</v>
      </c>
      <c r="C1565" s="96" t="s">
        <v>585</v>
      </c>
      <c r="E1565" s="79" t="s">
        <v>230</v>
      </c>
      <c r="G1565" s="22">
        <v>0</v>
      </c>
      <c r="H1565" s="22">
        <v>-500</v>
      </c>
      <c r="I1565" s="22">
        <v>-500</v>
      </c>
      <c r="J1565" s="22">
        <v>62.4</v>
      </c>
      <c r="K1565" s="22">
        <v>62.4</v>
      </c>
      <c r="L1565" s="22">
        <v>62.4</v>
      </c>
      <c r="M1565" s="22">
        <v>62.4</v>
      </c>
      <c r="N1565" s="22">
        <v>62.4</v>
      </c>
      <c r="O1565" s="22">
        <v>62.4</v>
      </c>
      <c r="P1565" s="22">
        <v>62.4</v>
      </c>
      <c r="Q1565" s="22">
        <v>720.8</v>
      </c>
      <c r="R1565" s="35">
        <v>6.2399999999999997E-2</v>
      </c>
      <c r="S1565" s="35"/>
      <c r="T1565" t="b">
        <v>1</v>
      </c>
      <c r="V1565" s="121">
        <v>0</v>
      </c>
      <c r="AM1565">
        <v>19</v>
      </c>
      <c r="AN1565" t="s">
        <v>230</v>
      </c>
      <c r="AP1565" s="22">
        <v>0</v>
      </c>
      <c r="AQ1565" s="22">
        <v>-500</v>
      </c>
      <c r="AR1565" s="22">
        <v>-500</v>
      </c>
      <c r="AS1565" s="22">
        <v>62.4</v>
      </c>
      <c r="AT1565" s="22">
        <v>62.4</v>
      </c>
      <c r="AU1565" s="22">
        <v>62.4</v>
      </c>
      <c r="AV1565" s="22">
        <v>62.4</v>
      </c>
      <c r="AW1565" s="22">
        <v>62.4</v>
      </c>
      <c r="AX1565" s="22">
        <v>62.4</v>
      </c>
      <c r="AY1565" s="22">
        <v>62.4</v>
      </c>
      <c r="BE1565" t="s">
        <v>230</v>
      </c>
      <c r="BG1565" s="22">
        <v>0</v>
      </c>
      <c r="BH1565" s="22">
        <v>-500</v>
      </c>
      <c r="BI1565" s="22">
        <v>-500</v>
      </c>
      <c r="BJ1565" s="22">
        <v>62.4</v>
      </c>
      <c r="BK1565" s="22">
        <v>62.4</v>
      </c>
      <c r="BL1565" s="22">
        <v>62.4</v>
      </c>
      <c r="BM1565" s="22">
        <v>62.4</v>
      </c>
      <c r="BN1565" s="22">
        <v>62.4</v>
      </c>
      <c r="BO1565" s="22">
        <v>62.4</v>
      </c>
      <c r="BP1565" s="22">
        <v>62.4</v>
      </c>
    </row>
    <row r="1566" spans="1:68" x14ac:dyDescent="0.35">
      <c r="A1566" s="96">
        <v>20</v>
      </c>
      <c r="B1566" s="96">
        <v>2</v>
      </c>
      <c r="C1566" s="96" t="s">
        <v>585</v>
      </c>
      <c r="E1566" s="79" t="s">
        <v>230</v>
      </c>
      <c r="G1566" s="22">
        <v>0</v>
      </c>
      <c r="H1566" s="22">
        <v>-333.33333333333331</v>
      </c>
      <c r="I1566" s="22">
        <v>-333.33333333333331</v>
      </c>
      <c r="J1566" s="22">
        <v>-333.33333333333331</v>
      </c>
      <c r="K1566" s="22">
        <v>58.5</v>
      </c>
      <c r="L1566" s="22">
        <v>60.254999999999953</v>
      </c>
      <c r="M1566" s="22">
        <v>62.062649999999998</v>
      </c>
      <c r="N1566" s="22">
        <v>63.924529500000091</v>
      </c>
      <c r="O1566" s="22">
        <v>65.842265384999976</v>
      </c>
      <c r="P1566" s="22">
        <v>67.817533346549979</v>
      </c>
      <c r="Q1566" s="22">
        <v>812.89806689134969</v>
      </c>
      <c r="R1566" s="35">
        <v>6.7817533346549982E-2</v>
      </c>
      <c r="S1566" s="35"/>
      <c r="T1566" t="b">
        <v>1</v>
      </c>
      <c r="V1566" s="121">
        <v>0</v>
      </c>
      <c r="AM1566">
        <v>20</v>
      </c>
      <c r="AN1566" t="s">
        <v>230</v>
      </c>
      <c r="AP1566" s="22">
        <v>0</v>
      </c>
      <c r="AQ1566" s="22">
        <v>-333.33333333333331</v>
      </c>
      <c r="AR1566" s="22">
        <v>-333.33333333333331</v>
      </c>
      <c r="AS1566" s="22">
        <v>-333.33333333333331</v>
      </c>
      <c r="AT1566" s="22">
        <v>58.5</v>
      </c>
      <c r="AU1566" s="22">
        <v>60.254999999999953</v>
      </c>
      <c r="AV1566" s="22">
        <v>62.062649999999998</v>
      </c>
      <c r="AW1566" s="22">
        <v>63.924529500000091</v>
      </c>
      <c r="AX1566" s="22">
        <v>65.842265384999976</v>
      </c>
      <c r="AY1566" s="22">
        <v>67.817533346549979</v>
      </c>
      <c r="BE1566" t="s">
        <v>230</v>
      </c>
      <c r="BG1566" s="22">
        <v>0</v>
      </c>
      <c r="BH1566" s="22">
        <v>-333.33333333333331</v>
      </c>
      <c r="BI1566" s="22">
        <v>-333.33333333333331</v>
      </c>
      <c r="BJ1566" s="22">
        <v>-333.33333333333331</v>
      </c>
      <c r="BK1566" s="22">
        <v>58.5</v>
      </c>
      <c r="BL1566" s="22">
        <v>60.254999999999953</v>
      </c>
      <c r="BM1566" s="22">
        <v>62.062649999999998</v>
      </c>
      <c r="BN1566" s="22">
        <v>63.924529500000091</v>
      </c>
      <c r="BO1566" s="22">
        <v>65.842265384999976</v>
      </c>
      <c r="BP1566" s="22">
        <v>67.817533346549979</v>
      </c>
    </row>
    <row r="1567" spans="1:68" x14ac:dyDescent="0.35">
      <c r="A1567" s="96">
        <v>21</v>
      </c>
      <c r="B1567" s="96">
        <v>2</v>
      </c>
      <c r="C1567" s="96" t="s">
        <v>234</v>
      </c>
      <c r="E1567" s="79" t="s">
        <v>230</v>
      </c>
      <c r="G1567" s="22">
        <v>0</v>
      </c>
      <c r="H1567" s="22">
        <v>-120</v>
      </c>
      <c r="I1567" s="22">
        <v>31.2</v>
      </c>
      <c r="J1567" s="22">
        <v>31.2</v>
      </c>
      <c r="K1567" s="22">
        <v>31.2</v>
      </c>
      <c r="L1567" s="22">
        <v>31.2</v>
      </c>
      <c r="M1567" s="22">
        <v>31.2</v>
      </c>
      <c r="N1567" s="22">
        <v>31.2</v>
      </c>
      <c r="O1567" s="22">
        <v>31.2</v>
      </c>
      <c r="P1567" s="22">
        <v>31.2</v>
      </c>
      <c r="Q1567" s="22">
        <v>489.6</v>
      </c>
      <c r="R1567" s="35">
        <v>0.26</v>
      </c>
      <c r="S1567" s="35"/>
      <c r="T1567" t="b">
        <v>1</v>
      </c>
      <c r="V1567" s="121">
        <v>0</v>
      </c>
      <c r="AM1567">
        <v>21</v>
      </c>
      <c r="AN1567" t="s">
        <v>230</v>
      </c>
      <c r="AP1567" s="22">
        <v>0</v>
      </c>
      <c r="AQ1567" s="22">
        <v>-120</v>
      </c>
      <c r="AR1567" s="22">
        <v>31.2</v>
      </c>
      <c r="AS1567" s="22">
        <v>31.2</v>
      </c>
      <c r="AT1567" s="22">
        <v>31.2</v>
      </c>
      <c r="AU1567" s="22">
        <v>31.2</v>
      </c>
      <c r="AV1567" s="22">
        <v>31.2</v>
      </c>
      <c r="AW1567" s="22">
        <v>31.2</v>
      </c>
      <c r="AX1567" s="22">
        <v>31.2</v>
      </c>
      <c r="AY1567" s="22">
        <v>31.2</v>
      </c>
      <c r="BE1567" t="s">
        <v>230</v>
      </c>
      <c r="BG1567" s="22">
        <v>0</v>
      </c>
      <c r="BH1567" s="22">
        <v>-120</v>
      </c>
      <c r="BI1567" s="22">
        <v>31.2</v>
      </c>
      <c r="BJ1567" s="22">
        <v>31.2</v>
      </c>
      <c r="BK1567" s="22">
        <v>31.2</v>
      </c>
      <c r="BL1567" s="22">
        <v>31.2</v>
      </c>
      <c r="BM1567" s="22">
        <v>31.2</v>
      </c>
      <c r="BN1567" s="22">
        <v>31.2</v>
      </c>
      <c r="BO1567" s="22">
        <v>31.2</v>
      </c>
      <c r="BP1567" s="22">
        <v>31.2</v>
      </c>
    </row>
    <row r="1568" spans="1:68" x14ac:dyDescent="0.35">
      <c r="A1568" s="96">
        <v>22</v>
      </c>
      <c r="B1568" s="96">
        <v>2</v>
      </c>
      <c r="C1568" s="96" t="s">
        <v>529</v>
      </c>
      <c r="E1568" s="79" t="s">
        <v>230</v>
      </c>
      <c r="G1568" s="22">
        <v>0</v>
      </c>
      <c r="H1568" s="22">
        <v>-360</v>
      </c>
      <c r="I1568" s="22">
        <v>93.6</v>
      </c>
      <c r="J1568" s="22">
        <v>93.6</v>
      </c>
      <c r="K1568" s="22">
        <v>93.6</v>
      </c>
      <c r="L1568" s="22">
        <v>93.6</v>
      </c>
      <c r="M1568" s="22">
        <v>93.6</v>
      </c>
      <c r="N1568" s="22">
        <v>93.6</v>
      </c>
      <c r="O1568" s="22">
        <v>93.6</v>
      </c>
      <c r="P1568" s="22">
        <v>93.6</v>
      </c>
      <c r="Q1568" s="22">
        <v>1468.8</v>
      </c>
      <c r="R1568" s="35">
        <v>0.26</v>
      </c>
      <c r="S1568" s="35"/>
      <c r="T1568" t="b">
        <v>1</v>
      </c>
      <c r="V1568" s="121">
        <v>0</v>
      </c>
      <c r="AM1568">
        <v>22</v>
      </c>
      <c r="AN1568" t="s">
        <v>230</v>
      </c>
      <c r="AP1568" s="22">
        <v>0</v>
      </c>
      <c r="AQ1568" s="22">
        <v>0</v>
      </c>
      <c r="AR1568" s="22">
        <v>0</v>
      </c>
      <c r="AS1568" s="22">
        <v>0</v>
      </c>
      <c r="AT1568" s="22">
        <v>0</v>
      </c>
      <c r="AU1568" s="22">
        <v>0</v>
      </c>
      <c r="AV1568" s="22">
        <v>0</v>
      </c>
      <c r="AW1568" s="22">
        <v>0</v>
      </c>
      <c r="AX1568" s="22">
        <v>0</v>
      </c>
      <c r="AY1568" s="22">
        <v>0</v>
      </c>
      <c r="BE1568" t="s">
        <v>230</v>
      </c>
      <c r="BG1568" s="22">
        <v>0</v>
      </c>
      <c r="BH1568" s="22">
        <v>0</v>
      </c>
      <c r="BI1568" s="22">
        <v>0</v>
      </c>
      <c r="BJ1568" s="22">
        <v>0</v>
      </c>
      <c r="BK1568" s="22">
        <v>0</v>
      </c>
      <c r="BL1568" s="22">
        <v>0</v>
      </c>
      <c r="BM1568" s="22">
        <v>0</v>
      </c>
      <c r="BN1568" s="22">
        <v>0</v>
      </c>
      <c r="BO1568" s="22">
        <v>0</v>
      </c>
      <c r="BP1568" s="22">
        <v>0</v>
      </c>
    </row>
    <row r="1569" spans="1:68" x14ac:dyDescent="0.35">
      <c r="A1569" s="96">
        <v>23</v>
      </c>
      <c r="B1569" s="96">
        <v>2</v>
      </c>
      <c r="C1569" s="96" t="s">
        <v>234</v>
      </c>
      <c r="E1569" s="79" t="s">
        <v>230</v>
      </c>
      <c r="G1569" s="22">
        <v>0</v>
      </c>
      <c r="H1569" s="22">
        <v>-240</v>
      </c>
      <c r="I1569" s="22">
        <v>62.4</v>
      </c>
      <c r="J1569" s="22">
        <v>62.4</v>
      </c>
      <c r="K1569" s="22">
        <v>62.4</v>
      </c>
      <c r="L1569" s="22">
        <v>62.4</v>
      </c>
      <c r="M1569" s="22">
        <v>62.4</v>
      </c>
      <c r="N1569" s="22">
        <v>62.4</v>
      </c>
      <c r="O1569" s="22">
        <v>62.4</v>
      </c>
      <c r="P1569" s="22">
        <v>62.4</v>
      </c>
      <c r="Q1569" s="22">
        <v>979.2</v>
      </c>
      <c r="R1569" s="35">
        <v>0.26</v>
      </c>
      <c r="S1569" s="35"/>
      <c r="T1569" t="b">
        <v>1</v>
      </c>
      <c r="V1569" s="121">
        <v>0</v>
      </c>
      <c r="AM1569">
        <v>23</v>
      </c>
      <c r="AN1569" t="s">
        <v>230</v>
      </c>
      <c r="AP1569" s="22">
        <v>0</v>
      </c>
      <c r="AQ1569" s="22">
        <v>-240</v>
      </c>
      <c r="AR1569" s="22">
        <v>62.4</v>
      </c>
      <c r="AS1569" s="22">
        <v>62.4</v>
      </c>
      <c r="AT1569" s="22">
        <v>62.4</v>
      </c>
      <c r="AU1569" s="22">
        <v>62.4</v>
      </c>
      <c r="AV1569" s="22">
        <v>62.4</v>
      </c>
      <c r="AW1569" s="22">
        <v>62.4</v>
      </c>
      <c r="AX1569" s="22">
        <v>62.4</v>
      </c>
      <c r="AY1569" s="22">
        <v>62.4</v>
      </c>
      <c r="BE1569" t="s">
        <v>230</v>
      </c>
      <c r="BG1569" s="22">
        <v>0</v>
      </c>
      <c r="BH1569" s="22">
        <v>-240</v>
      </c>
      <c r="BI1569" s="22">
        <v>62.4</v>
      </c>
      <c r="BJ1569" s="22">
        <v>62.4</v>
      </c>
      <c r="BK1569" s="22">
        <v>62.4</v>
      </c>
      <c r="BL1569" s="22">
        <v>62.4</v>
      </c>
      <c r="BM1569" s="22">
        <v>62.4</v>
      </c>
      <c r="BN1569" s="22">
        <v>62.4</v>
      </c>
      <c r="BO1569" s="22">
        <v>62.4</v>
      </c>
      <c r="BP1569" s="22">
        <v>62.4</v>
      </c>
    </row>
    <row r="1570" spans="1:68" x14ac:dyDescent="0.35">
      <c r="A1570" s="96">
        <v>24</v>
      </c>
      <c r="B1570" s="96">
        <v>2</v>
      </c>
      <c r="C1570" s="96" t="s">
        <v>234</v>
      </c>
      <c r="E1570" s="79" t="s">
        <v>230</v>
      </c>
      <c r="G1570" s="22">
        <v>0</v>
      </c>
      <c r="H1570" s="22">
        <v>-240</v>
      </c>
      <c r="I1570" s="22">
        <v>62.4</v>
      </c>
      <c r="J1570" s="22">
        <v>62.4</v>
      </c>
      <c r="K1570" s="22">
        <v>62.4</v>
      </c>
      <c r="L1570" s="22">
        <v>62.4</v>
      </c>
      <c r="M1570" s="22">
        <v>62.4</v>
      </c>
      <c r="N1570" s="22">
        <v>62.4</v>
      </c>
      <c r="O1570" s="22">
        <v>62.4</v>
      </c>
      <c r="P1570" s="22">
        <v>62.4</v>
      </c>
      <c r="Q1570" s="22">
        <v>979.2</v>
      </c>
      <c r="R1570" s="35">
        <v>0.26</v>
      </c>
      <c r="S1570" s="35"/>
      <c r="T1570" t="b">
        <v>1</v>
      </c>
      <c r="V1570" s="121">
        <v>0</v>
      </c>
      <c r="AM1570">
        <v>24</v>
      </c>
      <c r="AN1570" t="s">
        <v>230</v>
      </c>
      <c r="AP1570" s="22">
        <v>0</v>
      </c>
      <c r="AQ1570" s="22">
        <v>-240</v>
      </c>
      <c r="AR1570" s="22">
        <v>62.4</v>
      </c>
      <c r="AS1570" s="22">
        <v>62.4</v>
      </c>
      <c r="AT1570" s="22">
        <v>62.4</v>
      </c>
      <c r="AU1570" s="22">
        <v>62.4</v>
      </c>
      <c r="AV1570" s="22">
        <v>62.4</v>
      </c>
      <c r="AW1570" s="22">
        <v>62.4</v>
      </c>
      <c r="AX1570" s="22">
        <v>62.4</v>
      </c>
      <c r="AY1570" s="22">
        <v>62.4</v>
      </c>
      <c r="BE1570" t="s">
        <v>230</v>
      </c>
      <c r="BG1570" s="22">
        <v>0</v>
      </c>
      <c r="BH1570" s="22">
        <v>-240</v>
      </c>
      <c r="BI1570" s="22">
        <v>62.4</v>
      </c>
      <c r="BJ1570" s="22">
        <v>62.4</v>
      </c>
      <c r="BK1570" s="22">
        <v>62.4</v>
      </c>
      <c r="BL1570" s="22">
        <v>62.4</v>
      </c>
      <c r="BM1570" s="22">
        <v>62.4</v>
      </c>
      <c r="BN1570" s="22">
        <v>62.4</v>
      </c>
      <c r="BO1570" s="22">
        <v>62.4</v>
      </c>
      <c r="BP1570" s="22">
        <v>62.4</v>
      </c>
    </row>
    <row r="1571" spans="1:68" x14ac:dyDescent="0.35">
      <c r="A1571" s="96">
        <v>25</v>
      </c>
      <c r="B1571" s="96">
        <v>2</v>
      </c>
      <c r="C1571" s="96" t="s">
        <v>235</v>
      </c>
      <c r="E1571" s="79" t="s">
        <v>230</v>
      </c>
      <c r="G1571" s="22">
        <v>0</v>
      </c>
      <c r="H1571" s="22">
        <v>-120</v>
      </c>
      <c r="I1571" s="22">
        <v>31.2</v>
      </c>
      <c r="J1571" s="22">
        <v>31.2</v>
      </c>
      <c r="K1571" s="22">
        <v>31.2</v>
      </c>
      <c r="L1571" s="22">
        <v>31.2</v>
      </c>
      <c r="M1571" s="22">
        <v>31.2</v>
      </c>
      <c r="N1571" s="22">
        <v>31.2</v>
      </c>
      <c r="O1571" s="22">
        <v>31.2</v>
      </c>
      <c r="P1571" s="22">
        <v>31.2</v>
      </c>
      <c r="Q1571" s="22">
        <v>489.6</v>
      </c>
      <c r="R1571" s="35">
        <v>0.26</v>
      </c>
      <c r="S1571" s="35"/>
      <c r="T1571" t="b">
        <v>1</v>
      </c>
      <c r="V1571" s="121">
        <v>0</v>
      </c>
      <c r="AM1571">
        <v>25</v>
      </c>
      <c r="AN1571" t="s">
        <v>230</v>
      </c>
      <c r="AP1571" s="22">
        <v>0</v>
      </c>
      <c r="AQ1571" s="22">
        <v>-120</v>
      </c>
      <c r="AR1571" s="22">
        <v>31.2</v>
      </c>
      <c r="AS1571" s="22">
        <v>31.2</v>
      </c>
      <c r="AT1571" s="22">
        <v>31.2</v>
      </c>
      <c r="AU1571" s="22">
        <v>31.2</v>
      </c>
      <c r="AV1571" s="22">
        <v>31.2</v>
      </c>
      <c r="AW1571" s="22">
        <v>31.2</v>
      </c>
      <c r="AX1571" s="22">
        <v>31.2</v>
      </c>
      <c r="AY1571" s="22">
        <v>31.2</v>
      </c>
      <c r="BE1571" t="s">
        <v>230</v>
      </c>
      <c r="BG1571" s="22">
        <v>0</v>
      </c>
      <c r="BH1571" s="22">
        <v>-120</v>
      </c>
      <c r="BI1571" s="22">
        <v>31.2</v>
      </c>
      <c r="BJ1571" s="22">
        <v>31.2</v>
      </c>
      <c r="BK1571" s="22">
        <v>31.2</v>
      </c>
      <c r="BL1571" s="22">
        <v>31.2</v>
      </c>
      <c r="BM1571" s="22">
        <v>31.2</v>
      </c>
      <c r="BN1571" s="22">
        <v>31.2</v>
      </c>
      <c r="BO1571" s="22">
        <v>31.2</v>
      </c>
      <c r="BP1571" s="22">
        <v>31.2</v>
      </c>
    </row>
    <row r="1572" spans="1:68" x14ac:dyDescent="0.35">
      <c r="A1572" s="96">
        <v>26</v>
      </c>
      <c r="B1572" s="96">
        <v>2</v>
      </c>
      <c r="C1572" s="96" t="s">
        <v>235</v>
      </c>
      <c r="E1572" s="79" t="s">
        <v>230</v>
      </c>
      <c r="G1572" s="22">
        <v>0</v>
      </c>
      <c r="H1572" s="22">
        <v>-120</v>
      </c>
      <c r="I1572" s="22">
        <v>31.2</v>
      </c>
      <c r="J1572" s="22">
        <v>31.2</v>
      </c>
      <c r="K1572" s="22">
        <v>31.2</v>
      </c>
      <c r="L1572" s="22">
        <v>31.2</v>
      </c>
      <c r="M1572" s="22">
        <v>31.2</v>
      </c>
      <c r="N1572" s="22">
        <v>31.2</v>
      </c>
      <c r="O1572" s="22">
        <v>31.2</v>
      </c>
      <c r="P1572" s="22">
        <v>31.2</v>
      </c>
      <c r="Q1572" s="22">
        <v>489.6</v>
      </c>
      <c r="R1572" s="35">
        <v>0.26</v>
      </c>
      <c r="S1572" s="35"/>
      <c r="T1572" t="b">
        <v>1</v>
      </c>
      <c r="V1572" s="121">
        <v>0</v>
      </c>
      <c r="AM1572">
        <v>26</v>
      </c>
      <c r="AN1572" t="s">
        <v>230</v>
      </c>
      <c r="AP1572" s="22">
        <v>0</v>
      </c>
      <c r="AQ1572" s="22">
        <v>-120</v>
      </c>
      <c r="AR1572" s="22">
        <v>31.2</v>
      </c>
      <c r="AS1572" s="22">
        <v>31.2</v>
      </c>
      <c r="AT1572" s="22">
        <v>31.2</v>
      </c>
      <c r="AU1572" s="22">
        <v>31.2</v>
      </c>
      <c r="AV1572" s="22">
        <v>31.2</v>
      </c>
      <c r="AW1572" s="22">
        <v>31.2</v>
      </c>
      <c r="AX1572" s="22">
        <v>31.2</v>
      </c>
      <c r="AY1572" s="22">
        <v>31.2</v>
      </c>
      <c r="BE1572" t="s">
        <v>230</v>
      </c>
      <c r="BG1572" s="22">
        <v>0</v>
      </c>
      <c r="BH1572" s="22">
        <v>-120</v>
      </c>
      <c r="BI1572" s="22">
        <v>31.2</v>
      </c>
      <c r="BJ1572" s="22">
        <v>31.2</v>
      </c>
      <c r="BK1572" s="22">
        <v>31.2</v>
      </c>
      <c r="BL1572" s="22">
        <v>31.2</v>
      </c>
      <c r="BM1572" s="22">
        <v>31.2</v>
      </c>
      <c r="BN1572" s="22">
        <v>31.2</v>
      </c>
      <c r="BO1572" s="22">
        <v>31.2</v>
      </c>
      <c r="BP1572" s="22">
        <v>31.2</v>
      </c>
    </row>
    <row r="1573" spans="1:68" x14ac:dyDescent="0.35">
      <c r="A1573" s="96">
        <v>27</v>
      </c>
      <c r="B1573" s="96">
        <v>2</v>
      </c>
      <c r="C1573" s="96" t="s">
        <v>251</v>
      </c>
      <c r="E1573" s="79" t="s">
        <v>230</v>
      </c>
      <c r="G1573" s="22">
        <v>0</v>
      </c>
      <c r="H1573" s="22">
        <v>-80</v>
      </c>
      <c r="I1573" s="22">
        <v>0</v>
      </c>
      <c r="J1573" s="22">
        <v>0</v>
      </c>
      <c r="K1573" s="22">
        <v>0</v>
      </c>
      <c r="L1573" s="22">
        <v>0</v>
      </c>
      <c r="M1573" s="22">
        <v>0</v>
      </c>
      <c r="N1573" s="22">
        <v>0</v>
      </c>
      <c r="O1573" s="22">
        <v>0</v>
      </c>
      <c r="P1573" s="22">
        <v>0</v>
      </c>
      <c r="Q1573" s="22">
        <v>0</v>
      </c>
      <c r="R1573" s="35">
        <v>0</v>
      </c>
      <c r="S1573" s="35"/>
      <c r="T1573" t="b">
        <v>1</v>
      </c>
      <c r="V1573" s="121">
        <v>0</v>
      </c>
      <c r="AM1573">
        <v>27</v>
      </c>
      <c r="AN1573" t="s">
        <v>230</v>
      </c>
      <c r="AP1573" s="22">
        <v>0</v>
      </c>
      <c r="AQ1573" s="22">
        <v>-80</v>
      </c>
      <c r="AR1573" s="22">
        <v>0</v>
      </c>
      <c r="AS1573" s="22">
        <v>0</v>
      </c>
      <c r="AT1573" s="22">
        <v>0</v>
      </c>
      <c r="AU1573" s="22">
        <v>0</v>
      </c>
      <c r="AV1573" s="22">
        <v>0</v>
      </c>
      <c r="AW1573" s="22">
        <v>0</v>
      </c>
      <c r="AX1573" s="22">
        <v>0</v>
      </c>
      <c r="AY1573" s="22">
        <v>0</v>
      </c>
      <c r="BE1573" t="s">
        <v>230</v>
      </c>
      <c r="BG1573" s="22">
        <v>0</v>
      </c>
      <c r="BH1573" s="22">
        <v>-80</v>
      </c>
      <c r="BI1573" s="22">
        <v>0</v>
      </c>
      <c r="BJ1573" s="22">
        <v>0</v>
      </c>
      <c r="BK1573" s="22">
        <v>0</v>
      </c>
      <c r="BL1573" s="22">
        <v>0</v>
      </c>
      <c r="BM1573" s="22">
        <v>0</v>
      </c>
      <c r="BN1573" s="22">
        <v>0</v>
      </c>
      <c r="BO1573" s="22">
        <v>0</v>
      </c>
      <c r="BP1573" s="22">
        <v>0</v>
      </c>
    </row>
    <row r="1574" spans="1:68" x14ac:dyDescent="0.35">
      <c r="A1574" s="96">
        <v>28</v>
      </c>
      <c r="B1574" s="96">
        <v>2</v>
      </c>
      <c r="C1574" s="96" t="s">
        <v>234</v>
      </c>
      <c r="E1574" s="79" t="s">
        <v>230</v>
      </c>
      <c r="G1574" s="22">
        <v>0</v>
      </c>
      <c r="H1574" s="22">
        <v>-120</v>
      </c>
      <c r="I1574" s="22">
        <v>31.2</v>
      </c>
      <c r="J1574" s="22">
        <v>31.2</v>
      </c>
      <c r="K1574" s="22">
        <v>31.2</v>
      </c>
      <c r="L1574" s="22">
        <v>31.2</v>
      </c>
      <c r="M1574" s="22">
        <v>31.2</v>
      </c>
      <c r="N1574" s="22">
        <v>31.2</v>
      </c>
      <c r="O1574" s="22">
        <v>31.2</v>
      </c>
      <c r="P1574" s="22">
        <v>31.2</v>
      </c>
      <c r="Q1574" s="22">
        <v>489.6</v>
      </c>
      <c r="R1574" s="35">
        <v>0.26</v>
      </c>
      <c r="S1574" s="35"/>
      <c r="T1574" t="b">
        <v>1</v>
      </c>
      <c r="V1574" s="121">
        <v>0</v>
      </c>
      <c r="AM1574">
        <v>28</v>
      </c>
      <c r="AN1574" t="s">
        <v>230</v>
      </c>
      <c r="AP1574" s="22">
        <v>0</v>
      </c>
      <c r="AQ1574" s="22">
        <v>-120</v>
      </c>
      <c r="AR1574" s="22">
        <v>31.2</v>
      </c>
      <c r="AS1574" s="22">
        <v>31.2</v>
      </c>
      <c r="AT1574" s="22">
        <v>31.2</v>
      </c>
      <c r="AU1574" s="22">
        <v>31.2</v>
      </c>
      <c r="AV1574" s="22">
        <v>31.2</v>
      </c>
      <c r="AW1574" s="22">
        <v>31.2</v>
      </c>
      <c r="AX1574" s="22">
        <v>31.2</v>
      </c>
      <c r="AY1574" s="22">
        <v>31.2</v>
      </c>
      <c r="BE1574" t="s">
        <v>230</v>
      </c>
      <c r="BG1574" s="22">
        <v>0</v>
      </c>
      <c r="BH1574" s="22">
        <v>-120</v>
      </c>
      <c r="BI1574" s="22">
        <v>31.2</v>
      </c>
      <c r="BJ1574" s="22">
        <v>31.2</v>
      </c>
      <c r="BK1574" s="22">
        <v>31.2</v>
      </c>
      <c r="BL1574" s="22">
        <v>31.2</v>
      </c>
      <c r="BM1574" s="22">
        <v>31.2</v>
      </c>
      <c r="BN1574" s="22">
        <v>31.2</v>
      </c>
      <c r="BO1574" s="22">
        <v>31.2</v>
      </c>
      <c r="BP1574" s="22">
        <v>31.2</v>
      </c>
    </row>
    <row r="1575" spans="1:68" x14ac:dyDescent="0.35">
      <c r="A1575" s="96">
        <v>29</v>
      </c>
      <c r="B1575" s="96">
        <v>2</v>
      </c>
      <c r="C1575" s="96" t="s">
        <v>251</v>
      </c>
      <c r="E1575" s="79" t="s">
        <v>230</v>
      </c>
      <c r="G1575" s="22">
        <v>0</v>
      </c>
      <c r="H1575" s="22">
        <v>-40</v>
      </c>
      <c r="I1575" s="22">
        <v>0</v>
      </c>
      <c r="J1575" s="22">
        <v>0</v>
      </c>
      <c r="K1575" s="22">
        <v>0</v>
      </c>
      <c r="L1575" s="22">
        <v>0</v>
      </c>
      <c r="M1575" s="22">
        <v>0</v>
      </c>
      <c r="N1575" s="22">
        <v>0</v>
      </c>
      <c r="O1575" s="22">
        <v>0</v>
      </c>
      <c r="P1575" s="22">
        <v>0</v>
      </c>
      <c r="Q1575" s="22">
        <v>0</v>
      </c>
      <c r="R1575" s="35">
        <v>0</v>
      </c>
      <c r="S1575" s="35"/>
      <c r="T1575" t="b">
        <v>1</v>
      </c>
      <c r="V1575" s="121">
        <v>0</v>
      </c>
      <c r="AM1575">
        <v>29</v>
      </c>
      <c r="AN1575" t="s">
        <v>230</v>
      </c>
      <c r="AP1575" s="22">
        <v>0</v>
      </c>
      <c r="AQ1575" s="22">
        <v>-40</v>
      </c>
      <c r="AR1575" s="22">
        <v>0</v>
      </c>
      <c r="AS1575" s="22">
        <v>0</v>
      </c>
      <c r="AT1575" s="22">
        <v>0</v>
      </c>
      <c r="AU1575" s="22">
        <v>0</v>
      </c>
      <c r="AV1575" s="22">
        <v>0</v>
      </c>
      <c r="AW1575" s="22">
        <v>0</v>
      </c>
      <c r="AX1575" s="22">
        <v>0</v>
      </c>
      <c r="AY1575" s="22">
        <v>0</v>
      </c>
      <c r="BE1575" t="s">
        <v>230</v>
      </c>
      <c r="BG1575" s="22">
        <v>0</v>
      </c>
      <c r="BH1575" s="22">
        <v>-40</v>
      </c>
      <c r="BI1575" s="22">
        <v>0</v>
      </c>
      <c r="BJ1575" s="22">
        <v>0</v>
      </c>
      <c r="BK1575" s="22">
        <v>0</v>
      </c>
      <c r="BL1575" s="22">
        <v>0</v>
      </c>
      <c r="BM1575" s="22">
        <v>0</v>
      </c>
      <c r="BN1575" s="22">
        <v>0</v>
      </c>
      <c r="BO1575" s="22">
        <v>0</v>
      </c>
      <c r="BP1575" s="22">
        <v>0</v>
      </c>
    </row>
    <row r="1576" spans="1:68" x14ac:dyDescent="0.35">
      <c r="A1576" s="96">
        <v>30</v>
      </c>
      <c r="B1576" s="96">
        <v>2</v>
      </c>
      <c r="C1576" s="96" t="s">
        <v>234</v>
      </c>
      <c r="E1576" s="79" t="s">
        <v>230</v>
      </c>
      <c r="G1576" s="22">
        <v>0</v>
      </c>
      <c r="H1576" s="22">
        <v>-120</v>
      </c>
      <c r="I1576" s="22">
        <v>31.2</v>
      </c>
      <c r="J1576" s="22">
        <v>31.2</v>
      </c>
      <c r="K1576" s="22">
        <v>31.2</v>
      </c>
      <c r="L1576" s="22">
        <v>31.2</v>
      </c>
      <c r="M1576" s="22">
        <v>31.2</v>
      </c>
      <c r="N1576" s="22">
        <v>31.2</v>
      </c>
      <c r="O1576" s="22">
        <v>31.2</v>
      </c>
      <c r="P1576" s="22">
        <v>31.2</v>
      </c>
      <c r="Q1576" s="22">
        <v>489.6</v>
      </c>
      <c r="R1576" s="35">
        <v>0.26</v>
      </c>
      <c r="S1576" s="35"/>
      <c r="T1576" t="b">
        <v>1</v>
      </c>
      <c r="V1576" s="121">
        <v>0</v>
      </c>
      <c r="AM1576">
        <v>30</v>
      </c>
      <c r="AN1576" t="s">
        <v>230</v>
      </c>
      <c r="AP1576" s="22">
        <v>0</v>
      </c>
      <c r="AQ1576" s="22">
        <v>-120</v>
      </c>
      <c r="AR1576" s="22">
        <v>31.2</v>
      </c>
      <c r="AS1576" s="22">
        <v>31.2</v>
      </c>
      <c r="AT1576" s="22">
        <v>31.2</v>
      </c>
      <c r="AU1576" s="22">
        <v>31.2</v>
      </c>
      <c r="AV1576" s="22">
        <v>31.2</v>
      </c>
      <c r="AW1576" s="22">
        <v>31.2</v>
      </c>
      <c r="AX1576" s="22">
        <v>31.2</v>
      </c>
      <c r="AY1576" s="22">
        <v>31.2</v>
      </c>
      <c r="BE1576" t="s">
        <v>230</v>
      </c>
      <c r="BG1576" s="22">
        <v>0</v>
      </c>
      <c r="BH1576" s="22">
        <v>-120</v>
      </c>
      <c r="BI1576" s="22">
        <v>31.2</v>
      </c>
      <c r="BJ1576" s="22">
        <v>31.2</v>
      </c>
      <c r="BK1576" s="22">
        <v>31.2</v>
      </c>
      <c r="BL1576" s="22">
        <v>31.2</v>
      </c>
      <c r="BM1576" s="22">
        <v>31.2</v>
      </c>
      <c r="BN1576" s="22">
        <v>31.2</v>
      </c>
      <c r="BO1576" s="22">
        <v>31.2</v>
      </c>
      <c r="BP1576" s="22">
        <v>31.2</v>
      </c>
    </row>
    <row r="1577" spans="1:68" x14ac:dyDescent="0.35">
      <c r="A1577" s="96">
        <v>31</v>
      </c>
      <c r="B1577" s="96">
        <v>3</v>
      </c>
      <c r="C1577" s="96" t="s">
        <v>585</v>
      </c>
      <c r="E1577" s="79" t="s">
        <v>230</v>
      </c>
      <c r="G1577" s="22">
        <v>0</v>
      </c>
      <c r="H1577" s="22">
        <v>0</v>
      </c>
      <c r="I1577" s="22">
        <v>-1000</v>
      </c>
      <c r="J1577" s="22">
        <v>58.5</v>
      </c>
      <c r="K1577" s="22">
        <v>60.254999999999953</v>
      </c>
      <c r="L1577" s="22">
        <v>62.062649999999998</v>
      </c>
      <c r="M1577" s="22">
        <v>63.924529500000091</v>
      </c>
      <c r="N1577" s="22">
        <v>65.842265384999976</v>
      </c>
      <c r="O1577" s="22">
        <v>67.817533346549979</v>
      </c>
      <c r="P1577" s="22">
        <v>67.817533346549979</v>
      </c>
      <c r="Q1577" s="22">
        <v>812.89806689134969</v>
      </c>
      <c r="R1577" s="35">
        <v>6.7817533346549982E-2</v>
      </c>
      <c r="S1577" s="35"/>
      <c r="T1577" t="b">
        <v>1</v>
      </c>
      <c r="V1577" s="121">
        <v>0</v>
      </c>
      <c r="AM1577">
        <v>31</v>
      </c>
      <c r="AN1577" t="s">
        <v>230</v>
      </c>
      <c r="AP1577" s="22">
        <v>0</v>
      </c>
      <c r="AQ1577" s="22">
        <v>0</v>
      </c>
      <c r="AR1577" s="22">
        <v>-1000</v>
      </c>
      <c r="AS1577" s="22">
        <v>58.5</v>
      </c>
      <c r="AT1577" s="22">
        <v>60.254999999999953</v>
      </c>
      <c r="AU1577" s="22">
        <v>62.062649999999998</v>
      </c>
      <c r="AV1577" s="22">
        <v>63.924529500000091</v>
      </c>
      <c r="AW1577" s="22">
        <v>65.842265384999976</v>
      </c>
      <c r="AX1577" s="22">
        <v>67.817533346549979</v>
      </c>
      <c r="AY1577" s="22">
        <v>67.817533346549979</v>
      </c>
      <c r="BE1577" t="s">
        <v>230</v>
      </c>
      <c r="BG1577" s="22">
        <v>0</v>
      </c>
      <c r="BH1577" s="22">
        <v>0</v>
      </c>
      <c r="BI1577" s="22">
        <v>-1000</v>
      </c>
      <c r="BJ1577" s="22">
        <v>58.5</v>
      </c>
      <c r="BK1577" s="22">
        <v>60.254999999999953</v>
      </c>
      <c r="BL1577" s="22">
        <v>62.062649999999998</v>
      </c>
      <c r="BM1577" s="22">
        <v>63.924529500000091</v>
      </c>
      <c r="BN1577" s="22">
        <v>65.842265384999976</v>
      </c>
      <c r="BO1577" s="22">
        <v>67.817533346549979</v>
      </c>
      <c r="BP1577" s="22">
        <v>67.817533346549979</v>
      </c>
    </row>
    <row r="1578" spans="1:68" x14ac:dyDescent="0.35">
      <c r="A1578" s="96">
        <v>32</v>
      </c>
      <c r="B1578" s="96">
        <v>3</v>
      </c>
      <c r="C1578" s="96" t="s">
        <v>585</v>
      </c>
      <c r="E1578" s="79" t="s">
        <v>230</v>
      </c>
      <c r="G1578" s="22">
        <v>0</v>
      </c>
      <c r="H1578" s="22">
        <v>0</v>
      </c>
      <c r="I1578" s="22">
        <v>-1000</v>
      </c>
      <c r="J1578" s="22">
        <v>58.5</v>
      </c>
      <c r="K1578" s="22">
        <v>60.254999999999953</v>
      </c>
      <c r="L1578" s="22">
        <v>62.062649999999998</v>
      </c>
      <c r="M1578" s="22">
        <v>63.924529500000091</v>
      </c>
      <c r="N1578" s="22">
        <v>65.842265384999976</v>
      </c>
      <c r="O1578" s="22">
        <v>67.817533346549979</v>
      </c>
      <c r="P1578" s="22">
        <v>67.817533346549979</v>
      </c>
      <c r="Q1578" s="22">
        <v>812.89806689134969</v>
      </c>
      <c r="R1578" s="35">
        <v>6.7817533346549982E-2</v>
      </c>
      <c r="S1578" s="35"/>
      <c r="T1578" t="b">
        <v>1</v>
      </c>
      <c r="V1578" s="121">
        <v>0</v>
      </c>
      <c r="AM1578">
        <v>32</v>
      </c>
      <c r="AN1578" t="s">
        <v>230</v>
      </c>
      <c r="AP1578" s="22">
        <v>0</v>
      </c>
      <c r="AQ1578" s="22">
        <v>0</v>
      </c>
      <c r="AR1578" s="22">
        <v>-1000</v>
      </c>
      <c r="AS1578" s="22">
        <v>58.5</v>
      </c>
      <c r="AT1578" s="22">
        <v>60.254999999999953</v>
      </c>
      <c r="AU1578" s="22">
        <v>62.062649999999998</v>
      </c>
      <c r="AV1578" s="22">
        <v>63.924529500000091</v>
      </c>
      <c r="AW1578" s="22">
        <v>65.842265384999976</v>
      </c>
      <c r="AX1578" s="22">
        <v>67.817533346549979</v>
      </c>
      <c r="AY1578" s="22">
        <v>67.817533346549979</v>
      </c>
      <c r="BE1578" t="s">
        <v>230</v>
      </c>
      <c r="BG1578" s="22">
        <v>0</v>
      </c>
      <c r="BH1578" s="22">
        <v>0</v>
      </c>
      <c r="BI1578" s="22">
        <v>-1000</v>
      </c>
      <c r="BJ1578" s="22">
        <v>58.5</v>
      </c>
      <c r="BK1578" s="22">
        <v>60.254999999999953</v>
      </c>
      <c r="BL1578" s="22">
        <v>62.062649999999998</v>
      </c>
      <c r="BM1578" s="22">
        <v>63.924529500000091</v>
      </c>
      <c r="BN1578" s="22">
        <v>65.842265384999976</v>
      </c>
      <c r="BO1578" s="22">
        <v>67.817533346549979</v>
      </c>
      <c r="BP1578" s="22">
        <v>67.817533346549979</v>
      </c>
    </row>
    <row r="1579" spans="1:68" x14ac:dyDescent="0.35">
      <c r="A1579" s="96">
        <v>33</v>
      </c>
      <c r="B1579" s="96">
        <v>3</v>
      </c>
      <c r="C1579" s="96" t="s">
        <v>584</v>
      </c>
      <c r="E1579" s="79" t="s">
        <v>230</v>
      </c>
      <c r="G1579" s="22">
        <v>0</v>
      </c>
      <c r="H1579" s="22">
        <v>0</v>
      </c>
      <c r="I1579" s="22">
        <v>-15795.290340825411</v>
      </c>
      <c r="J1579" s="22">
        <v>873.6</v>
      </c>
      <c r="K1579" s="22">
        <v>942.24</v>
      </c>
      <c r="L1579" s="22">
        <v>1017.7439999999999</v>
      </c>
      <c r="M1579" s="22">
        <v>1100.7984000000001</v>
      </c>
      <c r="N1579" s="22">
        <v>1192.1582399999998</v>
      </c>
      <c r="O1579" s="22">
        <v>1292.6540639999989</v>
      </c>
      <c r="P1579" s="22">
        <v>1292.6540639999989</v>
      </c>
      <c r="Q1579" s="22">
        <v>17546.754329777566</v>
      </c>
      <c r="R1579" s="35">
        <v>9.924710491473146E-2</v>
      </c>
      <c r="S1579" s="35"/>
      <c r="T1579" t="b">
        <v>0</v>
      </c>
      <c r="V1579" s="121">
        <v>0</v>
      </c>
      <c r="AM1579">
        <v>33</v>
      </c>
      <c r="AN1579" t="s">
        <v>230</v>
      </c>
      <c r="AP1579" s="22">
        <v>0</v>
      </c>
      <c r="AQ1579" s="22">
        <v>0</v>
      </c>
      <c r="AR1579" s="22">
        <v>0</v>
      </c>
      <c r="AS1579" s="22">
        <v>686.4</v>
      </c>
      <c r="AT1579" s="22">
        <v>755.04</v>
      </c>
      <c r="AU1579" s="22">
        <v>830.54399999999998</v>
      </c>
      <c r="AV1579" s="22">
        <v>913.59840000000008</v>
      </c>
      <c r="AW1579" s="22">
        <v>1004.9582399999997</v>
      </c>
      <c r="AX1579" s="22">
        <v>1105.4540639999991</v>
      </c>
      <c r="AY1579" s="22">
        <v>1105.4540639999991</v>
      </c>
      <c r="BE1579" t="s">
        <v>230</v>
      </c>
      <c r="BG1579" s="22">
        <v>0</v>
      </c>
      <c r="BH1579" s="22">
        <v>0</v>
      </c>
      <c r="BI1579" s="22">
        <v>0</v>
      </c>
      <c r="BJ1579" s="22">
        <v>686.4</v>
      </c>
      <c r="BK1579" s="22">
        <v>755.04</v>
      </c>
      <c r="BL1579" s="22">
        <v>830.54399999999998</v>
      </c>
      <c r="BM1579" s="22">
        <v>913.59840000000008</v>
      </c>
      <c r="BN1579" s="22">
        <v>1004.9582399999997</v>
      </c>
      <c r="BO1579" s="22">
        <v>1105.4540639999991</v>
      </c>
      <c r="BP1579" s="22">
        <v>1105.4540639999991</v>
      </c>
    </row>
    <row r="1580" spans="1:68" x14ac:dyDescent="0.35">
      <c r="A1580" s="96">
        <v>34</v>
      </c>
      <c r="B1580" s="96">
        <v>3</v>
      </c>
      <c r="C1580" s="96" t="s">
        <v>585</v>
      </c>
      <c r="E1580" s="79" t="s">
        <v>230</v>
      </c>
      <c r="G1580" s="22">
        <v>0</v>
      </c>
      <c r="H1580" s="22">
        <v>0</v>
      </c>
      <c r="I1580" s="22">
        <v>-1000</v>
      </c>
      <c r="J1580" s="22">
        <v>58.5</v>
      </c>
      <c r="K1580" s="22">
        <v>60.254999999999953</v>
      </c>
      <c r="L1580" s="22">
        <v>62.062649999999998</v>
      </c>
      <c r="M1580" s="22">
        <v>63.924529500000091</v>
      </c>
      <c r="N1580" s="22">
        <v>65.842265384999976</v>
      </c>
      <c r="O1580" s="22">
        <v>67.817533346549979</v>
      </c>
      <c r="P1580" s="22">
        <v>67.817533346549979</v>
      </c>
      <c r="Q1580" s="22">
        <v>812.89806689134969</v>
      </c>
      <c r="R1580" s="35">
        <v>6.7817533346549982E-2</v>
      </c>
      <c r="S1580" s="35"/>
      <c r="T1580" t="b">
        <v>1</v>
      </c>
      <c r="V1580" s="121">
        <v>0</v>
      </c>
      <c r="AM1580">
        <v>34</v>
      </c>
      <c r="AN1580" t="s">
        <v>230</v>
      </c>
      <c r="AP1580" s="22">
        <v>0</v>
      </c>
      <c r="AQ1580" s="22">
        <v>0</v>
      </c>
      <c r="AR1580" s="22">
        <v>-1000</v>
      </c>
      <c r="AS1580" s="22">
        <v>58.5</v>
      </c>
      <c r="AT1580" s="22">
        <v>60.254999999999953</v>
      </c>
      <c r="AU1580" s="22">
        <v>62.062649999999998</v>
      </c>
      <c r="AV1580" s="22">
        <v>63.924529500000091</v>
      </c>
      <c r="AW1580" s="22">
        <v>65.842265384999976</v>
      </c>
      <c r="AX1580" s="22">
        <v>67.817533346549979</v>
      </c>
      <c r="AY1580" s="22">
        <v>67.817533346549979</v>
      </c>
      <c r="BE1580" t="s">
        <v>230</v>
      </c>
      <c r="BG1580" s="22">
        <v>0</v>
      </c>
      <c r="BH1580" s="22">
        <v>0</v>
      </c>
      <c r="BI1580" s="22">
        <v>-1000</v>
      </c>
      <c r="BJ1580" s="22">
        <v>58.5</v>
      </c>
      <c r="BK1580" s="22">
        <v>60.254999999999953</v>
      </c>
      <c r="BL1580" s="22">
        <v>62.062649999999998</v>
      </c>
      <c r="BM1580" s="22">
        <v>63.924529500000091</v>
      </c>
      <c r="BN1580" s="22">
        <v>65.842265384999976</v>
      </c>
      <c r="BO1580" s="22">
        <v>67.817533346549979</v>
      </c>
      <c r="BP1580" s="22">
        <v>67.817533346549979</v>
      </c>
    </row>
    <row r="1581" spans="1:68" x14ac:dyDescent="0.35">
      <c r="A1581" s="96">
        <v>35</v>
      </c>
      <c r="B1581" s="96">
        <v>3</v>
      </c>
      <c r="C1581" s="96" t="s">
        <v>585</v>
      </c>
      <c r="E1581" s="79" t="s">
        <v>230</v>
      </c>
      <c r="G1581" s="22">
        <v>0</v>
      </c>
      <c r="H1581" s="22">
        <v>0</v>
      </c>
      <c r="I1581" s="22">
        <v>-600</v>
      </c>
      <c r="J1581" s="22">
        <v>35.1</v>
      </c>
      <c r="K1581" s="22">
        <v>36.152999999999984</v>
      </c>
      <c r="L1581" s="22">
        <v>37.237590000000012</v>
      </c>
      <c r="M1581" s="22">
        <v>38.354717700000037</v>
      </c>
      <c r="N1581" s="22">
        <v>39.505359230999964</v>
      </c>
      <c r="O1581" s="22">
        <v>40.69052000793004</v>
      </c>
      <c r="P1581" s="22">
        <v>40.69052000793004</v>
      </c>
      <c r="Q1581" s="22">
        <v>487.73884013481074</v>
      </c>
      <c r="R1581" s="35">
        <v>6.7817533346550066E-2</v>
      </c>
      <c r="S1581" s="35"/>
      <c r="T1581" t="b">
        <v>1</v>
      </c>
      <c r="V1581" s="121">
        <v>0</v>
      </c>
      <c r="AM1581">
        <v>35</v>
      </c>
      <c r="AN1581" t="s">
        <v>230</v>
      </c>
      <c r="AP1581" s="22">
        <v>0</v>
      </c>
      <c r="AQ1581" s="22">
        <v>0</v>
      </c>
      <c r="AR1581" s="22">
        <v>-600</v>
      </c>
      <c r="AS1581" s="22">
        <v>35.1</v>
      </c>
      <c r="AT1581" s="22">
        <v>36.152999999999984</v>
      </c>
      <c r="AU1581" s="22">
        <v>37.237590000000012</v>
      </c>
      <c r="AV1581" s="22">
        <v>38.354717700000037</v>
      </c>
      <c r="AW1581" s="22">
        <v>39.505359230999964</v>
      </c>
      <c r="AX1581" s="22">
        <v>40.69052000793004</v>
      </c>
      <c r="AY1581" s="22">
        <v>40.69052000793004</v>
      </c>
      <c r="BE1581" t="s">
        <v>230</v>
      </c>
      <c r="BG1581" s="22">
        <v>0</v>
      </c>
      <c r="BH1581" s="22">
        <v>0</v>
      </c>
      <c r="BI1581" s="22">
        <v>-600</v>
      </c>
      <c r="BJ1581" s="22">
        <v>35.1</v>
      </c>
      <c r="BK1581" s="22">
        <v>36.152999999999984</v>
      </c>
      <c r="BL1581" s="22">
        <v>37.237590000000012</v>
      </c>
      <c r="BM1581" s="22">
        <v>38.354717700000037</v>
      </c>
      <c r="BN1581" s="22">
        <v>39.505359230999964</v>
      </c>
      <c r="BO1581" s="22">
        <v>40.69052000793004</v>
      </c>
      <c r="BP1581" s="22">
        <v>40.69052000793004</v>
      </c>
    </row>
    <row r="1582" spans="1:68" x14ac:dyDescent="0.35">
      <c r="A1582" s="96">
        <v>36</v>
      </c>
      <c r="B1582" s="96">
        <v>3</v>
      </c>
      <c r="C1582" s="96" t="s">
        <v>584</v>
      </c>
      <c r="E1582" s="79" t="s">
        <v>230</v>
      </c>
      <c r="G1582" s="22">
        <v>0</v>
      </c>
      <c r="H1582" s="22">
        <v>0</v>
      </c>
      <c r="I1582" s="22">
        <v>598.6536752491337</v>
      </c>
      <c r="J1582" s="22">
        <v>-60</v>
      </c>
      <c r="K1582" s="22">
        <v>-60</v>
      </c>
      <c r="L1582" s="22">
        <v>-60</v>
      </c>
      <c r="M1582" s="22">
        <v>-60</v>
      </c>
      <c r="N1582" s="22">
        <v>-60</v>
      </c>
      <c r="O1582" s="22">
        <v>-60</v>
      </c>
      <c r="P1582" s="22">
        <v>-60</v>
      </c>
      <c r="Q1582" s="22">
        <v>-816.45775041529464</v>
      </c>
      <c r="R1582" s="35">
        <v>0.10022489208811856</v>
      </c>
      <c r="S1582" s="35"/>
      <c r="T1582" t="b">
        <v>1</v>
      </c>
      <c r="V1582" s="121">
        <v>0</v>
      </c>
      <c r="AM1582">
        <v>36</v>
      </c>
      <c r="AN1582" t="s">
        <v>230</v>
      </c>
      <c r="AP1582" s="22">
        <v>0</v>
      </c>
      <c r="AQ1582" s="22">
        <v>0</v>
      </c>
      <c r="AR1582" s="22">
        <v>0</v>
      </c>
      <c r="AS1582" s="22">
        <v>-60</v>
      </c>
      <c r="AT1582" s="22">
        <v>-60</v>
      </c>
      <c r="AU1582" s="22">
        <v>-60</v>
      </c>
      <c r="AV1582" s="22">
        <v>-60</v>
      </c>
      <c r="AW1582" s="22">
        <v>-60</v>
      </c>
      <c r="AX1582" s="22">
        <v>-60</v>
      </c>
      <c r="AY1582" s="22">
        <v>-60</v>
      </c>
      <c r="BE1582" t="s">
        <v>230</v>
      </c>
      <c r="BG1582" s="22">
        <v>0</v>
      </c>
      <c r="BH1582" s="22">
        <v>0</v>
      </c>
      <c r="BI1582" s="22">
        <v>0</v>
      </c>
      <c r="BJ1582" s="22">
        <v>-60</v>
      </c>
      <c r="BK1582" s="22">
        <v>-60</v>
      </c>
      <c r="BL1582" s="22">
        <v>-60</v>
      </c>
      <c r="BM1582" s="22">
        <v>-60</v>
      </c>
      <c r="BN1582" s="22">
        <v>-60</v>
      </c>
      <c r="BO1582" s="22">
        <v>-60</v>
      </c>
      <c r="BP1582" s="22">
        <v>-60</v>
      </c>
    </row>
    <row r="1583" spans="1:68" x14ac:dyDescent="0.35">
      <c r="A1583" s="96">
        <v>37</v>
      </c>
      <c r="B1583" s="96">
        <v>3</v>
      </c>
      <c r="C1583" s="96" t="s">
        <v>234</v>
      </c>
      <c r="E1583" s="79" t="s">
        <v>230</v>
      </c>
      <c r="G1583" s="22">
        <v>0</v>
      </c>
      <c r="H1583" s="22">
        <v>0</v>
      </c>
      <c r="I1583" s="22">
        <v>-240</v>
      </c>
      <c r="J1583" s="22">
        <v>62.4</v>
      </c>
      <c r="K1583" s="22">
        <v>62.4</v>
      </c>
      <c r="L1583" s="22">
        <v>62.4</v>
      </c>
      <c r="M1583" s="22">
        <v>62.4</v>
      </c>
      <c r="N1583" s="22">
        <v>62.4</v>
      </c>
      <c r="O1583" s="22">
        <v>62.4</v>
      </c>
      <c r="P1583" s="22">
        <v>62.4</v>
      </c>
      <c r="Q1583" s="22">
        <v>979.2</v>
      </c>
      <c r="R1583" s="35">
        <v>0.26</v>
      </c>
      <c r="S1583" s="35"/>
      <c r="T1583" t="b">
        <v>1</v>
      </c>
      <c r="V1583" s="121">
        <v>0</v>
      </c>
      <c r="AM1583">
        <v>37</v>
      </c>
      <c r="AN1583" t="s">
        <v>230</v>
      </c>
      <c r="AP1583" s="22">
        <v>0</v>
      </c>
      <c r="AQ1583" s="22">
        <v>0</v>
      </c>
      <c r="AR1583" s="22">
        <v>-240</v>
      </c>
      <c r="AS1583" s="22">
        <v>62.4</v>
      </c>
      <c r="AT1583" s="22">
        <v>62.4</v>
      </c>
      <c r="AU1583" s="22">
        <v>62.4</v>
      </c>
      <c r="AV1583" s="22">
        <v>62.4</v>
      </c>
      <c r="AW1583" s="22">
        <v>62.4</v>
      </c>
      <c r="AX1583" s="22">
        <v>62.4</v>
      </c>
      <c r="AY1583" s="22">
        <v>62.4</v>
      </c>
      <c r="BE1583" t="s">
        <v>230</v>
      </c>
      <c r="BG1583" s="22">
        <v>0</v>
      </c>
      <c r="BH1583" s="22">
        <v>0</v>
      </c>
      <c r="BI1583" s="22">
        <v>-240</v>
      </c>
      <c r="BJ1583" s="22">
        <v>62.4</v>
      </c>
      <c r="BK1583" s="22">
        <v>62.4</v>
      </c>
      <c r="BL1583" s="22">
        <v>62.4</v>
      </c>
      <c r="BM1583" s="22">
        <v>62.4</v>
      </c>
      <c r="BN1583" s="22">
        <v>62.4</v>
      </c>
      <c r="BO1583" s="22">
        <v>62.4</v>
      </c>
      <c r="BP1583" s="22">
        <v>62.4</v>
      </c>
    </row>
    <row r="1584" spans="1:68" x14ac:dyDescent="0.35">
      <c r="A1584" s="96">
        <v>38</v>
      </c>
      <c r="B1584" s="96">
        <v>3</v>
      </c>
      <c r="C1584" s="96" t="s">
        <v>529</v>
      </c>
      <c r="E1584" s="79" t="s">
        <v>230</v>
      </c>
      <c r="G1584" s="22">
        <v>0</v>
      </c>
      <c r="H1584" s="22">
        <v>0</v>
      </c>
      <c r="I1584" s="22">
        <v>-60</v>
      </c>
      <c r="J1584" s="22">
        <v>-60</v>
      </c>
      <c r="K1584" s="22">
        <v>31.2</v>
      </c>
      <c r="L1584" s="22">
        <v>31.2</v>
      </c>
      <c r="M1584" s="22">
        <v>31.2</v>
      </c>
      <c r="N1584" s="22">
        <v>31.2</v>
      </c>
      <c r="O1584" s="22">
        <v>31.2</v>
      </c>
      <c r="P1584" s="22">
        <v>31.2</v>
      </c>
      <c r="Q1584" s="22">
        <v>489.6</v>
      </c>
      <c r="R1584" s="35">
        <v>0.26</v>
      </c>
      <c r="S1584" s="35"/>
      <c r="T1584" t="b">
        <v>1</v>
      </c>
      <c r="V1584" s="121">
        <v>0</v>
      </c>
      <c r="AM1584">
        <v>38</v>
      </c>
      <c r="AN1584" t="s">
        <v>230</v>
      </c>
      <c r="AP1584" s="22">
        <v>0</v>
      </c>
      <c r="AQ1584" s="22">
        <v>0</v>
      </c>
      <c r="AR1584" s="22">
        <v>0</v>
      </c>
      <c r="AS1584" s="22">
        <v>0</v>
      </c>
      <c r="AT1584" s="22">
        <v>0</v>
      </c>
      <c r="AU1584" s="22">
        <v>0</v>
      </c>
      <c r="AV1584" s="22">
        <v>0</v>
      </c>
      <c r="AW1584" s="22">
        <v>0</v>
      </c>
      <c r="AX1584" s="22">
        <v>0</v>
      </c>
      <c r="AY1584" s="22">
        <v>0</v>
      </c>
      <c r="BE1584" t="s">
        <v>230</v>
      </c>
      <c r="BG1584" s="22">
        <v>0</v>
      </c>
      <c r="BH1584" s="22">
        <v>0</v>
      </c>
      <c r="BI1584" s="22">
        <v>0</v>
      </c>
      <c r="BJ1584" s="22">
        <v>0</v>
      </c>
      <c r="BK1584" s="22">
        <v>0</v>
      </c>
      <c r="BL1584" s="22">
        <v>0</v>
      </c>
      <c r="BM1584" s="22">
        <v>0</v>
      </c>
      <c r="BN1584" s="22">
        <v>0</v>
      </c>
      <c r="BO1584" s="22">
        <v>0</v>
      </c>
      <c r="BP1584" s="22">
        <v>0</v>
      </c>
    </row>
    <row r="1585" spans="1:68" x14ac:dyDescent="0.35">
      <c r="A1585" s="96">
        <v>39</v>
      </c>
      <c r="B1585" s="96">
        <v>3</v>
      </c>
      <c r="C1585" s="96" t="s">
        <v>234</v>
      </c>
      <c r="E1585" s="79" t="s">
        <v>230</v>
      </c>
      <c r="G1585" s="22">
        <v>0</v>
      </c>
      <c r="H1585" s="22">
        <v>0</v>
      </c>
      <c r="I1585" s="22">
        <v>-360</v>
      </c>
      <c r="J1585" s="22">
        <v>93.6</v>
      </c>
      <c r="K1585" s="22">
        <v>93.6</v>
      </c>
      <c r="L1585" s="22">
        <v>93.6</v>
      </c>
      <c r="M1585" s="22">
        <v>93.6</v>
      </c>
      <c r="N1585" s="22">
        <v>93.6</v>
      </c>
      <c r="O1585" s="22">
        <v>93.6</v>
      </c>
      <c r="P1585" s="22">
        <v>93.6</v>
      </c>
      <c r="Q1585" s="22">
        <v>1468.8</v>
      </c>
      <c r="R1585" s="35">
        <v>0.26</v>
      </c>
      <c r="S1585" s="35"/>
      <c r="T1585" t="b">
        <v>1</v>
      </c>
      <c r="V1585" s="121">
        <v>0</v>
      </c>
      <c r="AM1585">
        <v>39</v>
      </c>
      <c r="AN1585" t="s">
        <v>230</v>
      </c>
      <c r="AP1585" s="22">
        <v>0</v>
      </c>
      <c r="AQ1585" s="22">
        <v>0</v>
      </c>
      <c r="AR1585" s="22">
        <v>-360</v>
      </c>
      <c r="AS1585" s="22">
        <v>93.6</v>
      </c>
      <c r="AT1585" s="22">
        <v>93.6</v>
      </c>
      <c r="AU1585" s="22">
        <v>93.6</v>
      </c>
      <c r="AV1585" s="22">
        <v>93.6</v>
      </c>
      <c r="AW1585" s="22">
        <v>93.6</v>
      </c>
      <c r="AX1585" s="22">
        <v>93.6</v>
      </c>
      <c r="AY1585" s="22">
        <v>93.6</v>
      </c>
      <c r="BE1585" t="s">
        <v>230</v>
      </c>
      <c r="BG1585" s="22">
        <v>0</v>
      </c>
      <c r="BH1585" s="22">
        <v>0</v>
      </c>
      <c r="BI1585" s="22">
        <v>-360</v>
      </c>
      <c r="BJ1585" s="22">
        <v>93.6</v>
      </c>
      <c r="BK1585" s="22">
        <v>93.6</v>
      </c>
      <c r="BL1585" s="22">
        <v>93.6</v>
      </c>
      <c r="BM1585" s="22">
        <v>93.6</v>
      </c>
      <c r="BN1585" s="22">
        <v>93.6</v>
      </c>
      <c r="BO1585" s="22">
        <v>93.6</v>
      </c>
      <c r="BP1585" s="22">
        <v>93.6</v>
      </c>
    </row>
    <row r="1586" spans="1:68" x14ac:dyDescent="0.35">
      <c r="A1586" s="96">
        <v>40</v>
      </c>
      <c r="B1586" s="96">
        <v>3</v>
      </c>
      <c r="C1586" s="96" t="s">
        <v>234</v>
      </c>
      <c r="E1586" s="79" t="s">
        <v>230</v>
      </c>
      <c r="G1586" s="22">
        <v>0</v>
      </c>
      <c r="H1586" s="22">
        <v>0</v>
      </c>
      <c r="I1586" s="22">
        <v>-180</v>
      </c>
      <c r="J1586" s="22">
        <v>93.6</v>
      </c>
      <c r="K1586" s="22">
        <v>93.6</v>
      </c>
      <c r="L1586" s="22">
        <v>93.6</v>
      </c>
      <c r="M1586" s="22">
        <v>93.6</v>
      </c>
      <c r="N1586" s="22">
        <v>93.6</v>
      </c>
      <c r="O1586" s="22">
        <v>93.6</v>
      </c>
      <c r="P1586" s="22">
        <v>93.6</v>
      </c>
      <c r="Q1586" s="22">
        <v>1530</v>
      </c>
      <c r="R1586" s="35">
        <v>0.52</v>
      </c>
      <c r="S1586" s="35"/>
      <c r="T1586" t="b">
        <v>1</v>
      </c>
      <c r="V1586" s="121">
        <v>0</v>
      </c>
      <c r="AM1586">
        <v>40</v>
      </c>
      <c r="AN1586" t="s">
        <v>230</v>
      </c>
      <c r="AP1586" s="22">
        <v>0</v>
      </c>
      <c r="AQ1586" s="22">
        <v>0</v>
      </c>
      <c r="AR1586" s="22">
        <v>-180</v>
      </c>
      <c r="AS1586" s="22">
        <v>93.6</v>
      </c>
      <c r="AT1586" s="22">
        <v>93.6</v>
      </c>
      <c r="AU1586" s="22">
        <v>93.6</v>
      </c>
      <c r="AV1586" s="22">
        <v>93.6</v>
      </c>
      <c r="AW1586" s="22">
        <v>93.6</v>
      </c>
      <c r="AX1586" s="22">
        <v>93.6</v>
      </c>
      <c r="AY1586" s="22">
        <v>93.6</v>
      </c>
      <c r="BE1586" t="s">
        <v>230</v>
      </c>
      <c r="BG1586" s="22">
        <v>0</v>
      </c>
      <c r="BH1586" s="22">
        <v>0</v>
      </c>
      <c r="BI1586" s="22">
        <v>-180</v>
      </c>
      <c r="BJ1586" s="22">
        <v>93.6</v>
      </c>
      <c r="BK1586" s="22">
        <v>93.6</v>
      </c>
      <c r="BL1586" s="22">
        <v>93.6</v>
      </c>
      <c r="BM1586" s="22">
        <v>93.6</v>
      </c>
      <c r="BN1586" s="22">
        <v>93.6</v>
      </c>
      <c r="BO1586" s="22">
        <v>93.6</v>
      </c>
      <c r="BP1586" s="22">
        <v>93.6</v>
      </c>
    </row>
    <row r="1587" spans="1:68" x14ac:dyDescent="0.35">
      <c r="A1587" s="96">
        <v>41</v>
      </c>
      <c r="B1587" s="96">
        <v>3</v>
      </c>
      <c r="C1587" s="96" t="s">
        <v>251</v>
      </c>
      <c r="E1587" s="79" t="s">
        <v>230</v>
      </c>
      <c r="G1587" s="22">
        <v>0</v>
      </c>
      <c r="H1587" s="22">
        <v>0</v>
      </c>
      <c r="I1587" s="22">
        <v>-80</v>
      </c>
      <c r="J1587" s="22">
        <v>0</v>
      </c>
      <c r="K1587" s="22">
        <v>0</v>
      </c>
      <c r="L1587" s="22">
        <v>0</v>
      </c>
      <c r="M1587" s="22">
        <v>0</v>
      </c>
      <c r="N1587" s="22">
        <v>0</v>
      </c>
      <c r="O1587" s="22">
        <v>0</v>
      </c>
      <c r="P1587" s="22">
        <v>0</v>
      </c>
      <c r="Q1587" s="22">
        <v>0</v>
      </c>
      <c r="R1587" s="35">
        <v>0</v>
      </c>
      <c r="S1587" s="35"/>
      <c r="T1587" t="b">
        <v>1</v>
      </c>
      <c r="V1587" s="121">
        <v>0</v>
      </c>
      <c r="AM1587">
        <v>41</v>
      </c>
      <c r="AN1587" t="s">
        <v>230</v>
      </c>
      <c r="AP1587" s="22">
        <v>0</v>
      </c>
      <c r="AQ1587" s="22">
        <v>0</v>
      </c>
      <c r="AR1587" s="22">
        <v>-80</v>
      </c>
      <c r="AS1587" s="22">
        <v>0</v>
      </c>
      <c r="AT1587" s="22">
        <v>0</v>
      </c>
      <c r="AU1587" s="22">
        <v>0</v>
      </c>
      <c r="AV1587" s="22">
        <v>0</v>
      </c>
      <c r="AW1587" s="22">
        <v>0</v>
      </c>
      <c r="AX1587" s="22">
        <v>0</v>
      </c>
      <c r="AY1587" s="22">
        <v>0</v>
      </c>
      <c r="BE1587" t="s">
        <v>230</v>
      </c>
      <c r="BG1587" s="22">
        <v>0</v>
      </c>
      <c r="BH1587" s="22">
        <v>0</v>
      </c>
      <c r="BI1587" s="22">
        <v>-80</v>
      </c>
      <c r="BJ1587" s="22">
        <v>0</v>
      </c>
      <c r="BK1587" s="22">
        <v>0</v>
      </c>
      <c r="BL1587" s="22">
        <v>0</v>
      </c>
      <c r="BM1587" s="22">
        <v>0</v>
      </c>
      <c r="BN1587" s="22">
        <v>0</v>
      </c>
      <c r="BO1587" s="22">
        <v>0</v>
      </c>
      <c r="BP1587" s="22">
        <v>0</v>
      </c>
    </row>
    <row r="1588" spans="1:68" x14ac:dyDescent="0.35">
      <c r="A1588" s="96">
        <v>42</v>
      </c>
      <c r="B1588" s="96">
        <v>3</v>
      </c>
      <c r="C1588" s="96" t="s">
        <v>234</v>
      </c>
      <c r="E1588" s="79" t="s">
        <v>230</v>
      </c>
      <c r="G1588" s="22">
        <v>0</v>
      </c>
      <c r="H1588" s="22">
        <v>0</v>
      </c>
      <c r="I1588" s="22">
        <v>-240</v>
      </c>
      <c r="J1588" s="22">
        <v>62.4</v>
      </c>
      <c r="K1588" s="22">
        <v>62.4</v>
      </c>
      <c r="L1588" s="22">
        <v>62.4</v>
      </c>
      <c r="M1588" s="22">
        <v>62.4</v>
      </c>
      <c r="N1588" s="22">
        <v>62.4</v>
      </c>
      <c r="O1588" s="22">
        <v>62.4</v>
      </c>
      <c r="P1588" s="22">
        <v>62.4</v>
      </c>
      <c r="Q1588" s="22">
        <v>979.2</v>
      </c>
      <c r="R1588" s="35">
        <v>0.26</v>
      </c>
      <c r="S1588" s="35"/>
      <c r="T1588" t="b">
        <v>1</v>
      </c>
      <c r="V1588" s="121">
        <v>0</v>
      </c>
      <c r="AM1588">
        <v>42</v>
      </c>
      <c r="AN1588" t="s">
        <v>230</v>
      </c>
      <c r="AP1588" s="22">
        <v>0</v>
      </c>
      <c r="AQ1588" s="22">
        <v>0</v>
      </c>
      <c r="AR1588" s="22">
        <v>-240</v>
      </c>
      <c r="AS1588" s="22">
        <v>62.4</v>
      </c>
      <c r="AT1588" s="22">
        <v>62.4</v>
      </c>
      <c r="AU1588" s="22">
        <v>62.4</v>
      </c>
      <c r="AV1588" s="22">
        <v>62.4</v>
      </c>
      <c r="AW1588" s="22">
        <v>62.4</v>
      </c>
      <c r="AX1588" s="22">
        <v>62.4</v>
      </c>
      <c r="AY1588" s="22">
        <v>62.4</v>
      </c>
      <c r="BE1588" t="s">
        <v>230</v>
      </c>
      <c r="BG1588" s="22">
        <v>0</v>
      </c>
      <c r="BH1588" s="22">
        <v>0</v>
      </c>
      <c r="BI1588" s="22">
        <v>-240</v>
      </c>
      <c r="BJ1588" s="22">
        <v>62.4</v>
      </c>
      <c r="BK1588" s="22">
        <v>62.4</v>
      </c>
      <c r="BL1588" s="22">
        <v>62.4</v>
      </c>
      <c r="BM1588" s="22">
        <v>62.4</v>
      </c>
      <c r="BN1588" s="22">
        <v>62.4</v>
      </c>
      <c r="BO1588" s="22">
        <v>62.4</v>
      </c>
      <c r="BP1588" s="22">
        <v>62.4</v>
      </c>
    </row>
    <row r="1589" spans="1:68" x14ac:dyDescent="0.35">
      <c r="A1589" s="96">
        <v>43</v>
      </c>
      <c r="B1589" s="96">
        <v>3</v>
      </c>
      <c r="C1589" s="96" t="s">
        <v>251</v>
      </c>
      <c r="E1589" s="79" t="s">
        <v>230</v>
      </c>
      <c r="G1589" s="22">
        <v>0</v>
      </c>
      <c r="H1589" s="22">
        <v>0</v>
      </c>
      <c r="I1589" s="22">
        <v>-120</v>
      </c>
      <c r="J1589" s="22">
        <v>0</v>
      </c>
      <c r="K1589" s="22">
        <v>0</v>
      </c>
      <c r="L1589" s="22">
        <v>0</v>
      </c>
      <c r="M1589" s="22">
        <v>0</v>
      </c>
      <c r="N1589" s="22">
        <v>0</v>
      </c>
      <c r="O1589" s="22">
        <v>0</v>
      </c>
      <c r="P1589" s="22">
        <v>0</v>
      </c>
      <c r="Q1589" s="22">
        <v>0</v>
      </c>
      <c r="R1589" s="35">
        <v>0</v>
      </c>
      <c r="S1589" s="35"/>
      <c r="T1589" t="b">
        <v>1</v>
      </c>
      <c r="V1589" s="121">
        <v>0</v>
      </c>
      <c r="AM1589">
        <v>43</v>
      </c>
      <c r="AN1589" t="s">
        <v>230</v>
      </c>
      <c r="AP1589" s="22">
        <v>0</v>
      </c>
      <c r="AQ1589" s="22">
        <v>0</v>
      </c>
      <c r="AR1589" s="22">
        <v>-120</v>
      </c>
      <c r="AS1589" s="22">
        <v>0</v>
      </c>
      <c r="AT1589" s="22">
        <v>0</v>
      </c>
      <c r="AU1589" s="22">
        <v>0</v>
      </c>
      <c r="AV1589" s="22">
        <v>0</v>
      </c>
      <c r="AW1589" s="22">
        <v>0</v>
      </c>
      <c r="AX1589" s="22">
        <v>0</v>
      </c>
      <c r="AY1589" s="22">
        <v>0</v>
      </c>
      <c r="BE1589" t="s">
        <v>230</v>
      </c>
      <c r="BG1589" s="22">
        <v>0</v>
      </c>
      <c r="BH1589" s="22">
        <v>0</v>
      </c>
      <c r="BI1589" s="22">
        <v>-120</v>
      </c>
      <c r="BJ1589" s="22">
        <v>0</v>
      </c>
      <c r="BK1589" s="22">
        <v>0</v>
      </c>
      <c r="BL1589" s="22">
        <v>0</v>
      </c>
      <c r="BM1589" s="22">
        <v>0</v>
      </c>
      <c r="BN1589" s="22">
        <v>0</v>
      </c>
      <c r="BO1589" s="22">
        <v>0</v>
      </c>
      <c r="BP1589" s="22">
        <v>0</v>
      </c>
    </row>
    <row r="1590" spans="1:68" x14ac:dyDescent="0.35">
      <c r="A1590" s="96">
        <v>44</v>
      </c>
      <c r="B1590" s="96">
        <v>3</v>
      </c>
      <c r="C1590" s="96" t="s">
        <v>251</v>
      </c>
      <c r="E1590" s="79" t="s">
        <v>230</v>
      </c>
      <c r="G1590" s="22">
        <v>0</v>
      </c>
      <c r="H1590" s="22">
        <v>0</v>
      </c>
      <c r="I1590" s="22">
        <v>-80</v>
      </c>
      <c r="J1590" s="22">
        <v>0</v>
      </c>
      <c r="K1590" s="22">
        <v>0</v>
      </c>
      <c r="L1590" s="22">
        <v>0</v>
      </c>
      <c r="M1590" s="22">
        <v>0</v>
      </c>
      <c r="N1590" s="22">
        <v>0</v>
      </c>
      <c r="O1590" s="22">
        <v>0</v>
      </c>
      <c r="P1590" s="22">
        <v>0</v>
      </c>
      <c r="Q1590" s="22">
        <v>0</v>
      </c>
      <c r="R1590" s="35">
        <v>0</v>
      </c>
      <c r="S1590" s="35"/>
      <c r="T1590" t="b">
        <v>1</v>
      </c>
      <c r="V1590" s="121">
        <v>0</v>
      </c>
      <c r="AM1590">
        <v>44</v>
      </c>
      <c r="AN1590" t="s">
        <v>230</v>
      </c>
      <c r="AP1590" s="22">
        <v>0</v>
      </c>
      <c r="AQ1590" s="22">
        <v>0</v>
      </c>
      <c r="AR1590" s="22">
        <v>-80</v>
      </c>
      <c r="AS1590" s="22">
        <v>0</v>
      </c>
      <c r="AT1590" s="22">
        <v>0</v>
      </c>
      <c r="AU1590" s="22">
        <v>0</v>
      </c>
      <c r="AV1590" s="22">
        <v>0</v>
      </c>
      <c r="AW1590" s="22">
        <v>0</v>
      </c>
      <c r="AX1590" s="22">
        <v>0</v>
      </c>
      <c r="AY1590" s="22">
        <v>0</v>
      </c>
      <c r="BE1590" t="s">
        <v>230</v>
      </c>
      <c r="BG1590" s="22">
        <v>0</v>
      </c>
      <c r="BH1590" s="22">
        <v>0</v>
      </c>
      <c r="BI1590" s="22">
        <v>-80</v>
      </c>
      <c r="BJ1590" s="22">
        <v>0</v>
      </c>
      <c r="BK1590" s="22">
        <v>0</v>
      </c>
      <c r="BL1590" s="22">
        <v>0</v>
      </c>
      <c r="BM1590" s="22">
        <v>0</v>
      </c>
      <c r="BN1590" s="22">
        <v>0</v>
      </c>
      <c r="BO1590" s="22">
        <v>0</v>
      </c>
      <c r="BP1590" s="22">
        <v>0</v>
      </c>
    </row>
    <row r="1591" spans="1:68" x14ac:dyDescent="0.35">
      <c r="A1591" s="96">
        <v>45</v>
      </c>
      <c r="B1591" s="96">
        <v>3</v>
      </c>
      <c r="C1591" s="96" t="s">
        <v>251</v>
      </c>
      <c r="E1591" s="79" t="s">
        <v>230</v>
      </c>
      <c r="G1591" s="22">
        <v>0</v>
      </c>
      <c r="H1591" s="22">
        <v>0</v>
      </c>
      <c r="I1591" s="22">
        <v>-40</v>
      </c>
      <c r="J1591" s="22">
        <v>0</v>
      </c>
      <c r="K1591" s="22">
        <v>0</v>
      </c>
      <c r="L1591" s="22">
        <v>0</v>
      </c>
      <c r="M1591" s="22">
        <v>0</v>
      </c>
      <c r="N1591" s="22">
        <v>0</v>
      </c>
      <c r="O1591" s="22">
        <v>0</v>
      </c>
      <c r="P1591" s="22">
        <v>0</v>
      </c>
      <c r="Q1591" s="22">
        <v>0</v>
      </c>
      <c r="R1591" s="35">
        <v>0</v>
      </c>
      <c r="S1591" s="35"/>
      <c r="T1591" t="b">
        <v>1</v>
      </c>
      <c r="V1591" s="121">
        <v>0</v>
      </c>
      <c r="AM1591">
        <v>45</v>
      </c>
      <c r="AN1591" t="s">
        <v>230</v>
      </c>
      <c r="AP1591" s="22">
        <v>0</v>
      </c>
      <c r="AQ1591" s="22">
        <v>0</v>
      </c>
      <c r="AR1591" s="22">
        <v>-40</v>
      </c>
      <c r="AS1591" s="22">
        <v>0</v>
      </c>
      <c r="AT1591" s="22">
        <v>0</v>
      </c>
      <c r="AU1591" s="22">
        <v>0</v>
      </c>
      <c r="AV1591" s="22">
        <v>0</v>
      </c>
      <c r="AW1591" s="22">
        <v>0</v>
      </c>
      <c r="AX1591" s="22">
        <v>0</v>
      </c>
      <c r="AY1591" s="22">
        <v>0</v>
      </c>
      <c r="BE1591" t="s">
        <v>230</v>
      </c>
      <c r="BG1591" s="22">
        <v>0</v>
      </c>
      <c r="BH1591" s="22">
        <v>0</v>
      </c>
      <c r="BI1591" s="22">
        <v>-40</v>
      </c>
      <c r="BJ1591" s="22">
        <v>0</v>
      </c>
      <c r="BK1591" s="22">
        <v>0</v>
      </c>
      <c r="BL1591" s="22">
        <v>0</v>
      </c>
      <c r="BM1591" s="22">
        <v>0</v>
      </c>
      <c r="BN1591" s="22">
        <v>0</v>
      </c>
      <c r="BO1591" s="22">
        <v>0</v>
      </c>
      <c r="BP1591" s="22">
        <v>0</v>
      </c>
    </row>
    <row r="1592" spans="1:68" x14ac:dyDescent="0.35">
      <c r="A1592" s="96">
        <v>46</v>
      </c>
      <c r="B1592" s="96">
        <v>4</v>
      </c>
      <c r="C1592" s="96" t="s">
        <v>584</v>
      </c>
      <c r="E1592" s="79" t="s">
        <v>230</v>
      </c>
      <c r="G1592" s="22">
        <v>0</v>
      </c>
      <c r="H1592" s="22">
        <v>0</v>
      </c>
      <c r="I1592" s="22">
        <v>0</v>
      </c>
      <c r="J1592" s="22">
        <v>-15826.579763354473</v>
      </c>
      <c r="K1592" s="22">
        <v>873.6</v>
      </c>
      <c r="L1592" s="22">
        <v>942.24</v>
      </c>
      <c r="M1592" s="22">
        <v>1017.7439999999999</v>
      </c>
      <c r="N1592" s="22">
        <v>1100.7984000000001</v>
      </c>
      <c r="O1592" s="22">
        <v>1192.1582399999998</v>
      </c>
      <c r="P1592" s="22">
        <v>1292.6540639999989</v>
      </c>
      <c r="Q1592" s="22">
        <v>17537.982032906599</v>
      </c>
      <c r="R1592" s="35">
        <v>9.9050891667972138E-2</v>
      </c>
      <c r="S1592" s="35"/>
      <c r="T1592" t="b">
        <v>0</v>
      </c>
      <c r="V1592" s="121">
        <v>1</v>
      </c>
      <c r="AM1592">
        <v>46</v>
      </c>
      <c r="AN1592" t="s">
        <v>230</v>
      </c>
      <c r="AP1592" s="22">
        <v>0</v>
      </c>
      <c r="AQ1592" s="22">
        <v>0</v>
      </c>
      <c r="AR1592" s="22">
        <v>0</v>
      </c>
      <c r="AS1592" s="22">
        <v>0</v>
      </c>
      <c r="AT1592" s="22">
        <v>686.4</v>
      </c>
      <c r="AU1592" s="22">
        <v>755.04</v>
      </c>
      <c r="AV1592" s="22">
        <v>830.54399999999998</v>
      </c>
      <c r="AW1592" s="22">
        <v>913.59840000000008</v>
      </c>
      <c r="AX1592" s="22">
        <v>1004.9582399999997</v>
      </c>
      <c r="AY1592" s="22">
        <v>1105.4540639999991</v>
      </c>
      <c r="BE1592" t="s">
        <v>230</v>
      </c>
      <c r="BG1592" s="22">
        <v>0</v>
      </c>
      <c r="BH1592" s="22">
        <v>0</v>
      </c>
      <c r="BI1592" s="22">
        <v>0</v>
      </c>
      <c r="BJ1592" s="22">
        <v>0</v>
      </c>
      <c r="BK1592" s="22">
        <v>686.4</v>
      </c>
      <c r="BL1592" s="22">
        <v>755.04</v>
      </c>
      <c r="BM1592" s="22">
        <v>830.54399999999998</v>
      </c>
      <c r="BN1592" s="22">
        <v>913.59840000000008</v>
      </c>
      <c r="BO1592" s="22">
        <v>1004.9582399999997</v>
      </c>
      <c r="BP1592" s="22">
        <v>1105.4540639999991</v>
      </c>
    </row>
    <row r="1593" spans="1:68" x14ac:dyDescent="0.35">
      <c r="A1593" s="96">
        <v>47</v>
      </c>
      <c r="B1593" s="96">
        <v>4</v>
      </c>
      <c r="C1593" s="96" t="s">
        <v>585</v>
      </c>
      <c r="E1593" s="79" t="s">
        <v>230</v>
      </c>
      <c r="G1593" s="22">
        <v>0</v>
      </c>
      <c r="H1593" s="22">
        <v>0</v>
      </c>
      <c r="I1593" s="22">
        <v>0</v>
      </c>
      <c r="J1593" s="22">
        <v>-400</v>
      </c>
      <c r="K1593" s="22">
        <v>-400</v>
      </c>
      <c r="L1593" s="22">
        <v>49.919999999999931</v>
      </c>
      <c r="M1593" s="22">
        <v>49.919999999999931</v>
      </c>
      <c r="N1593" s="22">
        <v>49.919999999999931</v>
      </c>
      <c r="O1593" s="22">
        <v>49.919999999999931</v>
      </c>
      <c r="P1593" s="22">
        <v>49.919999999999931</v>
      </c>
      <c r="Q1593" s="22">
        <v>576.63999999999885</v>
      </c>
      <c r="R1593" s="35">
        <v>6.2399999999999914E-2</v>
      </c>
      <c r="S1593" s="35"/>
      <c r="T1593" t="b">
        <v>1</v>
      </c>
      <c r="V1593" s="121">
        <v>0</v>
      </c>
      <c r="AM1593">
        <v>47</v>
      </c>
      <c r="AN1593" t="s">
        <v>230</v>
      </c>
      <c r="AP1593" s="22">
        <v>0</v>
      </c>
      <c r="AQ1593" s="22">
        <v>0</v>
      </c>
      <c r="AR1593" s="22">
        <v>0</v>
      </c>
      <c r="AS1593" s="22">
        <v>-400</v>
      </c>
      <c r="AT1593" s="22">
        <v>-400</v>
      </c>
      <c r="AU1593" s="22">
        <v>49.919999999999931</v>
      </c>
      <c r="AV1593" s="22">
        <v>49.919999999999931</v>
      </c>
      <c r="AW1593" s="22">
        <v>49.919999999999931</v>
      </c>
      <c r="AX1593" s="22">
        <v>49.919999999999931</v>
      </c>
      <c r="AY1593" s="22">
        <v>49.919999999999931</v>
      </c>
      <c r="BE1593" t="s">
        <v>230</v>
      </c>
      <c r="BG1593" s="22">
        <v>0</v>
      </c>
      <c r="BH1593" s="22">
        <v>0</v>
      </c>
      <c r="BI1593" s="22">
        <v>0</v>
      </c>
      <c r="BJ1593" s="22">
        <v>-400</v>
      </c>
      <c r="BK1593" s="22">
        <v>-400</v>
      </c>
      <c r="BL1593" s="22">
        <v>49.919999999999931</v>
      </c>
      <c r="BM1593" s="22">
        <v>49.919999999999931</v>
      </c>
      <c r="BN1593" s="22">
        <v>49.919999999999931</v>
      </c>
      <c r="BO1593" s="22">
        <v>49.919999999999931</v>
      </c>
      <c r="BP1593" s="22">
        <v>49.919999999999931</v>
      </c>
    </row>
    <row r="1594" spans="1:68" x14ac:dyDescent="0.35">
      <c r="A1594" s="96">
        <v>48</v>
      </c>
      <c r="B1594" s="96">
        <v>4</v>
      </c>
      <c r="C1594" s="96" t="s">
        <v>585</v>
      </c>
      <c r="E1594" s="79" t="s">
        <v>230</v>
      </c>
      <c r="G1594" s="22">
        <v>0</v>
      </c>
      <c r="H1594" s="22">
        <v>0</v>
      </c>
      <c r="I1594" s="22">
        <v>0</v>
      </c>
      <c r="J1594" s="22">
        <v>-400</v>
      </c>
      <c r="K1594" s="22">
        <v>-400</v>
      </c>
      <c r="L1594" s="22">
        <v>46.8</v>
      </c>
      <c r="M1594" s="22">
        <v>48.203999999999965</v>
      </c>
      <c r="N1594" s="22">
        <v>49.650119999999959</v>
      </c>
      <c r="O1594" s="22">
        <v>51.139623600000064</v>
      </c>
      <c r="P1594" s="22">
        <v>52.673812308000009</v>
      </c>
      <c r="Q1594" s="22">
        <v>623.45480923600019</v>
      </c>
      <c r="R1594" s="35">
        <v>6.5842265385000015E-2</v>
      </c>
      <c r="S1594" s="35"/>
      <c r="T1594" t="b">
        <v>1</v>
      </c>
      <c r="V1594" s="121">
        <v>0</v>
      </c>
      <c r="AM1594">
        <v>48</v>
      </c>
      <c r="AN1594" t="s">
        <v>230</v>
      </c>
      <c r="AP1594" s="22">
        <v>0</v>
      </c>
      <c r="AQ1594" s="22">
        <v>0</v>
      </c>
      <c r="AR1594" s="22">
        <v>0</v>
      </c>
      <c r="AS1594" s="22">
        <v>-400</v>
      </c>
      <c r="AT1594" s="22">
        <v>-400</v>
      </c>
      <c r="AU1594" s="22">
        <v>46.8</v>
      </c>
      <c r="AV1594" s="22">
        <v>48.203999999999965</v>
      </c>
      <c r="AW1594" s="22">
        <v>49.650119999999959</v>
      </c>
      <c r="AX1594" s="22">
        <v>51.139623600000064</v>
      </c>
      <c r="AY1594" s="22">
        <v>52.673812308000009</v>
      </c>
      <c r="BE1594" t="s">
        <v>230</v>
      </c>
      <c r="BG1594" s="22">
        <v>0</v>
      </c>
      <c r="BH1594" s="22">
        <v>0</v>
      </c>
      <c r="BI1594" s="22">
        <v>0</v>
      </c>
      <c r="BJ1594" s="22">
        <v>-400</v>
      </c>
      <c r="BK1594" s="22">
        <v>-400</v>
      </c>
      <c r="BL1594" s="22">
        <v>46.8</v>
      </c>
      <c r="BM1594" s="22">
        <v>48.203999999999965</v>
      </c>
      <c r="BN1594" s="22">
        <v>49.650119999999959</v>
      </c>
      <c r="BO1594" s="22">
        <v>51.139623600000064</v>
      </c>
      <c r="BP1594" s="22">
        <v>52.673812308000009</v>
      </c>
    </row>
    <row r="1595" spans="1:68" x14ac:dyDescent="0.35">
      <c r="A1595" s="96">
        <v>49</v>
      </c>
      <c r="B1595" s="96">
        <v>4</v>
      </c>
      <c r="C1595" s="96" t="s">
        <v>585</v>
      </c>
      <c r="E1595" s="79" t="s">
        <v>230</v>
      </c>
      <c r="G1595" s="22">
        <v>0</v>
      </c>
      <c r="H1595" s="22">
        <v>0</v>
      </c>
      <c r="I1595" s="22">
        <v>0</v>
      </c>
      <c r="J1595" s="22">
        <v>-300</v>
      </c>
      <c r="K1595" s="22">
        <v>-300</v>
      </c>
      <c r="L1595" s="22">
        <v>56.16</v>
      </c>
      <c r="M1595" s="22">
        <v>56.16</v>
      </c>
      <c r="N1595" s="22">
        <v>56.16</v>
      </c>
      <c r="O1595" s="22">
        <v>56.16</v>
      </c>
      <c r="P1595" s="22">
        <v>56.16</v>
      </c>
      <c r="Q1595" s="22">
        <v>750.72</v>
      </c>
      <c r="R1595" s="35">
        <v>9.3599999999999989E-2</v>
      </c>
      <c r="S1595" s="35"/>
      <c r="T1595" t="b">
        <v>1</v>
      </c>
      <c r="V1595" s="121">
        <v>0</v>
      </c>
      <c r="AM1595">
        <v>49</v>
      </c>
      <c r="AN1595" t="s">
        <v>230</v>
      </c>
      <c r="AP1595" s="22">
        <v>0</v>
      </c>
      <c r="AQ1595" s="22">
        <v>0</v>
      </c>
      <c r="AR1595" s="22">
        <v>0</v>
      </c>
      <c r="AS1595" s="22">
        <v>-300</v>
      </c>
      <c r="AT1595" s="22">
        <v>-300</v>
      </c>
      <c r="AU1595" s="22">
        <v>56.16</v>
      </c>
      <c r="AV1595" s="22">
        <v>56.16</v>
      </c>
      <c r="AW1595" s="22">
        <v>56.16</v>
      </c>
      <c r="AX1595" s="22">
        <v>56.16</v>
      </c>
      <c r="AY1595" s="22">
        <v>56.16</v>
      </c>
      <c r="BE1595" t="s">
        <v>230</v>
      </c>
      <c r="BG1595" s="22">
        <v>0</v>
      </c>
      <c r="BH1595" s="22">
        <v>0</v>
      </c>
      <c r="BI1595" s="22">
        <v>0</v>
      </c>
      <c r="BJ1595" s="22">
        <v>-300</v>
      </c>
      <c r="BK1595" s="22">
        <v>-300</v>
      </c>
      <c r="BL1595" s="22">
        <v>56.16</v>
      </c>
      <c r="BM1595" s="22">
        <v>56.16</v>
      </c>
      <c r="BN1595" s="22">
        <v>56.16</v>
      </c>
      <c r="BO1595" s="22">
        <v>56.16</v>
      </c>
      <c r="BP1595" s="22">
        <v>56.16</v>
      </c>
    </row>
    <row r="1596" spans="1:68" x14ac:dyDescent="0.35">
      <c r="A1596" s="96">
        <v>50</v>
      </c>
      <c r="B1596" s="96">
        <v>4</v>
      </c>
      <c r="C1596" s="96" t="s">
        <v>585</v>
      </c>
      <c r="E1596" s="79" t="s">
        <v>230</v>
      </c>
      <c r="G1596" s="22">
        <v>0</v>
      </c>
      <c r="H1596" s="22">
        <v>0</v>
      </c>
      <c r="I1596" s="22">
        <v>0</v>
      </c>
      <c r="J1596" s="22">
        <v>-400</v>
      </c>
      <c r="K1596" s="22">
        <v>-400</v>
      </c>
      <c r="L1596" s="22">
        <v>46.8</v>
      </c>
      <c r="M1596" s="22">
        <v>48.203999999999965</v>
      </c>
      <c r="N1596" s="22">
        <v>49.650119999999959</v>
      </c>
      <c r="O1596" s="22">
        <v>51.139623600000064</v>
      </c>
      <c r="P1596" s="22">
        <v>52.673812308000009</v>
      </c>
      <c r="Q1596" s="22">
        <v>623.45480923600019</v>
      </c>
      <c r="R1596" s="35">
        <v>6.5842265385000015E-2</v>
      </c>
      <c r="S1596" s="35"/>
      <c r="T1596" t="b">
        <v>1</v>
      </c>
      <c r="V1596" s="121">
        <v>0</v>
      </c>
      <c r="AM1596">
        <v>50</v>
      </c>
      <c r="AN1596" t="s">
        <v>230</v>
      </c>
      <c r="AP1596" s="22">
        <v>0</v>
      </c>
      <c r="AQ1596" s="22">
        <v>0</v>
      </c>
      <c r="AR1596" s="22">
        <v>0</v>
      </c>
      <c r="AS1596" s="22">
        <v>-400</v>
      </c>
      <c r="AT1596" s="22">
        <v>-400</v>
      </c>
      <c r="AU1596" s="22">
        <v>46.8</v>
      </c>
      <c r="AV1596" s="22">
        <v>48.203999999999965</v>
      </c>
      <c r="AW1596" s="22">
        <v>49.650119999999959</v>
      </c>
      <c r="AX1596" s="22">
        <v>51.139623600000064</v>
      </c>
      <c r="AY1596" s="22">
        <v>52.673812308000009</v>
      </c>
      <c r="BE1596" t="s">
        <v>230</v>
      </c>
      <c r="BG1596" s="22">
        <v>0</v>
      </c>
      <c r="BH1596" s="22">
        <v>0</v>
      </c>
      <c r="BI1596" s="22">
        <v>0</v>
      </c>
      <c r="BJ1596" s="22">
        <v>-400</v>
      </c>
      <c r="BK1596" s="22">
        <v>-400</v>
      </c>
      <c r="BL1596" s="22">
        <v>46.8</v>
      </c>
      <c r="BM1596" s="22">
        <v>48.203999999999965</v>
      </c>
      <c r="BN1596" s="22">
        <v>49.650119999999959</v>
      </c>
      <c r="BO1596" s="22">
        <v>51.139623600000064</v>
      </c>
      <c r="BP1596" s="22">
        <v>52.673812308000009</v>
      </c>
    </row>
    <row r="1597" spans="1:68" x14ac:dyDescent="0.35">
      <c r="A1597" s="96">
        <v>51</v>
      </c>
      <c r="B1597" s="96">
        <v>4</v>
      </c>
      <c r="C1597" s="96" t="s">
        <v>234</v>
      </c>
      <c r="E1597" s="79" t="s">
        <v>230</v>
      </c>
      <c r="G1597" s="22">
        <v>0</v>
      </c>
      <c r="H1597" s="22">
        <v>0</v>
      </c>
      <c r="I1597" s="22">
        <v>0</v>
      </c>
      <c r="J1597" s="22">
        <v>-120</v>
      </c>
      <c r="K1597" s="22">
        <v>31.2</v>
      </c>
      <c r="L1597" s="22">
        <v>31.2</v>
      </c>
      <c r="M1597" s="22">
        <v>31.2</v>
      </c>
      <c r="N1597" s="22">
        <v>31.2</v>
      </c>
      <c r="O1597" s="22">
        <v>31.2</v>
      </c>
      <c r="P1597" s="22">
        <v>31.2</v>
      </c>
      <c r="Q1597" s="22">
        <v>489.6</v>
      </c>
      <c r="R1597" s="35">
        <v>0.26</v>
      </c>
      <c r="S1597" s="35"/>
      <c r="T1597" t="b">
        <v>1</v>
      </c>
      <c r="V1597" s="121">
        <v>0</v>
      </c>
      <c r="AM1597">
        <v>51</v>
      </c>
      <c r="AN1597" t="s">
        <v>230</v>
      </c>
      <c r="AP1597" s="22">
        <v>0</v>
      </c>
      <c r="AQ1597" s="22">
        <v>0</v>
      </c>
      <c r="AR1597" s="22">
        <v>0</v>
      </c>
      <c r="AS1597" s="22">
        <v>-120</v>
      </c>
      <c r="AT1597" s="22">
        <v>31.2</v>
      </c>
      <c r="AU1597" s="22">
        <v>31.2</v>
      </c>
      <c r="AV1597" s="22">
        <v>31.2</v>
      </c>
      <c r="AW1597" s="22">
        <v>31.2</v>
      </c>
      <c r="AX1597" s="22">
        <v>31.2</v>
      </c>
      <c r="AY1597" s="22">
        <v>31.2</v>
      </c>
      <c r="BE1597" t="s">
        <v>230</v>
      </c>
      <c r="BG1597" s="22">
        <v>0</v>
      </c>
      <c r="BH1597" s="22">
        <v>0</v>
      </c>
      <c r="BI1597" s="22">
        <v>0</v>
      </c>
      <c r="BJ1597" s="22">
        <v>-120</v>
      </c>
      <c r="BK1597" s="22">
        <v>31.2</v>
      </c>
      <c r="BL1597" s="22">
        <v>31.2</v>
      </c>
      <c r="BM1597" s="22">
        <v>31.2</v>
      </c>
      <c r="BN1597" s="22">
        <v>31.2</v>
      </c>
      <c r="BO1597" s="22">
        <v>31.2</v>
      </c>
      <c r="BP1597" s="22">
        <v>31.2</v>
      </c>
    </row>
    <row r="1598" spans="1:68" x14ac:dyDescent="0.35">
      <c r="A1598" s="96">
        <v>52</v>
      </c>
      <c r="B1598" s="96">
        <v>4</v>
      </c>
      <c r="C1598" s="96" t="s">
        <v>584</v>
      </c>
      <c r="E1598" s="79" t="s">
        <v>230</v>
      </c>
      <c r="G1598" s="22">
        <v>0</v>
      </c>
      <c r="H1598" s="22">
        <v>0</v>
      </c>
      <c r="I1598" s="22">
        <v>0</v>
      </c>
      <c r="J1598" s="22">
        <v>599.7459692690644</v>
      </c>
      <c r="K1598" s="22">
        <v>-60</v>
      </c>
      <c r="L1598" s="22">
        <v>-60</v>
      </c>
      <c r="M1598" s="22">
        <v>-60</v>
      </c>
      <c r="N1598" s="22">
        <v>-60</v>
      </c>
      <c r="O1598" s="22">
        <v>-60</v>
      </c>
      <c r="P1598" s="22">
        <v>-60</v>
      </c>
      <c r="Q1598" s="22">
        <v>-816.0863704485181</v>
      </c>
      <c r="R1598" s="35">
        <v>0.10004235638819635</v>
      </c>
      <c r="S1598" s="35"/>
      <c r="T1598" t="b">
        <v>1</v>
      </c>
      <c r="V1598" s="121">
        <v>0</v>
      </c>
      <c r="AM1598">
        <v>52</v>
      </c>
      <c r="AN1598" t="s">
        <v>230</v>
      </c>
      <c r="AP1598" s="22">
        <v>0</v>
      </c>
      <c r="AQ1598" s="22">
        <v>0</v>
      </c>
      <c r="AR1598" s="22">
        <v>0</v>
      </c>
      <c r="AS1598" s="22">
        <v>0</v>
      </c>
      <c r="AT1598" s="22">
        <v>-60</v>
      </c>
      <c r="AU1598" s="22">
        <v>-60</v>
      </c>
      <c r="AV1598" s="22">
        <v>-60</v>
      </c>
      <c r="AW1598" s="22">
        <v>-60</v>
      </c>
      <c r="AX1598" s="22">
        <v>-60</v>
      </c>
      <c r="AY1598" s="22">
        <v>-60</v>
      </c>
      <c r="BE1598" t="s">
        <v>230</v>
      </c>
      <c r="BG1598" s="22">
        <v>0</v>
      </c>
      <c r="BH1598" s="22">
        <v>0</v>
      </c>
      <c r="BI1598" s="22">
        <v>0</v>
      </c>
      <c r="BJ1598" s="22">
        <v>0</v>
      </c>
      <c r="BK1598" s="22">
        <v>-60</v>
      </c>
      <c r="BL1598" s="22">
        <v>-60</v>
      </c>
      <c r="BM1598" s="22">
        <v>-60</v>
      </c>
      <c r="BN1598" s="22">
        <v>-60</v>
      </c>
      <c r="BO1598" s="22">
        <v>-60</v>
      </c>
      <c r="BP1598" s="22">
        <v>-60</v>
      </c>
    </row>
    <row r="1599" spans="1:68" x14ac:dyDescent="0.35">
      <c r="A1599" s="96">
        <v>53</v>
      </c>
      <c r="B1599" s="96">
        <v>4</v>
      </c>
      <c r="C1599" s="96" t="s">
        <v>235</v>
      </c>
      <c r="E1599" s="79" t="s">
        <v>230</v>
      </c>
      <c r="G1599" s="22">
        <v>0</v>
      </c>
      <c r="H1599" s="22">
        <v>0</v>
      </c>
      <c r="I1599" s="22">
        <v>0</v>
      </c>
      <c r="J1599" s="22">
        <v>-120</v>
      </c>
      <c r="K1599" s="22">
        <v>31.2</v>
      </c>
      <c r="L1599" s="22">
        <v>31.2</v>
      </c>
      <c r="M1599" s="22">
        <v>31.2</v>
      </c>
      <c r="N1599" s="22">
        <v>31.2</v>
      </c>
      <c r="O1599" s="22">
        <v>31.2</v>
      </c>
      <c r="P1599" s="22">
        <v>31.2</v>
      </c>
      <c r="Q1599" s="22">
        <v>489.6</v>
      </c>
      <c r="R1599" s="35">
        <v>0.26</v>
      </c>
      <c r="S1599" s="35"/>
      <c r="T1599" t="b">
        <v>1</v>
      </c>
      <c r="V1599" s="121">
        <v>0</v>
      </c>
      <c r="AM1599">
        <v>53</v>
      </c>
      <c r="AN1599" t="s">
        <v>230</v>
      </c>
      <c r="AP1599" s="22">
        <v>0</v>
      </c>
      <c r="AQ1599" s="22">
        <v>0</v>
      </c>
      <c r="AR1599" s="22">
        <v>0</v>
      </c>
      <c r="AS1599" s="22">
        <v>-120</v>
      </c>
      <c r="AT1599" s="22">
        <v>31.2</v>
      </c>
      <c r="AU1599" s="22">
        <v>31.2</v>
      </c>
      <c r="AV1599" s="22">
        <v>31.2</v>
      </c>
      <c r="AW1599" s="22">
        <v>31.2</v>
      </c>
      <c r="AX1599" s="22">
        <v>31.2</v>
      </c>
      <c r="AY1599" s="22">
        <v>31.2</v>
      </c>
      <c r="BE1599" t="s">
        <v>230</v>
      </c>
      <c r="BG1599" s="22">
        <v>0</v>
      </c>
      <c r="BH1599" s="22">
        <v>0</v>
      </c>
      <c r="BI1599" s="22">
        <v>0</v>
      </c>
      <c r="BJ1599" s="22">
        <v>-120</v>
      </c>
      <c r="BK1599" s="22">
        <v>31.2</v>
      </c>
      <c r="BL1599" s="22">
        <v>31.2</v>
      </c>
      <c r="BM1599" s="22">
        <v>31.2</v>
      </c>
      <c r="BN1599" s="22">
        <v>31.2</v>
      </c>
      <c r="BO1599" s="22">
        <v>31.2</v>
      </c>
      <c r="BP1599" s="22">
        <v>31.2</v>
      </c>
    </row>
    <row r="1600" spans="1:68" x14ac:dyDescent="0.35">
      <c r="A1600" s="96">
        <v>54</v>
      </c>
      <c r="B1600" s="96">
        <v>4</v>
      </c>
      <c r="C1600" s="96" t="s">
        <v>234</v>
      </c>
      <c r="E1600" s="79" t="s">
        <v>230</v>
      </c>
      <c r="G1600" s="22">
        <v>0</v>
      </c>
      <c r="H1600" s="22">
        <v>0</v>
      </c>
      <c r="I1600" s="22">
        <v>0</v>
      </c>
      <c r="J1600" s="22">
        <v>-240</v>
      </c>
      <c r="K1600" s="22">
        <v>62.4</v>
      </c>
      <c r="L1600" s="22">
        <v>62.4</v>
      </c>
      <c r="M1600" s="22">
        <v>62.4</v>
      </c>
      <c r="N1600" s="22">
        <v>62.4</v>
      </c>
      <c r="O1600" s="22">
        <v>62.4</v>
      </c>
      <c r="P1600" s="22">
        <v>62.4</v>
      </c>
      <c r="Q1600" s="22">
        <v>979.2</v>
      </c>
      <c r="R1600" s="35">
        <v>0.26</v>
      </c>
      <c r="S1600" s="35"/>
      <c r="T1600" t="b">
        <v>1</v>
      </c>
      <c r="V1600" s="121">
        <v>0</v>
      </c>
      <c r="AM1600">
        <v>54</v>
      </c>
      <c r="AN1600" t="s">
        <v>230</v>
      </c>
      <c r="AP1600" s="22">
        <v>0</v>
      </c>
      <c r="AQ1600" s="22">
        <v>0</v>
      </c>
      <c r="AR1600" s="22">
        <v>0</v>
      </c>
      <c r="AS1600" s="22">
        <v>-240</v>
      </c>
      <c r="AT1600" s="22">
        <v>62.4</v>
      </c>
      <c r="AU1600" s="22">
        <v>62.4</v>
      </c>
      <c r="AV1600" s="22">
        <v>62.4</v>
      </c>
      <c r="AW1600" s="22">
        <v>62.4</v>
      </c>
      <c r="AX1600" s="22">
        <v>62.4</v>
      </c>
      <c r="AY1600" s="22">
        <v>62.4</v>
      </c>
      <c r="BE1600" t="s">
        <v>230</v>
      </c>
      <c r="BG1600" s="22">
        <v>0</v>
      </c>
      <c r="BH1600" s="22">
        <v>0</v>
      </c>
      <c r="BI1600" s="22">
        <v>0</v>
      </c>
      <c r="BJ1600" s="22">
        <v>-240</v>
      </c>
      <c r="BK1600" s="22">
        <v>62.4</v>
      </c>
      <c r="BL1600" s="22">
        <v>62.4</v>
      </c>
      <c r="BM1600" s="22">
        <v>62.4</v>
      </c>
      <c r="BN1600" s="22">
        <v>62.4</v>
      </c>
      <c r="BO1600" s="22">
        <v>62.4</v>
      </c>
      <c r="BP1600" s="22">
        <v>62.4</v>
      </c>
    </row>
    <row r="1601" spans="1:68" x14ac:dyDescent="0.35">
      <c r="A1601" s="96">
        <v>55</v>
      </c>
      <c r="B1601" s="96">
        <v>4</v>
      </c>
      <c r="C1601" s="96" t="s">
        <v>529</v>
      </c>
      <c r="E1601" s="79" t="s">
        <v>230</v>
      </c>
      <c r="G1601" s="22">
        <v>0</v>
      </c>
      <c r="H1601" s="22">
        <v>0</v>
      </c>
      <c r="I1601" s="22">
        <v>0</v>
      </c>
      <c r="J1601" s="22">
        <v>-120</v>
      </c>
      <c r="K1601" s="22">
        <v>31.2</v>
      </c>
      <c r="L1601" s="22">
        <v>31.2</v>
      </c>
      <c r="M1601" s="22">
        <v>31.2</v>
      </c>
      <c r="N1601" s="22">
        <v>31.2</v>
      </c>
      <c r="O1601" s="22">
        <v>31.2</v>
      </c>
      <c r="P1601" s="22">
        <v>31.2</v>
      </c>
      <c r="Q1601" s="22">
        <v>489.6</v>
      </c>
      <c r="R1601" s="35">
        <v>0.26</v>
      </c>
      <c r="S1601" s="35"/>
      <c r="T1601" t="b">
        <v>1</v>
      </c>
      <c r="V1601" s="121">
        <v>0</v>
      </c>
      <c r="AM1601">
        <v>55</v>
      </c>
      <c r="AN1601" t="s">
        <v>230</v>
      </c>
      <c r="AP1601" s="22">
        <v>0</v>
      </c>
      <c r="AQ1601" s="22">
        <v>0</v>
      </c>
      <c r="AR1601" s="22">
        <v>0</v>
      </c>
      <c r="AS1601" s="22">
        <v>0</v>
      </c>
      <c r="AT1601" s="22">
        <v>0</v>
      </c>
      <c r="AU1601" s="22">
        <v>0</v>
      </c>
      <c r="AV1601" s="22">
        <v>0</v>
      </c>
      <c r="AW1601" s="22">
        <v>0</v>
      </c>
      <c r="AX1601" s="22">
        <v>0</v>
      </c>
      <c r="AY1601" s="22">
        <v>0</v>
      </c>
      <c r="BE1601" t="s">
        <v>230</v>
      </c>
      <c r="BG1601" s="22">
        <v>0</v>
      </c>
      <c r="BH1601" s="22">
        <v>0</v>
      </c>
      <c r="BI1601" s="22">
        <v>0</v>
      </c>
      <c r="BJ1601" s="22">
        <v>0</v>
      </c>
      <c r="BK1601" s="22">
        <v>0</v>
      </c>
      <c r="BL1601" s="22">
        <v>0</v>
      </c>
      <c r="BM1601" s="22">
        <v>0</v>
      </c>
      <c r="BN1601" s="22">
        <v>0</v>
      </c>
      <c r="BO1601" s="22">
        <v>0</v>
      </c>
      <c r="BP1601" s="22">
        <v>0</v>
      </c>
    </row>
    <row r="1602" spans="1:68" x14ac:dyDescent="0.35">
      <c r="A1602" s="96">
        <v>56</v>
      </c>
      <c r="B1602" s="96">
        <v>4</v>
      </c>
      <c r="C1602" s="96" t="s">
        <v>234</v>
      </c>
      <c r="E1602" s="79" t="s">
        <v>230</v>
      </c>
      <c r="G1602" s="22">
        <v>0</v>
      </c>
      <c r="H1602" s="22">
        <v>0</v>
      </c>
      <c r="I1602" s="22">
        <v>0</v>
      </c>
      <c r="J1602" s="22">
        <v>-480</v>
      </c>
      <c r="K1602" s="22">
        <v>124.8</v>
      </c>
      <c r="L1602" s="22">
        <v>124.8</v>
      </c>
      <c r="M1602" s="22">
        <v>124.8</v>
      </c>
      <c r="N1602" s="22">
        <v>124.8</v>
      </c>
      <c r="O1602" s="22">
        <v>124.8</v>
      </c>
      <c r="P1602" s="22">
        <v>124.8</v>
      </c>
      <c r="Q1602" s="22">
        <v>1958.4</v>
      </c>
      <c r="R1602" s="35">
        <v>0.26</v>
      </c>
      <c r="S1602" s="35"/>
      <c r="T1602" t="b">
        <v>1</v>
      </c>
      <c r="V1602" s="121">
        <v>0</v>
      </c>
      <c r="AM1602">
        <v>56</v>
      </c>
      <c r="AN1602" t="s">
        <v>230</v>
      </c>
      <c r="AP1602" s="22">
        <v>0</v>
      </c>
      <c r="AQ1602" s="22">
        <v>0</v>
      </c>
      <c r="AR1602" s="22">
        <v>0</v>
      </c>
      <c r="AS1602" s="22">
        <v>-480</v>
      </c>
      <c r="AT1602" s="22">
        <v>124.8</v>
      </c>
      <c r="AU1602" s="22">
        <v>124.8</v>
      </c>
      <c r="AV1602" s="22">
        <v>124.8</v>
      </c>
      <c r="AW1602" s="22">
        <v>124.8</v>
      </c>
      <c r="AX1602" s="22">
        <v>124.8</v>
      </c>
      <c r="AY1602" s="22">
        <v>124.8</v>
      </c>
      <c r="BE1602" t="s">
        <v>230</v>
      </c>
      <c r="BG1602" s="22">
        <v>0</v>
      </c>
      <c r="BH1602" s="22">
        <v>0</v>
      </c>
      <c r="BI1602" s="22">
        <v>0</v>
      </c>
      <c r="BJ1602" s="22">
        <v>-480</v>
      </c>
      <c r="BK1602" s="22">
        <v>124.8</v>
      </c>
      <c r="BL1602" s="22">
        <v>124.8</v>
      </c>
      <c r="BM1602" s="22">
        <v>124.8</v>
      </c>
      <c r="BN1602" s="22">
        <v>124.8</v>
      </c>
      <c r="BO1602" s="22">
        <v>124.8</v>
      </c>
      <c r="BP1602" s="22">
        <v>124.8</v>
      </c>
    </row>
    <row r="1603" spans="1:68" x14ac:dyDescent="0.35">
      <c r="A1603" s="96">
        <v>57</v>
      </c>
      <c r="B1603" s="96">
        <v>4</v>
      </c>
      <c r="C1603" s="96" t="s">
        <v>234</v>
      </c>
      <c r="E1603" s="79" t="s">
        <v>230</v>
      </c>
      <c r="G1603" s="22">
        <v>0</v>
      </c>
      <c r="H1603" s="22">
        <v>0</v>
      </c>
      <c r="I1603" s="22">
        <v>0</v>
      </c>
      <c r="J1603" s="22">
        <v>-120</v>
      </c>
      <c r="K1603" s="22">
        <v>31.2</v>
      </c>
      <c r="L1603" s="22">
        <v>31.2</v>
      </c>
      <c r="M1603" s="22">
        <v>31.2</v>
      </c>
      <c r="N1603" s="22">
        <v>31.2</v>
      </c>
      <c r="O1603" s="22">
        <v>31.2</v>
      </c>
      <c r="P1603" s="22">
        <v>31.2</v>
      </c>
      <c r="Q1603" s="22">
        <v>489.6</v>
      </c>
      <c r="R1603" s="35">
        <v>0.26</v>
      </c>
      <c r="S1603" s="35"/>
      <c r="T1603" t="b">
        <v>1</v>
      </c>
      <c r="V1603" s="121">
        <v>0</v>
      </c>
      <c r="AM1603">
        <v>57</v>
      </c>
      <c r="AN1603" t="s">
        <v>230</v>
      </c>
      <c r="AP1603" s="22">
        <v>0</v>
      </c>
      <c r="AQ1603" s="22">
        <v>0</v>
      </c>
      <c r="AR1603" s="22">
        <v>0</v>
      </c>
      <c r="AS1603" s="22">
        <v>-120</v>
      </c>
      <c r="AT1603" s="22">
        <v>31.2</v>
      </c>
      <c r="AU1603" s="22">
        <v>31.2</v>
      </c>
      <c r="AV1603" s="22">
        <v>31.2</v>
      </c>
      <c r="AW1603" s="22">
        <v>31.2</v>
      </c>
      <c r="AX1603" s="22">
        <v>31.2</v>
      </c>
      <c r="AY1603" s="22">
        <v>31.2</v>
      </c>
      <c r="BE1603" t="s">
        <v>230</v>
      </c>
      <c r="BG1603" s="22">
        <v>0</v>
      </c>
      <c r="BH1603" s="22">
        <v>0</v>
      </c>
      <c r="BI1603" s="22">
        <v>0</v>
      </c>
      <c r="BJ1603" s="22">
        <v>-120</v>
      </c>
      <c r="BK1603" s="22">
        <v>31.2</v>
      </c>
      <c r="BL1603" s="22">
        <v>31.2</v>
      </c>
      <c r="BM1603" s="22">
        <v>31.2</v>
      </c>
      <c r="BN1603" s="22">
        <v>31.2</v>
      </c>
      <c r="BO1603" s="22">
        <v>31.2</v>
      </c>
      <c r="BP1603" s="22">
        <v>31.2</v>
      </c>
    </row>
    <row r="1604" spans="1:68" x14ac:dyDescent="0.35">
      <c r="A1604" s="96">
        <v>58</v>
      </c>
      <c r="B1604" s="96">
        <v>4</v>
      </c>
      <c r="C1604" s="96" t="s">
        <v>251</v>
      </c>
      <c r="E1604" s="79" t="s">
        <v>230</v>
      </c>
      <c r="G1604" s="22">
        <v>0</v>
      </c>
      <c r="H1604" s="22">
        <v>0</v>
      </c>
      <c r="I1604" s="22">
        <v>0</v>
      </c>
      <c r="J1604" s="22">
        <v>-80</v>
      </c>
      <c r="K1604" s="22">
        <v>0</v>
      </c>
      <c r="L1604" s="22">
        <v>0</v>
      </c>
      <c r="M1604" s="22">
        <v>0</v>
      </c>
      <c r="N1604" s="22">
        <v>0</v>
      </c>
      <c r="O1604" s="22">
        <v>0</v>
      </c>
      <c r="P1604" s="22">
        <v>0</v>
      </c>
      <c r="Q1604" s="22">
        <v>0</v>
      </c>
      <c r="R1604" s="35">
        <v>0</v>
      </c>
      <c r="S1604" s="35"/>
      <c r="T1604" t="b">
        <v>1</v>
      </c>
      <c r="V1604" s="121">
        <v>0</v>
      </c>
      <c r="AM1604">
        <v>58</v>
      </c>
      <c r="AN1604" t="s">
        <v>230</v>
      </c>
      <c r="AP1604" s="22">
        <v>0</v>
      </c>
      <c r="AQ1604" s="22">
        <v>0</v>
      </c>
      <c r="AR1604" s="22">
        <v>0</v>
      </c>
      <c r="AS1604" s="22">
        <v>-80</v>
      </c>
      <c r="AT1604" s="22">
        <v>0</v>
      </c>
      <c r="AU1604" s="22">
        <v>0</v>
      </c>
      <c r="AV1604" s="22">
        <v>0</v>
      </c>
      <c r="AW1604" s="22">
        <v>0</v>
      </c>
      <c r="AX1604" s="22">
        <v>0</v>
      </c>
      <c r="AY1604" s="22">
        <v>0</v>
      </c>
      <c r="BE1604" t="s">
        <v>230</v>
      </c>
      <c r="BG1604" s="22">
        <v>0</v>
      </c>
      <c r="BH1604" s="22">
        <v>0</v>
      </c>
      <c r="BI1604" s="22">
        <v>0</v>
      </c>
      <c r="BJ1604" s="22">
        <v>-80</v>
      </c>
      <c r="BK1604" s="22">
        <v>0</v>
      </c>
      <c r="BL1604" s="22">
        <v>0</v>
      </c>
      <c r="BM1604" s="22">
        <v>0</v>
      </c>
      <c r="BN1604" s="22">
        <v>0</v>
      </c>
      <c r="BO1604" s="22">
        <v>0</v>
      </c>
      <c r="BP1604" s="22">
        <v>0</v>
      </c>
    </row>
    <row r="1605" spans="1:68" x14ac:dyDescent="0.35">
      <c r="A1605" s="96">
        <v>59</v>
      </c>
      <c r="B1605" s="96">
        <v>4</v>
      </c>
      <c r="C1605" s="96" t="s">
        <v>251</v>
      </c>
      <c r="E1605" s="79" t="s">
        <v>230</v>
      </c>
      <c r="G1605" s="22">
        <v>0</v>
      </c>
      <c r="H1605" s="22">
        <v>0</v>
      </c>
      <c r="I1605" s="22">
        <v>0</v>
      </c>
      <c r="J1605" s="22">
        <v>-120</v>
      </c>
      <c r="K1605" s="22">
        <v>0</v>
      </c>
      <c r="L1605" s="22">
        <v>0</v>
      </c>
      <c r="M1605" s="22">
        <v>0</v>
      </c>
      <c r="N1605" s="22">
        <v>0</v>
      </c>
      <c r="O1605" s="22">
        <v>0</v>
      </c>
      <c r="P1605" s="22">
        <v>0</v>
      </c>
      <c r="Q1605" s="22">
        <v>0</v>
      </c>
      <c r="R1605" s="35">
        <v>0</v>
      </c>
      <c r="S1605" s="35"/>
      <c r="T1605" t="b">
        <v>1</v>
      </c>
      <c r="V1605" s="121">
        <v>0</v>
      </c>
      <c r="AM1605">
        <v>59</v>
      </c>
      <c r="AN1605" t="s">
        <v>230</v>
      </c>
      <c r="AP1605" s="22">
        <v>0</v>
      </c>
      <c r="AQ1605" s="22">
        <v>0</v>
      </c>
      <c r="AR1605" s="22">
        <v>0</v>
      </c>
      <c r="AS1605" s="22">
        <v>-120</v>
      </c>
      <c r="AT1605" s="22">
        <v>0</v>
      </c>
      <c r="AU1605" s="22">
        <v>0</v>
      </c>
      <c r="AV1605" s="22">
        <v>0</v>
      </c>
      <c r="AW1605" s="22">
        <v>0</v>
      </c>
      <c r="AX1605" s="22">
        <v>0</v>
      </c>
      <c r="AY1605" s="22">
        <v>0</v>
      </c>
      <c r="BE1605" t="s">
        <v>230</v>
      </c>
      <c r="BG1605" s="22">
        <v>0</v>
      </c>
      <c r="BH1605" s="22">
        <v>0</v>
      </c>
      <c r="BI1605" s="22">
        <v>0</v>
      </c>
      <c r="BJ1605" s="22">
        <v>-120</v>
      </c>
      <c r="BK1605" s="22">
        <v>0</v>
      </c>
      <c r="BL1605" s="22">
        <v>0</v>
      </c>
      <c r="BM1605" s="22">
        <v>0</v>
      </c>
      <c r="BN1605" s="22">
        <v>0</v>
      </c>
      <c r="BO1605" s="22">
        <v>0</v>
      </c>
      <c r="BP1605" s="22">
        <v>0</v>
      </c>
    </row>
    <row r="1606" spans="1:68" x14ac:dyDescent="0.35">
      <c r="A1606" s="96">
        <v>60</v>
      </c>
      <c r="B1606" s="96">
        <v>4</v>
      </c>
      <c r="C1606" s="96" t="s">
        <v>235</v>
      </c>
      <c r="E1606" s="79" t="s">
        <v>230</v>
      </c>
      <c r="G1606" s="22">
        <v>0</v>
      </c>
      <c r="H1606" s="22">
        <v>0</v>
      </c>
      <c r="I1606" s="22">
        <v>0</v>
      </c>
      <c r="J1606" s="22">
        <v>-120</v>
      </c>
      <c r="K1606" s="22">
        <v>31.2</v>
      </c>
      <c r="L1606" s="22">
        <v>31.2</v>
      </c>
      <c r="M1606" s="22">
        <v>31.2</v>
      </c>
      <c r="N1606" s="22">
        <v>31.2</v>
      </c>
      <c r="O1606" s="22">
        <v>31.2</v>
      </c>
      <c r="P1606" s="22">
        <v>31.2</v>
      </c>
      <c r="Q1606" s="22">
        <v>489.6</v>
      </c>
      <c r="R1606" s="35">
        <v>0.26</v>
      </c>
      <c r="S1606" s="35"/>
      <c r="T1606" t="b">
        <v>1</v>
      </c>
      <c r="V1606" s="121">
        <v>0</v>
      </c>
      <c r="AM1606">
        <v>60</v>
      </c>
      <c r="AN1606" t="s">
        <v>230</v>
      </c>
      <c r="AP1606" s="22">
        <v>0</v>
      </c>
      <c r="AQ1606" s="22">
        <v>0</v>
      </c>
      <c r="AR1606" s="22">
        <v>0</v>
      </c>
      <c r="AS1606" s="22">
        <v>-120</v>
      </c>
      <c r="AT1606" s="22">
        <v>31.2</v>
      </c>
      <c r="AU1606" s="22">
        <v>31.2</v>
      </c>
      <c r="AV1606" s="22">
        <v>31.2</v>
      </c>
      <c r="AW1606" s="22">
        <v>31.2</v>
      </c>
      <c r="AX1606" s="22">
        <v>31.2</v>
      </c>
      <c r="AY1606" s="22">
        <v>31.2</v>
      </c>
      <c r="BE1606" t="s">
        <v>230</v>
      </c>
      <c r="BG1606" s="22">
        <v>0</v>
      </c>
      <c r="BH1606" s="22">
        <v>0</v>
      </c>
      <c r="BI1606" s="22">
        <v>0</v>
      </c>
      <c r="BJ1606" s="22">
        <v>-120</v>
      </c>
      <c r="BK1606" s="22">
        <v>31.2</v>
      </c>
      <c r="BL1606" s="22">
        <v>31.2</v>
      </c>
      <c r="BM1606" s="22">
        <v>31.2</v>
      </c>
      <c r="BN1606" s="22">
        <v>31.2</v>
      </c>
      <c r="BO1606" s="22">
        <v>31.2</v>
      </c>
      <c r="BP1606" s="22">
        <v>31.2</v>
      </c>
    </row>
    <row r="1607" spans="1:68" x14ac:dyDescent="0.35">
      <c r="A1607" s="96">
        <v>61</v>
      </c>
      <c r="B1607" s="96">
        <v>5</v>
      </c>
      <c r="C1607" s="96" t="s">
        <v>585</v>
      </c>
      <c r="E1607" s="79" t="s">
        <v>230</v>
      </c>
      <c r="G1607" s="22">
        <v>0</v>
      </c>
      <c r="H1607" s="22">
        <v>0</v>
      </c>
      <c r="I1607" s="22">
        <v>0</v>
      </c>
      <c r="J1607" s="22">
        <v>0</v>
      </c>
      <c r="K1607" s="22">
        <v>-400</v>
      </c>
      <c r="L1607" s="22">
        <v>-400</v>
      </c>
      <c r="M1607" s="22">
        <v>137.28</v>
      </c>
      <c r="N1607" s="22">
        <v>144.14400000000001</v>
      </c>
      <c r="O1607" s="22">
        <v>151.35119999999998</v>
      </c>
      <c r="P1607" s="22">
        <v>158.91875999999985</v>
      </c>
      <c r="Q1607" s="22">
        <v>2429.6189199999976</v>
      </c>
      <c r="R1607" s="35">
        <v>0.19864844999999981</v>
      </c>
      <c r="S1607" s="35"/>
      <c r="T1607" t="b">
        <v>1</v>
      </c>
      <c r="V1607" s="121">
        <v>0</v>
      </c>
      <c r="AM1607">
        <v>61</v>
      </c>
      <c r="AN1607" t="s">
        <v>230</v>
      </c>
      <c r="AP1607" s="22">
        <v>0</v>
      </c>
      <c r="AQ1607" s="22">
        <v>0</v>
      </c>
      <c r="AR1607" s="22">
        <v>0</v>
      </c>
      <c r="AS1607" s="22">
        <v>0</v>
      </c>
      <c r="AT1607" s="22">
        <v>-400</v>
      </c>
      <c r="AU1607" s="22">
        <v>-400</v>
      </c>
      <c r="AV1607" s="22">
        <v>137.28</v>
      </c>
      <c r="AW1607" s="22">
        <v>144.14400000000001</v>
      </c>
      <c r="AX1607" s="22">
        <v>151.35119999999998</v>
      </c>
      <c r="AY1607" s="22">
        <v>158.91875999999985</v>
      </c>
      <c r="BE1607" t="s">
        <v>230</v>
      </c>
      <c r="BG1607" s="22">
        <v>0</v>
      </c>
      <c r="BH1607" s="22">
        <v>0</v>
      </c>
      <c r="BI1607" s="22">
        <v>0</v>
      </c>
      <c r="BJ1607" s="22">
        <v>0</v>
      </c>
      <c r="BK1607" s="22">
        <v>-400</v>
      </c>
      <c r="BL1607" s="22">
        <v>-400</v>
      </c>
      <c r="BM1607" s="22">
        <v>137.28</v>
      </c>
      <c r="BN1607" s="22">
        <v>144.14400000000001</v>
      </c>
      <c r="BO1607" s="22">
        <v>151.35119999999998</v>
      </c>
      <c r="BP1607" s="22">
        <v>158.91875999999985</v>
      </c>
    </row>
    <row r="1608" spans="1:68" x14ac:dyDescent="0.35">
      <c r="A1608" s="96">
        <v>62</v>
      </c>
      <c r="B1608" s="96">
        <v>5</v>
      </c>
      <c r="C1608" s="96" t="s">
        <v>585</v>
      </c>
      <c r="E1608" s="79" t="s">
        <v>230</v>
      </c>
      <c r="G1608" s="22">
        <v>0</v>
      </c>
      <c r="H1608" s="22">
        <v>0</v>
      </c>
      <c r="I1608" s="22">
        <v>0</v>
      </c>
      <c r="J1608" s="22">
        <v>0</v>
      </c>
      <c r="K1608" s="22">
        <v>-500</v>
      </c>
      <c r="L1608" s="22">
        <v>-500</v>
      </c>
      <c r="M1608" s="22">
        <v>62.4</v>
      </c>
      <c r="N1608" s="22">
        <v>62.4</v>
      </c>
      <c r="O1608" s="22">
        <v>62.4</v>
      </c>
      <c r="P1608" s="22">
        <v>62.4</v>
      </c>
      <c r="Q1608" s="22">
        <v>720.8</v>
      </c>
      <c r="R1608" s="35">
        <v>6.2399999999999997E-2</v>
      </c>
      <c r="S1608" s="35"/>
      <c r="T1608" t="b">
        <v>1</v>
      </c>
      <c r="V1608" s="121">
        <v>0</v>
      </c>
      <c r="AM1608">
        <v>62</v>
      </c>
      <c r="AN1608" t="s">
        <v>230</v>
      </c>
      <c r="AP1608" s="22">
        <v>0</v>
      </c>
      <c r="AQ1608" s="22">
        <v>0</v>
      </c>
      <c r="AR1608" s="22">
        <v>0</v>
      </c>
      <c r="AS1608" s="22">
        <v>0</v>
      </c>
      <c r="AT1608" s="22">
        <v>-500</v>
      </c>
      <c r="AU1608" s="22">
        <v>-500</v>
      </c>
      <c r="AV1608" s="22">
        <v>62.4</v>
      </c>
      <c r="AW1608" s="22">
        <v>62.4</v>
      </c>
      <c r="AX1608" s="22">
        <v>62.4</v>
      </c>
      <c r="AY1608" s="22">
        <v>62.4</v>
      </c>
      <c r="BE1608" t="s">
        <v>230</v>
      </c>
      <c r="BG1608" s="22">
        <v>0</v>
      </c>
      <c r="BH1608" s="22">
        <v>0</v>
      </c>
      <c r="BI1608" s="22">
        <v>0</v>
      </c>
      <c r="BJ1608" s="22">
        <v>0</v>
      </c>
      <c r="BK1608" s="22">
        <v>-500</v>
      </c>
      <c r="BL1608" s="22">
        <v>-500</v>
      </c>
      <c r="BM1608" s="22">
        <v>62.4</v>
      </c>
      <c r="BN1608" s="22">
        <v>62.4</v>
      </c>
      <c r="BO1608" s="22">
        <v>62.4</v>
      </c>
      <c r="BP1608" s="22">
        <v>62.4</v>
      </c>
    </row>
    <row r="1609" spans="1:68" x14ac:dyDescent="0.35">
      <c r="A1609" s="96">
        <v>63</v>
      </c>
      <c r="B1609" s="96">
        <v>5</v>
      </c>
      <c r="C1609" s="96" t="s">
        <v>584</v>
      </c>
      <c r="E1609" s="79" t="s">
        <v>230</v>
      </c>
      <c r="G1609" s="22">
        <v>0</v>
      </c>
      <c r="H1609" s="22">
        <v>0</v>
      </c>
      <c r="I1609" s="22">
        <v>0</v>
      </c>
      <c r="J1609" s="22">
        <v>0</v>
      </c>
      <c r="K1609" s="22">
        <v>-7391.0409747376543</v>
      </c>
      <c r="L1609" s="22">
        <v>436.8</v>
      </c>
      <c r="M1609" s="22">
        <v>471.12</v>
      </c>
      <c r="N1609" s="22">
        <v>508.87199999999996</v>
      </c>
      <c r="O1609" s="22">
        <v>550.39920000000006</v>
      </c>
      <c r="P1609" s="22">
        <v>596.07911999999988</v>
      </c>
      <c r="Q1609" s="22">
        <v>8061.1941220450644</v>
      </c>
      <c r="R1609" s="35">
        <v>9.7805086996278129E-2</v>
      </c>
      <c r="S1609" s="35"/>
      <c r="T1609" t="b">
        <v>0</v>
      </c>
      <c r="V1609" s="121">
        <v>0</v>
      </c>
      <c r="AM1609">
        <v>63</v>
      </c>
      <c r="AN1609" t="s">
        <v>230</v>
      </c>
      <c r="AP1609" s="22">
        <v>0</v>
      </c>
      <c r="AQ1609" s="22">
        <v>0</v>
      </c>
      <c r="AR1609" s="22">
        <v>0</v>
      </c>
      <c r="AS1609" s="22">
        <v>0</v>
      </c>
      <c r="AT1609" s="22">
        <v>0</v>
      </c>
      <c r="AU1609" s="22">
        <v>343.2</v>
      </c>
      <c r="AV1609" s="22">
        <v>377.52</v>
      </c>
      <c r="AW1609" s="22">
        <v>415.27199999999999</v>
      </c>
      <c r="AX1609" s="22">
        <v>456.79920000000004</v>
      </c>
      <c r="AY1609" s="22">
        <v>502.47911999999985</v>
      </c>
      <c r="BE1609" t="s">
        <v>230</v>
      </c>
      <c r="BG1609" s="22">
        <v>0</v>
      </c>
      <c r="BH1609" s="22">
        <v>0</v>
      </c>
      <c r="BI1609" s="22">
        <v>0</v>
      </c>
      <c r="BJ1609" s="22">
        <v>0</v>
      </c>
      <c r="BK1609" s="22">
        <v>0</v>
      </c>
      <c r="BL1609" s="22">
        <v>343.2</v>
      </c>
      <c r="BM1609" s="22">
        <v>377.52</v>
      </c>
      <c r="BN1609" s="22">
        <v>415.27199999999999</v>
      </c>
      <c r="BO1609" s="22">
        <v>456.79920000000004</v>
      </c>
      <c r="BP1609" s="22">
        <v>502.47911999999985</v>
      </c>
    </row>
    <row r="1610" spans="1:68" x14ac:dyDescent="0.35">
      <c r="A1610" s="96">
        <v>64</v>
      </c>
      <c r="B1610" s="96">
        <v>5</v>
      </c>
      <c r="C1610" s="96" t="s">
        <v>585</v>
      </c>
      <c r="E1610" s="79" t="s">
        <v>230</v>
      </c>
      <c r="G1610" s="22">
        <v>0</v>
      </c>
      <c r="H1610" s="22">
        <v>0</v>
      </c>
      <c r="I1610" s="22">
        <v>0</v>
      </c>
      <c r="J1610" s="22">
        <v>0</v>
      </c>
      <c r="K1610" s="22">
        <v>-500</v>
      </c>
      <c r="L1610" s="22">
        <v>-500</v>
      </c>
      <c r="M1610" s="22">
        <v>93.6</v>
      </c>
      <c r="N1610" s="22">
        <v>93.6</v>
      </c>
      <c r="O1610" s="22">
        <v>93.6</v>
      </c>
      <c r="P1610" s="22">
        <v>93.6</v>
      </c>
      <c r="Q1610" s="22">
        <v>1251.1999999999998</v>
      </c>
      <c r="R1610" s="35">
        <v>9.3599999999999989E-2</v>
      </c>
      <c r="S1610" s="35"/>
      <c r="T1610" t="b">
        <v>1</v>
      </c>
      <c r="V1610" s="121">
        <v>0</v>
      </c>
      <c r="AM1610">
        <v>64</v>
      </c>
      <c r="AN1610" t="s">
        <v>230</v>
      </c>
      <c r="AP1610" s="22">
        <v>0</v>
      </c>
      <c r="AQ1610" s="22">
        <v>0</v>
      </c>
      <c r="AR1610" s="22">
        <v>0</v>
      </c>
      <c r="AS1610" s="22">
        <v>0</v>
      </c>
      <c r="AT1610" s="22">
        <v>-500</v>
      </c>
      <c r="AU1610" s="22">
        <v>-500</v>
      </c>
      <c r="AV1610" s="22">
        <v>93.6</v>
      </c>
      <c r="AW1610" s="22">
        <v>93.6</v>
      </c>
      <c r="AX1610" s="22">
        <v>93.6</v>
      </c>
      <c r="AY1610" s="22">
        <v>93.6</v>
      </c>
      <c r="BE1610" t="s">
        <v>230</v>
      </c>
      <c r="BG1610" s="22">
        <v>0</v>
      </c>
      <c r="BH1610" s="22">
        <v>0</v>
      </c>
      <c r="BI1610" s="22">
        <v>0</v>
      </c>
      <c r="BJ1610" s="22">
        <v>0</v>
      </c>
      <c r="BK1610" s="22">
        <v>-500</v>
      </c>
      <c r="BL1610" s="22">
        <v>-500</v>
      </c>
      <c r="BM1610" s="22">
        <v>93.6</v>
      </c>
      <c r="BN1610" s="22">
        <v>93.6</v>
      </c>
      <c r="BO1610" s="22">
        <v>93.6</v>
      </c>
      <c r="BP1610" s="22">
        <v>93.6</v>
      </c>
    </row>
    <row r="1611" spans="1:68" x14ac:dyDescent="0.35">
      <c r="A1611" s="96">
        <v>65</v>
      </c>
      <c r="B1611" s="96">
        <v>5</v>
      </c>
      <c r="C1611" s="96" t="s">
        <v>585</v>
      </c>
      <c r="E1611" s="79" t="s">
        <v>230</v>
      </c>
      <c r="G1611" s="22">
        <v>0</v>
      </c>
      <c r="H1611" s="22">
        <v>0</v>
      </c>
      <c r="I1611" s="22">
        <v>0</v>
      </c>
      <c r="J1611" s="22">
        <v>0</v>
      </c>
      <c r="K1611" s="22">
        <v>-800</v>
      </c>
      <c r="L1611" s="22">
        <v>46.8</v>
      </c>
      <c r="M1611" s="22">
        <v>48.203999999999965</v>
      </c>
      <c r="N1611" s="22">
        <v>49.650119999999959</v>
      </c>
      <c r="O1611" s="22">
        <v>51.139623600000064</v>
      </c>
      <c r="P1611" s="22">
        <v>52.673812308000009</v>
      </c>
      <c r="Q1611" s="22">
        <v>623.45480923600019</v>
      </c>
      <c r="R1611" s="35">
        <v>6.5842265385000015E-2</v>
      </c>
      <c r="S1611" s="35"/>
      <c r="T1611" t="b">
        <v>1</v>
      </c>
      <c r="V1611" s="121">
        <v>0</v>
      </c>
      <c r="AM1611">
        <v>65</v>
      </c>
      <c r="AN1611" t="s">
        <v>230</v>
      </c>
      <c r="AP1611" s="22">
        <v>0</v>
      </c>
      <c r="AQ1611" s="22">
        <v>0</v>
      </c>
      <c r="AR1611" s="22">
        <v>0</v>
      </c>
      <c r="AS1611" s="22">
        <v>0</v>
      </c>
      <c r="AT1611" s="22">
        <v>-800</v>
      </c>
      <c r="AU1611" s="22">
        <v>46.8</v>
      </c>
      <c r="AV1611" s="22">
        <v>48.203999999999965</v>
      </c>
      <c r="AW1611" s="22">
        <v>49.650119999999959</v>
      </c>
      <c r="AX1611" s="22">
        <v>51.139623600000064</v>
      </c>
      <c r="AY1611" s="22">
        <v>52.673812308000009</v>
      </c>
      <c r="BE1611" t="s">
        <v>230</v>
      </c>
      <c r="BG1611" s="22">
        <v>0</v>
      </c>
      <c r="BH1611" s="22">
        <v>0</v>
      </c>
      <c r="BI1611" s="22">
        <v>0</v>
      </c>
      <c r="BJ1611" s="22">
        <v>0</v>
      </c>
      <c r="BK1611" s="22">
        <v>-800</v>
      </c>
      <c r="BL1611" s="22">
        <v>46.8</v>
      </c>
      <c r="BM1611" s="22">
        <v>48.203999999999965</v>
      </c>
      <c r="BN1611" s="22">
        <v>49.650119999999959</v>
      </c>
      <c r="BO1611" s="22">
        <v>51.139623600000064</v>
      </c>
      <c r="BP1611" s="22">
        <v>52.673812308000009</v>
      </c>
    </row>
    <row r="1612" spans="1:68" x14ac:dyDescent="0.35">
      <c r="A1612" s="96">
        <v>66</v>
      </c>
      <c r="B1612" s="96">
        <v>5</v>
      </c>
      <c r="C1612" s="96" t="s">
        <v>585</v>
      </c>
      <c r="E1612" s="79" t="s">
        <v>230</v>
      </c>
      <c r="G1612" s="22">
        <v>0</v>
      </c>
      <c r="H1612" s="22">
        <v>0</v>
      </c>
      <c r="I1612" s="22">
        <v>0</v>
      </c>
      <c r="J1612" s="22">
        <v>0</v>
      </c>
      <c r="K1612" s="22">
        <v>-1000</v>
      </c>
      <c r="L1612" s="22">
        <v>171.6</v>
      </c>
      <c r="M1612" s="22">
        <v>180.18</v>
      </c>
      <c r="N1612" s="22">
        <v>189.18900000000002</v>
      </c>
      <c r="O1612" s="22">
        <v>198.64844999999997</v>
      </c>
      <c r="P1612" s="22">
        <v>208.58087249999994</v>
      </c>
      <c r="Q1612" s="22">
        <v>3205.8748324999992</v>
      </c>
      <c r="R1612" s="35">
        <v>0.20858087249999993</v>
      </c>
      <c r="S1612" s="35"/>
      <c r="T1612" t="b">
        <v>1</v>
      </c>
      <c r="V1612" s="121">
        <v>0</v>
      </c>
      <c r="AM1612">
        <v>66</v>
      </c>
      <c r="AN1612" t="s">
        <v>230</v>
      </c>
      <c r="AP1612" s="22">
        <v>0</v>
      </c>
      <c r="AQ1612" s="22">
        <v>0</v>
      </c>
      <c r="AR1612" s="22">
        <v>0</v>
      </c>
      <c r="AS1612" s="22">
        <v>0</v>
      </c>
      <c r="AT1612" s="22">
        <v>-1000</v>
      </c>
      <c r="AU1612" s="22">
        <v>171.6</v>
      </c>
      <c r="AV1612" s="22">
        <v>180.18</v>
      </c>
      <c r="AW1612" s="22">
        <v>189.18900000000002</v>
      </c>
      <c r="AX1612" s="22">
        <v>198.64844999999997</v>
      </c>
      <c r="AY1612" s="22">
        <v>208.58087249999994</v>
      </c>
      <c r="BE1612" t="s">
        <v>230</v>
      </c>
      <c r="BG1612" s="22">
        <v>0</v>
      </c>
      <c r="BH1612" s="22">
        <v>0</v>
      </c>
      <c r="BI1612" s="22">
        <v>0</v>
      </c>
      <c r="BJ1612" s="22">
        <v>0</v>
      </c>
      <c r="BK1612" s="22">
        <v>-1000</v>
      </c>
      <c r="BL1612" s="22">
        <v>171.6</v>
      </c>
      <c r="BM1612" s="22">
        <v>180.18</v>
      </c>
      <c r="BN1612" s="22">
        <v>189.18900000000002</v>
      </c>
      <c r="BO1612" s="22">
        <v>198.64844999999997</v>
      </c>
      <c r="BP1612" s="22">
        <v>208.58087249999994</v>
      </c>
    </row>
    <row r="1613" spans="1:68" x14ac:dyDescent="0.35">
      <c r="A1613" s="96">
        <v>67</v>
      </c>
      <c r="B1613" s="96">
        <v>5</v>
      </c>
      <c r="C1613" s="96" t="s">
        <v>234</v>
      </c>
      <c r="E1613" s="79" t="s">
        <v>230</v>
      </c>
      <c r="G1613" s="22">
        <v>0</v>
      </c>
      <c r="H1613" s="22">
        <v>0</v>
      </c>
      <c r="I1613" s="22">
        <v>0</v>
      </c>
      <c r="J1613" s="22">
        <v>0</v>
      </c>
      <c r="K1613" s="22">
        <v>-200</v>
      </c>
      <c r="L1613" s="22">
        <v>62.4</v>
      </c>
      <c r="M1613" s="22">
        <v>62.4</v>
      </c>
      <c r="N1613" s="22">
        <v>62.4</v>
      </c>
      <c r="O1613" s="22">
        <v>62.4</v>
      </c>
      <c r="P1613" s="22">
        <v>62.4</v>
      </c>
      <c r="Q1613" s="22">
        <v>992.8</v>
      </c>
      <c r="R1613" s="35">
        <v>0.312</v>
      </c>
      <c r="S1613" s="35"/>
      <c r="T1613" t="b">
        <v>1</v>
      </c>
      <c r="V1613" s="121">
        <v>0</v>
      </c>
      <c r="AM1613">
        <v>67</v>
      </c>
      <c r="AN1613" t="s">
        <v>230</v>
      </c>
      <c r="AP1613" s="22">
        <v>0</v>
      </c>
      <c r="AQ1613" s="22">
        <v>0</v>
      </c>
      <c r="AR1613" s="22">
        <v>0</v>
      </c>
      <c r="AS1613" s="22">
        <v>0</v>
      </c>
      <c r="AT1613" s="22">
        <v>-200</v>
      </c>
      <c r="AU1613" s="22">
        <v>62.4</v>
      </c>
      <c r="AV1613" s="22">
        <v>62.4</v>
      </c>
      <c r="AW1613" s="22">
        <v>62.4</v>
      </c>
      <c r="AX1613" s="22">
        <v>62.4</v>
      </c>
      <c r="AY1613" s="22">
        <v>62.4</v>
      </c>
      <c r="BE1613" t="s">
        <v>230</v>
      </c>
      <c r="BG1613" s="22">
        <v>0</v>
      </c>
      <c r="BH1613" s="22">
        <v>0</v>
      </c>
      <c r="BI1613" s="22">
        <v>0</v>
      </c>
      <c r="BJ1613" s="22">
        <v>0</v>
      </c>
      <c r="BK1613" s="22">
        <v>-200</v>
      </c>
      <c r="BL1613" s="22">
        <v>62.4</v>
      </c>
      <c r="BM1613" s="22">
        <v>62.4</v>
      </c>
      <c r="BN1613" s="22">
        <v>62.4</v>
      </c>
      <c r="BO1613" s="22">
        <v>62.4</v>
      </c>
      <c r="BP1613" s="22">
        <v>62.4</v>
      </c>
    </row>
    <row r="1614" spans="1:68" x14ac:dyDescent="0.35">
      <c r="A1614" s="96">
        <v>68</v>
      </c>
      <c r="B1614" s="96">
        <v>5</v>
      </c>
      <c r="C1614" s="96" t="s">
        <v>234</v>
      </c>
      <c r="E1614" s="79" t="s">
        <v>230</v>
      </c>
      <c r="G1614" s="22">
        <v>0</v>
      </c>
      <c r="H1614" s="22">
        <v>0</v>
      </c>
      <c r="I1614" s="22">
        <v>0</v>
      </c>
      <c r="J1614" s="22">
        <v>0</v>
      </c>
      <c r="K1614" s="22">
        <v>-80</v>
      </c>
      <c r="L1614" s="22">
        <v>31.2</v>
      </c>
      <c r="M1614" s="22">
        <v>31.2</v>
      </c>
      <c r="N1614" s="22">
        <v>31.2</v>
      </c>
      <c r="O1614" s="22">
        <v>31.2</v>
      </c>
      <c r="P1614" s="22">
        <v>31.2</v>
      </c>
      <c r="Q1614" s="22">
        <v>503.2</v>
      </c>
      <c r="R1614" s="35">
        <v>0.39</v>
      </c>
      <c r="S1614" s="35"/>
      <c r="T1614" t="b">
        <v>1</v>
      </c>
      <c r="V1614" s="121">
        <v>0</v>
      </c>
      <c r="AM1614">
        <v>68</v>
      </c>
      <c r="AN1614" t="s">
        <v>230</v>
      </c>
      <c r="AP1614" s="22">
        <v>0</v>
      </c>
      <c r="AQ1614" s="22">
        <v>0</v>
      </c>
      <c r="AR1614" s="22">
        <v>0</v>
      </c>
      <c r="AS1614" s="22">
        <v>0</v>
      </c>
      <c r="AT1614" s="22">
        <v>-80</v>
      </c>
      <c r="AU1614" s="22">
        <v>31.2</v>
      </c>
      <c r="AV1614" s="22">
        <v>31.2</v>
      </c>
      <c r="AW1614" s="22">
        <v>31.2</v>
      </c>
      <c r="AX1614" s="22">
        <v>31.2</v>
      </c>
      <c r="AY1614" s="22">
        <v>31.2</v>
      </c>
      <c r="BE1614" t="s">
        <v>230</v>
      </c>
      <c r="BG1614" s="22">
        <v>0</v>
      </c>
      <c r="BH1614" s="22">
        <v>0</v>
      </c>
      <c r="BI1614" s="22">
        <v>0</v>
      </c>
      <c r="BJ1614" s="22">
        <v>0</v>
      </c>
      <c r="BK1614" s="22">
        <v>-80</v>
      </c>
      <c r="BL1614" s="22">
        <v>31.2</v>
      </c>
      <c r="BM1614" s="22">
        <v>31.2</v>
      </c>
      <c r="BN1614" s="22">
        <v>31.2</v>
      </c>
      <c r="BO1614" s="22">
        <v>31.2</v>
      </c>
      <c r="BP1614" s="22">
        <v>31.2</v>
      </c>
    </row>
    <row r="1615" spans="1:68" x14ac:dyDescent="0.35">
      <c r="A1615" s="96">
        <v>69</v>
      </c>
      <c r="B1615" s="96">
        <v>5</v>
      </c>
      <c r="C1615" s="96" t="s">
        <v>235</v>
      </c>
      <c r="E1615" s="79" t="s">
        <v>230</v>
      </c>
      <c r="G1615" s="22">
        <v>0</v>
      </c>
      <c r="H1615" s="22">
        <v>0</v>
      </c>
      <c r="I1615" s="22">
        <v>0</v>
      </c>
      <c r="J1615" s="22">
        <v>0</v>
      </c>
      <c r="K1615" s="22">
        <v>-120</v>
      </c>
      <c r="L1615" s="22">
        <v>31.2</v>
      </c>
      <c r="M1615" s="22">
        <v>31.2</v>
      </c>
      <c r="N1615" s="22">
        <v>31.2</v>
      </c>
      <c r="O1615" s="22">
        <v>31.2</v>
      </c>
      <c r="P1615" s="22">
        <v>31.2</v>
      </c>
      <c r="Q1615" s="22">
        <v>489.6</v>
      </c>
      <c r="R1615" s="35">
        <v>0.26</v>
      </c>
      <c r="S1615" s="35"/>
      <c r="T1615" t="b">
        <v>1</v>
      </c>
      <c r="V1615" s="121">
        <v>0</v>
      </c>
      <c r="AM1615">
        <v>69</v>
      </c>
      <c r="AN1615" t="s">
        <v>230</v>
      </c>
      <c r="AP1615" s="22">
        <v>0</v>
      </c>
      <c r="AQ1615" s="22">
        <v>0</v>
      </c>
      <c r="AR1615" s="22">
        <v>0</v>
      </c>
      <c r="AS1615" s="22">
        <v>0</v>
      </c>
      <c r="AT1615" s="22">
        <v>-120</v>
      </c>
      <c r="AU1615" s="22">
        <v>31.2</v>
      </c>
      <c r="AV1615" s="22">
        <v>31.2</v>
      </c>
      <c r="AW1615" s="22">
        <v>31.2</v>
      </c>
      <c r="AX1615" s="22">
        <v>31.2</v>
      </c>
      <c r="AY1615" s="22">
        <v>31.2</v>
      </c>
      <c r="BE1615" t="s">
        <v>230</v>
      </c>
      <c r="BG1615" s="22">
        <v>0</v>
      </c>
      <c r="BH1615" s="22">
        <v>0</v>
      </c>
      <c r="BI1615" s="22">
        <v>0</v>
      </c>
      <c r="BJ1615" s="22">
        <v>0</v>
      </c>
      <c r="BK1615" s="22">
        <v>-120</v>
      </c>
      <c r="BL1615" s="22">
        <v>31.2</v>
      </c>
      <c r="BM1615" s="22">
        <v>31.2</v>
      </c>
      <c r="BN1615" s="22">
        <v>31.2</v>
      </c>
      <c r="BO1615" s="22">
        <v>31.2</v>
      </c>
      <c r="BP1615" s="22">
        <v>31.2</v>
      </c>
    </row>
    <row r="1616" spans="1:68" x14ac:dyDescent="0.35">
      <c r="A1616" s="96">
        <v>70</v>
      </c>
      <c r="B1616" s="96">
        <v>5</v>
      </c>
      <c r="C1616" s="96" t="s">
        <v>234</v>
      </c>
      <c r="E1616" s="79" t="s">
        <v>230</v>
      </c>
      <c r="G1616" s="22">
        <v>0</v>
      </c>
      <c r="H1616" s="22">
        <v>0</v>
      </c>
      <c r="I1616" s="22">
        <v>0</v>
      </c>
      <c r="J1616" s="22">
        <v>0</v>
      </c>
      <c r="K1616" s="22">
        <v>-240</v>
      </c>
      <c r="L1616" s="22">
        <v>62.4</v>
      </c>
      <c r="M1616" s="22">
        <v>62.4</v>
      </c>
      <c r="N1616" s="22">
        <v>62.4</v>
      </c>
      <c r="O1616" s="22">
        <v>62.4</v>
      </c>
      <c r="P1616" s="22">
        <v>62.4</v>
      </c>
      <c r="Q1616" s="22">
        <v>979.2</v>
      </c>
      <c r="R1616" s="35">
        <v>0.26</v>
      </c>
      <c r="S1616" s="35"/>
      <c r="T1616" t="b">
        <v>1</v>
      </c>
      <c r="V1616" s="121">
        <v>0</v>
      </c>
      <c r="AM1616">
        <v>70</v>
      </c>
      <c r="AN1616" t="s">
        <v>230</v>
      </c>
      <c r="AP1616" s="22">
        <v>0</v>
      </c>
      <c r="AQ1616" s="22">
        <v>0</v>
      </c>
      <c r="AR1616" s="22">
        <v>0</v>
      </c>
      <c r="AS1616" s="22">
        <v>0</v>
      </c>
      <c r="AT1616" s="22">
        <v>-240</v>
      </c>
      <c r="AU1616" s="22">
        <v>62.4</v>
      </c>
      <c r="AV1616" s="22">
        <v>62.4</v>
      </c>
      <c r="AW1616" s="22">
        <v>62.4</v>
      </c>
      <c r="AX1616" s="22">
        <v>62.4</v>
      </c>
      <c r="AY1616" s="22">
        <v>62.4</v>
      </c>
      <c r="BE1616" t="s">
        <v>230</v>
      </c>
      <c r="BG1616" s="22">
        <v>0</v>
      </c>
      <c r="BH1616" s="22">
        <v>0</v>
      </c>
      <c r="BI1616" s="22">
        <v>0</v>
      </c>
      <c r="BJ1616" s="22">
        <v>0</v>
      </c>
      <c r="BK1616" s="22">
        <v>-240</v>
      </c>
      <c r="BL1616" s="22">
        <v>62.4</v>
      </c>
      <c r="BM1616" s="22">
        <v>62.4</v>
      </c>
      <c r="BN1616" s="22">
        <v>62.4</v>
      </c>
      <c r="BO1616" s="22">
        <v>62.4</v>
      </c>
      <c r="BP1616" s="22">
        <v>62.4</v>
      </c>
    </row>
    <row r="1617" spans="1:68" x14ac:dyDescent="0.35">
      <c r="A1617" s="96">
        <v>71</v>
      </c>
      <c r="B1617" s="96">
        <v>5</v>
      </c>
      <c r="C1617" s="96" t="s">
        <v>529</v>
      </c>
      <c r="E1617" s="79" t="s">
        <v>230</v>
      </c>
      <c r="G1617" s="22">
        <v>0</v>
      </c>
      <c r="H1617" s="22">
        <v>0</v>
      </c>
      <c r="I1617" s="22">
        <v>0</v>
      </c>
      <c r="J1617" s="22">
        <v>0</v>
      </c>
      <c r="K1617" s="22">
        <v>-360</v>
      </c>
      <c r="L1617" s="22">
        <v>93.6</v>
      </c>
      <c r="M1617" s="22">
        <v>93.6</v>
      </c>
      <c r="N1617" s="22">
        <v>93.6</v>
      </c>
      <c r="O1617" s="22">
        <v>93.6</v>
      </c>
      <c r="P1617" s="22">
        <v>93.6</v>
      </c>
      <c r="Q1617" s="22">
        <v>1468.8</v>
      </c>
      <c r="R1617" s="35">
        <v>0.26</v>
      </c>
      <c r="S1617" s="35"/>
      <c r="T1617" t="b">
        <v>1</v>
      </c>
      <c r="V1617" s="121">
        <v>0</v>
      </c>
      <c r="AM1617">
        <v>71</v>
      </c>
      <c r="AN1617" t="s">
        <v>230</v>
      </c>
      <c r="AP1617" s="22">
        <v>0</v>
      </c>
      <c r="AQ1617" s="22">
        <v>0</v>
      </c>
      <c r="AR1617" s="22">
        <v>0</v>
      </c>
      <c r="AS1617" s="22">
        <v>0</v>
      </c>
      <c r="AT1617" s="22">
        <v>0</v>
      </c>
      <c r="AU1617" s="22">
        <v>0</v>
      </c>
      <c r="AV1617" s="22">
        <v>0</v>
      </c>
      <c r="AW1617" s="22">
        <v>0</v>
      </c>
      <c r="AX1617" s="22">
        <v>0</v>
      </c>
      <c r="AY1617" s="22">
        <v>0</v>
      </c>
      <c r="BE1617" t="s">
        <v>230</v>
      </c>
      <c r="BG1617" s="22">
        <v>0</v>
      </c>
      <c r="BH1617" s="22">
        <v>0</v>
      </c>
      <c r="BI1617" s="22">
        <v>0</v>
      </c>
      <c r="BJ1617" s="22">
        <v>0</v>
      </c>
      <c r="BK1617" s="22">
        <v>0</v>
      </c>
      <c r="BL1617" s="22">
        <v>0</v>
      </c>
      <c r="BM1617" s="22">
        <v>0</v>
      </c>
      <c r="BN1617" s="22">
        <v>0</v>
      </c>
      <c r="BO1617" s="22">
        <v>0</v>
      </c>
      <c r="BP1617" s="22">
        <v>0</v>
      </c>
    </row>
    <row r="1618" spans="1:68" x14ac:dyDescent="0.35">
      <c r="A1618" s="96">
        <v>72</v>
      </c>
      <c r="B1618" s="96">
        <v>5</v>
      </c>
      <c r="C1618" s="96" t="s">
        <v>251</v>
      </c>
      <c r="E1618" s="79" t="s">
        <v>230</v>
      </c>
      <c r="G1618" s="22">
        <v>0</v>
      </c>
      <c r="H1618" s="22">
        <v>0</v>
      </c>
      <c r="I1618" s="22">
        <v>0</v>
      </c>
      <c r="J1618" s="22">
        <v>0</v>
      </c>
      <c r="K1618" s="22">
        <v>-120</v>
      </c>
      <c r="L1618" s="22">
        <v>0</v>
      </c>
      <c r="M1618" s="22">
        <v>0</v>
      </c>
      <c r="N1618" s="22">
        <v>0</v>
      </c>
      <c r="O1618" s="22">
        <v>0</v>
      </c>
      <c r="P1618" s="22">
        <v>0</v>
      </c>
      <c r="Q1618" s="22">
        <v>0</v>
      </c>
      <c r="R1618" s="35">
        <v>0</v>
      </c>
      <c r="S1618" s="35"/>
      <c r="T1618" t="b">
        <v>1</v>
      </c>
      <c r="V1618" s="121">
        <v>0</v>
      </c>
      <c r="AM1618">
        <v>72</v>
      </c>
      <c r="AN1618" t="s">
        <v>230</v>
      </c>
      <c r="AP1618" s="22">
        <v>0</v>
      </c>
      <c r="AQ1618" s="22">
        <v>0</v>
      </c>
      <c r="AR1618" s="22">
        <v>0</v>
      </c>
      <c r="AS1618" s="22">
        <v>0</v>
      </c>
      <c r="AT1618" s="22">
        <v>-120</v>
      </c>
      <c r="AU1618" s="22">
        <v>0</v>
      </c>
      <c r="AV1618" s="22">
        <v>0</v>
      </c>
      <c r="AW1618" s="22">
        <v>0</v>
      </c>
      <c r="AX1618" s="22">
        <v>0</v>
      </c>
      <c r="AY1618" s="22">
        <v>0</v>
      </c>
      <c r="BE1618" t="s">
        <v>230</v>
      </c>
      <c r="BG1618" s="22">
        <v>0</v>
      </c>
      <c r="BH1618" s="22">
        <v>0</v>
      </c>
      <c r="BI1618" s="22">
        <v>0</v>
      </c>
      <c r="BJ1618" s="22">
        <v>0</v>
      </c>
      <c r="BK1618" s="22">
        <v>-120</v>
      </c>
      <c r="BL1618" s="22">
        <v>0</v>
      </c>
      <c r="BM1618" s="22">
        <v>0</v>
      </c>
      <c r="BN1618" s="22">
        <v>0</v>
      </c>
      <c r="BO1618" s="22">
        <v>0</v>
      </c>
      <c r="BP1618" s="22">
        <v>0</v>
      </c>
    </row>
    <row r="1619" spans="1:68" x14ac:dyDescent="0.35">
      <c r="A1619" s="96">
        <v>73</v>
      </c>
      <c r="B1619" s="96">
        <v>5</v>
      </c>
      <c r="C1619" s="96" t="s">
        <v>251</v>
      </c>
      <c r="E1619" s="79" t="s">
        <v>230</v>
      </c>
      <c r="G1619" s="22">
        <v>0</v>
      </c>
      <c r="H1619" s="22">
        <v>0</v>
      </c>
      <c r="I1619" s="22">
        <v>0</v>
      </c>
      <c r="J1619" s="22">
        <v>0</v>
      </c>
      <c r="K1619" s="22">
        <v>-120</v>
      </c>
      <c r="L1619" s="22">
        <v>0</v>
      </c>
      <c r="M1619" s="22">
        <v>0</v>
      </c>
      <c r="N1619" s="22">
        <v>0</v>
      </c>
      <c r="O1619" s="22">
        <v>0</v>
      </c>
      <c r="P1619" s="22">
        <v>0</v>
      </c>
      <c r="Q1619" s="22">
        <v>0</v>
      </c>
      <c r="R1619" s="35">
        <v>0</v>
      </c>
      <c r="S1619" s="35"/>
      <c r="T1619" t="b">
        <v>1</v>
      </c>
      <c r="V1619" s="121">
        <v>0</v>
      </c>
      <c r="AM1619">
        <v>73</v>
      </c>
      <c r="AN1619" t="s">
        <v>230</v>
      </c>
      <c r="AP1619" s="22">
        <v>0</v>
      </c>
      <c r="AQ1619" s="22">
        <v>0</v>
      </c>
      <c r="AR1619" s="22">
        <v>0</v>
      </c>
      <c r="AS1619" s="22">
        <v>0</v>
      </c>
      <c r="AT1619" s="22">
        <v>-120</v>
      </c>
      <c r="AU1619" s="22">
        <v>0</v>
      </c>
      <c r="AV1619" s="22">
        <v>0</v>
      </c>
      <c r="AW1619" s="22">
        <v>0</v>
      </c>
      <c r="AX1619" s="22">
        <v>0</v>
      </c>
      <c r="AY1619" s="22">
        <v>0</v>
      </c>
      <c r="BE1619" t="s">
        <v>230</v>
      </c>
      <c r="BG1619" s="22">
        <v>0</v>
      </c>
      <c r="BH1619" s="22">
        <v>0</v>
      </c>
      <c r="BI1619" s="22">
        <v>0</v>
      </c>
      <c r="BJ1619" s="22">
        <v>0</v>
      </c>
      <c r="BK1619" s="22">
        <v>-120</v>
      </c>
      <c r="BL1619" s="22">
        <v>0</v>
      </c>
      <c r="BM1619" s="22">
        <v>0</v>
      </c>
      <c r="BN1619" s="22">
        <v>0</v>
      </c>
      <c r="BO1619" s="22">
        <v>0</v>
      </c>
      <c r="BP1619" s="22">
        <v>0</v>
      </c>
    </row>
    <row r="1620" spans="1:68" x14ac:dyDescent="0.35">
      <c r="A1620" s="96">
        <v>74</v>
      </c>
      <c r="B1620" s="96">
        <v>5</v>
      </c>
      <c r="C1620" s="96" t="s">
        <v>251</v>
      </c>
      <c r="E1620" s="79" t="s">
        <v>230</v>
      </c>
      <c r="G1620" s="22">
        <v>0</v>
      </c>
      <c r="H1620" s="22">
        <v>0</v>
      </c>
      <c r="I1620" s="22">
        <v>0</v>
      </c>
      <c r="J1620" s="22">
        <v>0</v>
      </c>
      <c r="K1620" s="22">
        <v>-40</v>
      </c>
      <c r="L1620" s="22">
        <v>0</v>
      </c>
      <c r="M1620" s="22">
        <v>0</v>
      </c>
      <c r="N1620" s="22">
        <v>0</v>
      </c>
      <c r="O1620" s="22">
        <v>0</v>
      </c>
      <c r="P1620" s="22">
        <v>0</v>
      </c>
      <c r="Q1620" s="22">
        <v>0</v>
      </c>
      <c r="R1620" s="35">
        <v>0</v>
      </c>
      <c r="S1620" s="35"/>
      <c r="T1620" t="b">
        <v>1</v>
      </c>
      <c r="V1620" s="121">
        <v>0</v>
      </c>
      <c r="AM1620">
        <v>74</v>
      </c>
      <c r="AN1620" t="s">
        <v>230</v>
      </c>
      <c r="AP1620" s="22">
        <v>0</v>
      </c>
      <c r="AQ1620" s="22">
        <v>0</v>
      </c>
      <c r="AR1620" s="22">
        <v>0</v>
      </c>
      <c r="AS1620" s="22">
        <v>0</v>
      </c>
      <c r="AT1620" s="22">
        <v>-40</v>
      </c>
      <c r="AU1620" s="22">
        <v>0</v>
      </c>
      <c r="AV1620" s="22">
        <v>0</v>
      </c>
      <c r="AW1620" s="22">
        <v>0</v>
      </c>
      <c r="AX1620" s="22">
        <v>0</v>
      </c>
      <c r="AY1620" s="22">
        <v>0</v>
      </c>
      <c r="BE1620" t="s">
        <v>230</v>
      </c>
      <c r="BG1620" s="22">
        <v>0</v>
      </c>
      <c r="BH1620" s="22">
        <v>0</v>
      </c>
      <c r="BI1620" s="22">
        <v>0</v>
      </c>
      <c r="BJ1620" s="22">
        <v>0</v>
      </c>
      <c r="BK1620" s="22">
        <v>-40</v>
      </c>
      <c r="BL1620" s="22">
        <v>0</v>
      </c>
      <c r="BM1620" s="22">
        <v>0</v>
      </c>
      <c r="BN1620" s="22">
        <v>0</v>
      </c>
      <c r="BO1620" s="22">
        <v>0</v>
      </c>
      <c r="BP1620" s="22">
        <v>0</v>
      </c>
    </row>
    <row r="1621" spans="1:68" x14ac:dyDescent="0.35">
      <c r="A1621" s="96">
        <v>75</v>
      </c>
      <c r="B1621" s="96">
        <v>5</v>
      </c>
      <c r="C1621" s="96" t="s">
        <v>251</v>
      </c>
      <c r="E1621" s="79" t="s">
        <v>230</v>
      </c>
      <c r="G1621" s="22">
        <v>0</v>
      </c>
      <c r="H1621" s="22">
        <v>0</v>
      </c>
      <c r="I1621" s="22">
        <v>0</v>
      </c>
      <c r="J1621" s="22">
        <v>0</v>
      </c>
      <c r="K1621" s="22">
        <v>-40</v>
      </c>
      <c r="L1621" s="22">
        <v>0</v>
      </c>
      <c r="M1621" s="22">
        <v>0</v>
      </c>
      <c r="N1621" s="22">
        <v>0</v>
      </c>
      <c r="O1621" s="22">
        <v>0</v>
      </c>
      <c r="P1621" s="22">
        <v>0</v>
      </c>
      <c r="Q1621" s="22">
        <v>0</v>
      </c>
      <c r="R1621" s="35">
        <v>0</v>
      </c>
      <c r="S1621" s="35"/>
      <c r="T1621" t="b">
        <v>1</v>
      </c>
      <c r="V1621" s="121">
        <v>0</v>
      </c>
      <c r="AM1621" s="15">
        <v>75</v>
      </c>
      <c r="AN1621" s="15" t="s">
        <v>230</v>
      </c>
      <c r="AP1621" s="22">
        <v>0</v>
      </c>
      <c r="AQ1621" s="22">
        <v>0</v>
      </c>
      <c r="AR1621" s="22">
        <v>0</v>
      </c>
      <c r="AS1621" s="22">
        <v>0</v>
      </c>
      <c r="AT1621" s="22">
        <v>-40</v>
      </c>
      <c r="AU1621" s="22">
        <v>0</v>
      </c>
      <c r="AV1621" s="22">
        <v>0</v>
      </c>
      <c r="AW1621" s="22">
        <v>0</v>
      </c>
      <c r="AX1621" s="22">
        <v>0</v>
      </c>
      <c r="AY1621" s="22">
        <v>0</v>
      </c>
      <c r="BE1621" t="s">
        <v>230</v>
      </c>
      <c r="BG1621" s="22">
        <v>0</v>
      </c>
      <c r="BH1621" s="22">
        <v>0</v>
      </c>
      <c r="BI1621" s="22">
        <v>0</v>
      </c>
      <c r="BJ1621" s="22">
        <v>0</v>
      </c>
      <c r="BK1621" s="22">
        <v>-40</v>
      </c>
      <c r="BL1621" s="22">
        <v>0</v>
      </c>
      <c r="BM1621" s="22">
        <v>0</v>
      </c>
      <c r="BN1621" s="22">
        <v>0</v>
      </c>
      <c r="BO1621" s="22">
        <v>0</v>
      </c>
      <c r="BP1621" s="22">
        <v>0</v>
      </c>
    </row>
    <row r="1622" spans="1:68" x14ac:dyDescent="0.35">
      <c r="A1622" s="96">
        <v>1</v>
      </c>
      <c r="B1622" s="96">
        <v>1</v>
      </c>
      <c r="C1622" s="96" t="s">
        <v>585</v>
      </c>
      <c r="G1622" s="20">
        <v>0</v>
      </c>
      <c r="H1622" s="20">
        <v>0</v>
      </c>
      <c r="I1622" s="20">
        <v>0</v>
      </c>
      <c r="J1622" s="20">
        <v>0</v>
      </c>
      <c r="K1622" s="20">
        <v>0</v>
      </c>
      <c r="L1622" s="20">
        <v>0</v>
      </c>
      <c r="M1622" s="20">
        <v>0</v>
      </c>
      <c r="N1622" s="20">
        <v>0</v>
      </c>
      <c r="O1622" s="20">
        <v>0</v>
      </c>
      <c r="P1622" s="20">
        <v>0</v>
      </c>
      <c r="Q1622" s="20">
        <v>0</v>
      </c>
    </row>
    <row r="1623" spans="1:68" x14ac:dyDescent="0.35">
      <c r="A1623" s="96">
        <v>2</v>
      </c>
      <c r="B1623" s="96">
        <v>1</v>
      </c>
      <c r="C1623" s="96" t="s">
        <v>585</v>
      </c>
      <c r="G1623" s="20">
        <v>0</v>
      </c>
      <c r="H1623" s="20">
        <v>0</v>
      </c>
      <c r="I1623" s="20">
        <v>0</v>
      </c>
      <c r="J1623" s="20">
        <v>0</v>
      </c>
      <c r="K1623" s="20">
        <v>0</v>
      </c>
      <c r="L1623" s="20">
        <v>0</v>
      </c>
      <c r="M1623" s="20">
        <v>0</v>
      </c>
      <c r="N1623" s="20">
        <v>0</v>
      </c>
      <c r="O1623" s="20">
        <v>0</v>
      </c>
      <c r="P1623" s="20">
        <v>0</v>
      </c>
      <c r="Q1623" s="20">
        <v>0</v>
      </c>
    </row>
    <row r="1624" spans="1:68" x14ac:dyDescent="0.35">
      <c r="A1624" s="96">
        <v>3</v>
      </c>
      <c r="B1624" s="96">
        <v>1</v>
      </c>
      <c r="C1624" s="96" t="s">
        <v>585</v>
      </c>
      <c r="G1624" s="20">
        <v>0</v>
      </c>
      <c r="H1624" s="20">
        <v>0</v>
      </c>
      <c r="I1624" s="20">
        <v>0</v>
      </c>
      <c r="J1624" s="20">
        <v>0</v>
      </c>
      <c r="K1624" s="20">
        <v>0</v>
      </c>
      <c r="L1624" s="20">
        <v>0</v>
      </c>
      <c r="M1624" s="20">
        <v>0</v>
      </c>
      <c r="N1624" s="20">
        <v>0</v>
      </c>
      <c r="O1624" s="20">
        <v>0</v>
      </c>
      <c r="P1624" s="20">
        <v>0</v>
      </c>
      <c r="Q1624" s="20">
        <v>0</v>
      </c>
    </row>
    <row r="1625" spans="1:68" x14ac:dyDescent="0.35">
      <c r="A1625" s="96">
        <v>4</v>
      </c>
      <c r="B1625" s="96">
        <v>1</v>
      </c>
      <c r="C1625" s="96" t="s">
        <v>585</v>
      </c>
      <c r="G1625" s="20">
        <v>0</v>
      </c>
      <c r="H1625" s="20">
        <v>0</v>
      </c>
      <c r="I1625" s="20">
        <v>0</v>
      </c>
      <c r="J1625" s="20">
        <v>0</v>
      </c>
      <c r="K1625" s="20">
        <v>0</v>
      </c>
      <c r="L1625" s="20">
        <v>0</v>
      </c>
      <c r="M1625" s="20">
        <v>0</v>
      </c>
      <c r="N1625" s="20">
        <v>0</v>
      </c>
      <c r="O1625" s="20">
        <v>0</v>
      </c>
      <c r="P1625" s="20">
        <v>0</v>
      </c>
      <c r="Q1625" s="20">
        <v>0</v>
      </c>
    </row>
    <row r="1626" spans="1:68" x14ac:dyDescent="0.35">
      <c r="A1626" s="96">
        <v>5</v>
      </c>
      <c r="B1626" s="96">
        <v>1</v>
      </c>
      <c r="C1626" s="96" t="s">
        <v>585</v>
      </c>
      <c r="G1626" s="20">
        <v>0</v>
      </c>
      <c r="H1626" s="20">
        <v>0</v>
      </c>
      <c r="I1626" s="20">
        <v>0</v>
      </c>
      <c r="J1626" s="20">
        <v>0</v>
      </c>
      <c r="K1626" s="20">
        <v>0</v>
      </c>
      <c r="L1626" s="20">
        <v>0</v>
      </c>
      <c r="M1626" s="20">
        <v>0</v>
      </c>
      <c r="N1626" s="20">
        <v>0</v>
      </c>
      <c r="O1626" s="20">
        <v>0</v>
      </c>
      <c r="P1626" s="20">
        <v>0</v>
      </c>
      <c r="Q1626" s="20">
        <v>0</v>
      </c>
    </row>
    <row r="1627" spans="1:68" x14ac:dyDescent="0.35">
      <c r="A1627" s="96">
        <v>6</v>
      </c>
      <c r="B1627" s="96">
        <v>1</v>
      </c>
      <c r="C1627" s="96" t="s">
        <v>529</v>
      </c>
      <c r="G1627" s="20">
        <v>0</v>
      </c>
      <c r="H1627" s="20">
        <v>0</v>
      </c>
      <c r="I1627" s="20">
        <v>0</v>
      </c>
      <c r="J1627" s="20">
        <v>0</v>
      </c>
      <c r="K1627" s="20">
        <v>0</v>
      </c>
      <c r="L1627" s="20">
        <v>0</v>
      </c>
      <c r="M1627" s="20">
        <v>0</v>
      </c>
      <c r="N1627" s="20">
        <v>0</v>
      </c>
      <c r="O1627" s="20">
        <v>0</v>
      </c>
      <c r="P1627" s="20">
        <v>0</v>
      </c>
      <c r="Q1627" s="20">
        <v>0</v>
      </c>
    </row>
    <row r="1628" spans="1:68" x14ac:dyDescent="0.35">
      <c r="A1628" s="96">
        <v>7</v>
      </c>
      <c r="B1628" s="96">
        <v>1</v>
      </c>
      <c r="C1628" s="96" t="s">
        <v>235</v>
      </c>
      <c r="G1628" s="20">
        <v>0</v>
      </c>
      <c r="H1628" s="20">
        <v>0</v>
      </c>
      <c r="I1628" s="20">
        <v>0</v>
      </c>
      <c r="J1628" s="20">
        <v>0</v>
      </c>
      <c r="K1628" s="20">
        <v>0</v>
      </c>
      <c r="L1628" s="20">
        <v>0</v>
      </c>
      <c r="M1628" s="20">
        <v>0</v>
      </c>
      <c r="N1628" s="20">
        <v>0</v>
      </c>
      <c r="O1628" s="20">
        <v>0</v>
      </c>
      <c r="P1628" s="20">
        <v>0</v>
      </c>
      <c r="Q1628" s="20">
        <v>0</v>
      </c>
    </row>
    <row r="1629" spans="1:68" x14ac:dyDescent="0.35">
      <c r="A1629" s="96">
        <v>8</v>
      </c>
      <c r="B1629" s="96">
        <v>1</v>
      </c>
      <c r="C1629" s="96" t="s">
        <v>234</v>
      </c>
      <c r="G1629" s="20">
        <v>0</v>
      </c>
      <c r="H1629" s="20">
        <v>0</v>
      </c>
      <c r="I1629" s="20">
        <v>0</v>
      </c>
      <c r="J1629" s="20">
        <v>0</v>
      </c>
      <c r="K1629" s="20">
        <v>0</v>
      </c>
      <c r="L1629" s="20">
        <v>0</v>
      </c>
      <c r="M1629" s="20">
        <v>0</v>
      </c>
      <c r="N1629" s="20">
        <v>0</v>
      </c>
      <c r="O1629" s="20">
        <v>0</v>
      </c>
      <c r="P1629" s="20">
        <v>0</v>
      </c>
      <c r="Q1629" s="20">
        <v>0</v>
      </c>
    </row>
    <row r="1630" spans="1:68" x14ac:dyDescent="0.35">
      <c r="A1630" s="96">
        <v>9</v>
      </c>
      <c r="B1630" s="96">
        <v>1</v>
      </c>
      <c r="C1630" s="96" t="s">
        <v>529</v>
      </c>
      <c r="G1630" s="20">
        <v>0</v>
      </c>
      <c r="H1630" s="20">
        <v>0</v>
      </c>
      <c r="I1630" s="20">
        <v>0</v>
      </c>
      <c r="J1630" s="20">
        <v>0</v>
      </c>
      <c r="K1630" s="20">
        <v>0</v>
      </c>
      <c r="L1630" s="20">
        <v>0</v>
      </c>
      <c r="M1630" s="20">
        <v>0</v>
      </c>
      <c r="N1630" s="20">
        <v>0</v>
      </c>
      <c r="O1630" s="20">
        <v>0</v>
      </c>
      <c r="P1630" s="20">
        <v>0</v>
      </c>
      <c r="Q1630" s="20">
        <v>0</v>
      </c>
    </row>
    <row r="1631" spans="1:68" x14ac:dyDescent="0.35">
      <c r="A1631" s="96">
        <v>10</v>
      </c>
      <c r="B1631" s="96">
        <v>1</v>
      </c>
      <c r="C1631" s="96" t="s">
        <v>235</v>
      </c>
      <c r="G1631" s="20">
        <v>0</v>
      </c>
      <c r="H1631" s="20">
        <v>0</v>
      </c>
      <c r="I1631" s="20">
        <v>0</v>
      </c>
      <c r="J1631" s="20">
        <v>0</v>
      </c>
      <c r="K1631" s="20">
        <v>0</v>
      </c>
      <c r="L1631" s="20">
        <v>0</v>
      </c>
      <c r="M1631" s="20">
        <v>0</v>
      </c>
      <c r="N1631" s="20">
        <v>0</v>
      </c>
      <c r="O1631" s="20">
        <v>0</v>
      </c>
      <c r="P1631" s="20">
        <v>0</v>
      </c>
      <c r="Q1631" s="20">
        <v>0</v>
      </c>
    </row>
    <row r="1632" spans="1:68" x14ac:dyDescent="0.35">
      <c r="A1632" s="96">
        <v>11</v>
      </c>
      <c r="B1632" s="96">
        <v>1</v>
      </c>
      <c r="C1632" s="96" t="s">
        <v>251</v>
      </c>
      <c r="G1632" s="20">
        <v>0</v>
      </c>
      <c r="H1632" s="20">
        <v>0</v>
      </c>
      <c r="I1632" s="20">
        <v>0</v>
      </c>
      <c r="J1632" s="20">
        <v>0</v>
      </c>
      <c r="K1632" s="20">
        <v>0</v>
      </c>
      <c r="L1632" s="20">
        <v>0</v>
      </c>
      <c r="M1632" s="20">
        <v>0</v>
      </c>
      <c r="N1632" s="20">
        <v>0</v>
      </c>
      <c r="O1632" s="20">
        <v>0</v>
      </c>
      <c r="P1632" s="20">
        <v>0</v>
      </c>
      <c r="Q1632" s="20">
        <v>0</v>
      </c>
    </row>
    <row r="1633" spans="1:17" x14ac:dyDescent="0.35">
      <c r="A1633" s="96">
        <v>12</v>
      </c>
      <c r="B1633" s="96">
        <v>1</v>
      </c>
      <c r="C1633" s="96" t="s">
        <v>234</v>
      </c>
      <c r="G1633" s="20">
        <v>0</v>
      </c>
      <c r="H1633" s="20">
        <v>0</v>
      </c>
      <c r="I1633" s="20">
        <v>0</v>
      </c>
      <c r="J1633" s="20">
        <v>0</v>
      </c>
      <c r="K1633" s="20">
        <v>0</v>
      </c>
      <c r="L1633" s="20">
        <v>0</v>
      </c>
      <c r="M1633" s="20">
        <v>0</v>
      </c>
      <c r="N1633" s="20">
        <v>0</v>
      </c>
      <c r="O1633" s="20">
        <v>0</v>
      </c>
      <c r="P1633" s="20">
        <v>0</v>
      </c>
      <c r="Q1633" s="20">
        <v>0</v>
      </c>
    </row>
    <row r="1634" spans="1:17" x14ac:dyDescent="0.35">
      <c r="A1634" s="96">
        <v>13</v>
      </c>
      <c r="B1634" s="96">
        <v>1</v>
      </c>
      <c r="C1634" s="96" t="s">
        <v>251</v>
      </c>
      <c r="G1634" s="20">
        <v>0</v>
      </c>
      <c r="H1634" s="20">
        <v>0</v>
      </c>
      <c r="I1634" s="20">
        <v>0</v>
      </c>
      <c r="J1634" s="20">
        <v>0</v>
      </c>
      <c r="K1634" s="20">
        <v>0</v>
      </c>
      <c r="L1634" s="20">
        <v>0</v>
      </c>
      <c r="M1634" s="20">
        <v>0</v>
      </c>
      <c r="N1634" s="20">
        <v>0</v>
      </c>
      <c r="O1634" s="20">
        <v>0</v>
      </c>
      <c r="P1634" s="20">
        <v>0</v>
      </c>
      <c r="Q1634" s="20">
        <v>0</v>
      </c>
    </row>
    <row r="1635" spans="1:17" x14ac:dyDescent="0.35">
      <c r="A1635" s="96">
        <v>14</v>
      </c>
      <c r="B1635" s="96">
        <v>1</v>
      </c>
      <c r="C1635" s="96" t="s">
        <v>251</v>
      </c>
      <c r="G1635" s="20">
        <v>0</v>
      </c>
      <c r="H1635" s="20">
        <v>0</v>
      </c>
      <c r="I1635" s="20">
        <v>0</v>
      </c>
      <c r="J1635" s="20">
        <v>0</v>
      </c>
      <c r="K1635" s="20">
        <v>0</v>
      </c>
      <c r="L1635" s="20">
        <v>0</v>
      </c>
      <c r="M1635" s="20">
        <v>0</v>
      </c>
      <c r="N1635" s="20">
        <v>0</v>
      </c>
      <c r="O1635" s="20">
        <v>0</v>
      </c>
      <c r="P1635" s="20">
        <v>0</v>
      </c>
      <c r="Q1635" s="20">
        <v>0</v>
      </c>
    </row>
    <row r="1636" spans="1:17" x14ac:dyDescent="0.35">
      <c r="A1636" s="96">
        <v>15</v>
      </c>
      <c r="B1636" s="96">
        <v>1</v>
      </c>
      <c r="C1636" s="96" t="s">
        <v>235</v>
      </c>
      <c r="G1636" s="20">
        <v>0</v>
      </c>
      <c r="H1636" s="20">
        <v>0</v>
      </c>
      <c r="I1636" s="20">
        <v>0</v>
      </c>
      <c r="J1636" s="20">
        <v>0</v>
      </c>
      <c r="K1636" s="20">
        <v>0</v>
      </c>
      <c r="L1636" s="20">
        <v>0</v>
      </c>
      <c r="M1636" s="20">
        <v>0</v>
      </c>
      <c r="N1636" s="20">
        <v>0</v>
      </c>
      <c r="O1636" s="20">
        <v>0</v>
      </c>
      <c r="P1636" s="20">
        <v>0</v>
      </c>
      <c r="Q1636" s="20">
        <v>0</v>
      </c>
    </row>
    <row r="1637" spans="1:17" x14ac:dyDescent="0.35">
      <c r="A1637" s="96">
        <v>16</v>
      </c>
      <c r="B1637" s="96">
        <v>2</v>
      </c>
      <c r="C1637" s="96" t="s">
        <v>585</v>
      </c>
      <c r="G1637" s="20">
        <v>0</v>
      </c>
      <c r="H1637" s="20">
        <v>0</v>
      </c>
      <c r="I1637" s="20">
        <v>0</v>
      </c>
      <c r="J1637" s="20">
        <v>0</v>
      </c>
      <c r="K1637" s="20">
        <v>0</v>
      </c>
      <c r="L1637" s="20">
        <v>0</v>
      </c>
      <c r="M1637" s="20">
        <v>0</v>
      </c>
      <c r="N1637" s="20">
        <v>0</v>
      </c>
      <c r="O1637" s="20">
        <v>0</v>
      </c>
      <c r="P1637" s="20">
        <v>0</v>
      </c>
      <c r="Q1637" s="20">
        <v>0</v>
      </c>
    </row>
    <row r="1638" spans="1:17" x14ac:dyDescent="0.35">
      <c r="A1638" s="96">
        <v>17</v>
      </c>
      <c r="B1638" s="96">
        <v>2</v>
      </c>
      <c r="C1638" s="96" t="s">
        <v>585</v>
      </c>
      <c r="G1638" s="20">
        <v>0</v>
      </c>
      <c r="H1638" s="20">
        <v>0</v>
      </c>
      <c r="I1638" s="20">
        <v>0</v>
      </c>
      <c r="J1638" s="20">
        <v>0</v>
      </c>
      <c r="K1638" s="20">
        <v>0</v>
      </c>
      <c r="L1638" s="20">
        <v>0</v>
      </c>
      <c r="M1638" s="20">
        <v>0</v>
      </c>
      <c r="N1638" s="20">
        <v>0</v>
      </c>
      <c r="O1638" s="20">
        <v>0</v>
      </c>
      <c r="P1638" s="20">
        <v>0</v>
      </c>
      <c r="Q1638" s="20">
        <v>0</v>
      </c>
    </row>
    <row r="1639" spans="1:17" x14ac:dyDescent="0.35">
      <c r="A1639" s="96">
        <v>18</v>
      </c>
      <c r="B1639" s="96">
        <v>2</v>
      </c>
      <c r="C1639" s="96" t="s">
        <v>584</v>
      </c>
      <c r="G1639" s="20">
        <v>0</v>
      </c>
      <c r="H1639" s="20">
        <v>0</v>
      </c>
      <c r="I1639" s="20">
        <v>171.6</v>
      </c>
      <c r="J1639" s="20">
        <v>188.76000000000002</v>
      </c>
      <c r="K1639" s="20">
        <v>207.636</v>
      </c>
      <c r="L1639" s="20">
        <v>228.39960000000005</v>
      </c>
      <c r="M1639" s="20">
        <v>251.23955999999995</v>
      </c>
      <c r="N1639" s="20">
        <v>276.36351599999978</v>
      </c>
      <c r="O1639" s="20">
        <v>276.36351599999978</v>
      </c>
      <c r="P1639" s="20">
        <v>276.36351599999978</v>
      </c>
      <c r="Q1639" s="20">
        <v>3592.7257079999972</v>
      </c>
    </row>
    <row r="1640" spans="1:17" x14ac:dyDescent="0.35">
      <c r="A1640" s="96">
        <v>19</v>
      </c>
      <c r="B1640" s="96">
        <v>2</v>
      </c>
      <c r="C1640" s="96" t="s">
        <v>585</v>
      </c>
      <c r="G1640" s="20">
        <v>0</v>
      </c>
      <c r="H1640" s="20">
        <v>0</v>
      </c>
      <c r="I1640" s="20">
        <v>0</v>
      </c>
      <c r="J1640" s="20">
        <v>0</v>
      </c>
      <c r="K1640" s="20">
        <v>0</v>
      </c>
      <c r="L1640" s="20">
        <v>0</v>
      </c>
      <c r="M1640" s="20">
        <v>0</v>
      </c>
      <c r="N1640" s="20">
        <v>0</v>
      </c>
      <c r="O1640" s="20">
        <v>0</v>
      </c>
      <c r="P1640" s="20">
        <v>0</v>
      </c>
      <c r="Q1640" s="20">
        <v>0</v>
      </c>
    </row>
    <row r="1641" spans="1:17" x14ac:dyDescent="0.35">
      <c r="A1641" s="96">
        <v>20</v>
      </c>
      <c r="B1641" s="96">
        <v>2</v>
      </c>
      <c r="C1641" s="96" t="s">
        <v>585</v>
      </c>
      <c r="G1641" s="20">
        <v>0</v>
      </c>
      <c r="H1641" s="20">
        <v>0</v>
      </c>
      <c r="I1641" s="20">
        <v>0</v>
      </c>
      <c r="J1641" s="20">
        <v>0</v>
      </c>
      <c r="K1641" s="20">
        <v>0</v>
      </c>
      <c r="L1641" s="20">
        <v>0</v>
      </c>
      <c r="M1641" s="20">
        <v>0</v>
      </c>
      <c r="N1641" s="20">
        <v>0</v>
      </c>
      <c r="O1641" s="20">
        <v>0</v>
      </c>
      <c r="P1641" s="20">
        <v>0</v>
      </c>
      <c r="Q1641" s="20">
        <v>0</v>
      </c>
    </row>
    <row r="1642" spans="1:17" x14ac:dyDescent="0.35">
      <c r="A1642" s="96">
        <v>21</v>
      </c>
      <c r="B1642" s="96">
        <v>2</v>
      </c>
      <c r="C1642" s="96" t="s">
        <v>234</v>
      </c>
      <c r="G1642" s="20">
        <v>0</v>
      </c>
      <c r="H1642" s="20">
        <v>0</v>
      </c>
      <c r="I1642" s="20">
        <v>0</v>
      </c>
      <c r="J1642" s="20">
        <v>0</v>
      </c>
      <c r="K1642" s="20">
        <v>0</v>
      </c>
      <c r="L1642" s="20">
        <v>0</v>
      </c>
      <c r="M1642" s="20">
        <v>0</v>
      </c>
      <c r="N1642" s="20">
        <v>0</v>
      </c>
      <c r="O1642" s="20">
        <v>0</v>
      </c>
      <c r="P1642" s="20">
        <v>0</v>
      </c>
      <c r="Q1642" s="20">
        <v>0</v>
      </c>
    </row>
    <row r="1643" spans="1:17" x14ac:dyDescent="0.35">
      <c r="A1643" s="96">
        <v>22</v>
      </c>
      <c r="B1643" s="96">
        <v>2</v>
      </c>
      <c r="C1643" s="96" t="s">
        <v>529</v>
      </c>
      <c r="G1643" s="20">
        <v>0</v>
      </c>
      <c r="H1643" s="20">
        <v>0</v>
      </c>
      <c r="I1643" s="20">
        <v>0</v>
      </c>
      <c r="J1643" s="20">
        <v>0</v>
      </c>
      <c r="K1643" s="20">
        <v>0</v>
      </c>
      <c r="L1643" s="20">
        <v>0</v>
      </c>
      <c r="M1643" s="20">
        <v>0</v>
      </c>
      <c r="N1643" s="20">
        <v>0</v>
      </c>
      <c r="O1643" s="20">
        <v>0</v>
      </c>
      <c r="P1643" s="20">
        <v>0</v>
      </c>
      <c r="Q1643" s="20">
        <v>0</v>
      </c>
    </row>
    <row r="1644" spans="1:17" x14ac:dyDescent="0.35">
      <c r="A1644" s="96">
        <v>23</v>
      </c>
      <c r="B1644" s="96">
        <v>2</v>
      </c>
      <c r="C1644" s="96" t="s">
        <v>234</v>
      </c>
      <c r="G1644" s="20">
        <v>0</v>
      </c>
      <c r="H1644" s="20">
        <v>0</v>
      </c>
      <c r="I1644" s="20">
        <v>0</v>
      </c>
      <c r="J1644" s="20">
        <v>0</v>
      </c>
      <c r="K1644" s="20">
        <v>0</v>
      </c>
      <c r="L1644" s="20">
        <v>0</v>
      </c>
      <c r="M1644" s="20">
        <v>0</v>
      </c>
      <c r="N1644" s="20">
        <v>0</v>
      </c>
      <c r="O1644" s="20">
        <v>0</v>
      </c>
      <c r="P1644" s="20">
        <v>0</v>
      </c>
      <c r="Q1644" s="20">
        <v>0</v>
      </c>
    </row>
    <row r="1645" spans="1:17" x14ac:dyDescent="0.35">
      <c r="A1645" s="96">
        <v>24</v>
      </c>
      <c r="B1645" s="96">
        <v>2</v>
      </c>
      <c r="C1645" s="96" t="s">
        <v>234</v>
      </c>
      <c r="G1645" s="20">
        <v>0</v>
      </c>
      <c r="H1645" s="20">
        <v>0</v>
      </c>
      <c r="I1645" s="20">
        <v>0</v>
      </c>
      <c r="J1645" s="20">
        <v>0</v>
      </c>
      <c r="K1645" s="20">
        <v>0</v>
      </c>
      <c r="L1645" s="20">
        <v>0</v>
      </c>
      <c r="M1645" s="20">
        <v>0</v>
      </c>
      <c r="N1645" s="20">
        <v>0</v>
      </c>
      <c r="O1645" s="20">
        <v>0</v>
      </c>
      <c r="P1645" s="20">
        <v>0</v>
      </c>
      <c r="Q1645" s="20">
        <v>0</v>
      </c>
    </row>
    <row r="1646" spans="1:17" x14ac:dyDescent="0.35">
      <c r="A1646" s="96">
        <v>25</v>
      </c>
      <c r="B1646" s="96">
        <v>2</v>
      </c>
      <c r="C1646" s="96" t="s">
        <v>235</v>
      </c>
      <c r="G1646" s="20">
        <v>0</v>
      </c>
      <c r="H1646" s="20">
        <v>0</v>
      </c>
      <c r="I1646" s="20">
        <v>0</v>
      </c>
      <c r="J1646" s="20">
        <v>0</v>
      </c>
      <c r="K1646" s="20">
        <v>0</v>
      </c>
      <c r="L1646" s="20">
        <v>0</v>
      </c>
      <c r="M1646" s="20">
        <v>0</v>
      </c>
      <c r="N1646" s="20">
        <v>0</v>
      </c>
      <c r="O1646" s="20">
        <v>0</v>
      </c>
      <c r="P1646" s="20">
        <v>0</v>
      </c>
      <c r="Q1646" s="20">
        <v>0</v>
      </c>
    </row>
    <row r="1647" spans="1:17" x14ac:dyDescent="0.35">
      <c r="A1647" s="96">
        <v>26</v>
      </c>
      <c r="B1647" s="96">
        <v>2</v>
      </c>
      <c r="C1647" s="96" t="s">
        <v>235</v>
      </c>
      <c r="G1647" s="20">
        <v>0</v>
      </c>
      <c r="H1647" s="20">
        <v>0</v>
      </c>
      <c r="I1647" s="20">
        <v>0</v>
      </c>
      <c r="J1647" s="20">
        <v>0</v>
      </c>
      <c r="K1647" s="20">
        <v>0</v>
      </c>
      <c r="L1647" s="20">
        <v>0</v>
      </c>
      <c r="M1647" s="20">
        <v>0</v>
      </c>
      <c r="N1647" s="20">
        <v>0</v>
      </c>
      <c r="O1647" s="20">
        <v>0</v>
      </c>
      <c r="P1647" s="20">
        <v>0</v>
      </c>
      <c r="Q1647" s="20">
        <v>0</v>
      </c>
    </row>
    <row r="1648" spans="1:17" x14ac:dyDescent="0.35">
      <c r="A1648" s="96">
        <v>27</v>
      </c>
      <c r="B1648" s="96">
        <v>2</v>
      </c>
      <c r="C1648" s="96" t="s">
        <v>251</v>
      </c>
      <c r="G1648" s="20">
        <v>0</v>
      </c>
      <c r="H1648" s="20">
        <v>0</v>
      </c>
      <c r="I1648" s="20">
        <v>0</v>
      </c>
      <c r="J1648" s="20">
        <v>0</v>
      </c>
      <c r="K1648" s="20">
        <v>0</v>
      </c>
      <c r="L1648" s="20">
        <v>0</v>
      </c>
      <c r="M1648" s="20">
        <v>0</v>
      </c>
      <c r="N1648" s="20">
        <v>0</v>
      </c>
      <c r="O1648" s="20">
        <v>0</v>
      </c>
      <c r="P1648" s="20">
        <v>0</v>
      </c>
      <c r="Q1648" s="20">
        <v>0</v>
      </c>
    </row>
    <row r="1649" spans="1:17" x14ac:dyDescent="0.35">
      <c r="A1649" s="96">
        <v>28</v>
      </c>
      <c r="B1649" s="96">
        <v>2</v>
      </c>
      <c r="C1649" s="96" t="s">
        <v>234</v>
      </c>
      <c r="G1649" s="20">
        <v>0</v>
      </c>
      <c r="H1649" s="20">
        <v>0</v>
      </c>
      <c r="I1649" s="20">
        <v>0</v>
      </c>
      <c r="J1649" s="20">
        <v>0</v>
      </c>
      <c r="K1649" s="20">
        <v>0</v>
      </c>
      <c r="L1649" s="20">
        <v>0</v>
      </c>
      <c r="M1649" s="20">
        <v>0</v>
      </c>
      <c r="N1649" s="20">
        <v>0</v>
      </c>
      <c r="O1649" s="20">
        <v>0</v>
      </c>
      <c r="P1649" s="20">
        <v>0</v>
      </c>
      <c r="Q1649" s="20">
        <v>0</v>
      </c>
    </row>
    <row r="1650" spans="1:17" x14ac:dyDescent="0.35">
      <c r="A1650" s="96">
        <v>29</v>
      </c>
      <c r="B1650" s="96">
        <v>2</v>
      </c>
      <c r="C1650" s="96" t="s">
        <v>251</v>
      </c>
      <c r="G1650" s="20">
        <v>0</v>
      </c>
      <c r="H1650" s="20">
        <v>0</v>
      </c>
      <c r="I1650" s="20">
        <v>0</v>
      </c>
      <c r="J1650" s="20">
        <v>0</v>
      </c>
      <c r="K1650" s="20">
        <v>0</v>
      </c>
      <c r="L1650" s="20">
        <v>0</v>
      </c>
      <c r="M1650" s="20">
        <v>0</v>
      </c>
      <c r="N1650" s="20">
        <v>0</v>
      </c>
      <c r="O1650" s="20">
        <v>0</v>
      </c>
      <c r="P1650" s="20">
        <v>0</v>
      </c>
      <c r="Q1650" s="20">
        <v>0</v>
      </c>
    </row>
    <row r="1651" spans="1:17" x14ac:dyDescent="0.35">
      <c r="A1651" s="96">
        <v>30</v>
      </c>
      <c r="B1651" s="96">
        <v>2</v>
      </c>
      <c r="C1651" s="96" t="s">
        <v>234</v>
      </c>
      <c r="G1651" s="20">
        <v>0</v>
      </c>
      <c r="H1651" s="20">
        <v>0</v>
      </c>
      <c r="I1651" s="20">
        <v>0</v>
      </c>
      <c r="J1651" s="20">
        <v>0</v>
      </c>
      <c r="K1651" s="20">
        <v>0</v>
      </c>
      <c r="L1651" s="20">
        <v>0</v>
      </c>
      <c r="M1651" s="20">
        <v>0</v>
      </c>
      <c r="N1651" s="20">
        <v>0</v>
      </c>
      <c r="O1651" s="20">
        <v>0</v>
      </c>
      <c r="P1651" s="20">
        <v>0</v>
      </c>
      <c r="Q1651" s="20">
        <v>0</v>
      </c>
    </row>
    <row r="1652" spans="1:17" x14ac:dyDescent="0.35">
      <c r="A1652" s="96">
        <v>31</v>
      </c>
      <c r="B1652" s="96">
        <v>3</v>
      </c>
      <c r="C1652" s="96" t="s">
        <v>585</v>
      </c>
      <c r="G1652" s="20">
        <v>0</v>
      </c>
      <c r="H1652" s="20">
        <v>0</v>
      </c>
      <c r="I1652" s="20">
        <v>0</v>
      </c>
      <c r="J1652" s="20">
        <v>0</v>
      </c>
      <c r="K1652" s="20">
        <v>0</v>
      </c>
      <c r="L1652" s="20">
        <v>0</v>
      </c>
      <c r="M1652" s="20">
        <v>0</v>
      </c>
      <c r="N1652" s="20">
        <v>0</v>
      </c>
      <c r="O1652" s="20">
        <v>0</v>
      </c>
      <c r="P1652" s="20">
        <v>0</v>
      </c>
      <c r="Q1652" s="20">
        <v>0</v>
      </c>
    </row>
    <row r="1653" spans="1:17" x14ac:dyDescent="0.35">
      <c r="A1653" s="96">
        <v>32</v>
      </c>
      <c r="B1653" s="96">
        <v>3</v>
      </c>
      <c r="C1653" s="96" t="s">
        <v>585</v>
      </c>
      <c r="G1653" s="20">
        <v>0</v>
      </c>
      <c r="H1653" s="20">
        <v>0</v>
      </c>
      <c r="I1653" s="20">
        <v>0</v>
      </c>
      <c r="J1653" s="20">
        <v>0</v>
      </c>
      <c r="K1653" s="20">
        <v>0</v>
      </c>
      <c r="L1653" s="20">
        <v>0</v>
      </c>
      <c r="M1653" s="20">
        <v>0</v>
      </c>
      <c r="N1653" s="20">
        <v>0</v>
      </c>
      <c r="O1653" s="20">
        <v>0</v>
      </c>
      <c r="P1653" s="20">
        <v>0</v>
      </c>
      <c r="Q1653" s="20">
        <v>0</v>
      </c>
    </row>
    <row r="1654" spans="1:17" x14ac:dyDescent="0.35">
      <c r="A1654" s="96">
        <v>33</v>
      </c>
      <c r="B1654" s="96">
        <v>3</v>
      </c>
      <c r="C1654" s="96" t="s">
        <v>584</v>
      </c>
      <c r="G1654" s="20">
        <v>0</v>
      </c>
      <c r="H1654" s="20">
        <v>0</v>
      </c>
      <c r="I1654" s="20">
        <v>0</v>
      </c>
      <c r="J1654" s="20">
        <v>686.4</v>
      </c>
      <c r="K1654" s="20">
        <v>755.04000000000008</v>
      </c>
      <c r="L1654" s="20">
        <v>830.54399999999998</v>
      </c>
      <c r="M1654" s="20">
        <v>913.5984000000002</v>
      </c>
      <c r="N1654" s="20">
        <v>1004.9582399999998</v>
      </c>
      <c r="O1654" s="20">
        <v>1105.4540639999991</v>
      </c>
      <c r="P1654" s="20">
        <v>1105.4540639999991</v>
      </c>
      <c r="Q1654" s="20">
        <v>14370.902831999989</v>
      </c>
    </row>
    <row r="1655" spans="1:17" x14ac:dyDescent="0.35">
      <c r="A1655" s="96">
        <v>34</v>
      </c>
      <c r="B1655" s="96">
        <v>3</v>
      </c>
      <c r="C1655" s="96" t="s">
        <v>585</v>
      </c>
      <c r="G1655" s="20">
        <v>0</v>
      </c>
      <c r="H1655" s="20">
        <v>0</v>
      </c>
      <c r="I1655" s="20">
        <v>0</v>
      </c>
      <c r="J1655" s="20">
        <v>0</v>
      </c>
      <c r="K1655" s="20">
        <v>0</v>
      </c>
      <c r="L1655" s="20">
        <v>0</v>
      </c>
      <c r="M1655" s="20">
        <v>0</v>
      </c>
      <c r="N1655" s="20">
        <v>0</v>
      </c>
      <c r="O1655" s="20">
        <v>0</v>
      </c>
      <c r="P1655" s="20">
        <v>0</v>
      </c>
      <c r="Q1655" s="20">
        <v>0</v>
      </c>
    </row>
    <row r="1656" spans="1:17" x14ac:dyDescent="0.35">
      <c r="A1656" s="96">
        <v>35</v>
      </c>
      <c r="B1656" s="96">
        <v>3</v>
      </c>
      <c r="C1656" s="96" t="s">
        <v>585</v>
      </c>
      <c r="G1656" s="20">
        <v>0</v>
      </c>
      <c r="H1656" s="20">
        <v>0</v>
      </c>
      <c r="I1656" s="20">
        <v>0</v>
      </c>
      <c r="J1656" s="20">
        <v>0</v>
      </c>
      <c r="K1656" s="20">
        <v>0</v>
      </c>
      <c r="L1656" s="20">
        <v>0</v>
      </c>
      <c r="M1656" s="20">
        <v>0</v>
      </c>
      <c r="N1656" s="20">
        <v>0</v>
      </c>
      <c r="O1656" s="20">
        <v>0</v>
      </c>
      <c r="P1656" s="20">
        <v>0</v>
      </c>
      <c r="Q1656" s="20">
        <v>0</v>
      </c>
    </row>
    <row r="1657" spans="1:17" x14ac:dyDescent="0.35">
      <c r="A1657" s="96">
        <v>36</v>
      </c>
      <c r="B1657" s="96">
        <v>3</v>
      </c>
      <c r="C1657" s="96" t="s">
        <v>584</v>
      </c>
      <c r="G1657" s="20">
        <v>0</v>
      </c>
      <c r="H1657" s="20">
        <v>0</v>
      </c>
      <c r="I1657" s="20">
        <v>0</v>
      </c>
      <c r="J1657" s="20">
        <v>-46.800000000000004</v>
      </c>
      <c r="K1657" s="20">
        <v>-46.800000000000004</v>
      </c>
      <c r="L1657" s="20">
        <v>-46.800000000000004</v>
      </c>
      <c r="M1657" s="20">
        <v>-46.800000000000004</v>
      </c>
      <c r="N1657" s="20">
        <v>-46.800000000000004</v>
      </c>
      <c r="O1657" s="20">
        <v>-46.800000000000004</v>
      </c>
      <c r="P1657" s="20">
        <v>-46.800000000000004</v>
      </c>
      <c r="Q1657" s="20">
        <v>-608.4</v>
      </c>
    </row>
    <row r="1658" spans="1:17" x14ac:dyDescent="0.35">
      <c r="A1658" s="96">
        <v>37</v>
      </c>
      <c r="B1658" s="96">
        <v>3</v>
      </c>
      <c r="C1658" s="96" t="s">
        <v>234</v>
      </c>
      <c r="G1658" s="20">
        <v>0</v>
      </c>
      <c r="H1658" s="20">
        <v>0</v>
      </c>
      <c r="I1658" s="20">
        <v>0</v>
      </c>
      <c r="J1658" s="20">
        <v>0</v>
      </c>
      <c r="K1658" s="20">
        <v>0</v>
      </c>
      <c r="L1658" s="20">
        <v>0</v>
      </c>
      <c r="M1658" s="20">
        <v>0</v>
      </c>
      <c r="N1658" s="20">
        <v>0</v>
      </c>
      <c r="O1658" s="20">
        <v>0</v>
      </c>
      <c r="P1658" s="20">
        <v>0</v>
      </c>
      <c r="Q1658" s="20">
        <v>0</v>
      </c>
    </row>
    <row r="1659" spans="1:17" x14ac:dyDescent="0.35">
      <c r="A1659" s="96">
        <v>38</v>
      </c>
      <c r="B1659" s="96">
        <v>3</v>
      </c>
      <c r="C1659" s="96" t="s">
        <v>529</v>
      </c>
      <c r="G1659" s="20">
        <v>0</v>
      </c>
      <c r="H1659" s="20">
        <v>0</v>
      </c>
      <c r="I1659" s="20">
        <v>0</v>
      </c>
      <c r="J1659" s="20">
        <v>0</v>
      </c>
      <c r="K1659" s="20">
        <v>0</v>
      </c>
      <c r="L1659" s="20">
        <v>0</v>
      </c>
      <c r="M1659" s="20">
        <v>0</v>
      </c>
      <c r="N1659" s="20">
        <v>0</v>
      </c>
      <c r="O1659" s="20">
        <v>0</v>
      </c>
      <c r="P1659" s="20">
        <v>0</v>
      </c>
      <c r="Q1659" s="20">
        <v>0</v>
      </c>
    </row>
    <row r="1660" spans="1:17" x14ac:dyDescent="0.35">
      <c r="A1660" s="96">
        <v>39</v>
      </c>
      <c r="B1660" s="96">
        <v>3</v>
      </c>
      <c r="C1660" s="96" t="s">
        <v>234</v>
      </c>
      <c r="G1660" s="20">
        <v>0</v>
      </c>
      <c r="H1660" s="20">
        <v>0</v>
      </c>
      <c r="I1660" s="20">
        <v>0</v>
      </c>
      <c r="J1660" s="20">
        <v>0</v>
      </c>
      <c r="K1660" s="20">
        <v>0</v>
      </c>
      <c r="L1660" s="20">
        <v>0</v>
      </c>
      <c r="M1660" s="20">
        <v>0</v>
      </c>
      <c r="N1660" s="20">
        <v>0</v>
      </c>
      <c r="O1660" s="20">
        <v>0</v>
      </c>
      <c r="P1660" s="20">
        <v>0</v>
      </c>
      <c r="Q1660" s="20">
        <v>0</v>
      </c>
    </row>
    <row r="1661" spans="1:17" x14ac:dyDescent="0.35">
      <c r="A1661" s="96">
        <v>40</v>
      </c>
      <c r="B1661" s="96">
        <v>3</v>
      </c>
      <c r="C1661" s="96" t="s">
        <v>234</v>
      </c>
      <c r="G1661" s="20">
        <v>0</v>
      </c>
      <c r="H1661" s="20">
        <v>0</v>
      </c>
      <c r="I1661" s="20">
        <v>0</v>
      </c>
      <c r="J1661" s="20">
        <v>0</v>
      </c>
      <c r="K1661" s="20">
        <v>0</v>
      </c>
      <c r="L1661" s="20">
        <v>0</v>
      </c>
      <c r="M1661" s="20">
        <v>0</v>
      </c>
      <c r="N1661" s="20">
        <v>0</v>
      </c>
      <c r="O1661" s="20">
        <v>0</v>
      </c>
      <c r="P1661" s="20">
        <v>0</v>
      </c>
      <c r="Q1661" s="20">
        <v>0</v>
      </c>
    </row>
    <row r="1662" spans="1:17" x14ac:dyDescent="0.35">
      <c r="A1662" s="96">
        <v>41</v>
      </c>
      <c r="B1662" s="96">
        <v>3</v>
      </c>
      <c r="C1662" s="96" t="s">
        <v>251</v>
      </c>
      <c r="G1662" s="20">
        <v>0</v>
      </c>
      <c r="H1662" s="20">
        <v>0</v>
      </c>
      <c r="I1662" s="20">
        <v>0</v>
      </c>
      <c r="J1662" s="20">
        <v>0</v>
      </c>
      <c r="K1662" s="20">
        <v>0</v>
      </c>
      <c r="L1662" s="20">
        <v>0</v>
      </c>
      <c r="M1662" s="20">
        <v>0</v>
      </c>
      <c r="N1662" s="20">
        <v>0</v>
      </c>
      <c r="O1662" s="20">
        <v>0</v>
      </c>
      <c r="P1662" s="20">
        <v>0</v>
      </c>
      <c r="Q1662" s="20">
        <v>0</v>
      </c>
    </row>
    <row r="1663" spans="1:17" x14ac:dyDescent="0.35">
      <c r="A1663" s="96">
        <v>42</v>
      </c>
      <c r="B1663" s="96">
        <v>3</v>
      </c>
      <c r="C1663" s="96" t="s">
        <v>234</v>
      </c>
      <c r="G1663" s="20">
        <v>0</v>
      </c>
      <c r="H1663" s="20">
        <v>0</v>
      </c>
      <c r="I1663" s="20">
        <v>0</v>
      </c>
      <c r="J1663" s="20">
        <v>0</v>
      </c>
      <c r="K1663" s="20">
        <v>0</v>
      </c>
      <c r="L1663" s="20">
        <v>0</v>
      </c>
      <c r="M1663" s="20">
        <v>0</v>
      </c>
      <c r="N1663" s="20">
        <v>0</v>
      </c>
      <c r="O1663" s="20">
        <v>0</v>
      </c>
      <c r="P1663" s="20">
        <v>0</v>
      </c>
      <c r="Q1663" s="20">
        <v>0</v>
      </c>
    </row>
    <row r="1664" spans="1:17" x14ac:dyDescent="0.35">
      <c r="A1664" s="96">
        <v>43</v>
      </c>
      <c r="B1664" s="96">
        <v>3</v>
      </c>
      <c r="C1664" s="96" t="s">
        <v>251</v>
      </c>
      <c r="G1664" s="20">
        <v>0</v>
      </c>
      <c r="H1664" s="20">
        <v>0</v>
      </c>
      <c r="I1664" s="20">
        <v>0</v>
      </c>
      <c r="J1664" s="20">
        <v>0</v>
      </c>
      <c r="K1664" s="20">
        <v>0</v>
      </c>
      <c r="L1664" s="20">
        <v>0</v>
      </c>
      <c r="M1664" s="20">
        <v>0</v>
      </c>
      <c r="N1664" s="20">
        <v>0</v>
      </c>
      <c r="O1664" s="20">
        <v>0</v>
      </c>
      <c r="P1664" s="20">
        <v>0</v>
      </c>
      <c r="Q1664" s="20">
        <v>0</v>
      </c>
    </row>
    <row r="1665" spans="1:18" x14ac:dyDescent="0.35">
      <c r="A1665" s="96">
        <v>44</v>
      </c>
      <c r="B1665" s="96">
        <v>3</v>
      </c>
      <c r="C1665" s="96" t="s">
        <v>251</v>
      </c>
      <c r="G1665" s="20">
        <v>0</v>
      </c>
      <c r="H1665" s="20">
        <v>0</v>
      </c>
      <c r="I1665" s="20">
        <v>0</v>
      </c>
      <c r="J1665" s="20">
        <v>0</v>
      </c>
      <c r="K1665" s="20">
        <v>0</v>
      </c>
      <c r="L1665" s="20">
        <v>0</v>
      </c>
      <c r="M1665" s="20">
        <v>0</v>
      </c>
      <c r="N1665" s="20">
        <v>0</v>
      </c>
      <c r="O1665" s="20">
        <v>0</v>
      </c>
      <c r="P1665" s="20">
        <v>0</v>
      </c>
      <c r="Q1665" s="20">
        <v>0</v>
      </c>
    </row>
    <row r="1666" spans="1:18" x14ac:dyDescent="0.35">
      <c r="A1666" s="96">
        <v>45</v>
      </c>
      <c r="B1666" s="96">
        <v>3</v>
      </c>
      <c r="C1666" s="96" t="s">
        <v>251</v>
      </c>
      <c r="G1666" s="20">
        <v>0</v>
      </c>
      <c r="H1666" s="20">
        <v>0</v>
      </c>
      <c r="I1666" s="20">
        <v>0</v>
      </c>
      <c r="J1666" s="20">
        <v>0</v>
      </c>
      <c r="K1666" s="20">
        <v>0</v>
      </c>
      <c r="L1666" s="20">
        <v>0</v>
      </c>
      <c r="M1666" s="20">
        <v>0</v>
      </c>
      <c r="N1666" s="20">
        <v>0</v>
      </c>
      <c r="O1666" s="20">
        <v>0</v>
      </c>
      <c r="P1666" s="20">
        <v>0</v>
      </c>
      <c r="Q1666" s="20">
        <v>0</v>
      </c>
    </row>
    <row r="1667" spans="1:18" x14ac:dyDescent="0.35">
      <c r="A1667" s="96">
        <v>46</v>
      </c>
      <c r="B1667" s="96">
        <v>4</v>
      </c>
      <c r="C1667" s="96" t="s">
        <v>584</v>
      </c>
      <c r="G1667" s="20">
        <v>0</v>
      </c>
      <c r="H1667" s="20">
        <v>0</v>
      </c>
      <c r="I1667" s="20">
        <v>0</v>
      </c>
      <c r="J1667" s="20">
        <v>0</v>
      </c>
      <c r="K1667" s="20">
        <v>686.4</v>
      </c>
      <c r="L1667" s="20">
        <v>755.04000000000008</v>
      </c>
      <c r="M1667" s="20">
        <v>830.54399999999998</v>
      </c>
      <c r="N1667" s="20">
        <v>913.5984000000002</v>
      </c>
      <c r="O1667" s="20">
        <v>1004.9582399999998</v>
      </c>
      <c r="P1667" s="20">
        <v>1105.4540639999991</v>
      </c>
      <c r="Q1667" s="20">
        <v>14370.902831999989</v>
      </c>
      <c r="R1667" s="20">
        <v>8.4706507167399081E-2</v>
      </c>
    </row>
    <row r="1668" spans="1:18" x14ac:dyDescent="0.35">
      <c r="A1668" s="96">
        <v>47</v>
      </c>
      <c r="B1668" s="96">
        <v>4</v>
      </c>
      <c r="C1668" s="96" t="s">
        <v>585</v>
      </c>
      <c r="G1668" s="20">
        <v>0</v>
      </c>
      <c r="H1668" s="20">
        <v>0</v>
      </c>
      <c r="I1668" s="20">
        <v>0</v>
      </c>
      <c r="J1668" s="20">
        <v>0</v>
      </c>
      <c r="K1668" s="20">
        <v>0</v>
      </c>
      <c r="L1668" s="20">
        <v>0</v>
      </c>
      <c r="M1668" s="20">
        <v>0</v>
      </c>
      <c r="N1668" s="20">
        <v>0</v>
      </c>
      <c r="O1668" s="20">
        <v>0</v>
      </c>
      <c r="P1668" s="20">
        <v>0</v>
      </c>
      <c r="Q1668" s="20">
        <v>0</v>
      </c>
    </row>
    <row r="1669" spans="1:18" x14ac:dyDescent="0.35">
      <c r="A1669" s="96">
        <v>48</v>
      </c>
      <c r="B1669" s="96">
        <v>4</v>
      </c>
      <c r="C1669" s="96" t="s">
        <v>585</v>
      </c>
      <c r="G1669" s="20">
        <v>0</v>
      </c>
      <c r="H1669" s="20">
        <v>0</v>
      </c>
      <c r="I1669" s="20">
        <v>0</v>
      </c>
      <c r="J1669" s="20">
        <v>0</v>
      </c>
      <c r="K1669" s="20">
        <v>0</v>
      </c>
      <c r="L1669" s="20">
        <v>0</v>
      </c>
      <c r="M1669" s="20">
        <v>0</v>
      </c>
      <c r="N1669" s="20">
        <v>0</v>
      </c>
      <c r="O1669" s="20">
        <v>0</v>
      </c>
      <c r="P1669" s="20">
        <v>0</v>
      </c>
      <c r="Q1669" s="20">
        <v>0</v>
      </c>
    </row>
    <row r="1670" spans="1:18" x14ac:dyDescent="0.35">
      <c r="A1670" s="96">
        <v>49</v>
      </c>
      <c r="B1670" s="96">
        <v>4</v>
      </c>
      <c r="C1670" s="96" t="s">
        <v>585</v>
      </c>
      <c r="G1670" s="20">
        <v>0</v>
      </c>
      <c r="H1670" s="20">
        <v>0</v>
      </c>
      <c r="I1670" s="20">
        <v>0</v>
      </c>
      <c r="J1670" s="20">
        <v>0</v>
      </c>
      <c r="K1670" s="20">
        <v>0</v>
      </c>
      <c r="L1670" s="20">
        <v>0</v>
      </c>
      <c r="M1670" s="20">
        <v>0</v>
      </c>
      <c r="N1670" s="20">
        <v>0</v>
      </c>
      <c r="O1670" s="20">
        <v>0</v>
      </c>
      <c r="P1670" s="20">
        <v>0</v>
      </c>
      <c r="Q1670" s="20">
        <v>0</v>
      </c>
    </row>
    <row r="1671" spans="1:18" x14ac:dyDescent="0.35">
      <c r="A1671" s="96">
        <v>50</v>
      </c>
      <c r="B1671" s="96">
        <v>4</v>
      </c>
      <c r="C1671" s="96" t="s">
        <v>585</v>
      </c>
      <c r="G1671" s="20">
        <v>0</v>
      </c>
      <c r="H1671" s="20">
        <v>0</v>
      </c>
      <c r="I1671" s="20">
        <v>0</v>
      </c>
      <c r="J1671" s="20">
        <v>0</v>
      </c>
      <c r="K1671" s="20">
        <v>0</v>
      </c>
      <c r="L1671" s="20">
        <v>0</v>
      </c>
      <c r="M1671" s="20">
        <v>0</v>
      </c>
      <c r="N1671" s="20">
        <v>0</v>
      </c>
      <c r="O1671" s="20">
        <v>0</v>
      </c>
      <c r="P1671" s="20">
        <v>0</v>
      </c>
      <c r="Q1671" s="20">
        <v>0</v>
      </c>
    </row>
    <row r="1672" spans="1:18" x14ac:dyDescent="0.35">
      <c r="A1672" s="96">
        <v>51</v>
      </c>
      <c r="B1672" s="96">
        <v>4</v>
      </c>
      <c r="C1672" s="96" t="s">
        <v>234</v>
      </c>
      <c r="G1672" s="20">
        <v>0</v>
      </c>
      <c r="H1672" s="20">
        <v>0</v>
      </c>
      <c r="I1672" s="20">
        <v>0</v>
      </c>
      <c r="J1672" s="20">
        <v>0</v>
      </c>
      <c r="K1672" s="20">
        <v>0</v>
      </c>
      <c r="L1672" s="20">
        <v>0</v>
      </c>
      <c r="M1672" s="20">
        <v>0</v>
      </c>
      <c r="N1672" s="20">
        <v>0</v>
      </c>
      <c r="O1672" s="20">
        <v>0</v>
      </c>
      <c r="P1672" s="20">
        <v>0</v>
      </c>
      <c r="Q1672" s="20">
        <v>0</v>
      </c>
    </row>
    <row r="1673" spans="1:18" x14ac:dyDescent="0.35">
      <c r="A1673" s="96">
        <v>52</v>
      </c>
      <c r="B1673" s="96">
        <v>4</v>
      </c>
      <c r="C1673" s="96" t="s">
        <v>584</v>
      </c>
      <c r="G1673" s="20">
        <v>0</v>
      </c>
      <c r="H1673" s="20">
        <v>0</v>
      </c>
      <c r="I1673" s="20">
        <v>0</v>
      </c>
      <c r="J1673" s="20">
        <v>0</v>
      </c>
      <c r="K1673" s="20">
        <v>-46.800000000000004</v>
      </c>
      <c r="L1673" s="20">
        <v>-46.800000000000004</v>
      </c>
      <c r="M1673" s="20">
        <v>-46.800000000000004</v>
      </c>
      <c r="N1673" s="20">
        <v>-46.800000000000004</v>
      </c>
      <c r="O1673" s="20">
        <v>-46.800000000000004</v>
      </c>
      <c r="P1673" s="20">
        <v>-46.800000000000004</v>
      </c>
      <c r="Q1673" s="20">
        <v>-608.4</v>
      </c>
    </row>
    <row r="1674" spans="1:18" x14ac:dyDescent="0.35">
      <c r="A1674" s="96">
        <v>53</v>
      </c>
      <c r="B1674" s="96">
        <v>4</v>
      </c>
      <c r="C1674" s="96" t="s">
        <v>235</v>
      </c>
      <c r="G1674" s="20">
        <v>0</v>
      </c>
      <c r="H1674" s="20">
        <v>0</v>
      </c>
      <c r="I1674" s="20">
        <v>0</v>
      </c>
      <c r="J1674" s="20">
        <v>0</v>
      </c>
      <c r="K1674" s="20">
        <v>0</v>
      </c>
      <c r="L1674" s="20">
        <v>0</v>
      </c>
      <c r="M1674" s="20">
        <v>0</v>
      </c>
      <c r="N1674" s="20">
        <v>0</v>
      </c>
      <c r="O1674" s="20">
        <v>0</v>
      </c>
      <c r="P1674" s="20">
        <v>0</v>
      </c>
      <c r="Q1674" s="20">
        <v>0</v>
      </c>
    </row>
    <row r="1675" spans="1:18" x14ac:dyDescent="0.35">
      <c r="A1675" s="96">
        <v>54</v>
      </c>
      <c r="B1675" s="96">
        <v>4</v>
      </c>
      <c r="C1675" s="96" t="s">
        <v>234</v>
      </c>
      <c r="G1675" s="20">
        <v>0</v>
      </c>
      <c r="H1675" s="20">
        <v>0</v>
      </c>
      <c r="I1675" s="20">
        <v>0</v>
      </c>
      <c r="J1675" s="20">
        <v>0</v>
      </c>
      <c r="K1675" s="20">
        <v>0</v>
      </c>
      <c r="L1675" s="20">
        <v>0</v>
      </c>
      <c r="M1675" s="20">
        <v>0</v>
      </c>
      <c r="N1675" s="20">
        <v>0</v>
      </c>
      <c r="O1675" s="20">
        <v>0</v>
      </c>
      <c r="P1675" s="20">
        <v>0</v>
      </c>
      <c r="Q1675" s="20">
        <v>0</v>
      </c>
    </row>
    <row r="1676" spans="1:18" x14ac:dyDescent="0.35">
      <c r="A1676" s="96">
        <v>55</v>
      </c>
      <c r="B1676" s="96">
        <v>4</v>
      </c>
      <c r="C1676" s="96" t="s">
        <v>529</v>
      </c>
      <c r="G1676" s="20">
        <v>0</v>
      </c>
      <c r="H1676" s="20">
        <v>0</v>
      </c>
      <c r="I1676" s="20">
        <v>0</v>
      </c>
      <c r="J1676" s="20">
        <v>0</v>
      </c>
      <c r="K1676" s="20">
        <v>0</v>
      </c>
      <c r="L1676" s="20">
        <v>0</v>
      </c>
      <c r="M1676" s="20">
        <v>0</v>
      </c>
      <c r="N1676" s="20">
        <v>0</v>
      </c>
      <c r="O1676" s="20">
        <v>0</v>
      </c>
      <c r="P1676" s="20">
        <v>0</v>
      </c>
      <c r="Q1676" s="20">
        <v>0</v>
      </c>
    </row>
    <row r="1677" spans="1:18" x14ac:dyDescent="0.35">
      <c r="A1677" s="96">
        <v>56</v>
      </c>
      <c r="B1677" s="96">
        <v>4</v>
      </c>
      <c r="C1677" s="96" t="s">
        <v>234</v>
      </c>
      <c r="G1677" s="20">
        <v>0</v>
      </c>
      <c r="H1677" s="20">
        <v>0</v>
      </c>
      <c r="I1677" s="20">
        <v>0</v>
      </c>
      <c r="J1677" s="20">
        <v>0</v>
      </c>
      <c r="K1677" s="20">
        <v>0</v>
      </c>
      <c r="L1677" s="20">
        <v>0</v>
      </c>
      <c r="M1677" s="20">
        <v>0</v>
      </c>
      <c r="N1677" s="20">
        <v>0</v>
      </c>
      <c r="O1677" s="20">
        <v>0</v>
      </c>
      <c r="P1677" s="20">
        <v>0</v>
      </c>
      <c r="Q1677" s="20">
        <v>0</v>
      </c>
    </row>
    <row r="1678" spans="1:18" x14ac:dyDescent="0.35">
      <c r="A1678" s="96">
        <v>57</v>
      </c>
      <c r="B1678" s="96">
        <v>4</v>
      </c>
      <c r="C1678" s="96" t="s">
        <v>234</v>
      </c>
      <c r="G1678" s="20">
        <v>0</v>
      </c>
      <c r="H1678" s="20">
        <v>0</v>
      </c>
      <c r="I1678" s="20">
        <v>0</v>
      </c>
      <c r="J1678" s="20">
        <v>0</v>
      </c>
      <c r="K1678" s="20">
        <v>0</v>
      </c>
      <c r="L1678" s="20">
        <v>0</v>
      </c>
      <c r="M1678" s="20">
        <v>0</v>
      </c>
      <c r="N1678" s="20">
        <v>0</v>
      </c>
      <c r="O1678" s="20">
        <v>0</v>
      </c>
      <c r="P1678" s="20">
        <v>0</v>
      </c>
      <c r="Q1678" s="20">
        <v>0</v>
      </c>
    </row>
    <row r="1679" spans="1:18" x14ac:dyDescent="0.35">
      <c r="A1679" s="96">
        <v>58</v>
      </c>
      <c r="B1679" s="96">
        <v>4</v>
      </c>
      <c r="C1679" s="96" t="s">
        <v>251</v>
      </c>
      <c r="G1679" s="20">
        <v>0</v>
      </c>
      <c r="H1679" s="20">
        <v>0</v>
      </c>
      <c r="I1679" s="20">
        <v>0</v>
      </c>
      <c r="J1679" s="20">
        <v>0</v>
      </c>
      <c r="K1679" s="20">
        <v>0</v>
      </c>
      <c r="L1679" s="20">
        <v>0</v>
      </c>
      <c r="M1679" s="20">
        <v>0</v>
      </c>
      <c r="N1679" s="20">
        <v>0</v>
      </c>
      <c r="O1679" s="20">
        <v>0</v>
      </c>
      <c r="P1679" s="20">
        <v>0</v>
      </c>
      <c r="Q1679" s="20">
        <v>0</v>
      </c>
    </row>
    <row r="1680" spans="1:18" x14ac:dyDescent="0.35">
      <c r="A1680" s="96">
        <v>59</v>
      </c>
      <c r="B1680" s="96">
        <v>4</v>
      </c>
      <c r="C1680" s="96" t="s">
        <v>251</v>
      </c>
      <c r="G1680" s="20">
        <v>0</v>
      </c>
      <c r="H1680" s="20">
        <v>0</v>
      </c>
      <c r="I1680" s="20">
        <v>0</v>
      </c>
      <c r="J1680" s="20">
        <v>0</v>
      </c>
      <c r="K1680" s="20">
        <v>0</v>
      </c>
      <c r="L1680" s="20">
        <v>0</v>
      </c>
      <c r="M1680" s="20">
        <v>0</v>
      </c>
      <c r="N1680" s="20">
        <v>0</v>
      </c>
      <c r="O1680" s="20">
        <v>0</v>
      </c>
      <c r="P1680" s="20">
        <v>0</v>
      </c>
      <c r="Q1680" s="20">
        <v>0</v>
      </c>
    </row>
    <row r="1681" spans="1:17" x14ac:dyDescent="0.35">
      <c r="A1681" s="96">
        <v>60</v>
      </c>
      <c r="B1681" s="96">
        <v>4</v>
      </c>
      <c r="C1681" s="96" t="s">
        <v>235</v>
      </c>
      <c r="G1681" s="20">
        <v>0</v>
      </c>
      <c r="H1681" s="20">
        <v>0</v>
      </c>
      <c r="I1681" s="20">
        <v>0</v>
      </c>
      <c r="J1681" s="20">
        <v>0</v>
      </c>
      <c r="K1681" s="20">
        <v>0</v>
      </c>
      <c r="L1681" s="20">
        <v>0</v>
      </c>
      <c r="M1681" s="20">
        <v>0</v>
      </c>
      <c r="N1681" s="20">
        <v>0</v>
      </c>
      <c r="O1681" s="20">
        <v>0</v>
      </c>
      <c r="P1681" s="20">
        <v>0</v>
      </c>
      <c r="Q1681" s="20">
        <v>0</v>
      </c>
    </row>
    <row r="1682" spans="1:17" x14ac:dyDescent="0.35">
      <c r="A1682" s="96">
        <v>61</v>
      </c>
      <c r="B1682" s="96">
        <v>5</v>
      </c>
      <c r="C1682" s="96" t="s">
        <v>585</v>
      </c>
      <c r="G1682" s="20">
        <v>0</v>
      </c>
      <c r="H1682" s="20">
        <v>0</v>
      </c>
      <c r="I1682" s="20">
        <v>0</v>
      </c>
      <c r="J1682" s="20">
        <v>0</v>
      </c>
      <c r="K1682" s="20">
        <v>0</v>
      </c>
      <c r="L1682" s="20">
        <v>0</v>
      </c>
      <c r="M1682" s="20">
        <v>0</v>
      </c>
      <c r="N1682" s="20">
        <v>0</v>
      </c>
      <c r="O1682" s="20">
        <v>0</v>
      </c>
      <c r="P1682" s="20">
        <v>0</v>
      </c>
      <c r="Q1682" s="20">
        <v>0</v>
      </c>
    </row>
    <row r="1683" spans="1:17" x14ac:dyDescent="0.35">
      <c r="A1683" s="96">
        <v>62</v>
      </c>
      <c r="B1683" s="96">
        <v>5</v>
      </c>
      <c r="C1683" s="96" t="s">
        <v>585</v>
      </c>
      <c r="G1683" s="20">
        <v>0</v>
      </c>
      <c r="H1683" s="20">
        <v>0</v>
      </c>
      <c r="I1683" s="20">
        <v>0</v>
      </c>
      <c r="J1683" s="20">
        <v>0</v>
      </c>
      <c r="K1683" s="20">
        <v>0</v>
      </c>
      <c r="L1683" s="20">
        <v>0</v>
      </c>
      <c r="M1683" s="20">
        <v>0</v>
      </c>
      <c r="N1683" s="20">
        <v>0</v>
      </c>
      <c r="O1683" s="20">
        <v>0</v>
      </c>
      <c r="P1683" s="20">
        <v>0</v>
      </c>
      <c r="Q1683" s="20">
        <v>0</v>
      </c>
    </row>
    <row r="1684" spans="1:17" x14ac:dyDescent="0.35">
      <c r="A1684" s="96">
        <v>63</v>
      </c>
      <c r="B1684" s="96">
        <v>5</v>
      </c>
      <c r="C1684" s="96" t="s">
        <v>584</v>
      </c>
      <c r="G1684" s="20">
        <v>0</v>
      </c>
      <c r="H1684" s="20">
        <v>0</v>
      </c>
      <c r="I1684" s="20">
        <v>0</v>
      </c>
      <c r="J1684" s="20">
        <v>0</v>
      </c>
      <c r="K1684" s="20">
        <v>0</v>
      </c>
      <c r="L1684" s="20">
        <v>343.2</v>
      </c>
      <c r="M1684" s="20">
        <v>377.52000000000004</v>
      </c>
      <c r="N1684" s="20">
        <v>415.27199999999999</v>
      </c>
      <c r="O1684" s="20">
        <v>456.7992000000001</v>
      </c>
      <c r="P1684" s="20">
        <v>502.47911999999991</v>
      </c>
      <c r="Q1684" s="20">
        <v>6532.2285599999987</v>
      </c>
    </row>
    <row r="1685" spans="1:17" x14ac:dyDescent="0.35">
      <c r="A1685" s="96">
        <v>64</v>
      </c>
      <c r="B1685" s="96">
        <v>5</v>
      </c>
      <c r="C1685" s="96" t="s">
        <v>585</v>
      </c>
      <c r="G1685" s="20">
        <v>0</v>
      </c>
      <c r="H1685" s="20">
        <v>0</v>
      </c>
      <c r="I1685" s="20">
        <v>0</v>
      </c>
      <c r="J1685" s="20">
        <v>0</v>
      </c>
      <c r="K1685" s="20">
        <v>0</v>
      </c>
      <c r="L1685" s="20">
        <v>0</v>
      </c>
      <c r="M1685" s="20">
        <v>0</v>
      </c>
      <c r="N1685" s="20">
        <v>0</v>
      </c>
      <c r="O1685" s="20">
        <v>0</v>
      </c>
      <c r="P1685" s="20">
        <v>0</v>
      </c>
      <c r="Q1685" s="20">
        <v>0</v>
      </c>
    </row>
    <row r="1686" spans="1:17" x14ac:dyDescent="0.35">
      <c r="A1686" s="96">
        <v>65</v>
      </c>
      <c r="B1686" s="96">
        <v>5</v>
      </c>
      <c r="C1686" s="96" t="s">
        <v>585</v>
      </c>
      <c r="G1686" s="20">
        <v>0</v>
      </c>
      <c r="H1686" s="20">
        <v>0</v>
      </c>
      <c r="I1686" s="20">
        <v>0</v>
      </c>
      <c r="J1686" s="20">
        <v>0</v>
      </c>
      <c r="K1686" s="20">
        <v>0</v>
      </c>
      <c r="L1686" s="20">
        <v>0</v>
      </c>
      <c r="M1686" s="20">
        <v>0</v>
      </c>
      <c r="N1686" s="20">
        <v>0</v>
      </c>
      <c r="O1686" s="20">
        <v>0</v>
      </c>
      <c r="P1686" s="20">
        <v>0</v>
      </c>
      <c r="Q1686" s="20">
        <v>0</v>
      </c>
    </row>
    <row r="1687" spans="1:17" x14ac:dyDescent="0.35">
      <c r="A1687" s="96">
        <v>66</v>
      </c>
      <c r="B1687" s="96">
        <v>5</v>
      </c>
      <c r="C1687" s="96" t="s">
        <v>585</v>
      </c>
      <c r="G1687" s="20">
        <v>0</v>
      </c>
      <c r="H1687" s="20">
        <v>0</v>
      </c>
      <c r="I1687" s="20">
        <v>0</v>
      </c>
      <c r="J1687" s="20">
        <v>0</v>
      </c>
      <c r="K1687" s="20">
        <v>0</v>
      </c>
      <c r="L1687" s="20">
        <v>0</v>
      </c>
      <c r="M1687" s="20">
        <v>0</v>
      </c>
      <c r="N1687" s="20">
        <v>0</v>
      </c>
      <c r="O1687" s="20">
        <v>0</v>
      </c>
      <c r="P1687" s="20">
        <v>0</v>
      </c>
      <c r="Q1687" s="20">
        <v>0</v>
      </c>
    </row>
    <row r="1688" spans="1:17" x14ac:dyDescent="0.35">
      <c r="A1688" s="96">
        <v>67</v>
      </c>
      <c r="B1688" s="96">
        <v>5</v>
      </c>
      <c r="C1688" s="96" t="s">
        <v>234</v>
      </c>
      <c r="G1688" s="20">
        <v>0</v>
      </c>
      <c r="H1688" s="20">
        <v>0</v>
      </c>
      <c r="I1688" s="20">
        <v>0</v>
      </c>
      <c r="J1688" s="20">
        <v>0</v>
      </c>
      <c r="K1688" s="20">
        <v>0</v>
      </c>
      <c r="L1688" s="20">
        <v>0</v>
      </c>
      <c r="M1688" s="20">
        <v>0</v>
      </c>
      <c r="N1688" s="20">
        <v>0</v>
      </c>
      <c r="O1688" s="20">
        <v>0</v>
      </c>
      <c r="P1688" s="20">
        <v>0</v>
      </c>
      <c r="Q1688" s="20">
        <v>0</v>
      </c>
    </row>
    <row r="1689" spans="1:17" x14ac:dyDescent="0.35">
      <c r="A1689" s="96">
        <v>68</v>
      </c>
      <c r="B1689" s="96">
        <v>5</v>
      </c>
      <c r="C1689" s="96" t="s">
        <v>234</v>
      </c>
      <c r="G1689" s="20">
        <v>0</v>
      </c>
      <c r="H1689" s="20">
        <v>0</v>
      </c>
      <c r="I1689" s="20">
        <v>0</v>
      </c>
      <c r="J1689" s="20">
        <v>0</v>
      </c>
      <c r="K1689" s="20">
        <v>0</v>
      </c>
      <c r="L1689" s="20">
        <v>0</v>
      </c>
      <c r="M1689" s="20">
        <v>0</v>
      </c>
      <c r="N1689" s="20">
        <v>0</v>
      </c>
      <c r="O1689" s="20">
        <v>0</v>
      </c>
      <c r="P1689" s="20">
        <v>0</v>
      </c>
      <c r="Q1689" s="20">
        <v>0</v>
      </c>
    </row>
    <row r="1690" spans="1:17" x14ac:dyDescent="0.35">
      <c r="A1690" s="96">
        <v>69</v>
      </c>
      <c r="B1690" s="96">
        <v>5</v>
      </c>
      <c r="C1690" s="96" t="s">
        <v>235</v>
      </c>
      <c r="G1690" s="20">
        <v>0</v>
      </c>
      <c r="H1690" s="20">
        <v>0</v>
      </c>
      <c r="I1690" s="20">
        <v>0</v>
      </c>
      <c r="J1690" s="20">
        <v>0</v>
      </c>
      <c r="K1690" s="20">
        <v>0</v>
      </c>
      <c r="L1690" s="20">
        <v>0</v>
      </c>
      <c r="M1690" s="20">
        <v>0</v>
      </c>
      <c r="N1690" s="20">
        <v>0</v>
      </c>
      <c r="O1690" s="20">
        <v>0</v>
      </c>
      <c r="P1690" s="20">
        <v>0</v>
      </c>
      <c r="Q1690" s="20">
        <v>0</v>
      </c>
    </row>
    <row r="1691" spans="1:17" x14ac:dyDescent="0.35">
      <c r="A1691" s="96">
        <v>70</v>
      </c>
      <c r="B1691" s="96">
        <v>5</v>
      </c>
      <c r="C1691" s="96" t="s">
        <v>234</v>
      </c>
      <c r="G1691" s="20">
        <v>0</v>
      </c>
      <c r="H1691" s="20">
        <v>0</v>
      </c>
      <c r="I1691" s="20">
        <v>0</v>
      </c>
      <c r="J1691" s="20">
        <v>0</v>
      </c>
      <c r="K1691" s="20">
        <v>0</v>
      </c>
      <c r="L1691" s="20">
        <v>0</v>
      </c>
      <c r="M1691" s="20">
        <v>0</v>
      </c>
      <c r="N1691" s="20">
        <v>0</v>
      </c>
      <c r="O1691" s="20">
        <v>0</v>
      </c>
      <c r="P1691" s="20">
        <v>0</v>
      </c>
      <c r="Q1691" s="20">
        <v>0</v>
      </c>
    </row>
    <row r="1692" spans="1:17" x14ac:dyDescent="0.35">
      <c r="A1692" s="96">
        <v>71</v>
      </c>
      <c r="B1692" s="96">
        <v>5</v>
      </c>
      <c r="C1692" s="96" t="s">
        <v>529</v>
      </c>
      <c r="G1692" s="20">
        <v>0</v>
      </c>
      <c r="H1692" s="20">
        <v>0</v>
      </c>
      <c r="I1692" s="20">
        <v>0</v>
      </c>
      <c r="J1692" s="20">
        <v>0</v>
      </c>
      <c r="K1692" s="20">
        <v>0</v>
      </c>
      <c r="L1692" s="20">
        <v>0</v>
      </c>
      <c r="M1692" s="20">
        <v>0</v>
      </c>
      <c r="N1692" s="20">
        <v>0</v>
      </c>
      <c r="O1692" s="20">
        <v>0</v>
      </c>
      <c r="P1692" s="20">
        <v>0</v>
      </c>
      <c r="Q1692" s="20"/>
    </row>
    <row r="1693" spans="1:17" x14ac:dyDescent="0.35">
      <c r="A1693" s="96">
        <v>72</v>
      </c>
      <c r="B1693" s="96">
        <v>5</v>
      </c>
      <c r="C1693" s="96" t="s">
        <v>251</v>
      </c>
      <c r="G1693" s="20">
        <v>0</v>
      </c>
      <c r="H1693" s="20">
        <v>0</v>
      </c>
      <c r="I1693" s="20">
        <v>0</v>
      </c>
      <c r="J1693" s="20">
        <v>0</v>
      </c>
      <c r="K1693" s="20">
        <v>0</v>
      </c>
      <c r="L1693" s="20">
        <v>0</v>
      </c>
      <c r="M1693" s="20">
        <v>0</v>
      </c>
      <c r="N1693" s="20">
        <v>0</v>
      </c>
      <c r="O1693" s="20">
        <v>0</v>
      </c>
      <c r="P1693" s="20">
        <v>0</v>
      </c>
      <c r="Q1693" s="20"/>
    </row>
    <row r="1694" spans="1:17" x14ac:dyDescent="0.35">
      <c r="A1694" s="96">
        <v>73</v>
      </c>
      <c r="B1694" s="96">
        <v>5</v>
      </c>
      <c r="C1694" s="96" t="s">
        <v>251</v>
      </c>
      <c r="G1694" s="20">
        <v>0</v>
      </c>
      <c r="H1694" s="20">
        <v>0</v>
      </c>
      <c r="I1694" s="20">
        <v>0</v>
      </c>
      <c r="J1694" s="20">
        <v>0</v>
      </c>
      <c r="K1694" s="20">
        <v>0</v>
      </c>
      <c r="L1694" s="20">
        <v>0</v>
      </c>
      <c r="M1694" s="20">
        <v>0</v>
      </c>
      <c r="N1694" s="20">
        <v>0</v>
      </c>
      <c r="O1694" s="20">
        <v>0</v>
      </c>
      <c r="P1694" s="20">
        <v>0</v>
      </c>
      <c r="Q1694" s="20"/>
    </row>
    <row r="1695" spans="1:17" x14ac:dyDescent="0.35">
      <c r="A1695" s="96">
        <v>74</v>
      </c>
      <c r="B1695" s="96">
        <v>5</v>
      </c>
      <c r="C1695" s="96" t="s">
        <v>251</v>
      </c>
      <c r="G1695" s="20">
        <v>0</v>
      </c>
      <c r="H1695" s="20">
        <v>0</v>
      </c>
      <c r="I1695" s="20">
        <v>0</v>
      </c>
      <c r="J1695" s="20">
        <v>0</v>
      </c>
      <c r="K1695" s="20">
        <v>0</v>
      </c>
      <c r="L1695" s="20">
        <v>0</v>
      </c>
      <c r="M1695" s="20">
        <v>0</v>
      </c>
      <c r="N1695" s="20">
        <v>0</v>
      </c>
      <c r="O1695" s="20">
        <v>0</v>
      </c>
      <c r="P1695" s="20">
        <v>0</v>
      </c>
      <c r="Q1695" s="20"/>
    </row>
    <row r="1696" spans="1:17" x14ac:dyDescent="0.35">
      <c r="A1696" s="96">
        <v>75</v>
      </c>
      <c r="B1696" s="96">
        <v>5</v>
      </c>
      <c r="C1696" s="96" t="s">
        <v>251</v>
      </c>
      <c r="G1696" s="20">
        <v>0</v>
      </c>
      <c r="H1696" s="20">
        <v>0</v>
      </c>
      <c r="I1696" s="20">
        <v>0</v>
      </c>
      <c r="J1696" s="20">
        <v>0</v>
      </c>
      <c r="K1696" s="20">
        <v>0</v>
      </c>
      <c r="L1696" s="20">
        <v>0</v>
      </c>
      <c r="M1696" s="20">
        <v>0</v>
      </c>
      <c r="N1696" s="20">
        <v>0</v>
      </c>
      <c r="O1696" s="20">
        <v>0</v>
      </c>
      <c r="P1696" s="20">
        <v>0</v>
      </c>
      <c r="Q1696" s="20"/>
    </row>
  </sheetData>
  <autoFilter ref="U5:AL80" xr:uid="{5D118362-2E5B-419A-80E1-A0DEEBA915E8}"/>
  <phoneticPr fontId="19" type="noConversion"/>
  <conditionalFormatting sqref="AF6:AF80 V122:V1621">
    <cfRule type="cellIs" dxfId="1" priority="4" operator="equal">
      <formula>1</formula>
    </cfRule>
  </conditionalFormatting>
  <dataValidations count="7">
    <dataValidation type="list" allowBlank="1" showInputMessage="1" showErrorMessage="1" sqref="W23 W38 W11:W20 W46" xr:uid="{8356FB1F-F71B-4271-A191-D2ABDE2DE1B5}">
      <formula1>$A$6:$A$12</formula1>
    </dataValidation>
    <dataValidation type="list" allowBlank="1" showInputMessage="1" showErrorMessage="1" sqref="W39:W45 W47:W80 W24:W37 W21:W22 W6:W10" xr:uid="{DD4AB808-3259-451E-9D45-C4545203A763}">
      <formula1>$A$6:$A$23</formula1>
    </dataValidation>
    <dataValidation type="list" allowBlank="1" showInputMessage="1" showErrorMessage="1" sqref="F52" xr:uid="{9DDD4BA2-6CB8-42BA-B4D6-F8B9658EEAB3}">
      <formula1>$U$6:$U$80</formula1>
    </dataValidation>
    <dataValidation type="list" allowBlank="1" showInputMessage="1" showErrorMessage="1" sqref="AF6:AF80" xr:uid="{EA19CEDF-FE7D-482A-B6E4-A7CE9ECF9A79}">
      <formula1>"0,1"</formula1>
    </dataValidation>
    <dataValidation type="list" allowBlank="1" showInputMessage="1" showErrorMessage="1" sqref="AE6:AE80" xr:uid="{BB4FE9F7-C7FF-4791-8200-FC3950202640}">
      <formula1>"1,2,3"</formula1>
    </dataValidation>
    <dataValidation type="list" allowBlank="1" showInputMessage="1" showErrorMessage="1" sqref="AC6:AC16 AC22:AC80" xr:uid="{2707CC2F-AD21-4C90-85D3-CF907FAD40A6}">
      <formula1>$E$10:$E$14</formula1>
    </dataValidation>
    <dataValidation type="list" allowBlank="1" showInputMessage="1" showErrorMessage="1" sqref="AD6:AD80" xr:uid="{CE89FC1A-6058-4223-891B-B2B1E6ED6541}">
      <formula1>$E$20:$E$24</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96CA5-391E-4C04-8D3D-63C3DC901AA2}">
  <sheetPr>
    <tabColor rgb="FFA4032F"/>
  </sheetPr>
  <dimension ref="B1:BX113"/>
  <sheetViews>
    <sheetView topLeftCell="A6" zoomScale="70" zoomScaleNormal="70" workbookViewId="0">
      <selection activeCell="D14" sqref="D14"/>
    </sheetView>
  </sheetViews>
  <sheetFormatPr defaultRowHeight="14.5" outlineLevelCol="1" x14ac:dyDescent="0.35"/>
  <cols>
    <col min="1" max="1" width="8.54296875" customWidth="1"/>
    <col min="2" max="2" width="27.1796875" customWidth="1"/>
    <col min="4" max="4" width="13.453125" bestFit="1" customWidth="1"/>
    <col min="13" max="13" width="9.54296875" customWidth="1"/>
    <col min="14" max="14" width="10.453125" customWidth="1"/>
    <col min="15" max="15" width="11.453125" customWidth="1"/>
    <col min="16" max="16" width="22.26953125" customWidth="1"/>
    <col min="17" max="17" width="26.7265625" customWidth="1" outlineLevel="1"/>
    <col min="18" max="18" width="10.81640625" customWidth="1" outlineLevel="1"/>
    <col min="19" max="28" width="8.7265625" customWidth="1" outlineLevel="1"/>
    <col min="29" max="29" width="11.453125" customWidth="1" outlineLevel="1"/>
    <col min="30" max="30" width="8.7265625" customWidth="1" outlineLevel="1"/>
    <col min="31" max="31" width="8.7265625" customWidth="1"/>
    <col min="32" max="32" width="8.7265625" customWidth="1" outlineLevel="1"/>
    <col min="33" max="33" width="28.453125" customWidth="1" outlineLevel="1"/>
    <col min="34" max="34" width="19.81640625" customWidth="1" outlineLevel="1"/>
    <col min="35" max="44" width="8.7265625" customWidth="1" outlineLevel="1"/>
    <col min="45" max="45" width="9.81640625" customWidth="1" outlineLevel="1"/>
    <col min="46" max="46" width="8.7265625" customWidth="1" outlineLevel="1"/>
    <col min="47" max="47" width="22.54296875" customWidth="1"/>
    <col min="48" max="48" width="24.453125" customWidth="1"/>
    <col min="49" max="49" width="9.54296875" bestFit="1" customWidth="1"/>
    <col min="50" max="51" width="9.81640625" customWidth="1"/>
    <col min="59" max="59" width="10.81640625" customWidth="1"/>
    <col min="60" max="60" width="10.26953125" customWidth="1"/>
    <col min="63" max="63" width="23.7265625" customWidth="1"/>
    <col min="64" max="64" width="18.81640625" customWidth="1" outlineLevel="1"/>
    <col min="65" max="75" width="8.7265625" customWidth="1" outlineLevel="1"/>
    <col min="76" max="76" width="9.7265625" customWidth="1" outlineLevel="1"/>
  </cols>
  <sheetData>
    <row r="1" spans="2:76" ht="6" customHeight="1" x14ac:dyDescent="0.35"/>
    <row r="2" spans="2:76" ht="29" x14ac:dyDescent="0.35">
      <c r="P2" s="14" t="s">
        <v>500</v>
      </c>
      <c r="AU2" s="14" t="s">
        <v>499</v>
      </c>
      <c r="BK2" s="14" t="s">
        <v>513</v>
      </c>
    </row>
    <row r="3" spans="2:76" ht="4.5" customHeight="1" x14ac:dyDescent="0.35"/>
    <row r="4" spans="2:76" ht="23.5" x14ac:dyDescent="0.55000000000000004">
      <c r="B4" s="1" t="s">
        <v>36</v>
      </c>
    </row>
    <row r="5" spans="2:76" x14ac:dyDescent="0.35">
      <c r="B5" t="s">
        <v>37</v>
      </c>
    </row>
    <row r="7" spans="2:76" x14ac:dyDescent="0.35">
      <c r="B7" s="112" t="s">
        <v>38</v>
      </c>
    </row>
    <row r="8" spans="2:76" x14ac:dyDescent="0.35">
      <c r="B8" s="113" t="s">
        <v>39</v>
      </c>
    </row>
    <row r="9" spans="2:76" x14ac:dyDescent="0.35">
      <c r="B9" s="114" t="s">
        <v>40</v>
      </c>
      <c r="AG9" s="5" t="s">
        <v>591</v>
      </c>
      <c r="AH9" s="5"/>
      <c r="AI9">
        <v>1</v>
      </c>
      <c r="AJ9">
        <v>1</v>
      </c>
      <c r="AK9">
        <v>1</v>
      </c>
      <c r="AL9">
        <v>1</v>
      </c>
      <c r="AM9">
        <v>1</v>
      </c>
    </row>
    <row r="10" spans="2:76" x14ac:dyDescent="0.35">
      <c r="B10" s="115" t="s">
        <v>41</v>
      </c>
      <c r="AV10" t="s">
        <v>223</v>
      </c>
      <c r="AW10" s="39">
        <f>BG60</f>
        <v>0.02</v>
      </c>
      <c r="AY10" t="s">
        <v>1</v>
      </c>
      <c r="AZ10" s="98">
        <f>Decisions!F42</f>
        <v>0.08</v>
      </c>
    </row>
    <row r="11" spans="2:76" x14ac:dyDescent="0.35">
      <c r="B11" s="115"/>
    </row>
    <row r="12" spans="2:76" s="5" customFormat="1" x14ac:dyDescent="0.35">
      <c r="B12" s="5" t="s">
        <v>247</v>
      </c>
      <c r="Q12" s="5" t="s">
        <v>245</v>
      </c>
      <c r="AG12" s="5" t="s">
        <v>496</v>
      </c>
      <c r="AH12" s="83" t="s">
        <v>525</v>
      </c>
      <c r="AV12" s="5" t="s">
        <v>237</v>
      </c>
      <c r="BL12" s="5" t="s">
        <v>497</v>
      </c>
    </row>
    <row r="14" spans="2:76" x14ac:dyDescent="0.35">
      <c r="B14" s="73"/>
      <c r="C14" s="80">
        <f t="shared" ref="C14:M14" si="0">AH14</f>
        <v>2025</v>
      </c>
      <c r="D14" s="80">
        <f t="shared" si="0"/>
        <v>2026</v>
      </c>
      <c r="E14" s="80">
        <f t="shared" si="0"/>
        <v>2027</v>
      </c>
      <c r="F14" s="80">
        <f t="shared" si="0"/>
        <v>2028</v>
      </c>
      <c r="G14" s="80">
        <f t="shared" si="0"/>
        <v>2029</v>
      </c>
      <c r="H14" s="80">
        <f t="shared" si="0"/>
        <v>2030</v>
      </c>
      <c r="I14" s="80">
        <f t="shared" si="0"/>
        <v>2031</v>
      </c>
      <c r="J14" s="80">
        <f t="shared" si="0"/>
        <v>2032</v>
      </c>
      <c r="K14" s="80">
        <f t="shared" si="0"/>
        <v>2033</v>
      </c>
      <c r="L14" s="80">
        <f t="shared" si="0"/>
        <v>2034</v>
      </c>
      <c r="M14" s="80">
        <f t="shared" si="0"/>
        <v>2035</v>
      </c>
      <c r="N14" s="80" t="str">
        <f>AS14</f>
        <v>Long-Term</v>
      </c>
      <c r="O14" s="80" t="s">
        <v>224</v>
      </c>
      <c r="Q14" s="73" t="s">
        <v>229</v>
      </c>
      <c r="R14" s="80">
        <f t="shared" ref="R14:AB14" si="1">AH14</f>
        <v>2025</v>
      </c>
      <c r="S14" s="80">
        <f t="shared" si="1"/>
        <v>2026</v>
      </c>
      <c r="T14" s="80">
        <f t="shared" si="1"/>
        <v>2027</v>
      </c>
      <c r="U14" s="80">
        <f t="shared" si="1"/>
        <v>2028</v>
      </c>
      <c r="V14" s="80">
        <f t="shared" si="1"/>
        <v>2029</v>
      </c>
      <c r="W14" s="80">
        <f t="shared" si="1"/>
        <v>2030</v>
      </c>
      <c r="X14" s="80">
        <f t="shared" si="1"/>
        <v>2031</v>
      </c>
      <c r="Y14" s="80">
        <f t="shared" si="1"/>
        <v>2032</v>
      </c>
      <c r="Z14" s="80">
        <f t="shared" si="1"/>
        <v>2033</v>
      </c>
      <c r="AA14" s="80">
        <f t="shared" si="1"/>
        <v>2034</v>
      </c>
      <c r="AB14" s="80">
        <f t="shared" si="1"/>
        <v>2035</v>
      </c>
      <c r="AC14" s="80" t="str">
        <f>AS14</f>
        <v>Long-Term</v>
      </c>
      <c r="AD14" s="80" t="s">
        <v>224</v>
      </c>
      <c r="AE14" s="69"/>
      <c r="AF14" s="69"/>
      <c r="AG14" s="73"/>
      <c r="AH14" s="80">
        <f t="shared" ref="AH14:AR14" si="2">AW14</f>
        <v>2025</v>
      </c>
      <c r="AI14" s="80">
        <f t="shared" si="2"/>
        <v>2026</v>
      </c>
      <c r="AJ14" s="80">
        <f t="shared" si="2"/>
        <v>2027</v>
      </c>
      <c r="AK14" s="80">
        <f t="shared" si="2"/>
        <v>2028</v>
      </c>
      <c r="AL14" s="80">
        <f t="shared" si="2"/>
        <v>2029</v>
      </c>
      <c r="AM14" s="80">
        <f t="shared" si="2"/>
        <v>2030</v>
      </c>
      <c r="AN14" s="80">
        <f t="shared" si="2"/>
        <v>2031</v>
      </c>
      <c r="AO14" s="80">
        <f t="shared" si="2"/>
        <v>2032</v>
      </c>
      <c r="AP14" s="80">
        <f t="shared" si="2"/>
        <v>2033</v>
      </c>
      <c r="AQ14" s="80">
        <f t="shared" si="2"/>
        <v>2034</v>
      </c>
      <c r="AR14" s="80">
        <f t="shared" si="2"/>
        <v>2035</v>
      </c>
      <c r="AS14" s="80" t="str">
        <f>BH14</f>
        <v>Long-Term</v>
      </c>
      <c r="AT14" s="80" t="s">
        <v>224</v>
      </c>
      <c r="AV14" s="73"/>
      <c r="AW14" s="80">
        <v>2025</v>
      </c>
      <c r="AX14" s="80">
        <f>AW14+1</f>
        <v>2026</v>
      </c>
      <c r="AY14" s="80">
        <f t="shared" ref="AY14:BG14" si="3">AX14+1</f>
        <v>2027</v>
      </c>
      <c r="AZ14" s="80">
        <f t="shared" si="3"/>
        <v>2028</v>
      </c>
      <c r="BA14" s="80">
        <f t="shared" si="3"/>
        <v>2029</v>
      </c>
      <c r="BB14" s="80">
        <f t="shared" si="3"/>
        <v>2030</v>
      </c>
      <c r="BC14" s="80">
        <f t="shared" si="3"/>
        <v>2031</v>
      </c>
      <c r="BD14" s="80">
        <f t="shared" si="3"/>
        <v>2032</v>
      </c>
      <c r="BE14" s="80">
        <f t="shared" si="3"/>
        <v>2033</v>
      </c>
      <c r="BF14" s="80">
        <f t="shared" si="3"/>
        <v>2034</v>
      </c>
      <c r="BG14" s="80">
        <f t="shared" si="3"/>
        <v>2035</v>
      </c>
      <c r="BH14" s="80" t="s">
        <v>225</v>
      </c>
      <c r="BL14" s="73"/>
      <c r="BM14" s="80">
        <f t="shared" ref="BM14:BX14" si="4">AH14</f>
        <v>2025</v>
      </c>
      <c r="BN14" s="80">
        <f t="shared" si="4"/>
        <v>2026</v>
      </c>
      <c r="BO14" s="80">
        <f t="shared" si="4"/>
        <v>2027</v>
      </c>
      <c r="BP14" s="80">
        <f t="shared" si="4"/>
        <v>2028</v>
      </c>
      <c r="BQ14" s="80">
        <f t="shared" si="4"/>
        <v>2029</v>
      </c>
      <c r="BR14" s="80">
        <f t="shared" si="4"/>
        <v>2030</v>
      </c>
      <c r="BS14" s="80">
        <f t="shared" si="4"/>
        <v>2031</v>
      </c>
      <c r="BT14" s="80">
        <f t="shared" si="4"/>
        <v>2032</v>
      </c>
      <c r="BU14" s="80">
        <f t="shared" si="4"/>
        <v>2033</v>
      </c>
      <c r="BV14" s="80">
        <f t="shared" si="4"/>
        <v>2034</v>
      </c>
      <c r="BW14" s="80">
        <f t="shared" si="4"/>
        <v>2035</v>
      </c>
      <c r="BX14" s="80" t="str">
        <f t="shared" si="4"/>
        <v>Long-Term</v>
      </c>
    </row>
    <row r="15" spans="2:76" x14ac:dyDescent="0.35">
      <c r="B15" t="s">
        <v>210</v>
      </c>
      <c r="C15" s="22">
        <f>R15+AH15</f>
        <v>0</v>
      </c>
      <c r="D15" s="22">
        <f t="shared" ref="C15:M17" si="5">S15+AI15</f>
        <v>0</v>
      </c>
      <c r="E15" s="22">
        <f t="shared" si="5"/>
        <v>0</v>
      </c>
      <c r="F15" s="22">
        <f t="shared" si="5"/>
        <v>0</v>
      </c>
      <c r="G15" s="22">
        <f t="shared" si="5"/>
        <v>0</v>
      </c>
      <c r="H15" s="22">
        <f t="shared" si="5"/>
        <v>0</v>
      </c>
      <c r="I15" s="22">
        <f t="shared" si="5"/>
        <v>0</v>
      </c>
      <c r="J15" s="22">
        <f t="shared" si="5"/>
        <v>0</v>
      </c>
      <c r="K15" s="22">
        <f t="shared" si="5"/>
        <v>0</v>
      </c>
      <c r="L15" s="22">
        <f t="shared" si="5"/>
        <v>0</v>
      </c>
      <c r="M15" s="22">
        <f t="shared" si="5"/>
        <v>0</v>
      </c>
      <c r="O15" s="50">
        <f>SUM(D15:M15)</f>
        <v>0</v>
      </c>
      <c r="Q15" t="s">
        <v>210</v>
      </c>
      <c r="R15" s="22"/>
      <c r="S15" s="108">
        <f>Decisions!BG87</f>
        <v>0</v>
      </c>
      <c r="T15" s="108">
        <f>Decisions!BH87</f>
        <v>0</v>
      </c>
      <c r="U15" s="108">
        <f>Decisions!BI87</f>
        <v>0</v>
      </c>
      <c r="V15" s="108">
        <f>Decisions!BJ87</f>
        <v>0</v>
      </c>
      <c r="W15" s="108">
        <f>Decisions!BK87</f>
        <v>0</v>
      </c>
      <c r="X15" s="108">
        <f>Decisions!BL87</f>
        <v>0</v>
      </c>
      <c r="Y15" s="108">
        <f>Decisions!BM87</f>
        <v>0</v>
      </c>
      <c r="Z15" s="108">
        <f>Decisions!BN87</f>
        <v>0</v>
      </c>
      <c r="AA15" s="108">
        <f>Decisions!BO87</f>
        <v>0</v>
      </c>
      <c r="AB15" s="108">
        <f>Decisions!BP87</f>
        <v>0</v>
      </c>
      <c r="AC15" s="50"/>
      <c r="AD15" s="50">
        <f>SUM(S15:AB15)</f>
        <v>0</v>
      </c>
      <c r="AE15" s="50"/>
      <c r="AF15" s="50"/>
      <c r="AG15" t="s">
        <v>210</v>
      </c>
      <c r="AV15" t="s">
        <v>210</v>
      </c>
      <c r="BL15" t="s">
        <v>210</v>
      </c>
      <c r="BM15" s="50"/>
      <c r="BN15" s="50"/>
      <c r="BO15" s="50"/>
      <c r="BP15" s="50"/>
      <c r="BQ15" s="50"/>
      <c r="BR15" s="50"/>
      <c r="BS15" s="50"/>
      <c r="BT15" s="50"/>
      <c r="BU15" s="50"/>
      <c r="BV15" s="50"/>
      <c r="BW15" s="50"/>
      <c r="BX15" s="50"/>
    </row>
    <row r="16" spans="2:76" x14ac:dyDescent="0.35">
      <c r="B16" t="s">
        <v>219</v>
      </c>
      <c r="C16" s="22">
        <f t="shared" si="5"/>
        <v>0</v>
      </c>
      <c r="D16" s="22">
        <f t="shared" si="5"/>
        <v>0</v>
      </c>
      <c r="E16" s="22">
        <f t="shared" si="5"/>
        <v>0</v>
      </c>
      <c r="F16" s="22">
        <f t="shared" si="5"/>
        <v>0</v>
      </c>
      <c r="G16" s="22">
        <f t="shared" si="5"/>
        <v>0</v>
      </c>
      <c r="H16" s="22">
        <f t="shared" si="5"/>
        <v>0</v>
      </c>
      <c r="I16" s="22">
        <f t="shared" si="5"/>
        <v>0</v>
      </c>
      <c r="J16" s="22">
        <f t="shared" si="5"/>
        <v>0</v>
      </c>
      <c r="K16" s="22">
        <f t="shared" si="5"/>
        <v>0</v>
      </c>
      <c r="L16" s="22">
        <f t="shared" si="5"/>
        <v>0</v>
      </c>
      <c r="M16" s="22">
        <f t="shared" si="5"/>
        <v>0</v>
      </c>
      <c r="Q16" t="s">
        <v>219</v>
      </c>
      <c r="R16" s="22"/>
      <c r="S16" s="108">
        <f>Decisions!BG88</f>
        <v>0</v>
      </c>
      <c r="T16" s="108">
        <f>Decisions!BH88</f>
        <v>0</v>
      </c>
      <c r="U16" s="108">
        <f>Decisions!BI88</f>
        <v>0</v>
      </c>
      <c r="V16" s="108">
        <f>Decisions!BJ88</f>
        <v>0</v>
      </c>
      <c r="W16" s="108">
        <f>Decisions!BK88</f>
        <v>0</v>
      </c>
      <c r="X16" s="108">
        <f>Decisions!BL88</f>
        <v>0</v>
      </c>
      <c r="Y16" s="108">
        <f>Decisions!BM88</f>
        <v>0</v>
      </c>
      <c r="Z16" s="108">
        <f>Decisions!BN88</f>
        <v>0</v>
      </c>
      <c r="AA16" s="108">
        <f>Decisions!BO88</f>
        <v>0</v>
      </c>
      <c r="AB16" s="108">
        <f>Decisions!BP88</f>
        <v>0</v>
      </c>
      <c r="AC16" s="5"/>
      <c r="AD16" s="50">
        <f>SUM(S16:AB16)</f>
        <v>0</v>
      </c>
      <c r="AG16" t="s">
        <v>219</v>
      </c>
      <c r="AV16" t="s">
        <v>219</v>
      </c>
      <c r="BL16" t="s">
        <v>219</v>
      </c>
    </row>
    <row r="17" spans="2:76" x14ac:dyDescent="0.35">
      <c r="B17" t="s">
        <v>221</v>
      </c>
      <c r="C17" s="22">
        <f t="shared" si="5"/>
        <v>0</v>
      </c>
      <c r="D17" s="22">
        <f t="shared" si="5"/>
        <v>0</v>
      </c>
      <c r="E17" s="22">
        <f t="shared" si="5"/>
        <v>0</v>
      </c>
      <c r="F17" s="22">
        <f t="shared" si="5"/>
        <v>0</v>
      </c>
      <c r="G17" s="22">
        <f t="shared" si="5"/>
        <v>-13050.403103215833</v>
      </c>
      <c r="H17" s="22">
        <f t="shared" si="5"/>
        <v>0</v>
      </c>
      <c r="I17" s="22">
        <f t="shared" si="5"/>
        <v>0</v>
      </c>
      <c r="J17" s="22">
        <f t="shared" si="5"/>
        <v>0</v>
      </c>
      <c r="K17" s="22">
        <f t="shared" si="5"/>
        <v>0</v>
      </c>
      <c r="L17" s="22">
        <f t="shared" si="5"/>
        <v>0</v>
      </c>
      <c r="M17" s="22">
        <f t="shared" si="5"/>
        <v>0</v>
      </c>
      <c r="Q17" t="s">
        <v>221</v>
      </c>
      <c r="R17" s="22"/>
      <c r="S17" s="108">
        <f>Decisions!BG89</f>
        <v>0</v>
      </c>
      <c r="T17" s="108">
        <f>Decisions!BH89</f>
        <v>0</v>
      </c>
      <c r="U17" s="108">
        <f>Decisions!BI89</f>
        <v>0</v>
      </c>
      <c r="V17" s="108">
        <f>Decisions!BJ89</f>
        <v>-13050.403103215833</v>
      </c>
      <c r="W17" s="108">
        <f>Decisions!BK89</f>
        <v>0</v>
      </c>
      <c r="X17" s="108">
        <f>Decisions!BL89</f>
        <v>0</v>
      </c>
      <c r="Y17" s="108">
        <f>Decisions!BM89</f>
        <v>0</v>
      </c>
      <c r="Z17" s="108">
        <f>Decisions!BN89</f>
        <v>0</v>
      </c>
      <c r="AA17" s="108">
        <f>Decisions!BO89</f>
        <v>0</v>
      </c>
      <c r="AB17" s="108">
        <f>Decisions!BP89</f>
        <v>0</v>
      </c>
      <c r="AC17" s="5"/>
      <c r="AD17" s="50">
        <f>SUM(S17:AB17)</f>
        <v>-13050.403103215833</v>
      </c>
      <c r="AG17" t="s">
        <v>221</v>
      </c>
      <c r="AV17" t="s">
        <v>221</v>
      </c>
      <c r="BL17" t="s">
        <v>221</v>
      </c>
    </row>
    <row r="18" spans="2:76" x14ac:dyDescent="0.35">
      <c r="B18" t="s">
        <v>570</v>
      </c>
      <c r="C18" s="22"/>
      <c r="D18" s="22"/>
      <c r="E18" s="22"/>
      <c r="F18" s="22"/>
      <c r="G18" s="22"/>
      <c r="H18" s="22"/>
      <c r="I18" s="22"/>
      <c r="J18" s="22"/>
      <c r="K18" s="22"/>
      <c r="L18" s="22"/>
      <c r="M18" s="22"/>
      <c r="Q18" t="s">
        <v>570</v>
      </c>
      <c r="R18" s="22"/>
      <c r="S18" s="108">
        <f>Decisions!BG90</f>
        <v>0</v>
      </c>
      <c r="T18" s="108">
        <f>Decisions!BH90</f>
        <v>0</v>
      </c>
      <c r="U18" s="108">
        <f>Decisions!BI90</f>
        <v>0</v>
      </c>
      <c r="V18" s="108">
        <f>Decisions!BJ90</f>
        <v>0</v>
      </c>
      <c r="W18" s="108">
        <f>Decisions!BK90</f>
        <v>0</v>
      </c>
      <c r="X18" s="108">
        <f>Decisions!BL90</f>
        <v>0</v>
      </c>
      <c r="Y18" s="108">
        <f>Decisions!BM90</f>
        <v>0</v>
      </c>
      <c r="Z18" s="108">
        <f>Decisions!BN90</f>
        <v>0</v>
      </c>
      <c r="AA18" s="108">
        <f>Decisions!BO90</f>
        <v>0</v>
      </c>
      <c r="AB18" s="108">
        <f>Decisions!BP90</f>
        <v>0</v>
      </c>
      <c r="AC18" s="5"/>
      <c r="AD18" s="50">
        <f>SUM(S18:AB18)</f>
        <v>0</v>
      </c>
      <c r="AG18" t="s">
        <v>570</v>
      </c>
      <c r="AV18" t="s">
        <v>570</v>
      </c>
    </row>
    <row r="19" spans="2:76" x14ac:dyDescent="0.35">
      <c r="B19" s="6" t="s">
        <v>227</v>
      </c>
      <c r="C19" s="93">
        <f>SUM(C15:C17)</f>
        <v>0</v>
      </c>
      <c r="D19" s="93">
        <f t="shared" ref="D19:M19" si="6">SUM(D15:D17)</f>
        <v>0</v>
      </c>
      <c r="E19" s="93">
        <f t="shared" si="6"/>
        <v>0</v>
      </c>
      <c r="F19" s="93">
        <f t="shared" si="6"/>
        <v>0</v>
      </c>
      <c r="G19" s="93">
        <f t="shared" si="6"/>
        <v>-13050.403103215833</v>
      </c>
      <c r="H19" s="93">
        <f t="shared" si="6"/>
        <v>0</v>
      </c>
      <c r="I19" s="93">
        <f t="shared" si="6"/>
        <v>0</v>
      </c>
      <c r="J19" s="93">
        <f t="shared" si="6"/>
        <v>0</v>
      </c>
      <c r="K19" s="93">
        <f t="shared" si="6"/>
        <v>0</v>
      </c>
      <c r="L19" s="93">
        <f t="shared" si="6"/>
        <v>0</v>
      </c>
      <c r="M19" s="93">
        <f t="shared" si="6"/>
        <v>0</v>
      </c>
      <c r="O19" s="50">
        <f>SUM(D19:M19)</f>
        <v>-13050.403103215833</v>
      </c>
      <c r="Q19" s="6" t="s">
        <v>227</v>
      </c>
      <c r="R19" s="93"/>
      <c r="S19" s="93">
        <f t="shared" ref="S19:AB19" si="7">SUM(S15:S17)</f>
        <v>0</v>
      </c>
      <c r="T19" s="93">
        <f t="shared" si="7"/>
        <v>0</v>
      </c>
      <c r="U19" s="93">
        <f t="shared" si="7"/>
        <v>0</v>
      </c>
      <c r="V19" s="93">
        <f t="shared" si="7"/>
        <v>-13050.403103215833</v>
      </c>
      <c r="W19" s="93">
        <f t="shared" si="7"/>
        <v>0</v>
      </c>
      <c r="X19" s="93">
        <f t="shared" si="7"/>
        <v>0</v>
      </c>
      <c r="Y19" s="93">
        <f t="shared" si="7"/>
        <v>0</v>
      </c>
      <c r="Z19" s="93">
        <f t="shared" si="7"/>
        <v>0</v>
      </c>
      <c r="AA19" s="93">
        <f t="shared" si="7"/>
        <v>0</v>
      </c>
      <c r="AB19" s="93">
        <f t="shared" si="7"/>
        <v>0</v>
      </c>
      <c r="AC19" s="50"/>
      <c r="AD19" s="50">
        <f>SUM(S19:AB19)</f>
        <v>-13050.403103215833</v>
      </c>
      <c r="AE19" s="50"/>
      <c r="AF19" s="50"/>
      <c r="AG19" s="6" t="s">
        <v>227</v>
      </c>
      <c r="AH19" s="6"/>
      <c r="AI19" s="6"/>
      <c r="AJ19" s="6"/>
      <c r="AK19" s="6"/>
      <c r="AL19" s="6"/>
      <c r="AM19" s="6"/>
      <c r="AN19" s="6"/>
      <c r="AO19" s="6"/>
      <c r="AP19" s="6"/>
      <c r="AQ19" s="6"/>
      <c r="AR19" s="6"/>
      <c r="AV19" s="6" t="s">
        <v>227</v>
      </c>
      <c r="AW19" s="6"/>
      <c r="AX19" s="6"/>
      <c r="AY19" s="6"/>
      <c r="AZ19" s="6"/>
      <c r="BA19" s="6"/>
      <c r="BB19" s="6"/>
      <c r="BC19" s="6"/>
      <c r="BD19" s="6"/>
      <c r="BE19" s="6"/>
      <c r="BF19" s="6"/>
      <c r="BG19" s="6"/>
      <c r="BL19" s="6" t="s">
        <v>227</v>
      </c>
      <c r="BM19" s="93"/>
      <c r="BN19" s="93"/>
      <c r="BO19" s="93"/>
      <c r="BP19" s="93"/>
      <c r="BQ19" s="93"/>
      <c r="BR19" s="93"/>
      <c r="BS19" s="93"/>
      <c r="BT19" s="93"/>
      <c r="BU19" s="93"/>
      <c r="BV19" s="93"/>
      <c r="BW19" s="93"/>
      <c r="BX19" s="50"/>
    </row>
    <row r="20" spans="2:76" x14ac:dyDescent="0.35">
      <c r="B20" t="s">
        <v>42</v>
      </c>
      <c r="C20" s="22">
        <f>R20+AH20</f>
        <v>42836</v>
      </c>
      <c r="D20" s="22">
        <f t="shared" ref="D20:M21" si="8">S20+AI20</f>
        <v>42836</v>
      </c>
      <c r="E20" s="22">
        <f t="shared" si="8"/>
        <v>43692.72</v>
      </c>
      <c r="F20" s="22">
        <f t="shared" si="8"/>
        <v>44435.49624</v>
      </c>
      <c r="G20" s="22">
        <f t="shared" si="8"/>
        <v>45102.028683600001</v>
      </c>
      <c r="H20" s="22">
        <f t="shared" si="8"/>
        <v>45930.806122907597</v>
      </c>
      <c r="I20" s="22">
        <f t="shared" si="8"/>
        <v>52341.112357678983</v>
      </c>
      <c r="J20" s="22">
        <f t="shared" si="8"/>
        <v>52562.817919467379</v>
      </c>
      <c r="K20" s="22">
        <f t="shared" si="8"/>
        <v>52785.63200906472</v>
      </c>
      <c r="L20" s="22">
        <f t="shared" si="8"/>
        <v>53009.560169110046</v>
      </c>
      <c r="M20" s="22">
        <f t="shared" si="8"/>
        <v>53234.607969955599</v>
      </c>
      <c r="Q20" t="s">
        <v>42</v>
      </c>
      <c r="R20" s="106"/>
      <c r="S20" s="108">
        <f>Decisions!BG92</f>
        <v>0</v>
      </c>
      <c r="T20" s="108">
        <f>Decisions!BH92</f>
        <v>0</v>
      </c>
      <c r="U20" s="108">
        <f>Decisions!BI92</f>
        <v>0</v>
      </c>
      <c r="V20" s="108">
        <f>Decisions!BJ92</f>
        <v>0</v>
      </c>
      <c r="W20" s="108">
        <f>Decisions!BK92</f>
        <v>8000</v>
      </c>
      <c r="X20" s="108">
        <f>Decisions!BL92</f>
        <v>8000</v>
      </c>
      <c r="Y20" s="108">
        <f>Decisions!BM92</f>
        <v>8000</v>
      </c>
      <c r="Z20" s="108">
        <f>Decisions!BN92</f>
        <v>8000</v>
      </c>
      <c r="AA20" s="108">
        <f>Decisions!BO92</f>
        <v>8000</v>
      </c>
      <c r="AB20" s="108">
        <f>Decisions!BP92</f>
        <v>8000</v>
      </c>
      <c r="AG20" t="s">
        <v>42</v>
      </c>
      <c r="AH20" s="22">
        <f>AW22</f>
        <v>42836</v>
      </c>
      <c r="AI20" s="22">
        <f t="shared" ref="AI20:AN20" si="9">AH20+AH21</f>
        <v>42836</v>
      </c>
      <c r="AJ20" s="22">
        <f t="shared" si="9"/>
        <v>43692.72</v>
      </c>
      <c r="AK20" s="22">
        <f t="shared" si="9"/>
        <v>44435.49624</v>
      </c>
      <c r="AL20" s="22">
        <f t="shared" si="9"/>
        <v>45102.028683600001</v>
      </c>
      <c r="AM20" s="22">
        <f t="shared" si="9"/>
        <v>37930.806122907597</v>
      </c>
      <c r="AN20" s="22">
        <f t="shared" si="9"/>
        <v>44341.112357678983</v>
      </c>
      <c r="AO20" s="22">
        <f t="shared" ref="AO20:AR20" si="10">AN20+AN21</f>
        <v>44562.817919467379</v>
      </c>
      <c r="AP20" s="22">
        <f t="shared" si="10"/>
        <v>44785.63200906472</v>
      </c>
      <c r="AQ20" s="22">
        <f t="shared" si="10"/>
        <v>45009.560169110046</v>
      </c>
      <c r="AR20" s="22">
        <f t="shared" si="10"/>
        <v>45234.607969955599</v>
      </c>
      <c r="AV20" t="s">
        <v>42</v>
      </c>
      <c r="AW20" s="22"/>
      <c r="AX20" s="22"/>
      <c r="AY20" s="22"/>
      <c r="AZ20" s="22"/>
      <c r="BA20" s="22"/>
      <c r="BB20" s="22"/>
      <c r="BC20" s="22"/>
      <c r="BD20" s="22"/>
      <c r="BE20" s="22"/>
      <c r="BF20" s="22"/>
      <c r="BG20" s="22"/>
      <c r="BL20" t="s">
        <v>42</v>
      </c>
      <c r="BM20" s="20">
        <f>AW22</f>
        <v>42836</v>
      </c>
      <c r="BN20" s="22">
        <f>BM20*(1+BN60)</f>
        <v>43692.72</v>
      </c>
      <c r="BO20" s="22">
        <f>BN20+BN21</f>
        <v>43692.72</v>
      </c>
      <c r="BP20" s="22">
        <f>BO20+BO21</f>
        <v>44435.49624</v>
      </c>
      <c r="BQ20" s="22">
        <f>BP20+BP21</f>
        <v>45102.028683600001</v>
      </c>
      <c r="BR20" s="22">
        <f>BQ20+BQ21</f>
        <v>37930.806122907597</v>
      </c>
      <c r="BS20" s="22">
        <f>BR20+BR21</f>
        <v>44341.112357678983</v>
      </c>
      <c r="BT20" s="22">
        <f t="shared" ref="BT20" si="11">BS20+BS21</f>
        <v>44562.817919467379</v>
      </c>
      <c r="BU20" s="22">
        <f t="shared" ref="BU20" si="12">BT20+BT21</f>
        <v>44785.632009064713</v>
      </c>
      <c r="BV20" s="22">
        <f t="shared" ref="BV20" si="13">BU20+BU21</f>
        <v>45009.560169110038</v>
      </c>
      <c r="BW20" s="22">
        <f t="shared" ref="BW20" si="14">BV20+BV21</f>
        <v>45234.607969955585</v>
      </c>
    </row>
    <row r="21" spans="2:76" x14ac:dyDescent="0.35">
      <c r="B21" t="s">
        <v>212</v>
      </c>
      <c r="C21" s="22">
        <f>R21+AH21</f>
        <v>0</v>
      </c>
      <c r="D21" s="22">
        <f t="shared" si="8"/>
        <v>856.72</v>
      </c>
      <c r="E21" s="22">
        <f t="shared" si="8"/>
        <v>742.77624000000003</v>
      </c>
      <c r="F21" s="22">
        <f t="shared" si="8"/>
        <v>666.53244360000008</v>
      </c>
      <c r="G21" s="22">
        <f t="shared" si="8"/>
        <v>-7171.2225606924003</v>
      </c>
      <c r="H21" s="22">
        <f t="shared" si="8"/>
        <v>6410.3062347713831</v>
      </c>
      <c r="I21" s="22">
        <f t="shared" si="8"/>
        <v>1021.7055617883957</v>
      </c>
      <c r="J21" s="22">
        <f t="shared" si="8"/>
        <v>1902.8140895973377</v>
      </c>
      <c r="K21" s="22">
        <f t="shared" si="8"/>
        <v>2871.9281600453241</v>
      </c>
      <c r="L21" s="22">
        <f t="shared" si="8"/>
        <v>3937.8478008455513</v>
      </c>
      <c r="M21" s="22">
        <f t="shared" si="8"/>
        <v>5110.2530398497784</v>
      </c>
      <c r="Q21" t="s">
        <v>212</v>
      </c>
      <c r="R21" s="106"/>
      <c r="S21" s="108">
        <f>Decisions!BG93</f>
        <v>0</v>
      </c>
      <c r="T21" s="108">
        <f>Decisions!BH93</f>
        <v>0</v>
      </c>
      <c r="U21" s="108">
        <f>Decisions!BI93</f>
        <v>0</v>
      </c>
      <c r="V21" s="108">
        <f>Decisions!BJ93</f>
        <v>0</v>
      </c>
      <c r="W21" s="108">
        <f>Decisions!BK93</f>
        <v>0</v>
      </c>
      <c r="X21" s="108">
        <f>Decisions!BL93</f>
        <v>800</v>
      </c>
      <c r="Y21" s="108">
        <f>Decisions!BM93</f>
        <v>1680</v>
      </c>
      <c r="Z21" s="108">
        <f>Decisions!BN93</f>
        <v>2648</v>
      </c>
      <c r="AA21" s="108">
        <f>Decisions!BO93</f>
        <v>3712.8</v>
      </c>
      <c r="AB21" s="108">
        <f>Decisions!BP93</f>
        <v>4884.08</v>
      </c>
      <c r="AG21" t="s">
        <v>212</v>
      </c>
      <c r="AI21" s="20">
        <f t="shared" ref="AI21:AR21" si="15">AI60*AI20</f>
        <v>856.72</v>
      </c>
      <c r="AJ21" s="20">
        <f t="shared" si="15"/>
        <v>742.77624000000003</v>
      </c>
      <c r="AK21" s="20">
        <f t="shared" si="15"/>
        <v>666.53244360000008</v>
      </c>
      <c r="AL21" s="20">
        <f t="shared" si="15"/>
        <v>-7171.2225606924003</v>
      </c>
      <c r="AM21" s="20">
        <f t="shared" si="15"/>
        <v>6410.3062347713831</v>
      </c>
      <c r="AN21" s="20">
        <f t="shared" si="15"/>
        <v>221.70556178839564</v>
      </c>
      <c r="AO21" s="20">
        <f t="shared" si="15"/>
        <v>222.81408959733764</v>
      </c>
      <c r="AP21" s="20">
        <f t="shared" si="15"/>
        <v>223.92816004532435</v>
      </c>
      <c r="AQ21" s="20">
        <f t="shared" si="15"/>
        <v>225.04780084555097</v>
      </c>
      <c r="AR21" s="20">
        <f t="shared" si="15"/>
        <v>226.17303984977875</v>
      </c>
      <c r="AV21" t="s">
        <v>212</v>
      </c>
      <c r="BL21" t="s">
        <v>212</v>
      </c>
      <c r="BO21" s="20">
        <f t="shared" ref="BO21:BW21" si="16">BO60*BO20</f>
        <v>742.77624000000003</v>
      </c>
      <c r="BP21" s="20">
        <f t="shared" si="16"/>
        <v>666.53244359999997</v>
      </c>
      <c r="BQ21" s="20">
        <f t="shared" si="16"/>
        <v>-7171.2225606924003</v>
      </c>
      <c r="BR21" s="20">
        <f t="shared" si="16"/>
        <v>6410.3062347713831</v>
      </c>
      <c r="BS21" s="20">
        <f t="shared" si="16"/>
        <v>221.70556178839487</v>
      </c>
      <c r="BT21" s="20">
        <f t="shared" si="16"/>
        <v>222.81408959733687</v>
      </c>
      <c r="BU21" s="20">
        <f t="shared" si="16"/>
        <v>223.92816004532352</v>
      </c>
      <c r="BV21" s="20">
        <f t="shared" si="16"/>
        <v>225.04780084555017</v>
      </c>
      <c r="BW21" s="20">
        <f t="shared" si="16"/>
        <v>226.17303984977789</v>
      </c>
    </row>
    <row r="22" spans="2:76" x14ac:dyDescent="0.35">
      <c r="B22" s="6" t="s">
        <v>226</v>
      </c>
      <c r="C22" s="26">
        <f>C21+C20</f>
        <v>42836</v>
      </c>
      <c r="D22" s="26">
        <f t="shared" ref="D22:M22" si="17">D21+D20</f>
        <v>43692.72</v>
      </c>
      <c r="E22" s="26">
        <f t="shared" si="17"/>
        <v>44435.49624</v>
      </c>
      <c r="F22" s="26">
        <f t="shared" si="17"/>
        <v>45102.028683600001</v>
      </c>
      <c r="G22" s="26">
        <f t="shared" si="17"/>
        <v>37930.806122907597</v>
      </c>
      <c r="H22" s="26">
        <f t="shared" si="17"/>
        <v>52341.112357678983</v>
      </c>
      <c r="I22" s="26">
        <f t="shared" si="17"/>
        <v>53362.817919467379</v>
      </c>
      <c r="J22" s="26">
        <f t="shared" si="17"/>
        <v>54465.63200906472</v>
      </c>
      <c r="K22" s="26">
        <f t="shared" si="17"/>
        <v>55657.560169110046</v>
      </c>
      <c r="L22" s="26">
        <f t="shared" si="17"/>
        <v>56947.407969955595</v>
      </c>
      <c r="M22" s="26">
        <f t="shared" si="17"/>
        <v>58344.861009805376</v>
      </c>
      <c r="N22" s="26"/>
      <c r="Q22" s="6" t="s">
        <v>226</v>
      </c>
      <c r="R22" s="107"/>
      <c r="S22" s="26">
        <f t="shared" ref="S22:AB22" si="18">S21+S20</f>
        <v>0</v>
      </c>
      <c r="T22" s="26">
        <f t="shared" si="18"/>
        <v>0</v>
      </c>
      <c r="U22" s="26">
        <f t="shared" si="18"/>
        <v>0</v>
      </c>
      <c r="V22" s="26">
        <f t="shared" si="18"/>
        <v>0</v>
      </c>
      <c r="W22" s="26">
        <f t="shared" si="18"/>
        <v>8000</v>
      </c>
      <c r="X22" s="26">
        <f t="shared" si="18"/>
        <v>8800</v>
      </c>
      <c r="Y22" s="26">
        <f t="shared" si="18"/>
        <v>9680</v>
      </c>
      <c r="Z22" s="26">
        <f t="shared" si="18"/>
        <v>10648</v>
      </c>
      <c r="AA22" s="26">
        <f t="shared" si="18"/>
        <v>11712.8</v>
      </c>
      <c r="AB22" s="26">
        <f t="shared" si="18"/>
        <v>12884.08</v>
      </c>
      <c r="AC22" s="26"/>
      <c r="AG22" s="6" t="s">
        <v>226</v>
      </c>
      <c r="AH22" s="26">
        <f t="shared" ref="AH22:AS22" si="19">AH21+AH20</f>
        <v>42836</v>
      </c>
      <c r="AI22" s="26">
        <f t="shared" si="19"/>
        <v>43692.72</v>
      </c>
      <c r="AJ22" s="26">
        <f t="shared" si="19"/>
        <v>44435.49624</v>
      </c>
      <c r="AK22" s="26">
        <f t="shared" si="19"/>
        <v>45102.028683600001</v>
      </c>
      <c r="AL22" s="26">
        <f t="shared" si="19"/>
        <v>37930.806122907597</v>
      </c>
      <c r="AM22" s="26">
        <f t="shared" si="19"/>
        <v>44341.112357678983</v>
      </c>
      <c r="AN22" s="26">
        <f t="shared" si="19"/>
        <v>44562.817919467379</v>
      </c>
      <c r="AO22" s="26">
        <f t="shared" si="19"/>
        <v>44785.63200906472</v>
      </c>
      <c r="AP22" s="26">
        <f t="shared" si="19"/>
        <v>45009.560169110046</v>
      </c>
      <c r="AQ22" s="26">
        <f t="shared" si="19"/>
        <v>45234.607969955599</v>
      </c>
      <c r="AR22" s="26">
        <f t="shared" si="19"/>
        <v>45460.781009805381</v>
      </c>
      <c r="AS22" s="26">
        <f t="shared" si="19"/>
        <v>0</v>
      </c>
      <c r="AV22" s="6" t="s">
        <v>226</v>
      </c>
      <c r="AW22" s="26">
        <f>Baseline!C5</f>
        <v>42836</v>
      </c>
      <c r="AX22" s="26">
        <f>AW22*(1+AX60)</f>
        <v>43692.72</v>
      </c>
      <c r="AY22" s="26">
        <f t="shared" ref="AY22:BG22" si="20">AX22*(1+AY60)</f>
        <v>44566.574400000005</v>
      </c>
      <c r="AZ22" s="26">
        <f t="shared" si="20"/>
        <v>45457.905888000008</v>
      </c>
      <c r="BA22" s="26">
        <f t="shared" si="20"/>
        <v>46367.06400576001</v>
      </c>
      <c r="BB22" s="26">
        <f t="shared" si="20"/>
        <v>47294.405285875211</v>
      </c>
      <c r="BC22" s="26">
        <f t="shared" si="20"/>
        <v>48240.293391592713</v>
      </c>
      <c r="BD22" s="26">
        <f t="shared" si="20"/>
        <v>49205.099259424569</v>
      </c>
      <c r="BE22" s="26">
        <f t="shared" si="20"/>
        <v>50189.201244613061</v>
      </c>
      <c r="BF22" s="26">
        <f t="shared" si="20"/>
        <v>51192.985269505327</v>
      </c>
      <c r="BG22" s="26">
        <f t="shared" si="20"/>
        <v>52216.844974895437</v>
      </c>
      <c r="BH22" s="26">
        <f t="shared" ref="BH22" si="21">BH21+BH20</f>
        <v>0</v>
      </c>
      <c r="BL22" s="6" t="s">
        <v>226</v>
      </c>
      <c r="BM22" s="26">
        <f t="shared" ref="BM22" si="22">BM21+BM20</f>
        <v>42836</v>
      </c>
      <c r="BN22" s="26">
        <f t="shared" ref="BN22" si="23">BN21+BN20</f>
        <v>43692.72</v>
      </c>
      <c r="BO22" s="26">
        <f t="shared" ref="BO22" si="24">BO21+BO20</f>
        <v>44435.49624</v>
      </c>
      <c r="BP22" s="26">
        <f t="shared" ref="BP22" si="25">BP21+BP20</f>
        <v>45102.028683600001</v>
      </c>
      <c r="BQ22" s="26">
        <f t="shared" ref="BQ22" si="26">BQ21+BQ20</f>
        <v>37930.806122907597</v>
      </c>
      <c r="BR22" s="26">
        <f t="shared" ref="BR22" si="27">BR21+BR20</f>
        <v>44341.112357678983</v>
      </c>
      <c r="BS22" s="26">
        <f t="shared" ref="BS22" si="28">BS21+BS20</f>
        <v>44562.817919467379</v>
      </c>
      <c r="BT22" s="26">
        <f t="shared" ref="BT22" si="29">BT21+BT20</f>
        <v>44785.632009064713</v>
      </c>
      <c r="BU22" s="26">
        <f t="shared" ref="BU22" si="30">BU21+BU20</f>
        <v>45009.560169110038</v>
      </c>
      <c r="BV22" s="26">
        <f t="shared" ref="BV22" si="31">BV21+BV20</f>
        <v>45234.607969955585</v>
      </c>
      <c r="BW22" s="26">
        <f t="shared" ref="BW22" si="32">BW21+BW20</f>
        <v>45460.78100980536</v>
      </c>
    </row>
    <row r="23" spans="2:76" x14ac:dyDescent="0.35">
      <c r="B23" t="s">
        <v>43</v>
      </c>
      <c r="C23" s="22">
        <f t="shared" ref="C23:M24" si="33">R23+AH23</f>
        <v>-37037</v>
      </c>
      <c r="D23" s="22">
        <f t="shared" si="33"/>
        <v>-37777.74</v>
      </c>
      <c r="E23" s="22">
        <f t="shared" si="33"/>
        <v>-38419.961580000003</v>
      </c>
      <c r="F23" s="22">
        <f t="shared" si="33"/>
        <v>-39221.771147118001</v>
      </c>
      <c r="G23" s="22">
        <f t="shared" si="33"/>
        <v>-32985.50953472624</v>
      </c>
      <c r="H23" s="22">
        <f t="shared" si="33"/>
        <v>-44960.060646094971</v>
      </c>
      <c r="I23" s="22">
        <f t="shared" si="33"/>
        <v>-45792.860949325448</v>
      </c>
      <c r="J23" s="22">
        <f t="shared" si="33"/>
        <v>-46690.625254072082</v>
      </c>
      <c r="K23" s="22">
        <f t="shared" si="33"/>
        <v>-47659.758380342442</v>
      </c>
      <c r="L23" s="22">
        <f t="shared" si="33"/>
        <v>-48707.305172244152</v>
      </c>
      <c r="M23" s="22">
        <f t="shared" si="33"/>
        <v>-49841.014498105382</v>
      </c>
      <c r="Q23" t="s">
        <v>43</v>
      </c>
      <c r="R23" s="106"/>
      <c r="S23" s="108">
        <f>Decisions!BG95</f>
        <v>0</v>
      </c>
      <c r="T23" s="108">
        <f>Decisions!BH95</f>
        <v>0</v>
      </c>
      <c r="U23" s="108">
        <f>Decisions!BI95</f>
        <v>0</v>
      </c>
      <c r="V23" s="108">
        <f>Decisions!BJ95</f>
        <v>0</v>
      </c>
      <c r="W23" s="108">
        <f>Decisions!BK95</f>
        <v>-6400</v>
      </c>
      <c r="X23" s="108">
        <f>Decisions!BL95</f>
        <v>-7040</v>
      </c>
      <c r="Y23" s="108">
        <f>Decisions!BM95</f>
        <v>-7744</v>
      </c>
      <c r="Z23" s="108">
        <f>Decisions!BN95</f>
        <v>-8518.4</v>
      </c>
      <c r="AA23" s="108">
        <f>Decisions!BO95</f>
        <v>-9370.24</v>
      </c>
      <c r="AB23" s="108">
        <f>Decisions!BP95</f>
        <v>-10307.264000000001</v>
      </c>
      <c r="AG23" t="s">
        <v>43</v>
      </c>
      <c r="AH23" s="22">
        <f>AW23</f>
        <v>-37037</v>
      </c>
      <c r="AI23" s="109">
        <f>-AI63*AI22</f>
        <v>-37777.74</v>
      </c>
      <c r="AJ23" s="109">
        <f t="shared" ref="AJ23:AR23" si="34">-AJ63*AJ22</f>
        <v>-38419.961580000003</v>
      </c>
      <c r="AK23" s="109">
        <f t="shared" si="34"/>
        <v>-39221.771147118001</v>
      </c>
      <c r="AL23" s="109">
        <f t="shared" si="34"/>
        <v>-32985.50953472624</v>
      </c>
      <c r="AM23" s="109">
        <f t="shared" si="34"/>
        <v>-38560.060646094971</v>
      </c>
      <c r="AN23" s="109">
        <f t="shared" si="34"/>
        <v>-38752.860949325448</v>
      </c>
      <c r="AO23" s="109">
        <f t="shared" si="34"/>
        <v>-38946.625254072082</v>
      </c>
      <c r="AP23" s="109">
        <f t="shared" si="34"/>
        <v>-39141.358380342441</v>
      </c>
      <c r="AQ23" s="109">
        <f t="shared" si="34"/>
        <v>-39337.065172244154</v>
      </c>
      <c r="AR23" s="109">
        <f t="shared" si="34"/>
        <v>-39533.750498105379</v>
      </c>
      <c r="AV23" t="s">
        <v>43</v>
      </c>
      <c r="AW23" s="22">
        <f>Baseline!C6</f>
        <v>-37037</v>
      </c>
      <c r="AX23" s="109">
        <f t="shared" ref="AX23:BG23" si="35">-AX63*AX22</f>
        <v>-37777.74</v>
      </c>
      <c r="AY23" s="109">
        <f t="shared" si="35"/>
        <v>-38533.294800000003</v>
      </c>
      <c r="AZ23" s="109">
        <f t="shared" si="35"/>
        <v>-39303.960696000009</v>
      </c>
      <c r="BA23" s="109">
        <f t="shared" si="35"/>
        <v>-40090.039909920008</v>
      </c>
      <c r="BB23" s="109">
        <f t="shared" si="35"/>
        <v>-40891.840708118412</v>
      </c>
      <c r="BC23" s="109">
        <f t="shared" si="35"/>
        <v>-41709.677522280777</v>
      </c>
      <c r="BD23" s="109">
        <f t="shared" si="35"/>
        <v>-42543.871072726397</v>
      </c>
      <c r="BE23" s="109">
        <f t="shared" si="35"/>
        <v>-43394.748494180923</v>
      </c>
      <c r="BF23" s="109">
        <f t="shared" si="35"/>
        <v>-44262.643464064546</v>
      </c>
      <c r="BG23" s="109">
        <f t="shared" si="35"/>
        <v>-45147.896333345838</v>
      </c>
      <c r="BL23" t="s">
        <v>43</v>
      </c>
      <c r="BM23" s="20">
        <f>AW23</f>
        <v>-37037</v>
      </c>
      <c r="BN23" s="109">
        <f t="shared" ref="BN23:BW23" si="36">-BN63*BN22</f>
        <v>-37777.74</v>
      </c>
      <c r="BO23" s="109">
        <f t="shared" si="36"/>
        <v>-38419.961580000003</v>
      </c>
      <c r="BP23" s="109">
        <f t="shared" si="36"/>
        <v>-39221.771147118001</v>
      </c>
      <c r="BQ23" s="109">
        <f t="shared" si="36"/>
        <v>-32985.50953472624</v>
      </c>
      <c r="BR23" s="109">
        <f t="shared" si="36"/>
        <v>-38560.060646094971</v>
      </c>
      <c r="BS23" s="109">
        <f t="shared" si="36"/>
        <v>-38752.860949325448</v>
      </c>
      <c r="BT23" s="109">
        <f t="shared" si="36"/>
        <v>-38946.625254072074</v>
      </c>
      <c r="BU23" s="109">
        <f t="shared" si="36"/>
        <v>-39141.358380342434</v>
      </c>
      <c r="BV23" s="109">
        <f t="shared" si="36"/>
        <v>-39337.06517224414</v>
      </c>
      <c r="BW23" s="109">
        <f t="shared" si="36"/>
        <v>-39533.750498105364</v>
      </c>
    </row>
    <row r="24" spans="2:76" x14ac:dyDescent="0.35">
      <c r="B24" t="s">
        <v>44</v>
      </c>
      <c r="C24" s="22">
        <f t="shared" si="33"/>
        <v>-2061</v>
      </c>
      <c r="D24" s="22">
        <f t="shared" si="33"/>
        <v>-2102.2200000000003</v>
      </c>
      <c r="E24" s="22">
        <f t="shared" si="33"/>
        <v>-2144.2644000000005</v>
      </c>
      <c r="F24" s="22">
        <f t="shared" si="33"/>
        <v>-2187.1496880000004</v>
      </c>
      <c r="G24" s="22">
        <f t="shared" si="33"/>
        <v>-2230.8926817600004</v>
      </c>
      <c r="H24" s="22">
        <f t="shared" si="33"/>
        <v>-2675.5105353952003</v>
      </c>
      <c r="I24" s="22">
        <f t="shared" si="33"/>
        <v>-2761.0207461031046</v>
      </c>
      <c r="J24" s="22">
        <f t="shared" si="33"/>
        <v>-2851.4411610251668</v>
      </c>
      <c r="K24" s="22">
        <f t="shared" si="33"/>
        <v>-2947.1899842456701</v>
      </c>
      <c r="L24" s="22">
        <f t="shared" si="33"/>
        <v>-3048.7257839305835</v>
      </c>
      <c r="M24" s="22">
        <f t="shared" si="33"/>
        <v>-3156.5514996091956</v>
      </c>
      <c r="Q24" t="s">
        <v>44</v>
      </c>
      <c r="R24" s="106"/>
      <c r="S24" s="108">
        <f>Decisions!BG96</f>
        <v>0</v>
      </c>
      <c r="T24" s="108">
        <f>Decisions!BH96</f>
        <v>0</v>
      </c>
      <c r="U24" s="108">
        <f>Decisions!BI96</f>
        <v>0</v>
      </c>
      <c r="V24" s="108">
        <f>Decisions!BJ96</f>
        <v>0</v>
      </c>
      <c r="W24" s="108">
        <f>Decisions!BK96</f>
        <v>-400</v>
      </c>
      <c r="X24" s="108">
        <f>Decisions!BL96</f>
        <v>-440</v>
      </c>
      <c r="Y24" s="108">
        <f>Decisions!BM96</f>
        <v>-484</v>
      </c>
      <c r="Z24" s="108">
        <f>Decisions!BN96</f>
        <v>-532.4</v>
      </c>
      <c r="AA24" s="108">
        <f>Decisions!BO96</f>
        <v>-585.64</v>
      </c>
      <c r="AB24" s="108">
        <f>Decisions!BP96</f>
        <v>-644.20400000000006</v>
      </c>
      <c r="AG24" t="s">
        <v>44</v>
      </c>
      <c r="AH24" s="22">
        <f>AW24</f>
        <v>-2061</v>
      </c>
      <c r="AI24" s="109">
        <f>(1+AI65)*AH24</f>
        <v>-2102.2200000000003</v>
      </c>
      <c r="AJ24" s="109">
        <f t="shared" ref="AJ24:AR24" si="37">(1+AJ65)*AI24</f>
        <v>-2144.2644000000005</v>
      </c>
      <c r="AK24" s="109">
        <f t="shared" si="37"/>
        <v>-2187.1496880000004</v>
      </c>
      <c r="AL24" s="109">
        <f t="shared" si="37"/>
        <v>-2230.8926817600004</v>
      </c>
      <c r="AM24" s="109">
        <f t="shared" si="37"/>
        <v>-2275.5105353952003</v>
      </c>
      <c r="AN24" s="109">
        <f t="shared" si="37"/>
        <v>-2321.0207461031046</v>
      </c>
      <c r="AO24" s="109">
        <f t="shared" si="37"/>
        <v>-2367.4411610251668</v>
      </c>
      <c r="AP24" s="109">
        <f t="shared" si="37"/>
        <v>-2414.78998424567</v>
      </c>
      <c r="AQ24" s="109">
        <f t="shared" si="37"/>
        <v>-2463.0857839305836</v>
      </c>
      <c r="AR24" s="109">
        <f t="shared" si="37"/>
        <v>-2512.3474996091954</v>
      </c>
      <c r="AV24" t="s">
        <v>44</v>
      </c>
      <c r="AW24" s="22">
        <f>Baseline!C7</f>
        <v>-2061</v>
      </c>
      <c r="AX24" s="109">
        <f t="shared" ref="AX24:BG24" si="38">-AX64*AX22</f>
        <v>-2102.2200000000003</v>
      </c>
      <c r="AY24" s="109">
        <f t="shared" si="38"/>
        <v>-2144.2644000000005</v>
      </c>
      <c r="AZ24" s="109">
        <f t="shared" si="38"/>
        <v>-2187.1496880000004</v>
      </c>
      <c r="BA24" s="109">
        <f t="shared" si="38"/>
        <v>-2230.8926817600004</v>
      </c>
      <c r="BB24" s="109">
        <f t="shared" si="38"/>
        <v>-2275.5105353952003</v>
      </c>
      <c r="BC24" s="109">
        <f t="shared" si="38"/>
        <v>-2321.0207461031046</v>
      </c>
      <c r="BD24" s="109">
        <f t="shared" si="38"/>
        <v>-2367.4411610251668</v>
      </c>
      <c r="BE24" s="109">
        <f t="shared" si="38"/>
        <v>-2414.78998424567</v>
      </c>
      <c r="BF24" s="109">
        <f t="shared" si="38"/>
        <v>-2463.0857839305836</v>
      </c>
      <c r="BG24" s="109">
        <f t="shared" si="38"/>
        <v>-2512.3474996091954</v>
      </c>
      <c r="BL24" t="s">
        <v>44</v>
      </c>
      <c r="BM24" s="20">
        <f>AW24</f>
        <v>-2061</v>
      </c>
      <c r="BN24" s="109">
        <f>(1+BN65)*BM24</f>
        <v>-2102.2200000000003</v>
      </c>
      <c r="BO24" s="109">
        <f t="shared" ref="BO24" si="39">(1+BO65)*BN24</f>
        <v>-2144.2644000000005</v>
      </c>
      <c r="BP24" s="109">
        <f t="shared" ref="BP24" si="40">(1+BP65)*BO24</f>
        <v>-2187.1496880000004</v>
      </c>
      <c r="BQ24" s="109">
        <f t="shared" ref="BQ24" si="41">(1+BQ65)*BP24</f>
        <v>-2230.8926817600004</v>
      </c>
      <c r="BR24" s="109">
        <f t="shared" ref="BR24" si="42">(1+BR65)*BQ24</f>
        <v>-2275.5105353952003</v>
      </c>
      <c r="BS24" s="109">
        <f t="shared" ref="BS24" si="43">(1+BS65)*BR24</f>
        <v>-2321.0207461031046</v>
      </c>
      <c r="BT24" s="109">
        <f t="shared" ref="BT24" si="44">(1+BT65)*BS24</f>
        <v>-2367.4411610251668</v>
      </c>
      <c r="BU24" s="109">
        <f t="shared" ref="BU24" si="45">(1+BU65)*BT24</f>
        <v>-2414.78998424567</v>
      </c>
      <c r="BV24" s="109">
        <f t="shared" ref="BV24" si="46">(1+BV65)*BU24</f>
        <v>-2463.0857839305836</v>
      </c>
      <c r="BW24" s="109">
        <f t="shared" ref="BW24" si="47">(1+BW65)*BV24</f>
        <v>-2512.3474996091954</v>
      </c>
    </row>
    <row r="25" spans="2:76" x14ac:dyDescent="0.35">
      <c r="B25" s="15" t="s">
        <v>7</v>
      </c>
      <c r="C25" s="104">
        <f>SUM(C22,C23,C24)</f>
        <v>3738</v>
      </c>
      <c r="D25" s="104">
        <f t="shared" ref="D25:M25" si="48">SUM(D22,D23,D24)</f>
        <v>3812.7600000000029</v>
      </c>
      <c r="E25" s="104">
        <f t="shared" si="48"/>
        <v>3871.2702599999971</v>
      </c>
      <c r="F25" s="104">
        <f t="shared" si="48"/>
        <v>3693.107848482</v>
      </c>
      <c r="G25" s="104">
        <f t="shared" si="48"/>
        <v>2714.4039064213575</v>
      </c>
      <c r="H25" s="104">
        <f t="shared" si="48"/>
        <v>4705.5411761888117</v>
      </c>
      <c r="I25" s="104">
        <f t="shared" si="48"/>
        <v>4808.9362240388273</v>
      </c>
      <c r="J25" s="104">
        <f t="shared" si="48"/>
        <v>4923.5655939674725</v>
      </c>
      <c r="K25" s="104">
        <f t="shared" si="48"/>
        <v>5050.6118045219337</v>
      </c>
      <c r="L25" s="104">
        <f t="shared" si="48"/>
        <v>5191.3770137808588</v>
      </c>
      <c r="M25" s="104">
        <f t="shared" si="48"/>
        <v>5347.295012090799</v>
      </c>
      <c r="Q25" s="15" t="s">
        <v>7</v>
      </c>
      <c r="R25" s="179"/>
      <c r="S25" s="180">
        <f>SUM(S22,S23,S24)</f>
        <v>0</v>
      </c>
      <c r="T25" s="180">
        <f>SUM(T22,T23,T24)</f>
        <v>0</v>
      </c>
      <c r="U25" s="180">
        <f>SUM(U22,U23,U24)</f>
        <v>0</v>
      </c>
      <c r="V25" s="180">
        <f t="shared" ref="V25:AB25" si="49">SUM(V22,V23,V24)</f>
        <v>0</v>
      </c>
      <c r="W25" s="180">
        <f t="shared" si="49"/>
        <v>1200</v>
      </c>
      <c r="X25" s="180">
        <f t="shared" si="49"/>
        <v>1320</v>
      </c>
      <c r="Y25" s="180">
        <f t="shared" si="49"/>
        <v>1452</v>
      </c>
      <c r="Z25" s="180">
        <f t="shared" si="49"/>
        <v>1597.2000000000003</v>
      </c>
      <c r="AA25" s="180">
        <f t="shared" si="49"/>
        <v>1756.9199999999996</v>
      </c>
      <c r="AB25" s="180">
        <f t="shared" si="49"/>
        <v>1932.6119999999987</v>
      </c>
      <c r="AG25" s="15" t="s">
        <v>7</v>
      </c>
      <c r="AH25" s="104">
        <f>SUM(AH22,AH23,AH24)</f>
        <v>3738</v>
      </c>
      <c r="AI25" s="104">
        <f>SUM(AI22,AI23,AI24)</f>
        <v>3812.7600000000029</v>
      </c>
      <c r="AJ25" s="104">
        <f t="shared" ref="AJ25" si="50">SUM(AJ22,AJ23,AJ24)</f>
        <v>3871.2702599999971</v>
      </c>
      <c r="AK25" s="104">
        <f t="shared" ref="AK25" si="51">SUM(AK22,AK23,AK24)</f>
        <v>3693.107848482</v>
      </c>
      <c r="AL25" s="104">
        <f t="shared" ref="AL25" si="52">SUM(AL22,AL23,AL24)</f>
        <v>2714.4039064213575</v>
      </c>
      <c r="AM25" s="104">
        <f t="shared" ref="AM25" si="53">SUM(AM22,AM23,AM24)</f>
        <v>3505.5411761888117</v>
      </c>
      <c r="AN25" s="104">
        <f t="shared" ref="AN25" si="54">SUM(AN22,AN23,AN24)</f>
        <v>3488.9362240388268</v>
      </c>
      <c r="AO25" s="104">
        <f t="shared" ref="AO25" si="55">SUM(AO22,AO23,AO24)</f>
        <v>3471.5655939674721</v>
      </c>
      <c r="AP25" s="104">
        <f t="shared" ref="AP25" si="56">SUM(AP22,AP23,AP24)</f>
        <v>3453.4118045219348</v>
      </c>
      <c r="AQ25" s="104">
        <f t="shared" ref="AQ25" si="57">SUM(AQ22,AQ23,AQ24)</f>
        <v>3434.4570137808614</v>
      </c>
      <c r="AR25" s="104">
        <f t="shared" ref="AR25" si="58">SUM(AR22,AR23,AR24)</f>
        <v>3414.6830120908071</v>
      </c>
      <c r="AV25" s="15" t="s">
        <v>7</v>
      </c>
      <c r="AW25" s="104">
        <f>SUM(AW22,AW23,AW24)</f>
        <v>3738</v>
      </c>
      <c r="AX25" s="104">
        <f>SUM(AX22,AX23,AX24)</f>
        <v>3812.7600000000029</v>
      </c>
      <c r="AY25" s="104">
        <f t="shared" ref="AY25:BG25" si="59">SUM(AY22,AY23,AY24)</f>
        <v>3889.0152000000012</v>
      </c>
      <c r="AZ25" s="104">
        <f t="shared" si="59"/>
        <v>3966.7955039999988</v>
      </c>
      <c r="BA25" s="104">
        <f t="shared" si="59"/>
        <v>4046.1314140800023</v>
      </c>
      <c r="BB25" s="104">
        <f t="shared" si="59"/>
        <v>4127.0540423615985</v>
      </c>
      <c r="BC25" s="104">
        <f t="shared" si="59"/>
        <v>4209.5951232088319</v>
      </c>
      <c r="BD25" s="104">
        <f t="shared" si="59"/>
        <v>4293.7870256730057</v>
      </c>
      <c r="BE25" s="104">
        <f t="shared" si="59"/>
        <v>4379.6627661864677</v>
      </c>
      <c r="BF25" s="104">
        <f t="shared" si="59"/>
        <v>4467.2560215101976</v>
      </c>
      <c r="BG25" s="104">
        <f t="shared" si="59"/>
        <v>4556.601141940404</v>
      </c>
      <c r="BL25" s="15" t="s">
        <v>7</v>
      </c>
      <c r="BM25" s="104">
        <f>SUM(BM22,BM23,BM24)</f>
        <v>3738</v>
      </c>
      <c r="BN25" s="104">
        <f>SUM(BN22,BN23,BN24)</f>
        <v>3812.7600000000029</v>
      </c>
      <c r="BO25" s="104">
        <f t="shared" ref="BO25:BW25" si="60">SUM(BO22,BO23,BO24)</f>
        <v>3871.2702599999971</v>
      </c>
      <c r="BP25" s="104">
        <f t="shared" si="60"/>
        <v>3693.107848482</v>
      </c>
      <c r="BQ25" s="104">
        <f t="shared" si="60"/>
        <v>2714.4039064213575</v>
      </c>
      <c r="BR25" s="104">
        <f t="shared" si="60"/>
        <v>3505.5411761888117</v>
      </c>
      <c r="BS25" s="104">
        <f t="shared" si="60"/>
        <v>3488.9362240388268</v>
      </c>
      <c r="BT25" s="104">
        <f t="shared" si="60"/>
        <v>3471.5655939674721</v>
      </c>
      <c r="BU25" s="104">
        <f t="shared" si="60"/>
        <v>3453.4118045219348</v>
      </c>
      <c r="BV25" s="104">
        <f t="shared" si="60"/>
        <v>3434.4570137808614</v>
      </c>
      <c r="BW25" s="104">
        <f t="shared" si="60"/>
        <v>3414.6830120907998</v>
      </c>
    </row>
    <row r="26" spans="2:76" x14ac:dyDescent="0.35">
      <c r="B26" t="s">
        <v>234</v>
      </c>
      <c r="C26" s="22">
        <f t="shared" ref="C26:M28" si="61">R26+AH26</f>
        <v>0</v>
      </c>
      <c r="D26" s="109">
        <f t="shared" si="61"/>
        <v>0</v>
      </c>
      <c r="E26" s="109">
        <f t="shared" si="61"/>
        <v>0</v>
      </c>
      <c r="F26" s="109">
        <f t="shared" si="61"/>
        <v>0</v>
      </c>
      <c r="G26" s="109">
        <f t="shared" si="61"/>
        <v>0</v>
      </c>
      <c r="H26" s="109">
        <f t="shared" si="61"/>
        <v>0</v>
      </c>
      <c r="I26" s="109">
        <f t="shared" si="61"/>
        <v>0</v>
      </c>
      <c r="J26" s="109">
        <f t="shared" si="61"/>
        <v>0</v>
      </c>
      <c r="K26" s="109">
        <f t="shared" si="61"/>
        <v>0</v>
      </c>
      <c r="L26" s="109">
        <f t="shared" si="61"/>
        <v>0</v>
      </c>
      <c r="M26" s="109">
        <f t="shared" si="61"/>
        <v>0</v>
      </c>
      <c r="Q26" t="s">
        <v>234</v>
      </c>
      <c r="R26" s="106"/>
      <c r="S26" s="108">
        <f>Decisions!BG98</f>
        <v>0</v>
      </c>
      <c r="T26" s="108">
        <f>Decisions!BH98</f>
        <v>0</v>
      </c>
      <c r="U26" s="108">
        <f>Decisions!BI98</f>
        <v>0</v>
      </c>
      <c r="V26" s="108">
        <f>Decisions!BJ98</f>
        <v>0</v>
      </c>
      <c r="W26" s="108">
        <f>Decisions!BK98</f>
        <v>0</v>
      </c>
      <c r="X26" s="108">
        <f>Decisions!BL98</f>
        <v>0</v>
      </c>
      <c r="Y26" s="108">
        <f>Decisions!BM98</f>
        <v>0</v>
      </c>
      <c r="Z26" s="108">
        <f>Decisions!BN98</f>
        <v>0</v>
      </c>
      <c r="AA26" s="108">
        <f>Decisions!BO98</f>
        <v>0</v>
      </c>
      <c r="AB26" s="108">
        <f>Decisions!BP98</f>
        <v>0</v>
      </c>
      <c r="AG26" t="s">
        <v>234</v>
      </c>
      <c r="AV26" t="s">
        <v>234</v>
      </c>
      <c r="BL26" t="s">
        <v>234</v>
      </c>
    </row>
    <row r="27" spans="2:76" x14ac:dyDescent="0.35">
      <c r="B27" t="s">
        <v>529</v>
      </c>
      <c r="C27" s="22"/>
      <c r="D27" s="109">
        <f t="shared" ref="D27" si="62">S27+AI27</f>
        <v>0</v>
      </c>
      <c r="E27" s="109">
        <f t="shared" ref="E27" si="63">T27+AJ27</f>
        <v>0</v>
      </c>
      <c r="F27" s="109">
        <f t="shared" ref="F27" si="64">U27+AK27</f>
        <v>0</v>
      </c>
      <c r="G27" s="109">
        <f t="shared" ref="G27" si="65">V27+AL27</f>
        <v>0</v>
      </c>
      <c r="H27" s="109">
        <f t="shared" ref="H27" si="66">W27+AM27</f>
        <v>0</v>
      </c>
      <c r="I27" s="109">
        <f t="shared" ref="I27" si="67">X27+AN27</f>
        <v>0</v>
      </c>
      <c r="J27" s="109">
        <f t="shared" ref="J27" si="68">Y27+AO27</f>
        <v>0</v>
      </c>
      <c r="K27" s="109">
        <f t="shared" ref="K27" si="69">Z27+AP27</f>
        <v>0</v>
      </c>
      <c r="L27" s="109">
        <f t="shared" ref="L27" si="70">AA27+AQ27</f>
        <v>0</v>
      </c>
      <c r="M27" s="109">
        <f t="shared" ref="M27" si="71">AB27+AR27</f>
        <v>0</v>
      </c>
      <c r="Q27" t="s">
        <v>529</v>
      </c>
      <c r="R27" s="106"/>
      <c r="S27" s="108">
        <f>Decisions!BG99</f>
        <v>0</v>
      </c>
      <c r="T27" s="108">
        <f>Decisions!BH99</f>
        <v>0</v>
      </c>
      <c r="U27" s="108">
        <f>Decisions!BI99</f>
        <v>0</v>
      </c>
      <c r="V27" s="108">
        <f>Decisions!BJ99</f>
        <v>0</v>
      </c>
      <c r="W27" s="108">
        <f>Decisions!BK99</f>
        <v>0</v>
      </c>
      <c r="X27" s="108">
        <f>Decisions!BL99</f>
        <v>0</v>
      </c>
      <c r="Y27" s="108">
        <f>Decisions!BM99</f>
        <v>0</v>
      </c>
      <c r="Z27" s="108">
        <f>Decisions!BN99</f>
        <v>0</v>
      </c>
      <c r="AA27" s="108">
        <f>Decisions!BO99</f>
        <v>0</v>
      </c>
      <c r="AB27" s="108">
        <f>Decisions!BP99</f>
        <v>0</v>
      </c>
      <c r="AG27" t="s">
        <v>529</v>
      </c>
      <c r="AV27" t="s">
        <v>529</v>
      </c>
    </row>
    <row r="28" spans="2:76" x14ac:dyDescent="0.35">
      <c r="B28" t="s">
        <v>182</v>
      </c>
      <c r="C28" s="22">
        <f t="shared" si="61"/>
        <v>0</v>
      </c>
      <c r="D28" s="109">
        <f t="shared" si="61"/>
        <v>0</v>
      </c>
      <c r="E28" s="109">
        <f t="shared" si="61"/>
        <v>0</v>
      </c>
      <c r="F28" s="109">
        <f t="shared" si="61"/>
        <v>0</v>
      </c>
      <c r="G28" s="109">
        <f t="shared" si="61"/>
        <v>0</v>
      </c>
      <c r="H28" s="109">
        <f t="shared" si="61"/>
        <v>0</v>
      </c>
      <c r="I28" s="109">
        <f t="shared" si="61"/>
        <v>0</v>
      </c>
      <c r="J28" s="109">
        <f t="shared" si="61"/>
        <v>0</v>
      </c>
      <c r="K28" s="109">
        <f t="shared" si="61"/>
        <v>0</v>
      </c>
      <c r="L28" s="109">
        <f t="shared" si="61"/>
        <v>0</v>
      </c>
      <c r="M28" s="109">
        <f t="shared" si="61"/>
        <v>0</v>
      </c>
      <c r="Q28" t="s">
        <v>182</v>
      </c>
      <c r="R28" s="106"/>
      <c r="S28" s="108">
        <f>Decisions!BG100</f>
        <v>0</v>
      </c>
      <c r="T28" s="108">
        <f>Decisions!BH100</f>
        <v>0</v>
      </c>
      <c r="U28" s="108">
        <f>Decisions!BI100</f>
        <v>0</v>
      </c>
      <c r="V28" s="108">
        <f>Decisions!BJ100</f>
        <v>0</v>
      </c>
      <c r="W28" s="108">
        <f>Decisions!BK100</f>
        <v>0</v>
      </c>
      <c r="X28" s="108">
        <f>Decisions!BL100</f>
        <v>0</v>
      </c>
      <c r="Y28" s="108">
        <f>Decisions!BM100</f>
        <v>0</v>
      </c>
      <c r="Z28" s="108">
        <f>Decisions!BN100</f>
        <v>0</v>
      </c>
      <c r="AA28" s="108">
        <f>Decisions!BO100</f>
        <v>0</v>
      </c>
      <c r="AB28" s="108">
        <f>Decisions!BP100</f>
        <v>0</v>
      </c>
      <c r="AG28" t="s">
        <v>182</v>
      </c>
      <c r="AV28" t="s">
        <v>182</v>
      </c>
      <c r="BL28" t="s">
        <v>182</v>
      </c>
    </row>
    <row r="29" spans="2:76" x14ac:dyDescent="0.35">
      <c r="B29" t="s">
        <v>571</v>
      </c>
      <c r="C29" s="22"/>
      <c r="D29" s="109"/>
      <c r="E29" s="109"/>
      <c r="F29" s="109"/>
      <c r="G29" s="109"/>
      <c r="H29" s="109"/>
      <c r="I29" s="109"/>
      <c r="J29" s="109"/>
      <c r="K29" s="109"/>
      <c r="L29" s="109"/>
      <c r="M29" s="109"/>
      <c r="Q29" t="s">
        <v>571</v>
      </c>
      <c r="R29" s="106"/>
      <c r="S29" s="108">
        <f>Decisions!BG101</f>
        <v>0</v>
      </c>
      <c r="T29" s="108">
        <f>Decisions!BH101</f>
        <v>0</v>
      </c>
      <c r="U29" s="108">
        <f>Decisions!BI101</f>
        <v>0</v>
      </c>
      <c r="V29" s="108">
        <f>Decisions!BJ101</f>
        <v>0</v>
      </c>
      <c r="W29" s="108">
        <f>Decisions!BK101</f>
        <v>240</v>
      </c>
      <c r="X29" s="108">
        <f>Decisions!BL101</f>
        <v>240</v>
      </c>
      <c r="Y29" s="108">
        <f>Decisions!BM101</f>
        <v>240</v>
      </c>
      <c r="Z29" s="108">
        <f>Decisions!BN101</f>
        <v>240</v>
      </c>
      <c r="AA29" s="108">
        <f>Decisions!BO101</f>
        <v>240</v>
      </c>
      <c r="AB29" s="108">
        <f>Decisions!BP101</f>
        <v>240</v>
      </c>
      <c r="AG29" t="s">
        <v>571</v>
      </c>
      <c r="AV29" t="s">
        <v>571</v>
      </c>
    </row>
    <row r="30" spans="2:76" x14ac:dyDescent="0.35">
      <c r="B30" s="6" t="s">
        <v>7</v>
      </c>
      <c r="C30" s="26">
        <f>SUM(C25:C29)</f>
        <v>3738</v>
      </c>
      <c r="D30" s="26">
        <f>SUM(D25:D29)</f>
        <v>3812.7600000000029</v>
      </c>
      <c r="E30" s="26">
        <f t="shared" ref="E30:M30" si="72">SUM(E25:E29)</f>
        <v>3871.2702599999971</v>
      </c>
      <c r="F30" s="26">
        <f t="shared" si="72"/>
        <v>3693.107848482</v>
      </c>
      <c r="G30" s="26">
        <f t="shared" si="72"/>
        <v>2714.4039064213575</v>
      </c>
      <c r="H30" s="26">
        <f t="shared" si="72"/>
        <v>4705.5411761888117</v>
      </c>
      <c r="I30" s="26">
        <f t="shared" si="72"/>
        <v>4808.9362240388273</v>
      </c>
      <c r="J30" s="26">
        <f t="shared" si="72"/>
        <v>4923.5655939674725</v>
      </c>
      <c r="K30" s="26">
        <f t="shared" si="72"/>
        <v>5050.6118045219337</v>
      </c>
      <c r="L30" s="26">
        <f t="shared" si="72"/>
        <v>5191.3770137808588</v>
      </c>
      <c r="M30" s="26">
        <f t="shared" si="72"/>
        <v>5347.295012090799</v>
      </c>
      <c r="O30" s="178">
        <f>SUM(D30:M30)-AD30-AT30</f>
        <v>-1440</v>
      </c>
      <c r="Q30" s="6" t="s">
        <v>7</v>
      </c>
      <c r="R30" s="15"/>
      <c r="S30" s="26">
        <f>SUM(S25:S29)</f>
        <v>0</v>
      </c>
      <c r="T30" s="26">
        <f t="shared" ref="T30:AB30" si="73">SUM(T25:T29)</f>
        <v>0</v>
      </c>
      <c r="U30" s="26">
        <f t="shared" si="73"/>
        <v>0</v>
      </c>
      <c r="V30" s="26">
        <f t="shared" si="73"/>
        <v>0</v>
      </c>
      <c r="W30" s="26">
        <f t="shared" si="73"/>
        <v>1440</v>
      </c>
      <c r="X30" s="26">
        <f t="shared" si="73"/>
        <v>1560</v>
      </c>
      <c r="Y30" s="26">
        <f t="shared" si="73"/>
        <v>1692</v>
      </c>
      <c r="Z30" s="26">
        <f t="shared" si="73"/>
        <v>1837.2000000000003</v>
      </c>
      <c r="AA30" s="26">
        <f t="shared" si="73"/>
        <v>1996.9199999999996</v>
      </c>
      <c r="AB30" s="26">
        <f t="shared" si="73"/>
        <v>2172.6119999999987</v>
      </c>
      <c r="AD30" s="20">
        <f>SUM(S30:AB30)</f>
        <v>10698.732</v>
      </c>
      <c r="AG30" s="6" t="s">
        <v>7</v>
      </c>
      <c r="AH30" s="15"/>
      <c r="AI30" s="26">
        <f>SUM(AI25:AI29)</f>
        <v>3812.7600000000029</v>
      </c>
      <c r="AJ30" s="26">
        <f t="shared" ref="AJ30:AR30" si="74">SUM(AJ25:AJ29)</f>
        <v>3871.2702599999971</v>
      </c>
      <c r="AK30" s="26">
        <f t="shared" si="74"/>
        <v>3693.107848482</v>
      </c>
      <c r="AL30" s="26">
        <f t="shared" si="74"/>
        <v>2714.4039064213575</v>
      </c>
      <c r="AM30" s="26">
        <f t="shared" si="74"/>
        <v>3505.5411761888117</v>
      </c>
      <c r="AN30" s="26">
        <f t="shared" si="74"/>
        <v>3488.9362240388268</v>
      </c>
      <c r="AO30" s="26">
        <f t="shared" si="74"/>
        <v>3471.5655939674721</v>
      </c>
      <c r="AP30" s="26">
        <f t="shared" si="74"/>
        <v>3453.4118045219348</v>
      </c>
      <c r="AQ30" s="26">
        <f t="shared" si="74"/>
        <v>3434.4570137808614</v>
      </c>
      <c r="AR30" s="26">
        <f t="shared" si="74"/>
        <v>3414.6830120908071</v>
      </c>
      <c r="AT30" s="20">
        <f>SUM(AI30:AR30)</f>
        <v>34860.136839492072</v>
      </c>
      <c r="AV30" s="6" t="s">
        <v>7</v>
      </c>
      <c r="AW30" s="26">
        <f t="shared" ref="AW30" si="75">AW26+AW25</f>
        <v>3738</v>
      </c>
      <c r="AX30" s="26">
        <f t="shared" ref="AX30" si="76">SUM(AX25:AX28)</f>
        <v>3812.7600000000029</v>
      </c>
      <c r="AY30" s="26">
        <f t="shared" ref="AY30" si="77">SUM(AY25:AY28)</f>
        <v>3889.0152000000012</v>
      </c>
      <c r="AZ30" s="26">
        <f t="shared" ref="AZ30" si="78">SUM(AZ25:AZ28)</f>
        <v>3966.7955039999988</v>
      </c>
      <c r="BA30" s="26">
        <f t="shared" ref="BA30" si="79">SUM(BA25:BA28)</f>
        <v>4046.1314140800023</v>
      </c>
      <c r="BB30" s="26">
        <f t="shared" ref="BB30" si="80">SUM(BB25:BB28)</f>
        <v>4127.0540423615985</v>
      </c>
      <c r="BC30" s="26">
        <f t="shared" ref="BC30" si="81">SUM(BC25:BC28)</f>
        <v>4209.5951232088319</v>
      </c>
      <c r="BD30" s="26">
        <f t="shared" ref="BD30" si="82">SUM(BD25:BD28)</f>
        <v>4293.7870256730057</v>
      </c>
      <c r="BE30" s="26">
        <f t="shared" ref="BE30" si="83">SUM(BE25:BE28)</f>
        <v>4379.6627661864677</v>
      </c>
      <c r="BF30" s="26">
        <f t="shared" ref="BF30" si="84">SUM(BF25:BF28)</f>
        <v>4467.2560215101976</v>
      </c>
      <c r="BG30" s="26">
        <f t="shared" ref="BG30" si="85">SUM(BG25:BG28)</f>
        <v>4556.601141940404</v>
      </c>
      <c r="BL30" s="6" t="s">
        <v>7</v>
      </c>
      <c r="BM30" s="26">
        <f>SUM(BM25,BM26,BM28)</f>
        <v>3738</v>
      </c>
      <c r="BN30" s="26">
        <f>SUM(BN25,BN26,BN28)</f>
        <v>3812.7600000000029</v>
      </c>
      <c r="BO30" s="26">
        <f t="shared" ref="BO30:BW30" si="86">SUM(BO25,BO26,BO28)</f>
        <v>3871.2702599999971</v>
      </c>
      <c r="BP30" s="26">
        <f t="shared" si="86"/>
        <v>3693.107848482</v>
      </c>
      <c r="BQ30" s="26">
        <f t="shared" si="86"/>
        <v>2714.4039064213575</v>
      </c>
      <c r="BR30" s="26">
        <f t="shared" si="86"/>
        <v>3505.5411761888117</v>
      </c>
      <c r="BS30" s="26">
        <f t="shared" si="86"/>
        <v>3488.9362240388268</v>
      </c>
      <c r="BT30" s="26">
        <f t="shared" si="86"/>
        <v>3471.5655939674721</v>
      </c>
      <c r="BU30" s="26">
        <f t="shared" si="86"/>
        <v>3453.4118045219348</v>
      </c>
      <c r="BV30" s="26">
        <f t="shared" si="86"/>
        <v>3434.4570137808614</v>
      </c>
      <c r="BW30" s="26">
        <f t="shared" si="86"/>
        <v>3414.6830120907998</v>
      </c>
    </row>
    <row r="31" spans="2:76" x14ac:dyDescent="0.35">
      <c r="B31" t="s">
        <v>238</v>
      </c>
      <c r="C31" s="22"/>
      <c r="D31" s="109">
        <f t="shared" ref="D31:M31" si="87">S31+AI31</f>
        <v>-1747.7088000000001</v>
      </c>
      <c r="E31" s="109">
        <f t="shared" si="87"/>
        <v>-1777.4198496000001</v>
      </c>
      <c r="F31" s="109">
        <f t="shared" si="87"/>
        <v>-1804.0811473440001</v>
      </c>
      <c r="G31" s="109">
        <f t="shared" si="87"/>
        <v>-1517.2322449163039</v>
      </c>
      <c r="H31" s="109">
        <f t="shared" si="87"/>
        <v>-2093.6444943071592</v>
      </c>
      <c r="I31" s="109">
        <f t="shared" si="87"/>
        <v>-2134.512716778695</v>
      </c>
      <c r="J31" s="109">
        <f t="shared" si="87"/>
        <v>-2178.6252803625889</v>
      </c>
      <c r="K31" s="109">
        <f t="shared" si="87"/>
        <v>-2226.3024067644019</v>
      </c>
      <c r="L31" s="109">
        <f t="shared" si="87"/>
        <v>-2277.896318798224</v>
      </c>
      <c r="M31" s="109">
        <f t="shared" si="87"/>
        <v>-2333.7944403922156</v>
      </c>
      <c r="Q31" t="s">
        <v>238</v>
      </c>
      <c r="S31" s="20">
        <f t="shared" ref="S31:AB31" si="88">S36</f>
        <v>0</v>
      </c>
      <c r="T31" s="20">
        <f t="shared" si="88"/>
        <v>0</v>
      </c>
      <c r="U31" s="20">
        <f t="shared" si="88"/>
        <v>0</v>
      </c>
      <c r="V31" s="20">
        <f t="shared" si="88"/>
        <v>0</v>
      </c>
      <c r="W31" s="20">
        <f t="shared" si="88"/>
        <v>-320</v>
      </c>
      <c r="X31" s="20">
        <f t="shared" si="88"/>
        <v>-352</v>
      </c>
      <c r="Y31" s="20">
        <f t="shared" si="88"/>
        <v>-387.2</v>
      </c>
      <c r="Z31" s="20">
        <f t="shared" si="88"/>
        <v>-425.92</v>
      </c>
      <c r="AA31" s="20">
        <f t="shared" si="88"/>
        <v>-468.512</v>
      </c>
      <c r="AB31" s="20">
        <f t="shared" si="88"/>
        <v>-515.36320000000001</v>
      </c>
      <c r="AD31" s="20"/>
      <c r="AG31" t="s">
        <v>238</v>
      </c>
      <c r="AH31" s="22">
        <f>AW31</f>
        <v>-1622</v>
      </c>
      <c r="AI31" s="22">
        <f>AI36</f>
        <v>-1747.7088000000001</v>
      </c>
      <c r="AJ31" s="22">
        <f t="shared" ref="AJ31:AR31" si="89">AJ36</f>
        <v>-1777.4198496000001</v>
      </c>
      <c r="AK31" s="22">
        <f t="shared" si="89"/>
        <v>-1804.0811473440001</v>
      </c>
      <c r="AL31" s="22">
        <f t="shared" si="89"/>
        <v>-1517.2322449163039</v>
      </c>
      <c r="AM31" s="22">
        <f t="shared" si="89"/>
        <v>-1773.6444943071594</v>
      </c>
      <c r="AN31" s="22">
        <f t="shared" si="89"/>
        <v>-1782.5127167786952</v>
      </c>
      <c r="AO31" s="22">
        <f t="shared" si="89"/>
        <v>-1791.4252803625889</v>
      </c>
      <c r="AP31" s="22">
        <f t="shared" si="89"/>
        <v>-1800.3824067644018</v>
      </c>
      <c r="AQ31" s="22">
        <f t="shared" si="89"/>
        <v>-1809.3843187982241</v>
      </c>
      <c r="AR31" s="22">
        <f t="shared" si="89"/>
        <v>-1818.4312403922154</v>
      </c>
      <c r="AT31" s="20"/>
      <c r="AV31" t="s">
        <v>238</v>
      </c>
      <c r="AW31" s="22">
        <f>Baseline!C9+Baseline!C10</f>
        <v>-1622</v>
      </c>
      <c r="AX31" s="22">
        <f>AX36</f>
        <v>-1747.7088000000001</v>
      </c>
      <c r="AY31" s="22">
        <f t="shared" ref="AY31:BG31" si="90">AY36</f>
        <v>-1782.6629760000003</v>
      </c>
      <c r="AZ31" s="22">
        <f t="shared" si="90"/>
        <v>-1818.3162355200004</v>
      </c>
      <c r="BA31" s="22">
        <f t="shared" si="90"/>
        <v>-1854.6825602304004</v>
      </c>
      <c r="BB31" s="22">
        <f t="shared" si="90"/>
        <v>-1891.7762114350085</v>
      </c>
      <c r="BC31" s="22">
        <f t="shared" si="90"/>
        <v>-1929.6117356637085</v>
      </c>
      <c r="BD31" s="22">
        <f t="shared" si="90"/>
        <v>-1968.2039703769829</v>
      </c>
      <c r="BE31" s="22">
        <f t="shared" si="90"/>
        <v>-2007.5680497845226</v>
      </c>
      <c r="BF31" s="22">
        <f t="shared" si="90"/>
        <v>-2047.7194107802131</v>
      </c>
      <c r="BG31" s="22">
        <f t="shared" si="90"/>
        <v>-2088.6737989958174</v>
      </c>
      <c r="BL31" t="s">
        <v>238</v>
      </c>
      <c r="BM31" s="20">
        <f>AW31</f>
        <v>-1622</v>
      </c>
      <c r="BN31" s="22">
        <f>BN36</f>
        <v>-1747.7088000000001</v>
      </c>
      <c r="BO31" s="22">
        <f t="shared" ref="BO31:BW31" si="91">BO36</f>
        <v>-1777.4198496000001</v>
      </c>
      <c r="BP31" s="22">
        <f t="shared" si="91"/>
        <v>-1804.0811473440001</v>
      </c>
      <c r="BQ31" s="22">
        <f t="shared" si="91"/>
        <v>-1517.2322449163039</v>
      </c>
      <c r="BR31" s="22">
        <f t="shared" si="91"/>
        <v>-1773.6444943071594</v>
      </c>
      <c r="BS31" s="22">
        <f t="shared" si="91"/>
        <v>-1782.5127167786952</v>
      </c>
      <c r="BT31" s="22">
        <f t="shared" si="91"/>
        <v>-1791.4252803625886</v>
      </c>
      <c r="BU31" s="22">
        <f t="shared" si="91"/>
        <v>-1800.3824067644016</v>
      </c>
      <c r="BV31" s="22">
        <f t="shared" si="91"/>
        <v>-1809.3843187982234</v>
      </c>
      <c r="BW31" s="22">
        <f t="shared" si="91"/>
        <v>-1818.4312403922145</v>
      </c>
    </row>
    <row r="32" spans="2:76" x14ac:dyDescent="0.35">
      <c r="B32" s="6" t="s">
        <v>502</v>
      </c>
      <c r="C32" s="26">
        <f>C30+C31</f>
        <v>3738</v>
      </c>
      <c r="D32" s="26">
        <f t="shared" ref="D32:M32" si="92">D30+D31</f>
        <v>2065.0512000000026</v>
      </c>
      <c r="E32" s="26">
        <f t="shared" si="92"/>
        <v>2093.8504103999967</v>
      </c>
      <c r="F32" s="26">
        <f t="shared" si="92"/>
        <v>1889.0267011379999</v>
      </c>
      <c r="G32" s="26">
        <f t="shared" si="92"/>
        <v>1197.1716615050536</v>
      </c>
      <c r="H32" s="26">
        <f t="shared" si="92"/>
        <v>2611.8966818816525</v>
      </c>
      <c r="I32" s="26">
        <f t="shared" si="92"/>
        <v>2674.4235072601323</v>
      </c>
      <c r="J32" s="26">
        <f t="shared" si="92"/>
        <v>2744.9403136048836</v>
      </c>
      <c r="K32" s="26">
        <f t="shared" si="92"/>
        <v>2824.3093977575318</v>
      </c>
      <c r="L32" s="26">
        <f t="shared" si="92"/>
        <v>2913.4806949826348</v>
      </c>
      <c r="M32" s="26">
        <f t="shared" si="92"/>
        <v>3013.5005716985834</v>
      </c>
      <c r="N32" s="25">
        <f>M32*(1+$AW$10)</f>
        <v>3073.7705831325552</v>
      </c>
      <c r="O32" s="181">
        <f>SUM(D32:M32)-AD32-AT32</f>
        <v>-1440.0000000000109</v>
      </c>
      <c r="P32" s="182" t="s">
        <v>423</v>
      </c>
      <c r="Q32" s="6" t="s">
        <v>47</v>
      </c>
      <c r="R32" s="26"/>
      <c r="S32" s="26">
        <f t="shared" ref="S32" si="93">S30+S31</f>
        <v>0</v>
      </c>
      <c r="T32" s="26">
        <f t="shared" ref="T32" si="94">T30+T31</f>
        <v>0</v>
      </c>
      <c r="U32" s="26">
        <f t="shared" ref="U32" si="95">U30+U31</f>
        <v>0</v>
      </c>
      <c r="V32" s="26">
        <f t="shared" ref="V32" si="96">V30+V31</f>
        <v>0</v>
      </c>
      <c r="W32" s="26">
        <f t="shared" ref="W32" si="97">W30+W31</f>
        <v>1120</v>
      </c>
      <c r="X32" s="26">
        <f t="shared" ref="X32" si="98">X30+X31</f>
        <v>1208</v>
      </c>
      <c r="Y32" s="26">
        <f t="shared" ref="Y32" si="99">Y30+Y31</f>
        <v>1304.8</v>
      </c>
      <c r="Z32" s="26">
        <f t="shared" ref="Z32" si="100">Z30+Z31</f>
        <v>1411.2800000000002</v>
      </c>
      <c r="AA32" s="26">
        <f t="shared" ref="AA32" si="101">AA30+AA31</f>
        <v>1528.4079999999997</v>
      </c>
      <c r="AB32" s="26">
        <f t="shared" ref="AB32" si="102">AB30+AB31</f>
        <v>1657.2487999999987</v>
      </c>
      <c r="AC32" s="25">
        <f>AB32*(1+$AW$10)</f>
        <v>1690.3937759999988</v>
      </c>
      <c r="AD32" s="20">
        <f>SUM(S32:AB32)</f>
        <v>8229.7367999999988</v>
      </c>
      <c r="AG32" s="6" t="s">
        <v>47</v>
      </c>
      <c r="AH32" s="26">
        <f>AH30+AH31</f>
        <v>-1622</v>
      </c>
      <c r="AI32" s="26">
        <f t="shared" ref="AI32" si="103">AI30+AI31</f>
        <v>2065.0512000000026</v>
      </c>
      <c r="AJ32" s="26">
        <f t="shared" ref="AJ32" si="104">AJ30+AJ31</f>
        <v>2093.8504103999967</v>
      </c>
      <c r="AK32" s="26">
        <f t="shared" ref="AK32" si="105">AK30+AK31</f>
        <v>1889.0267011379999</v>
      </c>
      <c r="AL32" s="26">
        <f t="shared" ref="AL32" si="106">AL30+AL31</f>
        <v>1197.1716615050536</v>
      </c>
      <c r="AM32" s="26">
        <f t="shared" ref="AM32" si="107">AM30+AM31</f>
        <v>1731.8966818816523</v>
      </c>
      <c r="AN32" s="26">
        <f t="shared" ref="AN32" si="108">AN30+AN31</f>
        <v>1706.4235072601316</v>
      </c>
      <c r="AO32" s="26">
        <f t="shared" ref="AO32" si="109">AO30+AO31</f>
        <v>1680.1403136048832</v>
      </c>
      <c r="AP32" s="26">
        <f t="shared" ref="AP32" si="110">AP30+AP31</f>
        <v>1653.0293977575329</v>
      </c>
      <c r="AQ32" s="26">
        <f t="shared" ref="AQ32" si="111">AQ30+AQ31</f>
        <v>1625.0726949826374</v>
      </c>
      <c r="AR32" s="26">
        <f t="shared" ref="AR32" si="112">AR30+AR31</f>
        <v>1596.2517716985917</v>
      </c>
      <c r="AS32" s="25">
        <f>AR32*(1+$AW$10)</f>
        <v>1628.1768071325637</v>
      </c>
      <c r="AT32" s="20">
        <f>SUM(AI32:AR32)</f>
        <v>17237.914340228483</v>
      </c>
      <c r="AV32" s="6" t="s">
        <v>47</v>
      </c>
      <c r="AW32" s="26">
        <f>AW30+AW31</f>
        <v>2116</v>
      </c>
      <c r="AX32" s="26">
        <f t="shared" ref="AX32:BG32" si="113">AX30+AX31</f>
        <v>2065.0512000000026</v>
      </c>
      <c r="AY32" s="26">
        <f t="shared" si="113"/>
        <v>2106.3522240000011</v>
      </c>
      <c r="AZ32" s="26">
        <f t="shared" si="113"/>
        <v>2148.4792684799986</v>
      </c>
      <c r="BA32" s="26">
        <f t="shared" si="113"/>
        <v>2191.4488538496016</v>
      </c>
      <c r="BB32" s="26">
        <f t="shared" si="113"/>
        <v>2235.27783092659</v>
      </c>
      <c r="BC32" s="26">
        <f t="shared" si="113"/>
        <v>2279.9833875451232</v>
      </c>
      <c r="BD32" s="26">
        <f t="shared" si="113"/>
        <v>2325.5830552960228</v>
      </c>
      <c r="BE32" s="26">
        <f t="shared" si="113"/>
        <v>2372.0947164019453</v>
      </c>
      <c r="BF32" s="26">
        <f t="shared" si="113"/>
        <v>2419.5366107299842</v>
      </c>
      <c r="BG32" s="26">
        <f t="shared" si="113"/>
        <v>2467.9273429445866</v>
      </c>
      <c r="BH32" s="25">
        <f>BG32*(1+$AW$10)</f>
        <v>2517.2858898034783</v>
      </c>
      <c r="BL32" s="6" t="s">
        <v>47</v>
      </c>
      <c r="BM32" s="26">
        <f t="shared" ref="BM32:BW32" si="114">BM30+BM31</f>
        <v>2116</v>
      </c>
      <c r="BN32" s="26">
        <f t="shared" si="114"/>
        <v>2065.0512000000026</v>
      </c>
      <c r="BO32" s="26">
        <f t="shared" si="114"/>
        <v>2093.8504103999967</v>
      </c>
      <c r="BP32" s="26">
        <f t="shared" si="114"/>
        <v>1889.0267011379999</v>
      </c>
      <c r="BQ32" s="26">
        <f t="shared" si="114"/>
        <v>1197.1716615050536</v>
      </c>
      <c r="BR32" s="26">
        <f t="shared" si="114"/>
        <v>1731.8966818816523</v>
      </c>
      <c r="BS32" s="26">
        <f t="shared" si="114"/>
        <v>1706.4235072601316</v>
      </c>
      <c r="BT32" s="26">
        <f t="shared" si="114"/>
        <v>1680.1403136048834</v>
      </c>
      <c r="BU32" s="26">
        <f t="shared" si="114"/>
        <v>1653.0293977575332</v>
      </c>
      <c r="BV32" s="26">
        <f t="shared" si="114"/>
        <v>1625.072694982638</v>
      </c>
      <c r="BW32" s="26">
        <f t="shared" si="114"/>
        <v>1596.2517716985853</v>
      </c>
      <c r="BX32" s="25">
        <f>BW32*(1+$AW$10)</f>
        <v>1628.1768071325571</v>
      </c>
    </row>
    <row r="33" spans="2:76" x14ac:dyDescent="0.35">
      <c r="B33" t="str">
        <f>B16</f>
        <v>Implementation Cost</v>
      </c>
      <c r="C33" s="22">
        <f t="shared" ref="C33:M33" si="115">R33+AH33</f>
        <v>0</v>
      </c>
      <c r="D33" s="22">
        <f t="shared" si="115"/>
        <v>0</v>
      </c>
      <c r="E33" s="22">
        <f t="shared" si="115"/>
        <v>0</v>
      </c>
      <c r="F33" s="22">
        <f t="shared" si="115"/>
        <v>0</v>
      </c>
      <c r="G33" s="22">
        <f t="shared" si="115"/>
        <v>0</v>
      </c>
      <c r="H33" s="22">
        <f t="shared" si="115"/>
        <v>0</v>
      </c>
      <c r="I33" s="22">
        <f t="shared" si="115"/>
        <v>0</v>
      </c>
      <c r="J33" s="22">
        <f t="shared" si="115"/>
        <v>0</v>
      </c>
      <c r="K33" s="22">
        <f t="shared" si="115"/>
        <v>0</v>
      </c>
      <c r="L33" s="22">
        <f t="shared" si="115"/>
        <v>0</v>
      </c>
      <c r="M33" s="22">
        <f t="shared" si="115"/>
        <v>0</v>
      </c>
      <c r="O33" s="182"/>
      <c r="P33" s="182"/>
      <c r="Q33" t="str">
        <f>Q16</f>
        <v>Implementation Cost</v>
      </c>
      <c r="S33" s="22">
        <f t="shared" ref="S33:AB33" si="116">S16</f>
        <v>0</v>
      </c>
      <c r="T33" s="22">
        <f t="shared" si="116"/>
        <v>0</v>
      </c>
      <c r="U33" s="22">
        <f t="shared" si="116"/>
        <v>0</v>
      </c>
      <c r="V33" s="22">
        <f t="shared" si="116"/>
        <v>0</v>
      </c>
      <c r="W33" s="22">
        <f t="shared" si="116"/>
        <v>0</v>
      </c>
      <c r="X33" s="22">
        <f t="shared" si="116"/>
        <v>0</v>
      </c>
      <c r="Y33" s="22">
        <f t="shared" si="116"/>
        <v>0</v>
      </c>
      <c r="Z33" s="22">
        <f t="shared" si="116"/>
        <v>0</v>
      </c>
      <c r="AA33" s="22">
        <f t="shared" si="116"/>
        <v>0</v>
      </c>
      <c r="AB33" s="22">
        <f t="shared" si="116"/>
        <v>0</v>
      </c>
      <c r="AG33" t="s">
        <v>48</v>
      </c>
      <c r="AH33" s="22"/>
      <c r="AI33" s="22">
        <f t="shared" ref="AI33:AR33" si="117">AI16</f>
        <v>0</v>
      </c>
      <c r="AJ33" s="22">
        <f t="shared" si="117"/>
        <v>0</v>
      </c>
      <c r="AK33" s="22">
        <f t="shared" si="117"/>
        <v>0</v>
      </c>
      <c r="AL33" s="22">
        <f t="shared" si="117"/>
        <v>0</v>
      </c>
      <c r="AM33" s="22">
        <f t="shared" si="117"/>
        <v>0</v>
      </c>
      <c r="AN33" s="22">
        <f t="shared" si="117"/>
        <v>0</v>
      </c>
      <c r="AO33" s="22">
        <f t="shared" si="117"/>
        <v>0</v>
      </c>
      <c r="AP33" s="22">
        <f t="shared" si="117"/>
        <v>0</v>
      </c>
      <c r="AQ33" s="22">
        <f t="shared" si="117"/>
        <v>0</v>
      </c>
      <c r="AR33" s="22">
        <f t="shared" si="117"/>
        <v>0</v>
      </c>
      <c r="AV33" t="s">
        <v>48</v>
      </c>
      <c r="AW33" s="22"/>
      <c r="AX33" s="22">
        <f t="shared" ref="AX33:BG33" si="118">AX16</f>
        <v>0</v>
      </c>
      <c r="AY33" s="22">
        <f t="shared" si="118"/>
        <v>0</v>
      </c>
      <c r="AZ33" s="22">
        <f t="shared" si="118"/>
        <v>0</v>
      </c>
      <c r="BA33" s="22">
        <f t="shared" si="118"/>
        <v>0</v>
      </c>
      <c r="BB33" s="22">
        <f t="shared" si="118"/>
        <v>0</v>
      </c>
      <c r="BC33" s="22">
        <f t="shared" si="118"/>
        <v>0</v>
      </c>
      <c r="BD33" s="22">
        <f t="shared" si="118"/>
        <v>0</v>
      </c>
      <c r="BE33" s="22">
        <f t="shared" si="118"/>
        <v>0</v>
      </c>
      <c r="BF33" s="22">
        <f t="shared" si="118"/>
        <v>0</v>
      </c>
      <c r="BG33" s="22">
        <f t="shared" si="118"/>
        <v>0</v>
      </c>
      <c r="BL33" t="s">
        <v>48</v>
      </c>
    </row>
    <row r="34" spans="2:76" x14ac:dyDescent="0.35">
      <c r="B34" t="s">
        <v>67</v>
      </c>
      <c r="D34" s="20">
        <f t="shared" ref="D34:N34" si="119">MIN(0,-SUM(D32,D33)*$R$34)</f>
        <v>-454.31126400000056</v>
      </c>
      <c r="E34" s="20">
        <f t="shared" si="119"/>
        <v>-460.64709028799928</v>
      </c>
      <c r="F34" s="20">
        <f t="shared" si="119"/>
        <v>-415.58587425036001</v>
      </c>
      <c r="G34" s="20">
        <f t="shared" si="119"/>
        <v>-263.37776553111178</v>
      </c>
      <c r="H34" s="20">
        <f t="shared" si="119"/>
        <v>-574.61727001396355</v>
      </c>
      <c r="I34" s="20">
        <f t="shared" si="119"/>
        <v>-588.37317159722909</v>
      </c>
      <c r="J34" s="20">
        <f t="shared" si="119"/>
        <v>-603.88686899307436</v>
      </c>
      <c r="K34" s="20">
        <f t="shared" si="119"/>
        <v>-621.348067506657</v>
      </c>
      <c r="L34" s="20">
        <f t="shared" si="119"/>
        <v>-640.96575289617965</v>
      </c>
      <c r="M34" s="20">
        <f t="shared" si="119"/>
        <v>-662.97012577368832</v>
      </c>
      <c r="N34" s="20">
        <f t="shared" si="119"/>
        <v>-676.2295282891622</v>
      </c>
      <c r="O34" s="181">
        <f>SUM(D34:M34)-AD34-AT34</f>
        <v>316.80000000000291</v>
      </c>
      <c r="P34" s="182" t="s">
        <v>514</v>
      </c>
      <c r="Q34" t="s">
        <v>67</v>
      </c>
      <c r="R34" s="41">
        <f>Decisions!$F$41</f>
        <v>0.22</v>
      </c>
      <c r="S34" s="20">
        <f t="shared" ref="S34:AC34" si="120">MIN(0,-SUM(S32,S33)*$R$34)</f>
        <v>0</v>
      </c>
      <c r="T34" s="20">
        <f t="shared" si="120"/>
        <v>0</v>
      </c>
      <c r="U34" s="20">
        <f t="shared" si="120"/>
        <v>0</v>
      </c>
      <c r="V34" s="20">
        <f t="shared" si="120"/>
        <v>0</v>
      </c>
      <c r="W34" s="20">
        <f t="shared" si="120"/>
        <v>-246.4</v>
      </c>
      <c r="X34" s="20">
        <f t="shared" si="120"/>
        <v>-265.76</v>
      </c>
      <c r="Y34" s="20">
        <f t="shared" si="120"/>
        <v>-287.05599999999998</v>
      </c>
      <c r="Z34" s="20">
        <f t="shared" si="120"/>
        <v>-310.48160000000007</v>
      </c>
      <c r="AA34" s="20">
        <f t="shared" si="120"/>
        <v>-336.24975999999992</v>
      </c>
      <c r="AB34" s="20">
        <f t="shared" si="120"/>
        <v>-364.59473599999973</v>
      </c>
      <c r="AC34" s="20">
        <f t="shared" si="120"/>
        <v>-371.88663071999974</v>
      </c>
      <c r="AD34" s="20">
        <f>SUM(S34:AB34)</f>
        <v>-1810.5420959999997</v>
      </c>
      <c r="AG34" t="s">
        <v>67</v>
      </c>
      <c r="AI34" s="20">
        <f t="shared" ref="AI34:AS34" si="121">MIN(0,-SUM(AI32,AI33)*$R$34)</f>
        <v>-454.31126400000056</v>
      </c>
      <c r="AJ34" s="20">
        <f t="shared" si="121"/>
        <v>-460.64709028799928</v>
      </c>
      <c r="AK34" s="20">
        <f t="shared" si="121"/>
        <v>-415.58587425036001</v>
      </c>
      <c r="AL34" s="20">
        <f t="shared" si="121"/>
        <v>-263.37776553111178</v>
      </c>
      <c r="AM34" s="20">
        <f t="shared" si="121"/>
        <v>-381.01727001396353</v>
      </c>
      <c r="AN34" s="20">
        <f t="shared" si="121"/>
        <v>-375.41317159722894</v>
      </c>
      <c r="AO34" s="20">
        <f t="shared" si="121"/>
        <v>-369.63086899307433</v>
      </c>
      <c r="AP34" s="20">
        <f t="shared" si="121"/>
        <v>-363.66646750665723</v>
      </c>
      <c r="AQ34" s="20">
        <f t="shared" si="121"/>
        <v>-357.51599289618019</v>
      </c>
      <c r="AR34" s="20">
        <f t="shared" si="121"/>
        <v>-351.1753897736902</v>
      </c>
      <c r="AS34" s="20">
        <f t="shared" si="121"/>
        <v>-358.19889756916399</v>
      </c>
      <c r="AT34" s="20">
        <f>SUM(AI34:AR34)</f>
        <v>-3792.3411548502659</v>
      </c>
      <c r="AV34" t="s">
        <v>67</v>
      </c>
      <c r="AX34" s="20">
        <f t="shared" ref="AX34:BH34" si="122">MIN(0,-SUM(AX32,AX33)*$R$34)</f>
        <v>-454.31126400000056</v>
      </c>
      <c r="AY34" s="20">
        <f t="shared" si="122"/>
        <v>-463.39748928000023</v>
      </c>
      <c r="AZ34" s="20">
        <f t="shared" si="122"/>
        <v>-472.66543906559968</v>
      </c>
      <c r="BA34" s="20">
        <f t="shared" si="122"/>
        <v>-482.11874784691236</v>
      </c>
      <c r="BB34" s="20">
        <f t="shared" si="122"/>
        <v>-491.76112280384979</v>
      </c>
      <c r="BC34" s="20">
        <f t="shared" si="122"/>
        <v>-501.59634525992709</v>
      </c>
      <c r="BD34" s="20">
        <f t="shared" si="122"/>
        <v>-511.62827216512505</v>
      </c>
      <c r="BE34" s="20">
        <f t="shared" si="122"/>
        <v>-521.86083760842803</v>
      </c>
      <c r="BF34" s="20">
        <f t="shared" si="122"/>
        <v>-532.29805436059655</v>
      </c>
      <c r="BG34" s="20">
        <f t="shared" si="122"/>
        <v>-542.94401544780908</v>
      </c>
      <c r="BH34" s="20">
        <f t="shared" si="122"/>
        <v>-553.80289575676522</v>
      </c>
      <c r="BL34" t="s">
        <v>67</v>
      </c>
      <c r="BN34" s="20">
        <f t="shared" ref="BN34:BX34" si="123">MIN(0,-SUM(BN32,BN33)*$R$34)</f>
        <v>-454.31126400000056</v>
      </c>
      <c r="BO34" s="20">
        <f t="shared" si="123"/>
        <v>-460.64709028799928</v>
      </c>
      <c r="BP34" s="20">
        <f t="shared" si="123"/>
        <v>-415.58587425036001</v>
      </c>
      <c r="BQ34" s="20">
        <f t="shared" si="123"/>
        <v>-263.37776553111178</v>
      </c>
      <c r="BR34" s="20">
        <f t="shared" si="123"/>
        <v>-381.01727001396353</v>
      </c>
      <c r="BS34" s="20">
        <f t="shared" si="123"/>
        <v>-375.41317159722894</v>
      </c>
      <c r="BT34" s="20">
        <f t="shared" si="123"/>
        <v>-369.63086899307433</v>
      </c>
      <c r="BU34" s="20">
        <f t="shared" si="123"/>
        <v>-363.66646750665728</v>
      </c>
      <c r="BV34" s="20">
        <f t="shared" si="123"/>
        <v>-357.51599289618036</v>
      </c>
      <c r="BW34" s="20">
        <f t="shared" si="123"/>
        <v>-351.17538977368878</v>
      </c>
      <c r="BX34" s="20">
        <f t="shared" si="123"/>
        <v>-358.19889756916257</v>
      </c>
    </row>
    <row r="35" spans="2:76" x14ac:dyDescent="0.35">
      <c r="B35" s="6"/>
      <c r="C35" s="15"/>
      <c r="D35" s="93"/>
      <c r="E35" s="93"/>
      <c r="F35" s="93"/>
      <c r="G35" s="93"/>
      <c r="H35" s="93"/>
      <c r="I35" s="93"/>
      <c r="J35" s="93"/>
      <c r="K35" s="93"/>
      <c r="L35" s="93"/>
      <c r="M35" s="93"/>
      <c r="O35" s="182"/>
      <c r="P35" s="182"/>
      <c r="AG35" s="6" t="s">
        <v>597</v>
      </c>
      <c r="AH35" s="15"/>
      <c r="AI35" s="93"/>
      <c r="AJ35" s="93"/>
      <c r="AK35" s="93"/>
      <c r="AL35" s="93"/>
      <c r="AM35" s="93"/>
      <c r="AN35" s="93"/>
      <c r="AO35" s="93"/>
      <c r="AP35" s="93"/>
      <c r="AQ35" s="93"/>
      <c r="AR35" s="93"/>
      <c r="AV35" s="6"/>
      <c r="AW35" s="15"/>
      <c r="AX35" s="93"/>
      <c r="AY35" s="93"/>
      <c r="AZ35" s="93"/>
      <c r="BA35" s="93"/>
      <c r="BB35" s="93"/>
      <c r="BC35" s="93"/>
      <c r="BD35" s="93"/>
      <c r="BE35" s="93"/>
      <c r="BF35" s="93"/>
      <c r="BG35" s="93"/>
      <c r="BL35" s="6"/>
      <c r="BM35" s="15"/>
      <c r="BN35" s="15"/>
      <c r="BO35" s="15"/>
      <c r="BP35" s="15"/>
      <c r="BQ35" s="15"/>
      <c r="BR35" s="15"/>
      <c r="BS35" s="15"/>
      <c r="BT35" s="15"/>
      <c r="BU35" s="15"/>
      <c r="BV35" s="15"/>
      <c r="BW35" s="15"/>
    </row>
    <row r="36" spans="2:76" x14ac:dyDescent="0.35">
      <c r="B36" t="s">
        <v>213</v>
      </c>
      <c r="C36" s="22">
        <f>R36</f>
        <v>0</v>
      </c>
      <c r="D36" s="109">
        <f t="shared" ref="D36:M38" si="124">S36+AI36</f>
        <v>-1747.7088000000001</v>
      </c>
      <c r="E36" s="109">
        <f t="shared" si="124"/>
        <v>-1777.4198496000001</v>
      </c>
      <c r="F36" s="109">
        <f t="shared" si="124"/>
        <v>-1804.0811473440001</v>
      </c>
      <c r="G36" s="109">
        <f t="shared" si="124"/>
        <v>-1517.2322449163039</v>
      </c>
      <c r="H36" s="109">
        <f t="shared" si="124"/>
        <v>-2093.6444943071592</v>
      </c>
      <c r="I36" s="109">
        <f t="shared" si="124"/>
        <v>-2134.512716778695</v>
      </c>
      <c r="J36" s="109">
        <f t="shared" si="124"/>
        <v>-2178.6252803625889</v>
      </c>
      <c r="K36" s="109">
        <f t="shared" si="124"/>
        <v>-2226.3024067644019</v>
      </c>
      <c r="L36" s="109">
        <f t="shared" si="124"/>
        <v>-2277.896318798224</v>
      </c>
      <c r="M36" s="109">
        <f t="shared" si="124"/>
        <v>-2333.7944403922156</v>
      </c>
      <c r="O36" s="181">
        <f>SUM(D36:M36)-AD36-AT36</f>
        <v>0</v>
      </c>
      <c r="P36" s="182" t="s">
        <v>423</v>
      </c>
      <c r="Q36" t="s">
        <v>213</v>
      </c>
      <c r="R36" s="41">
        <f>Decisions!AO104</f>
        <v>0</v>
      </c>
      <c r="S36" s="108">
        <f>Decisions!BG104</f>
        <v>0</v>
      </c>
      <c r="T36" s="108">
        <f>Decisions!BH104</f>
        <v>0</v>
      </c>
      <c r="U36" s="108">
        <f>Decisions!BI104</f>
        <v>0</v>
      </c>
      <c r="V36" s="108">
        <f>Decisions!BJ104</f>
        <v>0</v>
      </c>
      <c r="W36" s="108">
        <f>Decisions!BK104</f>
        <v>-320</v>
      </c>
      <c r="X36" s="108">
        <f>Decisions!BL104</f>
        <v>-352</v>
      </c>
      <c r="Y36" s="108">
        <f>Decisions!BM104</f>
        <v>-387.2</v>
      </c>
      <c r="Z36" s="108">
        <f>Decisions!BN104</f>
        <v>-425.92</v>
      </c>
      <c r="AA36" s="108">
        <f>Decisions!BO104</f>
        <v>-468.512</v>
      </c>
      <c r="AB36" s="108">
        <f>Decisions!BP104</f>
        <v>-515.36320000000001</v>
      </c>
      <c r="AD36" s="20">
        <f>SUM(S36:AB36)</f>
        <v>-2468.9952000000003</v>
      </c>
      <c r="AG36" t="s">
        <v>213</v>
      </c>
      <c r="AH36" s="22">
        <f>AW36</f>
        <v>-1713.44</v>
      </c>
      <c r="AI36" s="22">
        <f t="shared" ref="AI36:AR36" si="125">-AI22*AI66</f>
        <v>-1747.7088000000001</v>
      </c>
      <c r="AJ36" s="22">
        <f t="shared" si="125"/>
        <v>-1777.4198496000001</v>
      </c>
      <c r="AK36" s="22">
        <f t="shared" si="125"/>
        <v>-1804.0811473440001</v>
      </c>
      <c r="AL36" s="22">
        <f t="shared" si="125"/>
        <v>-1517.2322449163039</v>
      </c>
      <c r="AM36" s="22">
        <f t="shared" si="125"/>
        <v>-1773.6444943071594</v>
      </c>
      <c r="AN36" s="22">
        <f t="shared" si="125"/>
        <v>-1782.5127167786952</v>
      </c>
      <c r="AO36" s="22">
        <f t="shared" si="125"/>
        <v>-1791.4252803625889</v>
      </c>
      <c r="AP36" s="22">
        <f t="shared" si="125"/>
        <v>-1800.3824067644018</v>
      </c>
      <c r="AQ36" s="22">
        <f t="shared" si="125"/>
        <v>-1809.3843187982241</v>
      </c>
      <c r="AR36" s="22">
        <f t="shared" si="125"/>
        <v>-1818.4312403922154</v>
      </c>
      <c r="AT36" s="20">
        <f>SUM(AI36:AR36)</f>
        <v>-17622.222499263589</v>
      </c>
      <c r="AV36" t="s">
        <v>213</v>
      </c>
      <c r="AW36" s="22">
        <f>Baseline!C15</f>
        <v>-1713.44</v>
      </c>
      <c r="AX36" s="22">
        <f t="shared" ref="AX36:BG36" si="126">-AX22*AX66</f>
        <v>-1747.7088000000001</v>
      </c>
      <c r="AY36" s="22">
        <f t="shared" si="126"/>
        <v>-1782.6629760000003</v>
      </c>
      <c r="AZ36" s="22">
        <f t="shared" si="126"/>
        <v>-1818.3162355200004</v>
      </c>
      <c r="BA36" s="22">
        <f t="shared" si="126"/>
        <v>-1854.6825602304004</v>
      </c>
      <c r="BB36" s="22">
        <f t="shared" si="126"/>
        <v>-1891.7762114350085</v>
      </c>
      <c r="BC36" s="22">
        <f t="shared" si="126"/>
        <v>-1929.6117356637085</v>
      </c>
      <c r="BD36" s="22">
        <f t="shared" si="126"/>
        <v>-1968.2039703769829</v>
      </c>
      <c r="BE36" s="22">
        <f t="shared" si="126"/>
        <v>-2007.5680497845226</v>
      </c>
      <c r="BF36" s="22">
        <f t="shared" si="126"/>
        <v>-2047.7194107802131</v>
      </c>
      <c r="BG36" s="22">
        <f t="shared" si="126"/>
        <v>-2088.6737989958174</v>
      </c>
      <c r="BL36" t="s">
        <v>213</v>
      </c>
      <c r="BM36" s="22">
        <f>AH36</f>
        <v>-1713.44</v>
      </c>
      <c r="BN36" s="22">
        <f t="shared" ref="BN36:BW36" si="127">-BN22*BN66</f>
        <v>-1747.7088000000001</v>
      </c>
      <c r="BO36" s="22">
        <f t="shared" si="127"/>
        <v>-1777.4198496000001</v>
      </c>
      <c r="BP36" s="22">
        <f t="shared" si="127"/>
        <v>-1804.0811473440001</v>
      </c>
      <c r="BQ36" s="22">
        <f t="shared" si="127"/>
        <v>-1517.2322449163039</v>
      </c>
      <c r="BR36" s="22">
        <f t="shared" si="127"/>
        <v>-1773.6444943071594</v>
      </c>
      <c r="BS36" s="22">
        <f t="shared" si="127"/>
        <v>-1782.5127167786952</v>
      </c>
      <c r="BT36" s="22">
        <f t="shared" si="127"/>
        <v>-1791.4252803625886</v>
      </c>
      <c r="BU36" s="22">
        <f t="shared" si="127"/>
        <v>-1800.3824067644016</v>
      </c>
      <c r="BV36" s="22">
        <f t="shared" si="127"/>
        <v>-1809.3843187982234</v>
      </c>
      <c r="BW36" s="22">
        <f t="shared" si="127"/>
        <v>-1818.4312403922145</v>
      </c>
    </row>
    <row r="37" spans="2:76" x14ac:dyDescent="0.35">
      <c r="B37" t="s">
        <v>486</v>
      </c>
      <c r="C37" s="22"/>
      <c r="D37" s="109">
        <f t="shared" si="124"/>
        <v>0</v>
      </c>
      <c r="E37" s="109">
        <f t="shared" si="124"/>
        <v>0</v>
      </c>
      <c r="F37" s="109">
        <f t="shared" si="124"/>
        <v>0</v>
      </c>
      <c r="G37" s="109">
        <f t="shared" si="124"/>
        <v>0</v>
      </c>
      <c r="H37" s="109">
        <f t="shared" si="124"/>
        <v>0</v>
      </c>
      <c r="I37" s="109">
        <f t="shared" si="124"/>
        <v>-79.138600000000224</v>
      </c>
      <c r="J37" s="109">
        <f t="shared" si="124"/>
        <v>-79.534293000000616</v>
      </c>
      <c r="K37" s="109">
        <f t="shared" si="124"/>
        <v>-79.931964465002238</v>
      </c>
      <c r="L37" s="109">
        <f t="shared" si="124"/>
        <v>-80.331624287326122</v>
      </c>
      <c r="M37" s="109">
        <f t="shared" si="124"/>
        <v>-80.733282408762534</v>
      </c>
      <c r="O37" s="181">
        <f>SUM(D37:M37)-AD37-AT37</f>
        <v>0</v>
      </c>
      <c r="P37" s="182" t="s">
        <v>423</v>
      </c>
      <c r="Q37" t="s">
        <v>486</v>
      </c>
      <c r="R37" s="22"/>
      <c r="S37" s="22">
        <f t="shared" ref="S37:AB37" si="128">S15</f>
        <v>0</v>
      </c>
      <c r="T37" s="22">
        <f t="shared" si="128"/>
        <v>0</v>
      </c>
      <c r="U37" s="22">
        <f t="shared" si="128"/>
        <v>0</v>
      </c>
      <c r="V37" s="22">
        <f t="shared" si="128"/>
        <v>0</v>
      </c>
      <c r="W37" s="22">
        <f t="shared" si="128"/>
        <v>0</v>
      </c>
      <c r="X37" s="22">
        <f t="shared" si="128"/>
        <v>0</v>
      </c>
      <c r="Y37" s="22">
        <f t="shared" si="128"/>
        <v>0</v>
      </c>
      <c r="Z37" s="22">
        <f t="shared" si="128"/>
        <v>0</v>
      </c>
      <c r="AA37" s="22">
        <f t="shared" si="128"/>
        <v>0</v>
      </c>
      <c r="AB37" s="22">
        <f t="shared" si="128"/>
        <v>0</v>
      </c>
      <c r="AD37" s="20">
        <f>SUM(S37:AB37)</f>
        <v>0</v>
      </c>
      <c r="AG37" t="s">
        <v>486</v>
      </c>
      <c r="AH37" s="22"/>
      <c r="AI37" s="22">
        <f>AH73-AI73</f>
        <v>0</v>
      </c>
      <c r="AJ37" s="22">
        <f t="shared" ref="AJ37:AN37" si="129">AI73-AJ73</f>
        <v>0</v>
      </c>
      <c r="AK37" s="22">
        <f t="shared" si="129"/>
        <v>0</v>
      </c>
      <c r="AL37" s="22">
        <f t="shared" si="129"/>
        <v>0</v>
      </c>
      <c r="AM37" s="22">
        <f t="shared" si="129"/>
        <v>0</v>
      </c>
      <c r="AN37" s="22">
        <f t="shared" si="129"/>
        <v>-79.138600000000224</v>
      </c>
      <c r="AO37" s="22">
        <f t="shared" ref="AO37" si="130">AN73-AO73</f>
        <v>-79.534293000000616</v>
      </c>
      <c r="AP37" s="22">
        <f t="shared" ref="AP37" si="131">AO73-AP73</f>
        <v>-79.931964465002238</v>
      </c>
      <c r="AQ37" s="22">
        <f t="shared" ref="AQ37" si="132">AP73-AQ73</f>
        <v>-80.331624287326122</v>
      </c>
      <c r="AR37" s="22">
        <f t="shared" ref="AR37" si="133">AQ73-AR73</f>
        <v>-80.733282408762534</v>
      </c>
      <c r="AT37" s="20">
        <f>SUM(AI37:AR37)</f>
        <v>-399.66976416109173</v>
      </c>
      <c r="AV37" t="s">
        <v>486</v>
      </c>
      <c r="AW37" s="22"/>
      <c r="AX37" s="22">
        <f>AW73-AX73</f>
        <v>0</v>
      </c>
      <c r="AY37" s="22">
        <f t="shared" ref="AY37:BG37" si="134">AX73-AY73</f>
        <v>0</v>
      </c>
      <c r="AZ37" s="22">
        <f t="shared" si="134"/>
        <v>0</v>
      </c>
      <c r="BA37" s="22">
        <f t="shared" si="134"/>
        <v>0</v>
      </c>
      <c r="BB37" s="22">
        <f t="shared" si="134"/>
        <v>0</v>
      </c>
      <c r="BC37" s="22">
        <f t="shared" si="134"/>
        <v>-316.5544000000009</v>
      </c>
      <c r="BD37" s="22">
        <f t="shared" si="134"/>
        <v>-322.88548800000171</v>
      </c>
      <c r="BE37" s="22">
        <f t="shared" si="134"/>
        <v>-329.34319775999757</v>
      </c>
      <c r="BF37" s="22">
        <f t="shared" si="134"/>
        <v>-335.93006171520392</v>
      </c>
      <c r="BG37" s="22">
        <f t="shared" si="134"/>
        <v>-342.6486629495048</v>
      </c>
      <c r="BL37" t="s">
        <v>486</v>
      </c>
      <c r="BM37" s="22"/>
      <c r="BN37" s="22">
        <f>BM73-BN73</f>
        <v>0</v>
      </c>
      <c r="BO37" s="22">
        <f t="shared" ref="BO37" si="135">BN73-BO73</f>
        <v>0</v>
      </c>
      <c r="BP37" s="22">
        <f t="shared" ref="BP37" si="136">BO73-BP73</f>
        <v>0</v>
      </c>
      <c r="BQ37" s="22">
        <f t="shared" ref="BQ37" si="137">BP73-BQ73</f>
        <v>0</v>
      </c>
      <c r="BR37" s="22">
        <f t="shared" ref="BR37" si="138">BQ73-BR73</f>
        <v>0</v>
      </c>
      <c r="BS37" s="22">
        <f t="shared" ref="BS37" si="139">BR73-BS73</f>
        <v>-79.138600000000224</v>
      </c>
      <c r="BT37" s="22">
        <f t="shared" ref="BT37" si="140">BS73-BT73</f>
        <v>-79.534292999998797</v>
      </c>
      <c r="BU37" s="22">
        <f t="shared" ref="BU37" si="141">BT73-BU73</f>
        <v>-79.931964465000419</v>
      </c>
      <c r="BV37" s="22">
        <f t="shared" ref="BV37" si="142">BU73-BV73</f>
        <v>-80.331624287324303</v>
      </c>
      <c r="BW37" s="22">
        <f t="shared" ref="BW37" si="143">BV73-BW73</f>
        <v>-80.733282408760715</v>
      </c>
    </row>
    <row r="38" spans="2:76" x14ac:dyDescent="0.35">
      <c r="B38" t="s">
        <v>239</v>
      </c>
      <c r="C38" s="22"/>
      <c r="D38" s="109">
        <f t="shared" si="124"/>
        <v>0</v>
      </c>
      <c r="E38" s="109">
        <f t="shared" si="124"/>
        <v>0</v>
      </c>
      <c r="F38" s="109">
        <f t="shared" si="124"/>
        <v>0</v>
      </c>
      <c r="G38" s="109">
        <f t="shared" si="124"/>
        <v>-13050.403103215833</v>
      </c>
      <c r="H38" s="109">
        <f t="shared" si="124"/>
        <v>0</v>
      </c>
      <c r="I38" s="109">
        <f t="shared" si="124"/>
        <v>0</v>
      </c>
      <c r="J38" s="109">
        <f t="shared" si="124"/>
        <v>0</v>
      </c>
      <c r="K38" s="109">
        <f t="shared" si="124"/>
        <v>0</v>
      </c>
      <c r="L38" s="109">
        <f t="shared" si="124"/>
        <v>0</v>
      </c>
      <c r="M38" s="109">
        <f t="shared" si="124"/>
        <v>0</v>
      </c>
      <c r="O38" s="182"/>
      <c r="P38" s="182"/>
      <c r="Q38" t="s">
        <v>239</v>
      </c>
      <c r="R38" s="22"/>
      <c r="S38" s="22">
        <f t="shared" ref="S38:AB38" si="144">S17</f>
        <v>0</v>
      </c>
      <c r="T38" s="22">
        <f t="shared" si="144"/>
        <v>0</v>
      </c>
      <c r="U38" s="22">
        <f t="shared" si="144"/>
        <v>0</v>
      </c>
      <c r="V38" s="22">
        <f t="shared" si="144"/>
        <v>-13050.403103215833</v>
      </c>
      <c r="W38" s="22">
        <f t="shared" si="144"/>
        <v>0</v>
      </c>
      <c r="X38" s="22">
        <f t="shared" si="144"/>
        <v>0</v>
      </c>
      <c r="Y38" s="22">
        <f t="shared" si="144"/>
        <v>0</v>
      </c>
      <c r="Z38" s="22">
        <f t="shared" si="144"/>
        <v>0</v>
      </c>
      <c r="AA38" s="22">
        <f t="shared" si="144"/>
        <v>0</v>
      </c>
      <c r="AB38" s="22">
        <f t="shared" si="144"/>
        <v>0</v>
      </c>
      <c r="AG38" t="s">
        <v>239</v>
      </c>
      <c r="AH38" s="22"/>
      <c r="AI38" s="22">
        <f t="shared" ref="AI38:AR38" si="145">AI17</f>
        <v>0</v>
      </c>
      <c r="AJ38" s="22">
        <f t="shared" si="145"/>
        <v>0</v>
      </c>
      <c r="AK38" s="22">
        <f t="shared" si="145"/>
        <v>0</v>
      </c>
      <c r="AL38" s="22">
        <f t="shared" si="145"/>
        <v>0</v>
      </c>
      <c r="AM38" s="22">
        <f t="shared" si="145"/>
        <v>0</v>
      </c>
      <c r="AN38" s="22">
        <f t="shared" si="145"/>
        <v>0</v>
      </c>
      <c r="AO38" s="22">
        <f t="shared" si="145"/>
        <v>0</v>
      </c>
      <c r="AP38" s="22">
        <f t="shared" si="145"/>
        <v>0</v>
      </c>
      <c r="AQ38" s="22">
        <f t="shared" si="145"/>
        <v>0</v>
      </c>
      <c r="AR38" s="22">
        <f t="shared" si="145"/>
        <v>0</v>
      </c>
      <c r="AV38" t="s">
        <v>239</v>
      </c>
      <c r="AW38" s="22"/>
      <c r="AX38" s="22">
        <f t="shared" ref="AX38:BG38" si="146">AX17</f>
        <v>0</v>
      </c>
      <c r="AY38" s="22">
        <f t="shared" si="146"/>
        <v>0</v>
      </c>
      <c r="AZ38" s="22">
        <f t="shared" si="146"/>
        <v>0</v>
      </c>
      <c r="BA38" s="22">
        <f t="shared" si="146"/>
        <v>0</v>
      </c>
      <c r="BB38" s="22">
        <f t="shared" si="146"/>
        <v>0</v>
      </c>
      <c r="BC38" s="22">
        <f t="shared" si="146"/>
        <v>0</v>
      </c>
      <c r="BD38" s="22">
        <f t="shared" si="146"/>
        <v>0</v>
      </c>
      <c r="BE38" s="22">
        <f t="shared" si="146"/>
        <v>0</v>
      </c>
      <c r="BF38" s="22">
        <f t="shared" si="146"/>
        <v>0</v>
      </c>
      <c r="BG38" s="22">
        <f t="shared" si="146"/>
        <v>0</v>
      </c>
      <c r="BL38" t="s">
        <v>239</v>
      </c>
    </row>
    <row r="39" spans="2:76" x14ac:dyDescent="0.35">
      <c r="B39" s="6" t="s">
        <v>54</v>
      </c>
      <c r="C39" s="15"/>
      <c r="D39" s="26">
        <f>SUM(D30,D33:D38)</f>
        <v>1610.7399360000024</v>
      </c>
      <c r="E39" s="26">
        <f t="shared" ref="E39:M39" si="147">SUM(E30,E33:E38)</f>
        <v>1633.2033201119978</v>
      </c>
      <c r="F39" s="26">
        <f t="shared" si="147"/>
        <v>1473.4408268876398</v>
      </c>
      <c r="G39" s="26">
        <f t="shared" si="147"/>
        <v>-12116.609207241891</v>
      </c>
      <c r="H39" s="26">
        <f t="shared" si="147"/>
        <v>2037.2794118676893</v>
      </c>
      <c r="I39" s="26">
        <f t="shared" si="147"/>
        <v>2006.9117356629031</v>
      </c>
      <c r="J39" s="26">
        <f t="shared" si="147"/>
        <v>2061.5191516118089</v>
      </c>
      <c r="K39" s="26">
        <f t="shared" si="147"/>
        <v>2123.0293657858729</v>
      </c>
      <c r="L39" s="26">
        <f t="shared" si="147"/>
        <v>2192.1833177991289</v>
      </c>
      <c r="M39" s="26">
        <f t="shared" si="147"/>
        <v>2269.7971635161321</v>
      </c>
      <c r="N39" s="26"/>
      <c r="O39" s="181">
        <f>SUM(D39:M39)-AD39-AT39</f>
        <v>-1123.200000000008</v>
      </c>
      <c r="P39" s="182" t="s">
        <v>423</v>
      </c>
      <c r="Q39" s="6" t="s">
        <v>54</v>
      </c>
      <c r="R39" s="15"/>
      <c r="S39" s="26">
        <f>SUM(S30,S33:S38)</f>
        <v>0</v>
      </c>
      <c r="T39" s="26">
        <f t="shared" ref="T39:AB39" si="148">SUM(T30,T33:T38)</f>
        <v>0</v>
      </c>
      <c r="U39" s="26">
        <f t="shared" si="148"/>
        <v>0</v>
      </c>
      <c r="V39" s="26">
        <f t="shared" si="148"/>
        <v>-13050.403103215833</v>
      </c>
      <c r="W39" s="26">
        <f t="shared" si="148"/>
        <v>873.59999999999991</v>
      </c>
      <c r="X39" s="26">
        <f t="shared" si="148"/>
        <v>942.24</v>
      </c>
      <c r="Y39" s="26">
        <f t="shared" si="148"/>
        <v>1017.7439999999999</v>
      </c>
      <c r="Z39" s="26">
        <f t="shared" si="148"/>
        <v>1100.7984000000001</v>
      </c>
      <c r="AA39" s="26">
        <f t="shared" si="148"/>
        <v>1192.1582399999998</v>
      </c>
      <c r="AB39" s="26">
        <f t="shared" si="148"/>
        <v>1292.6540639999989</v>
      </c>
      <c r="AD39" s="20">
        <f>SUM(S39:AB39)</f>
        <v>-6631.2083992158332</v>
      </c>
      <c r="AG39" s="6" t="s">
        <v>54</v>
      </c>
      <c r="AH39" s="15"/>
      <c r="AI39" s="26">
        <f>SUM(AI30,AI33:AI38)</f>
        <v>1610.7399360000024</v>
      </c>
      <c r="AJ39" s="26">
        <f t="shared" ref="AJ39:AR39" si="149">SUM(AJ30,AJ34:AJ38)</f>
        <v>1633.2033201119978</v>
      </c>
      <c r="AK39" s="26">
        <f t="shared" si="149"/>
        <v>1473.4408268876398</v>
      </c>
      <c r="AL39" s="26">
        <f t="shared" si="149"/>
        <v>933.79389597394174</v>
      </c>
      <c r="AM39" s="26">
        <f t="shared" si="149"/>
        <v>1350.8794118676885</v>
      </c>
      <c r="AN39" s="26">
        <f t="shared" si="149"/>
        <v>1251.8717356629024</v>
      </c>
      <c r="AO39" s="26">
        <f t="shared" si="149"/>
        <v>1230.9751516118083</v>
      </c>
      <c r="AP39" s="26">
        <f t="shared" si="149"/>
        <v>1209.4309657858735</v>
      </c>
      <c r="AQ39" s="26">
        <f t="shared" si="149"/>
        <v>1187.225077799131</v>
      </c>
      <c r="AR39" s="26">
        <f t="shared" si="149"/>
        <v>1164.3430995161389</v>
      </c>
      <c r="AS39" s="25"/>
      <c r="AT39" s="20">
        <f>SUM(AI39:AR39)</f>
        <v>13045.903421217125</v>
      </c>
      <c r="AV39" s="6" t="s">
        <v>54</v>
      </c>
      <c r="AW39" s="15"/>
      <c r="AX39" s="26">
        <f>SUM(AX30,AX33:AX38)</f>
        <v>1610.7399360000024</v>
      </c>
      <c r="AY39" s="26">
        <f t="shared" ref="AY39:BG39" si="150">SUM(AY30,AY34:AY38)</f>
        <v>1642.9547347200007</v>
      </c>
      <c r="AZ39" s="26">
        <f t="shared" si="150"/>
        <v>1675.8138294143989</v>
      </c>
      <c r="BA39" s="26">
        <f t="shared" si="150"/>
        <v>1709.3301060026895</v>
      </c>
      <c r="BB39" s="26">
        <f t="shared" si="150"/>
        <v>1743.5167081227401</v>
      </c>
      <c r="BC39" s="26">
        <f t="shared" si="150"/>
        <v>1461.8326422851953</v>
      </c>
      <c r="BD39" s="26">
        <f t="shared" si="150"/>
        <v>1491.0692951308961</v>
      </c>
      <c r="BE39" s="26">
        <f t="shared" si="150"/>
        <v>1520.8906810335195</v>
      </c>
      <c r="BF39" s="26">
        <f t="shared" si="150"/>
        <v>1551.3084946541842</v>
      </c>
      <c r="BG39" s="26">
        <f t="shared" si="150"/>
        <v>1582.334664547273</v>
      </c>
      <c r="BH39" s="25"/>
      <c r="BL39" s="6" t="s">
        <v>54</v>
      </c>
      <c r="BM39" s="15"/>
      <c r="BN39" s="26">
        <f>SUM(BN30,BN33:BN38)</f>
        <v>1610.7399360000024</v>
      </c>
      <c r="BO39" s="26">
        <f t="shared" ref="BO39:BW39" si="151">SUM(BO30,BO34:BO38)</f>
        <v>1633.2033201119978</v>
      </c>
      <c r="BP39" s="26">
        <f t="shared" si="151"/>
        <v>1473.4408268876398</v>
      </c>
      <c r="BQ39" s="26">
        <f t="shared" si="151"/>
        <v>933.79389597394174</v>
      </c>
      <c r="BR39" s="26">
        <f t="shared" si="151"/>
        <v>1350.8794118676885</v>
      </c>
      <c r="BS39" s="26">
        <f t="shared" si="151"/>
        <v>1251.8717356629024</v>
      </c>
      <c r="BT39" s="26">
        <f t="shared" si="151"/>
        <v>1230.9751516118104</v>
      </c>
      <c r="BU39" s="26">
        <f t="shared" si="151"/>
        <v>1209.4309657858755</v>
      </c>
      <c r="BV39" s="26">
        <f t="shared" si="151"/>
        <v>1187.2250777991335</v>
      </c>
      <c r="BW39" s="26">
        <f t="shared" si="151"/>
        <v>1164.3430995161357</v>
      </c>
    </row>
    <row r="40" spans="2:76" x14ac:dyDescent="0.35">
      <c r="B40" t="s">
        <v>220</v>
      </c>
      <c r="M40" s="24">
        <f>SUM(N32,N34)*(1-$AW$10/M59)/($AZ$10-$AW$10)</f>
        <v>30004.568005815061</v>
      </c>
      <c r="N40" s="24"/>
      <c r="Q40" t="s">
        <v>220</v>
      </c>
      <c r="AB40" s="24">
        <f>SUM(AC32,AC34)*(1-IFERROR($AW$10/$AB$59,0))/($AZ$10-$AW$10)</f>
        <v>17537.982032906599</v>
      </c>
      <c r="AC40" s="24"/>
      <c r="AG40" t="s">
        <v>220</v>
      </c>
      <c r="AR40" s="24">
        <f>SUM(AS32,AS34)*(1-$AW$10/$AR$59)/($AZ$10-$AW$10)</f>
        <v>15648.985972908558</v>
      </c>
      <c r="AV40" t="s">
        <v>220</v>
      </c>
      <c r="BG40" s="24">
        <f>(BH32+BH34)*(1-$AW$10/$BG$59)/($AZ$10-$AW$10)</f>
        <v>26783.188751900816</v>
      </c>
      <c r="BL40" t="s">
        <v>220</v>
      </c>
      <c r="BW40" s="24">
        <f>SUM(BX32,BX34)*(1-$AW$10/BW59)/($AZ$10-$AW$10)</f>
        <v>15648.985972908471</v>
      </c>
    </row>
    <row r="41" spans="2:76" x14ac:dyDescent="0.35">
      <c r="B41" t="s">
        <v>55</v>
      </c>
      <c r="D41" s="71">
        <f>1/(1+$AZ$10)</f>
        <v>0.92592592592592582</v>
      </c>
      <c r="E41" s="71">
        <f t="shared" ref="E41:M41" si="152">D41/(1+$AZ$10)</f>
        <v>0.8573388203017831</v>
      </c>
      <c r="F41" s="71">
        <f t="shared" si="152"/>
        <v>0.79383224102016947</v>
      </c>
      <c r="G41" s="71">
        <f t="shared" si="152"/>
        <v>0.73502985279645316</v>
      </c>
      <c r="H41" s="71">
        <f t="shared" si="152"/>
        <v>0.68058319703375292</v>
      </c>
      <c r="I41" s="71">
        <f t="shared" si="152"/>
        <v>0.63016962688310452</v>
      </c>
      <c r="J41" s="71">
        <f t="shared" si="152"/>
        <v>0.58349039526213375</v>
      </c>
      <c r="K41" s="71">
        <f t="shared" si="152"/>
        <v>0.54026888450197563</v>
      </c>
      <c r="L41" s="71">
        <f t="shared" si="152"/>
        <v>0.50024896713145883</v>
      </c>
      <c r="M41" s="71">
        <f t="shared" si="152"/>
        <v>0.46319348808468408</v>
      </c>
      <c r="Q41" t="s">
        <v>55</v>
      </c>
      <c r="S41" s="71">
        <f>1/(1+$AZ$10)</f>
        <v>0.92592592592592582</v>
      </c>
      <c r="T41" s="71">
        <f t="shared" ref="T41:AB41" si="153">S41/(1+$AZ$10)</f>
        <v>0.8573388203017831</v>
      </c>
      <c r="U41" s="71">
        <f t="shared" si="153"/>
        <v>0.79383224102016947</v>
      </c>
      <c r="V41" s="71">
        <f t="shared" si="153"/>
        <v>0.73502985279645316</v>
      </c>
      <c r="W41" s="71">
        <f t="shared" si="153"/>
        <v>0.68058319703375292</v>
      </c>
      <c r="X41" s="71">
        <f t="shared" si="153"/>
        <v>0.63016962688310452</v>
      </c>
      <c r="Y41" s="71">
        <f t="shared" si="153"/>
        <v>0.58349039526213375</v>
      </c>
      <c r="Z41" s="71">
        <f t="shared" si="153"/>
        <v>0.54026888450197563</v>
      </c>
      <c r="AA41" s="71">
        <f t="shared" si="153"/>
        <v>0.50024896713145883</v>
      </c>
      <c r="AB41" s="71">
        <f t="shared" si="153"/>
        <v>0.46319348808468408</v>
      </c>
      <c r="AG41" t="s">
        <v>55</v>
      </c>
      <c r="AI41" s="71">
        <f>1/(1+$AZ$10)</f>
        <v>0.92592592592592582</v>
      </c>
      <c r="AJ41" s="71">
        <f t="shared" ref="AJ41:AR41" si="154">AI41/(1+$AZ$10)</f>
        <v>0.8573388203017831</v>
      </c>
      <c r="AK41" s="71">
        <f t="shared" si="154"/>
        <v>0.79383224102016947</v>
      </c>
      <c r="AL41" s="71">
        <f t="shared" si="154"/>
        <v>0.73502985279645316</v>
      </c>
      <c r="AM41" s="71">
        <f t="shared" si="154"/>
        <v>0.68058319703375292</v>
      </c>
      <c r="AN41" s="71">
        <f t="shared" si="154"/>
        <v>0.63016962688310452</v>
      </c>
      <c r="AO41" s="71">
        <f t="shared" si="154"/>
        <v>0.58349039526213375</v>
      </c>
      <c r="AP41" s="71">
        <f t="shared" si="154"/>
        <v>0.54026888450197563</v>
      </c>
      <c r="AQ41" s="71">
        <f t="shared" si="154"/>
        <v>0.50024896713145883</v>
      </c>
      <c r="AR41" s="71">
        <f t="shared" si="154"/>
        <v>0.46319348808468408</v>
      </c>
      <c r="AV41" t="s">
        <v>55</v>
      </c>
      <c r="AX41" s="71">
        <f>1/(1+$AZ$10)</f>
        <v>0.92592592592592582</v>
      </c>
      <c r="AY41" s="71">
        <f t="shared" ref="AY41:BG41" si="155">AX41/(1+$AZ$10)</f>
        <v>0.8573388203017831</v>
      </c>
      <c r="AZ41" s="71">
        <f t="shared" si="155"/>
        <v>0.79383224102016947</v>
      </c>
      <c r="BA41" s="71">
        <f t="shared" si="155"/>
        <v>0.73502985279645316</v>
      </c>
      <c r="BB41" s="71">
        <f t="shared" si="155"/>
        <v>0.68058319703375292</v>
      </c>
      <c r="BC41" s="71">
        <f t="shared" si="155"/>
        <v>0.63016962688310452</v>
      </c>
      <c r="BD41" s="71">
        <f t="shared" si="155"/>
        <v>0.58349039526213375</v>
      </c>
      <c r="BE41" s="71">
        <f t="shared" si="155"/>
        <v>0.54026888450197563</v>
      </c>
      <c r="BF41" s="71">
        <f t="shared" si="155"/>
        <v>0.50024896713145883</v>
      </c>
      <c r="BG41" s="71">
        <f t="shared" si="155"/>
        <v>0.46319348808468408</v>
      </c>
      <c r="BL41" t="s">
        <v>55</v>
      </c>
      <c r="BN41" s="71">
        <f>1/(1+$AZ$10)</f>
        <v>0.92592592592592582</v>
      </c>
      <c r="BO41" s="71">
        <f t="shared" ref="BO41" si="156">BN41/(1+$AZ$10)</f>
        <v>0.8573388203017831</v>
      </c>
      <c r="BP41" s="71">
        <f t="shared" ref="BP41" si="157">BO41/(1+$AZ$10)</f>
        <v>0.79383224102016947</v>
      </c>
      <c r="BQ41" s="71">
        <f t="shared" ref="BQ41" si="158">BP41/(1+$AZ$10)</f>
        <v>0.73502985279645316</v>
      </c>
      <c r="BR41" s="71">
        <f t="shared" ref="BR41" si="159">BQ41/(1+$AZ$10)</f>
        <v>0.68058319703375292</v>
      </c>
      <c r="BS41" s="71">
        <f t="shared" ref="BS41" si="160">BR41/(1+$AZ$10)</f>
        <v>0.63016962688310452</v>
      </c>
      <c r="BT41" s="71">
        <f t="shared" ref="BT41" si="161">BS41/(1+$AZ$10)</f>
        <v>0.58349039526213375</v>
      </c>
      <c r="BU41" s="71">
        <f t="shared" ref="BU41" si="162">BT41/(1+$AZ$10)</f>
        <v>0.54026888450197563</v>
      </c>
      <c r="BV41" s="71">
        <f t="shared" ref="BV41" si="163">BU41/(1+$AZ$10)</f>
        <v>0.50024896713145883</v>
      </c>
      <c r="BW41" s="71">
        <f t="shared" ref="BW41" si="164">BV41/(1+$AZ$10)</f>
        <v>0.46319348808468408</v>
      </c>
    </row>
    <row r="42" spans="2:76" ht="15" thickBot="1" x14ac:dyDescent="0.4">
      <c r="B42" s="27" t="s">
        <v>56</v>
      </c>
      <c r="C42" s="28"/>
      <c r="D42" s="28">
        <f>(D39+D40)*D41</f>
        <v>1491.4258666666688</v>
      </c>
      <c r="E42" s="28">
        <f t="shared" ref="E42" si="165">(E39+E40)*E41</f>
        <v>1400.2086077777756</v>
      </c>
      <c r="F42" s="28">
        <f t="shared" ref="F42" si="166">(F39+F40)*F41</f>
        <v>1169.6648336188266</v>
      </c>
      <c r="G42" s="28">
        <f t="shared" ref="G42" si="167">(G39+G40)*G41</f>
        <v>-8906.069481991155</v>
      </c>
      <c r="H42" s="28">
        <f t="shared" ref="H42" si="168">(H39+H40)*H41</f>
        <v>1386.5381353799557</v>
      </c>
      <c r="I42" s="28">
        <f t="shared" ref="I42" si="169">(I39+I40)*I41</f>
        <v>1264.6948196500152</v>
      </c>
      <c r="J42" s="28">
        <f t="shared" ref="J42" si="170">(J39+J40)*J41</f>
        <v>1202.876624614433</v>
      </c>
      <c r="K42" s="28">
        <f t="shared" ref="K42" si="171">(K39+K40)*K41</f>
        <v>1147.0067072180702</v>
      </c>
      <c r="L42" s="28">
        <f t="shared" ref="L42" si="172">(L39+L40)*L41</f>
        <v>1096.6374404918288</v>
      </c>
      <c r="M42" s="28">
        <f t="shared" ref="M42" si="173">(M39+M40)*M41</f>
        <v>14949.275778501349</v>
      </c>
      <c r="Q42" s="27" t="s">
        <v>56</v>
      </c>
      <c r="R42" s="28"/>
      <c r="S42" s="28">
        <f>(S39+S40)*S41</f>
        <v>0</v>
      </c>
      <c r="T42" s="28">
        <f t="shared" ref="T42" si="174">(T39+T40)*T41</f>
        <v>0</v>
      </c>
      <c r="U42" s="28">
        <f t="shared" ref="U42" si="175">(U39+U40)*U41</f>
        <v>0</v>
      </c>
      <c r="V42" s="28">
        <f t="shared" ref="V42" si="176">(V39+V40)*V41</f>
        <v>-9592.4358718911099</v>
      </c>
      <c r="W42" s="28">
        <f t="shared" ref="W42" si="177">(W39+W40)*W41</f>
        <v>594.55748092868646</v>
      </c>
      <c r="X42" s="28">
        <f t="shared" ref="X42" si="178">(X39+X40)*X41</f>
        <v>593.77102923433642</v>
      </c>
      <c r="Y42" s="28">
        <f t="shared" ref="Y42" si="179">(Y39+Y40)*Y41</f>
        <v>593.84384883566497</v>
      </c>
      <c r="Z42" s="28">
        <f t="shared" ref="Z42" si="180">(Z39+Z40)*Z41</f>
        <v>594.72712362955963</v>
      </c>
      <c r="AA42" s="28">
        <f t="shared" ref="AA42" si="181">(AA39+AA40)*AA41</f>
        <v>596.37592821725764</v>
      </c>
      <c r="AB42" s="28">
        <f t="shared" ref="AB42" si="182">(AB39+AB40)*AB41</f>
        <v>8722.2280165795273</v>
      </c>
      <c r="AG42" s="27" t="s">
        <v>56</v>
      </c>
      <c r="AH42" s="28"/>
      <c r="AI42" s="28">
        <f>(AI39+AI40)*AI41</f>
        <v>1491.4258666666688</v>
      </c>
      <c r="AJ42" s="28">
        <f t="shared" ref="AJ42" si="183">(AJ39+AJ40)*AJ41</f>
        <v>1400.2086077777756</v>
      </c>
      <c r="AK42" s="28">
        <f t="shared" ref="AK42" si="184">(AK39+AK40)*AK41</f>
        <v>1169.6648336188266</v>
      </c>
      <c r="AL42" s="28">
        <f t="shared" ref="AL42" si="185">(AL39+AL40)*AL41</f>
        <v>686.36638989995288</v>
      </c>
      <c r="AM42" s="28">
        <f t="shared" ref="AM42" si="186">(AM39+AM40)*AM41</f>
        <v>919.38582893598732</v>
      </c>
      <c r="AN42" s="28">
        <f t="shared" ref="AN42" si="187">(AN39+AN40)*AN41</f>
        <v>788.89154456819563</v>
      </c>
      <c r="AO42" s="28">
        <f t="shared" ref="AO42" si="188">(AO39+AO40)*AO41</f>
        <v>718.26217777183911</v>
      </c>
      <c r="AP42" s="28">
        <f t="shared" ref="AP42" si="189">(AP39+AP40)*AP41</f>
        <v>653.41791876728087</v>
      </c>
      <c r="AQ42" s="28">
        <f t="shared" ref="AQ42" si="190">(AQ39+AQ40)*AQ41</f>
        <v>593.90811892158115</v>
      </c>
      <c r="AR42" s="28">
        <f t="shared" ref="AR42" si="191">(AR39+AR40)*AR41</f>
        <v>7787.8245393720217</v>
      </c>
      <c r="AV42" s="27" t="s">
        <v>56</v>
      </c>
      <c r="AW42" s="28"/>
      <c r="AX42" s="28">
        <f>(AX39+AX40)*AX41</f>
        <v>1491.4258666666688</v>
      </c>
      <c r="AY42" s="28">
        <f t="shared" ref="AY42:BG42" si="192">(AY39+AY40)*AY41</f>
        <v>1408.5688740740745</v>
      </c>
      <c r="AZ42" s="28">
        <f t="shared" si="192"/>
        <v>1330.3150477366244</v>
      </c>
      <c r="BA42" s="28">
        <f t="shared" si="192"/>
        <v>1256.4086561957026</v>
      </c>
      <c r="BB42" s="28">
        <f t="shared" si="192"/>
        <v>1186.608175295939</v>
      </c>
      <c r="BC42" s="28">
        <f t="shared" si="192"/>
        <v>921.20253075440439</v>
      </c>
      <c r="BD42" s="28">
        <f t="shared" si="192"/>
        <v>870.0246123791577</v>
      </c>
      <c r="BE42" s="28">
        <f t="shared" si="192"/>
        <v>821.68991169142964</v>
      </c>
      <c r="BF42" s="28">
        <f t="shared" si="192"/>
        <v>776.04047215301387</v>
      </c>
      <c r="BG42" s="28">
        <f t="shared" si="192"/>
        <v>13138.725732612376</v>
      </c>
      <c r="BL42" s="27" t="s">
        <v>56</v>
      </c>
      <c r="BM42" s="28"/>
      <c r="BN42" s="28">
        <f>(BN39+BN40)*BN41</f>
        <v>1491.4258666666688</v>
      </c>
      <c r="BO42" s="28">
        <f t="shared" ref="BO42:BW42" si="193">(BO39+BO40)*BO41</f>
        <v>1400.2086077777756</v>
      </c>
      <c r="BP42" s="28">
        <f t="shared" si="193"/>
        <v>1169.6648336188266</v>
      </c>
      <c r="BQ42" s="28">
        <f t="shared" si="193"/>
        <v>686.36638989995288</v>
      </c>
      <c r="BR42" s="28">
        <f t="shared" si="193"/>
        <v>919.38582893598732</v>
      </c>
      <c r="BS42" s="28">
        <f t="shared" si="193"/>
        <v>788.89154456819563</v>
      </c>
      <c r="BT42" s="28">
        <f t="shared" si="193"/>
        <v>718.26217777184024</v>
      </c>
      <c r="BU42" s="28">
        <f t="shared" si="193"/>
        <v>653.417918767282</v>
      </c>
      <c r="BV42" s="28">
        <f t="shared" si="193"/>
        <v>593.9081189215824</v>
      </c>
      <c r="BW42" s="28">
        <f t="shared" si="193"/>
        <v>7787.8245393719799</v>
      </c>
    </row>
    <row r="44" spans="2:76" x14ac:dyDescent="0.35">
      <c r="B44" s="6" t="s">
        <v>57</v>
      </c>
      <c r="C44" s="110"/>
      <c r="D44" s="26">
        <f>C48</f>
        <v>1247</v>
      </c>
      <c r="E44" s="26">
        <f t="shared" ref="E44" si="194">D48</f>
        <v>2857.7399360000027</v>
      </c>
      <c r="F44" s="26">
        <f t="shared" ref="F44" si="195">E48</f>
        <v>4490.9432561120002</v>
      </c>
      <c r="G44" s="26">
        <f t="shared" ref="G44" si="196">F48</f>
        <v>5964.3840829996398</v>
      </c>
      <c r="H44" s="26">
        <f t="shared" ref="H44" si="197">G48</f>
        <v>-6152.2251242422508</v>
      </c>
      <c r="I44" s="26">
        <f t="shared" ref="I44" si="198">H48</f>
        <v>-4114.9457123745615</v>
      </c>
      <c r="J44" s="26">
        <f t="shared" ref="J44" si="199">I48</f>
        <v>-2108.0339767116584</v>
      </c>
      <c r="K44" s="26">
        <f t="shared" ref="K44" si="200">J48</f>
        <v>-46.514825099849531</v>
      </c>
      <c r="L44" s="26">
        <f t="shared" ref="L44" si="201">K48</f>
        <v>2076.5145406860233</v>
      </c>
      <c r="M44" s="26">
        <f t="shared" ref="M44" si="202">L48</f>
        <v>4268.6978584851522</v>
      </c>
      <c r="Q44" s="6" t="s">
        <v>57</v>
      </c>
      <c r="R44" s="110"/>
      <c r="S44" s="26">
        <f>R48</f>
        <v>0</v>
      </c>
      <c r="T44" s="26">
        <f t="shared" ref="T44" si="203">S48</f>
        <v>0</v>
      </c>
      <c r="U44" s="26">
        <f t="shared" ref="U44" si="204">T48</f>
        <v>0</v>
      </c>
      <c r="V44" s="26">
        <f t="shared" ref="V44" si="205">U48</f>
        <v>0</v>
      </c>
      <c r="W44" s="26">
        <f t="shared" ref="W44" si="206">V48</f>
        <v>-13050.403103215833</v>
      </c>
      <c r="X44" s="26">
        <f t="shared" ref="X44" si="207">W48</f>
        <v>-12176.803103215832</v>
      </c>
      <c r="Y44" s="26">
        <f t="shared" ref="Y44" si="208">X48</f>
        <v>-11234.563103215833</v>
      </c>
      <c r="Z44" s="26">
        <f t="shared" ref="Z44" si="209">Y48</f>
        <v>-10216.819103215832</v>
      </c>
      <c r="AA44" s="26">
        <f t="shared" ref="AA44" si="210">Z48</f>
        <v>-9116.0207032158323</v>
      </c>
      <c r="AB44" s="26">
        <f t="shared" ref="AB44" si="211">AA48</f>
        <v>-7923.8624632158326</v>
      </c>
      <c r="AG44" s="6" t="s">
        <v>57</v>
      </c>
      <c r="AH44" s="110"/>
      <c r="AI44" s="26">
        <f>AH48</f>
        <v>1247</v>
      </c>
      <c r="AJ44" s="26">
        <f t="shared" ref="AJ44" si="212">AI48</f>
        <v>2857.7399360000027</v>
      </c>
      <c r="AK44" s="26">
        <f t="shared" ref="AK44" si="213">AJ48</f>
        <v>4490.9432561120002</v>
      </c>
      <c r="AL44" s="26">
        <f t="shared" ref="AL44" si="214">AK48</f>
        <v>5964.3840829996398</v>
      </c>
      <c r="AM44" s="26">
        <f t="shared" ref="AM44" si="215">AL48</f>
        <v>6898.177978973581</v>
      </c>
      <c r="AN44" s="26">
        <f t="shared" ref="AN44" si="216">AM48</f>
        <v>8249.0573908412698</v>
      </c>
      <c r="AO44" s="26">
        <f t="shared" ref="AO44" si="217">AN48</f>
        <v>9500.929126504172</v>
      </c>
      <c r="AP44" s="26">
        <f t="shared" ref="AP44" si="218">AO48</f>
        <v>10731.904278115981</v>
      </c>
      <c r="AQ44" s="26">
        <f t="shared" ref="AQ44" si="219">AP48</f>
        <v>11941.335243901854</v>
      </c>
      <c r="AR44" s="26">
        <f t="shared" ref="AR44" si="220">AQ48</f>
        <v>13128.560321700985</v>
      </c>
      <c r="AV44" s="6" t="s">
        <v>57</v>
      </c>
      <c r="AW44" s="110"/>
      <c r="AX44" s="26">
        <f>AW48</f>
        <v>1247</v>
      </c>
      <c r="AY44" s="26">
        <f t="shared" ref="AY44:BG44" si="221">AX48</f>
        <v>2857.7399360000027</v>
      </c>
      <c r="AZ44" s="26">
        <f t="shared" si="221"/>
        <v>4500.6946707200032</v>
      </c>
      <c r="BA44" s="26">
        <f t="shared" si="221"/>
        <v>6176.5085001344023</v>
      </c>
      <c r="BB44" s="26">
        <f t="shared" si="221"/>
        <v>7885.838606137092</v>
      </c>
      <c r="BC44" s="26">
        <f t="shared" si="221"/>
        <v>9629.3553142598321</v>
      </c>
      <c r="BD44" s="26">
        <f t="shared" si="221"/>
        <v>11091.187956545027</v>
      </c>
      <c r="BE44" s="26">
        <f t="shared" si="221"/>
        <v>12582.257251675923</v>
      </c>
      <c r="BF44" s="26">
        <f t="shared" si="221"/>
        <v>14103.147932709442</v>
      </c>
      <c r="BG44" s="26">
        <f t="shared" si="221"/>
        <v>15654.456427363626</v>
      </c>
      <c r="BK44" s="5"/>
      <c r="BL44" s="6" t="s">
        <v>57</v>
      </c>
      <c r="BM44" s="110"/>
      <c r="BN44" s="26">
        <f>BM48</f>
        <v>1247</v>
      </c>
      <c r="BO44" s="26">
        <f t="shared" ref="BO44" si="222">BN48</f>
        <v>2857.7399360000027</v>
      </c>
      <c r="BP44" s="26">
        <f t="shared" ref="BP44" si="223">BO48</f>
        <v>4490.9432561120002</v>
      </c>
      <c r="BQ44" s="26">
        <f t="shared" ref="BQ44" si="224">BP48</f>
        <v>5964.3840829996398</v>
      </c>
      <c r="BR44" s="26">
        <f t="shared" ref="BR44" si="225">BQ48</f>
        <v>6898.177978973581</v>
      </c>
      <c r="BS44" s="26">
        <f t="shared" ref="BS44" si="226">BR48</f>
        <v>8249.0573908412698</v>
      </c>
      <c r="BT44" s="26">
        <f t="shared" ref="BT44" si="227">BS48</f>
        <v>9500.929126504172</v>
      </c>
      <c r="BU44" s="26">
        <f t="shared" ref="BU44" si="228">BT48</f>
        <v>10731.904278115982</v>
      </c>
      <c r="BV44" s="26">
        <f t="shared" ref="BV44" si="229">BU48</f>
        <v>11941.335243901858</v>
      </c>
      <c r="BW44" s="26">
        <f t="shared" ref="BW44" si="230">BV48</f>
        <v>13128.560321700992</v>
      </c>
    </row>
    <row r="45" spans="2:76" x14ac:dyDescent="0.35">
      <c r="B45" t="s">
        <v>54</v>
      </c>
      <c r="C45" s="4"/>
      <c r="D45" s="22">
        <f>D39</f>
        <v>1610.7399360000024</v>
      </c>
      <c r="E45" s="22">
        <f t="shared" ref="E45:L45" si="231">E39</f>
        <v>1633.2033201119978</v>
      </c>
      <c r="F45" s="22">
        <f t="shared" si="231"/>
        <v>1473.4408268876398</v>
      </c>
      <c r="G45" s="22">
        <f t="shared" si="231"/>
        <v>-12116.609207241891</v>
      </c>
      <c r="H45" s="22">
        <f t="shared" si="231"/>
        <v>2037.2794118676893</v>
      </c>
      <c r="I45" s="22">
        <f t="shared" si="231"/>
        <v>2006.9117356629031</v>
      </c>
      <c r="J45" s="22">
        <f t="shared" si="231"/>
        <v>2061.5191516118089</v>
      </c>
      <c r="K45" s="22">
        <f t="shared" si="231"/>
        <v>2123.0293657858729</v>
      </c>
      <c r="L45" s="22">
        <f t="shared" si="231"/>
        <v>2192.1833177991289</v>
      </c>
      <c r="M45" s="22">
        <f>M39</f>
        <v>2269.7971635161321</v>
      </c>
      <c r="Q45" t="s">
        <v>54</v>
      </c>
      <c r="R45" s="4"/>
      <c r="S45" s="22">
        <f>S39</f>
        <v>0</v>
      </c>
      <c r="T45" s="22">
        <f t="shared" ref="T45:AA45" si="232">T39</f>
        <v>0</v>
      </c>
      <c r="U45" s="22">
        <f t="shared" si="232"/>
        <v>0</v>
      </c>
      <c r="V45" s="22">
        <f t="shared" si="232"/>
        <v>-13050.403103215833</v>
      </c>
      <c r="W45" s="22">
        <f t="shared" si="232"/>
        <v>873.59999999999991</v>
      </c>
      <c r="X45" s="22">
        <f t="shared" si="232"/>
        <v>942.24</v>
      </c>
      <c r="Y45" s="22">
        <f t="shared" si="232"/>
        <v>1017.7439999999999</v>
      </c>
      <c r="Z45" s="22">
        <f t="shared" si="232"/>
        <v>1100.7984000000001</v>
      </c>
      <c r="AA45" s="22">
        <f t="shared" si="232"/>
        <v>1192.1582399999998</v>
      </c>
      <c r="AB45" s="22">
        <f>AB39</f>
        <v>1292.6540639999989</v>
      </c>
      <c r="AG45" t="s">
        <v>54</v>
      </c>
      <c r="AH45" s="4"/>
      <c r="AI45" s="22">
        <f>AI39</f>
        <v>1610.7399360000024</v>
      </c>
      <c r="AJ45" s="22">
        <f t="shared" ref="AJ45:AQ45" si="233">AJ39</f>
        <v>1633.2033201119978</v>
      </c>
      <c r="AK45" s="22">
        <f t="shared" si="233"/>
        <v>1473.4408268876398</v>
      </c>
      <c r="AL45" s="22">
        <f t="shared" si="233"/>
        <v>933.79389597394174</v>
      </c>
      <c r="AM45" s="22">
        <f t="shared" si="233"/>
        <v>1350.8794118676885</v>
      </c>
      <c r="AN45" s="22">
        <f t="shared" si="233"/>
        <v>1251.8717356629024</v>
      </c>
      <c r="AO45" s="22">
        <f t="shared" si="233"/>
        <v>1230.9751516118083</v>
      </c>
      <c r="AP45" s="22">
        <f t="shared" si="233"/>
        <v>1209.4309657858735</v>
      </c>
      <c r="AQ45" s="22">
        <f t="shared" si="233"/>
        <v>1187.225077799131</v>
      </c>
      <c r="AR45" s="22">
        <f>AR39</f>
        <v>1164.3430995161389</v>
      </c>
      <c r="AV45" t="s">
        <v>54</v>
      </c>
      <c r="AW45" s="4"/>
      <c r="AX45" s="22">
        <f>AX39</f>
        <v>1610.7399360000024</v>
      </c>
      <c r="AY45" s="22">
        <f t="shared" ref="AY45:BF45" si="234">AY39</f>
        <v>1642.9547347200007</v>
      </c>
      <c r="AZ45" s="22">
        <f t="shared" si="234"/>
        <v>1675.8138294143989</v>
      </c>
      <c r="BA45" s="22">
        <f t="shared" si="234"/>
        <v>1709.3301060026895</v>
      </c>
      <c r="BB45" s="22">
        <f t="shared" si="234"/>
        <v>1743.5167081227401</v>
      </c>
      <c r="BC45" s="22">
        <f t="shared" si="234"/>
        <v>1461.8326422851953</v>
      </c>
      <c r="BD45" s="22">
        <f t="shared" si="234"/>
        <v>1491.0692951308961</v>
      </c>
      <c r="BE45" s="22">
        <f t="shared" si="234"/>
        <v>1520.8906810335195</v>
      </c>
      <c r="BF45" s="22">
        <f t="shared" si="234"/>
        <v>1551.3084946541842</v>
      </c>
      <c r="BG45" s="22">
        <f>BG39</f>
        <v>1582.334664547273</v>
      </c>
      <c r="BK45" s="5"/>
      <c r="BL45" t="s">
        <v>54</v>
      </c>
      <c r="BM45" s="4"/>
      <c r="BN45" s="22">
        <f>BN39</f>
        <v>1610.7399360000024</v>
      </c>
      <c r="BO45" s="22">
        <f t="shared" ref="BO45:BV45" si="235">BO39</f>
        <v>1633.2033201119978</v>
      </c>
      <c r="BP45" s="22">
        <f t="shared" si="235"/>
        <v>1473.4408268876398</v>
      </c>
      <c r="BQ45" s="22">
        <f t="shared" si="235"/>
        <v>933.79389597394174</v>
      </c>
      <c r="BR45" s="22">
        <f t="shared" si="235"/>
        <v>1350.8794118676885</v>
      </c>
      <c r="BS45" s="22">
        <f t="shared" si="235"/>
        <v>1251.8717356629024</v>
      </c>
      <c r="BT45" s="22">
        <f t="shared" si="235"/>
        <v>1230.9751516118104</v>
      </c>
      <c r="BU45" s="22">
        <f t="shared" si="235"/>
        <v>1209.4309657858755</v>
      </c>
      <c r="BV45" s="22">
        <f t="shared" si="235"/>
        <v>1187.2250777991335</v>
      </c>
      <c r="BW45" s="22">
        <f>BW39</f>
        <v>1164.3430995161357</v>
      </c>
    </row>
    <row r="46" spans="2:76" x14ac:dyDescent="0.35">
      <c r="B46" t="s">
        <v>32</v>
      </c>
      <c r="C46" s="4"/>
      <c r="D46" s="4"/>
      <c r="E46" s="4"/>
      <c r="F46" s="4"/>
      <c r="G46" s="4"/>
      <c r="H46" s="4"/>
      <c r="I46" s="4"/>
      <c r="J46" s="4"/>
      <c r="K46" s="4"/>
      <c r="L46" s="4"/>
      <c r="M46" s="4"/>
      <c r="Q46" t="s">
        <v>32</v>
      </c>
      <c r="R46" s="4"/>
      <c r="S46" s="4"/>
      <c r="T46" s="4"/>
      <c r="U46" s="4"/>
      <c r="V46" s="4"/>
      <c r="W46" s="4"/>
      <c r="X46" s="4"/>
      <c r="Y46" s="4"/>
      <c r="Z46" s="4"/>
      <c r="AA46" s="4"/>
      <c r="AB46" s="4"/>
      <c r="AG46" t="s">
        <v>32</v>
      </c>
      <c r="AH46" s="4"/>
      <c r="AI46" s="4"/>
      <c r="AJ46" s="4"/>
      <c r="AK46" s="4"/>
      <c r="AL46" s="4"/>
      <c r="AM46" s="4"/>
      <c r="AN46" s="4"/>
      <c r="AO46" s="4"/>
      <c r="AP46" s="4"/>
      <c r="AQ46" s="4"/>
      <c r="AR46" s="4"/>
      <c r="AV46" t="s">
        <v>32</v>
      </c>
      <c r="AW46" s="4"/>
      <c r="AX46" s="4"/>
      <c r="AY46" s="4"/>
      <c r="AZ46" s="4"/>
      <c r="BA46" s="4"/>
      <c r="BB46" s="4"/>
      <c r="BC46" s="4"/>
      <c r="BD46" s="4"/>
      <c r="BE46" s="4"/>
      <c r="BF46" s="4"/>
      <c r="BG46" s="4"/>
      <c r="BL46" t="s">
        <v>32</v>
      </c>
      <c r="BM46" s="4"/>
      <c r="BN46" s="4"/>
      <c r="BO46" s="4"/>
      <c r="BP46" s="4"/>
      <c r="BQ46" s="4"/>
      <c r="BR46" s="4"/>
      <c r="BS46" s="4"/>
      <c r="BT46" s="4"/>
      <c r="BU46" s="4"/>
      <c r="BV46" s="4"/>
      <c r="BW46" s="4"/>
    </row>
    <row r="47" spans="2:76" x14ac:dyDescent="0.35">
      <c r="B47" s="15" t="s">
        <v>58</v>
      </c>
      <c r="C47" s="23"/>
      <c r="D47" s="23"/>
      <c r="E47" s="23"/>
      <c r="F47" s="23"/>
      <c r="G47" s="23"/>
      <c r="H47" s="23"/>
      <c r="I47" s="23"/>
      <c r="J47" s="23"/>
      <c r="K47" s="23"/>
      <c r="L47" s="23"/>
      <c r="M47" s="23"/>
      <c r="Q47" s="15" t="s">
        <v>58</v>
      </c>
      <c r="R47" s="23"/>
      <c r="S47" s="23"/>
      <c r="T47" s="23"/>
      <c r="U47" s="23"/>
      <c r="V47" s="23"/>
      <c r="W47" s="23"/>
      <c r="X47" s="23"/>
      <c r="Y47" s="23"/>
      <c r="Z47" s="23"/>
      <c r="AA47" s="23"/>
      <c r="AB47" s="23"/>
      <c r="AG47" s="15" t="s">
        <v>58</v>
      </c>
      <c r="AH47" s="23"/>
      <c r="AI47" s="23"/>
      <c r="AJ47" s="23"/>
      <c r="AK47" s="23"/>
      <c r="AL47" s="23"/>
      <c r="AM47" s="23"/>
      <c r="AN47" s="23"/>
      <c r="AO47" s="23"/>
      <c r="AP47" s="23"/>
      <c r="AQ47" s="23"/>
      <c r="AR47" s="23"/>
      <c r="AV47" s="15" t="s">
        <v>58</v>
      </c>
      <c r="AW47" s="23"/>
      <c r="AX47" s="23"/>
      <c r="AY47" s="23"/>
      <c r="AZ47" s="23"/>
      <c r="BA47" s="23"/>
      <c r="BB47" s="23"/>
      <c r="BC47" s="23"/>
      <c r="BD47" s="23"/>
      <c r="BE47" s="23"/>
      <c r="BF47" s="23"/>
      <c r="BG47" s="23"/>
      <c r="BL47" s="15" t="s">
        <v>58</v>
      </c>
      <c r="BM47" s="23"/>
      <c r="BN47" s="23"/>
      <c r="BO47" s="23"/>
      <c r="BP47" s="23"/>
      <c r="BQ47" s="23"/>
      <c r="BR47" s="23"/>
      <c r="BS47" s="23"/>
      <c r="BT47" s="23"/>
      <c r="BU47" s="23"/>
      <c r="BV47" s="23"/>
      <c r="BW47" s="23"/>
    </row>
    <row r="48" spans="2:76" x14ac:dyDescent="0.35">
      <c r="B48" s="5" t="s">
        <v>59</v>
      </c>
      <c r="C48" s="24">
        <f>R48+AH48</f>
        <v>1247</v>
      </c>
      <c r="D48" s="24">
        <f>SUM(D44:D47)</f>
        <v>2857.7399360000027</v>
      </c>
      <c r="E48" s="24">
        <f t="shared" ref="E48:M48" si="236">SUM(E44:E47)</f>
        <v>4490.9432561120002</v>
      </c>
      <c r="F48" s="24">
        <f t="shared" si="236"/>
        <v>5964.3840829996398</v>
      </c>
      <c r="G48" s="24">
        <f t="shared" si="236"/>
        <v>-6152.2251242422508</v>
      </c>
      <c r="H48" s="24">
        <f t="shared" si="236"/>
        <v>-4114.9457123745615</v>
      </c>
      <c r="I48" s="24">
        <f t="shared" si="236"/>
        <v>-2108.0339767116584</v>
      </c>
      <c r="J48" s="24">
        <f t="shared" si="236"/>
        <v>-46.514825099849531</v>
      </c>
      <c r="K48" s="24">
        <f t="shared" si="236"/>
        <v>2076.5145406860233</v>
      </c>
      <c r="L48" s="24">
        <f t="shared" si="236"/>
        <v>4268.6978584851522</v>
      </c>
      <c r="M48" s="24">
        <f t="shared" si="236"/>
        <v>6538.4950220012843</v>
      </c>
      <c r="Q48" s="5" t="s">
        <v>59</v>
      </c>
      <c r="R48" s="24">
        <v>0</v>
      </c>
      <c r="S48" s="24">
        <f>SUM(S44:S47)</f>
        <v>0</v>
      </c>
      <c r="T48" s="24">
        <f t="shared" ref="T48:AB48" si="237">SUM(T44:T47)</f>
        <v>0</v>
      </c>
      <c r="U48" s="24">
        <f t="shared" si="237"/>
        <v>0</v>
      </c>
      <c r="V48" s="24">
        <f t="shared" si="237"/>
        <v>-13050.403103215833</v>
      </c>
      <c r="W48" s="24">
        <f t="shared" si="237"/>
        <v>-12176.803103215832</v>
      </c>
      <c r="X48" s="24">
        <f t="shared" si="237"/>
        <v>-11234.563103215833</v>
      </c>
      <c r="Y48" s="24">
        <f t="shared" si="237"/>
        <v>-10216.819103215832</v>
      </c>
      <c r="Z48" s="24">
        <f t="shared" si="237"/>
        <v>-9116.0207032158323</v>
      </c>
      <c r="AA48" s="24">
        <f t="shared" si="237"/>
        <v>-7923.8624632158326</v>
      </c>
      <c r="AB48" s="24">
        <f t="shared" si="237"/>
        <v>-6631.2083992158332</v>
      </c>
      <c r="AG48" s="5" t="s">
        <v>59</v>
      </c>
      <c r="AH48" s="24">
        <f>AW48</f>
        <v>1247</v>
      </c>
      <c r="AI48" s="24">
        <f>SUM(AI44:AI47)</f>
        <v>2857.7399360000027</v>
      </c>
      <c r="AJ48" s="24">
        <f t="shared" ref="AJ48:AR48" si="238">SUM(AJ44:AJ47)</f>
        <v>4490.9432561120002</v>
      </c>
      <c r="AK48" s="24">
        <f t="shared" si="238"/>
        <v>5964.3840829996398</v>
      </c>
      <c r="AL48" s="24">
        <f t="shared" si="238"/>
        <v>6898.177978973581</v>
      </c>
      <c r="AM48" s="24">
        <f t="shared" si="238"/>
        <v>8249.0573908412698</v>
      </c>
      <c r="AN48" s="24">
        <f t="shared" si="238"/>
        <v>9500.929126504172</v>
      </c>
      <c r="AO48" s="24">
        <f t="shared" si="238"/>
        <v>10731.904278115981</v>
      </c>
      <c r="AP48" s="24">
        <f t="shared" si="238"/>
        <v>11941.335243901854</v>
      </c>
      <c r="AQ48" s="24">
        <f t="shared" si="238"/>
        <v>13128.560321700985</v>
      </c>
      <c r="AR48" s="24">
        <f t="shared" si="238"/>
        <v>14292.903421217125</v>
      </c>
      <c r="AV48" s="5" t="s">
        <v>59</v>
      </c>
      <c r="AW48" s="24">
        <f>Baseline!C21</f>
        <v>1247</v>
      </c>
      <c r="AX48" s="24">
        <f>SUM(AX44:AX47)</f>
        <v>2857.7399360000027</v>
      </c>
      <c r="AY48" s="24">
        <f t="shared" ref="AY48:BG48" si="239">SUM(AY44:AY47)</f>
        <v>4500.6946707200032</v>
      </c>
      <c r="AZ48" s="24">
        <f t="shared" si="239"/>
        <v>6176.5085001344023</v>
      </c>
      <c r="BA48" s="24">
        <f t="shared" si="239"/>
        <v>7885.838606137092</v>
      </c>
      <c r="BB48" s="24">
        <f t="shared" si="239"/>
        <v>9629.3553142598321</v>
      </c>
      <c r="BC48" s="24">
        <f t="shared" si="239"/>
        <v>11091.187956545027</v>
      </c>
      <c r="BD48" s="24">
        <f t="shared" si="239"/>
        <v>12582.257251675923</v>
      </c>
      <c r="BE48" s="24">
        <f t="shared" si="239"/>
        <v>14103.147932709442</v>
      </c>
      <c r="BF48" s="24">
        <f t="shared" si="239"/>
        <v>15654.456427363626</v>
      </c>
      <c r="BG48" s="24">
        <f t="shared" si="239"/>
        <v>17236.791091910898</v>
      </c>
      <c r="BL48" s="5" t="s">
        <v>59</v>
      </c>
      <c r="BM48" s="24">
        <f>AH48</f>
        <v>1247</v>
      </c>
      <c r="BN48" s="24">
        <f>SUM(BN44:BN47)</f>
        <v>2857.7399360000027</v>
      </c>
      <c r="BO48" s="24">
        <f t="shared" ref="BO48:BW48" si="240">SUM(BO44:BO47)</f>
        <v>4490.9432561120002</v>
      </c>
      <c r="BP48" s="24">
        <f t="shared" si="240"/>
        <v>5964.3840829996398</v>
      </c>
      <c r="BQ48" s="24">
        <f t="shared" si="240"/>
        <v>6898.177978973581</v>
      </c>
      <c r="BR48" s="24">
        <f t="shared" si="240"/>
        <v>8249.0573908412698</v>
      </c>
      <c r="BS48" s="24">
        <f t="shared" si="240"/>
        <v>9500.929126504172</v>
      </c>
      <c r="BT48" s="24">
        <f t="shared" si="240"/>
        <v>10731.904278115982</v>
      </c>
      <c r="BU48" s="24">
        <f t="shared" si="240"/>
        <v>11941.335243901858</v>
      </c>
      <c r="BV48" s="24">
        <f t="shared" si="240"/>
        <v>13128.560321700992</v>
      </c>
      <c r="BW48" s="24">
        <f t="shared" si="240"/>
        <v>14292.903421217128</v>
      </c>
    </row>
    <row r="49" spans="2:75" x14ac:dyDescent="0.35">
      <c r="O49" s="186"/>
      <c r="Q49" s="5"/>
      <c r="R49" s="50"/>
      <c r="U49" s="5"/>
      <c r="V49" s="90"/>
    </row>
    <row r="50" spans="2:75" s="18" customFormat="1" x14ac:dyDescent="0.35">
      <c r="B50" s="116" t="s">
        <v>60</v>
      </c>
      <c r="C50" s="24">
        <f>SUM(D42:N42)</f>
        <v>16202.259331927768</v>
      </c>
      <c r="Q50" s="116" t="s">
        <v>60</v>
      </c>
      <c r="R50" s="24">
        <f>SUM(S42:AC42)</f>
        <v>2103.0675555339221</v>
      </c>
      <c r="U50" s="116"/>
      <c r="V50" s="117"/>
      <c r="AG50" s="116" t="s">
        <v>60</v>
      </c>
      <c r="AH50" s="24">
        <f>SUM(AI42:AS42)</f>
        <v>16209.355826300129</v>
      </c>
      <c r="AV50" s="116" t="s">
        <v>60</v>
      </c>
      <c r="AW50" s="24">
        <f>SUM(AX42:BH42)</f>
        <v>23201.009879559395</v>
      </c>
      <c r="BL50" s="116" t="s">
        <v>60</v>
      </c>
      <c r="BM50" s="24">
        <f>SUM(BN42:BX42)</f>
        <v>16209.355826300092</v>
      </c>
    </row>
    <row r="51" spans="2:75" s="18" customFormat="1" x14ac:dyDescent="0.35">
      <c r="B51" s="18" t="s">
        <v>483</v>
      </c>
      <c r="C51" s="118">
        <f>-Baseline!$C$23</f>
        <v>-7765</v>
      </c>
      <c r="AG51" s="18" t="s">
        <v>483</v>
      </c>
      <c r="AH51" s="118">
        <f>-Baseline!$C$23</f>
        <v>-7765</v>
      </c>
      <c r="AV51" s="18" t="s">
        <v>483</v>
      </c>
      <c r="AW51" s="118">
        <f>-Baseline!$C$23</f>
        <v>-7765</v>
      </c>
      <c r="BL51" s="18" t="s">
        <v>483</v>
      </c>
      <c r="BM51" s="118">
        <f>-Baseline!$C$23</f>
        <v>-7765</v>
      </c>
    </row>
    <row r="52" spans="2:75" s="18" customFormat="1" x14ac:dyDescent="0.35">
      <c r="B52" s="18" t="s">
        <v>487</v>
      </c>
      <c r="C52" s="118">
        <f>-Baseline!$C$24</f>
        <v>-418</v>
      </c>
      <c r="AG52" s="18" t="s">
        <v>487</v>
      </c>
      <c r="AH52" s="118">
        <f>-Baseline!$C$24</f>
        <v>-418</v>
      </c>
      <c r="AV52" s="18" t="s">
        <v>487</v>
      </c>
      <c r="AW52" s="118">
        <f>-Baseline!$C$24</f>
        <v>-418</v>
      </c>
      <c r="BL52" s="18" t="s">
        <v>487</v>
      </c>
      <c r="BM52" s="118">
        <f>-Baseline!$C$24</f>
        <v>-418</v>
      </c>
    </row>
    <row r="53" spans="2:75" s="18" customFormat="1" x14ac:dyDescent="0.35">
      <c r="B53" s="18" t="s">
        <v>61</v>
      </c>
      <c r="C53" s="118">
        <f>C50+C51+C52</f>
        <v>8019.2593319277676</v>
      </c>
      <c r="Q53" s="18" t="s">
        <v>61</v>
      </c>
      <c r="R53" s="118">
        <f>R50</f>
        <v>2103.0675555339221</v>
      </c>
      <c r="AG53" s="116" t="s">
        <v>61</v>
      </c>
      <c r="AH53" s="118">
        <f>AH50+AH51+AH52</f>
        <v>8026.3558263001287</v>
      </c>
      <c r="AV53" s="116" t="s">
        <v>61</v>
      </c>
      <c r="AW53" s="118">
        <f>AW50+AW51+AW52</f>
        <v>15018.009879559395</v>
      </c>
      <c r="BL53" s="116" t="s">
        <v>61</v>
      </c>
      <c r="BM53" s="118">
        <f>BM50+BM51+BM52</f>
        <v>8026.3558263000923</v>
      </c>
    </row>
    <row r="54" spans="2:75" s="18" customFormat="1" x14ac:dyDescent="0.35">
      <c r="B54" s="18" t="s">
        <v>62</v>
      </c>
      <c r="C54" s="118">
        <f>Baseline!$C$25</f>
        <v>287.33999999999997</v>
      </c>
      <c r="Q54" s="116" t="s">
        <v>62</v>
      </c>
      <c r="R54" s="118">
        <f>Baseline!$C$25</f>
        <v>287.33999999999997</v>
      </c>
      <c r="AG54" s="116" t="s">
        <v>62</v>
      </c>
      <c r="AH54" s="118">
        <f>Baseline!$C$25</f>
        <v>287.33999999999997</v>
      </c>
      <c r="AV54" s="116" t="s">
        <v>62</v>
      </c>
      <c r="AW54" s="118">
        <f>Baseline!$C$25</f>
        <v>287.33999999999997</v>
      </c>
      <c r="BL54" s="116" t="s">
        <v>62</v>
      </c>
      <c r="BM54" s="118">
        <f>Baseline!$C$25</f>
        <v>287.33999999999997</v>
      </c>
    </row>
    <row r="55" spans="2:75" s="18" customFormat="1" x14ac:dyDescent="0.35">
      <c r="B55" s="116" t="s">
        <v>63</v>
      </c>
      <c r="C55" s="21">
        <f>C53/C54</f>
        <v>27.908607684025085</v>
      </c>
      <c r="D55" s="223"/>
      <c r="Q55" s="116" t="s">
        <v>63</v>
      </c>
      <c r="R55" s="21">
        <f>R53/R54</f>
        <v>7.3190908176164902</v>
      </c>
      <c r="AG55" s="116" t="s">
        <v>63</v>
      </c>
      <c r="AH55" s="21">
        <f>AH53/AH54</f>
        <v>27.933304887242045</v>
      </c>
      <c r="AV55" s="116" t="s">
        <v>63</v>
      </c>
      <c r="AW55" s="21">
        <f>AW53/AW54</f>
        <v>52.265643069393043</v>
      </c>
      <c r="BL55" s="116" t="s">
        <v>63</v>
      </c>
      <c r="BM55" s="21">
        <f>BM53/BM54</f>
        <v>27.933304887241921</v>
      </c>
    </row>
    <row r="56" spans="2:75" x14ac:dyDescent="0.35">
      <c r="B56" s="116" t="s">
        <v>253</v>
      </c>
      <c r="C56" s="183">
        <f>_xlfn.RRI(5,AW55,C55*(1+Decisions!$F$43)^5)</f>
        <v>-3.5894553206822777E-2</v>
      </c>
    </row>
    <row r="58" spans="2:75" x14ac:dyDescent="0.35">
      <c r="B58" s="5" t="s">
        <v>508</v>
      </c>
      <c r="Q58" s="5" t="s">
        <v>508</v>
      </c>
      <c r="U58" s="76"/>
      <c r="V58" s="76"/>
      <c r="W58" s="76"/>
      <c r="X58" s="76"/>
      <c r="Y58" s="76"/>
      <c r="Z58" s="76"/>
      <c r="AA58" s="76"/>
      <c r="AB58" s="76"/>
      <c r="AG58" s="5" t="s">
        <v>508</v>
      </c>
      <c r="AV58" s="5" t="s">
        <v>508</v>
      </c>
    </row>
    <row r="59" spans="2:75" x14ac:dyDescent="0.35">
      <c r="B59" s="116" t="s">
        <v>68</v>
      </c>
      <c r="D59" s="90">
        <f>(D62)*(1-D67) * D22/D73</f>
        <v>0.10176702241384117</v>
      </c>
      <c r="E59" s="90">
        <f t="shared" ref="E59:M59" si="241">(E62)*(1-E67) * E22/E73</f>
        <v>0.10318626562208566</v>
      </c>
      <c r="F59" s="90">
        <f t="shared" si="241"/>
        <v>9.3092424359771331E-2</v>
      </c>
      <c r="G59" s="90">
        <f t="shared" si="241"/>
        <v>3.2335685135643583E-2</v>
      </c>
      <c r="H59" s="90">
        <f t="shared" si="241"/>
        <v>7.0547500770256788E-2</v>
      </c>
      <c r="I59" s="90">
        <f t="shared" si="241"/>
        <v>7.2038936452034685E-2</v>
      </c>
      <c r="J59" s="90">
        <f t="shared" si="241"/>
        <v>7.3735871026914881E-2</v>
      </c>
      <c r="K59" s="90">
        <f t="shared" si="241"/>
        <v>7.5659646002316921E-2</v>
      </c>
      <c r="L59" s="90">
        <f t="shared" si="241"/>
        <v>7.7833691967270538E-2</v>
      </c>
      <c r="M59" s="90">
        <f t="shared" si="241"/>
        <v>8.0283730968805284E-2</v>
      </c>
      <c r="Q59" s="116" t="s">
        <v>68</v>
      </c>
      <c r="S59" s="90" t="str">
        <f>IFERROR((S61-S66)*(1-S67) * -$W$22/$AC$19,"")</f>
        <v/>
      </c>
      <c r="T59" s="90" t="str">
        <f>IFERROR((T32+T34)/T73,"")</f>
        <v/>
      </c>
      <c r="U59" s="90" t="str">
        <f t="shared" ref="U59:AB59" si="242">IFERROR((U32+U34)/U73,"")</f>
        <v/>
      </c>
      <c r="V59" s="90">
        <f t="shared" si="242"/>
        <v>0</v>
      </c>
      <c r="W59" s="90">
        <f t="shared" si="242"/>
        <v>6.6940461002674367E-2</v>
      </c>
      <c r="X59" s="90">
        <f t="shared" si="242"/>
        <v>7.2200068652884503E-2</v>
      </c>
      <c r="Y59" s="90">
        <f t="shared" si="242"/>
        <v>7.7985637068115635E-2</v>
      </c>
      <c r="Z59" s="90">
        <f t="shared" si="242"/>
        <v>8.4349762324869904E-2</v>
      </c>
      <c r="AA59" s="90">
        <f t="shared" si="242"/>
        <v>9.1350300107299554E-2</v>
      </c>
      <c r="AB59" s="90">
        <f t="shared" si="242"/>
        <v>9.9050891667972138E-2</v>
      </c>
      <c r="AG59" s="116" t="s">
        <v>68</v>
      </c>
      <c r="AI59" s="90">
        <f t="shared" ref="AI59:AR59" si="243">(AI61-AI66)*(1-AI67) * AI22/AI73</f>
        <v>0.10176702241384117</v>
      </c>
      <c r="AJ59" s="90">
        <f t="shared" si="243"/>
        <v>0.10318626562208566</v>
      </c>
      <c r="AK59" s="90">
        <f t="shared" si="243"/>
        <v>9.3092424359771331E-2</v>
      </c>
      <c r="AL59" s="90">
        <f t="shared" si="243"/>
        <v>5.89973727090157E-2</v>
      </c>
      <c r="AM59" s="90">
        <f t="shared" si="243"/>
        <v>8.5348958148595555E-2</v>
      </c>
      <c r="AN59" s="90">
        <f t="shared" si="243"/>
        <v>8.3675247836986683E-2</v>
      </c>
      <c r="AO59" s="90">
        <f t="shared" si="243"/>
        <v>8.1976556774458156E-2</v>
      </c>
      <c r="AP59" s="90">
        <f t="shared" si="243"/>
        <v>8.0252512113981739E-2</v>
      </c>
      <c r="AQ59" s="90">
        <f t="shared" si="243"/>
        <v>7.8502735443647387E-2</v>
      </c>
      <c r="AR59" s="90">
        <f t="shared" si="243"/>
        <v>7.6726842703606482E-2</v>
      </c>
      <c r="AV59" s="116" t="s">
        <v>68</v>
      </c>
      <c r="AW59" s="90">
        <f t="shared" ref="AW59:BG59" si="244">(AW62)*(1-AW67) * AW22/AW73</f>
        <v>0.10427781133353384</v>
      </c>
      <c r="AX59" s="90">
        <f t="shared" si="244"/>
        <v>0.10176702241384117</v>
      </c>
      <c r="AY59" s="90">
        <f t="shared" si="244"/>
        <v>0.10380236286211791</v>
      </c>
      <c r="AZ59" s="90">
        <f t="shared" si="244"/>
        <v>0.10587841011936015</v>
      </c>
      <c r="BA59" s="90">
        <f t="shared" si="244"/>
        <v>0.1079959783217475</v>
      </c>
      <c r="BB59" s="90">
        <f t="shared" si="244"/>
        <v>0.11015589788818227</v>
      </c>
      <c r="BC59" s="90">
        <f t="shared" si="244"/>
        <v>0.11015589788818234</v>
      </c>
      <c r="BD59" s="90">
        <f t="shared" si="244"/>
        <v>0.11015589788818218</v>
      </c>
      <c r="BE59" s="90">
        <f t="shared" si="244"/>
        <v>0.11015589788818231</v>
      </c>
      <c r="BF59" s="90">
        <f t="shared" si="244"/>
        <v>0.11015589788818227</v>
      </c>
      <c r="BG59" s="90">
        <f t="shared" si="244"/>
        <v>0.11015589788818239</v>
      </c>
      <c r="BL59" s="116" t="s">
        <v>68</v>
      </c>
      <c r="BN59" s="90">
        <f t="shared" ref="BN59:BW59" si="245">(BN61-BN66)*(1-BN67) * BN22/BN73</f>
        <v>0.10176702241384117</v>
      </c>
      <c r="BO59" s="90">
        <f t="shared" si="245"/>
        <v>0.10318626562208566</v>
      </c>
      <c r="BP59" s="90">
        <f t="shared" si="245"/>
        <v>9.3092424359771331E-2</v>
      </c>
      <c r="BQ59" s="90">
        <f t="shared" si="245"/>
        <v>5.89973727090157E-2</v>
      </c>
      <c r="BR59" s="90">
        <f t="shared" si="245"/>
        <v>8.5348958148595555E-2</v>
      </c>
      <c r="BS59" s="90">
        <f t="shared" si="245"/>
        <v>8.3675247836986683E-2</v>
      </c>
      <c r="BT59" s="90">
        <f t="shared" si="245"/>
        <v>8.1976556774458184E-2</v>
      </c>
      <c r="BU59" s="90">
        <f t="shared" si="245"/>
        <v>8.0252512113981767E-2</v>
      </c>
      <c r="BV59" s="90">
        <f t="shared" si="245"/>
        <v>7.8502735443647442E-2</v>
      </c>
      <c r="BW59" s="90">
        <f t="shared" si="245"/>
        <v>7.6726842703606191E-2</v>
      </c>
    </row>
    <row r="60" spans="2:75" x14ac:dyDescent="0.35">
      <c r="B60" t="s">
        <v>64</v>
      </c>
      <c r="D60" s="31">
        <f>D22/C22-1</f>
        <v>2.0000000000000018E-2</v>
      </c>
      <c r="E60" s="31">
        <f t="shared" ref="E60:M60" si="246">E22/D22-1</f>
        <v>1.6999999999999904E-2</v>
      </c>
      <c r="F60" s="31">
        <f t="shared" si="246"/>
        <v>1.5000000000000124E-2</v>
      </c>
      <c r="G60" s="31">
        <f t="shared" si="246"/>
        <v>-0.15900000000000003</v>
      </c>
      <c r="H60" s="31">
        <f t="shared" si="246"/>
        <v>0.37991036067299788</v>
      </c>
      <c r="I60" s="31">
        <f t="shared" si="246"/>
        <v>1.9520134665966804E-2</v>
      </c>
      <c r="J60" s="31">
        <f t="shared" si="246"/>
        <v>2.0666339083922791E-2</v>
      </c>
      <c r="K60" s="31">
        <f t="shared" si="246"/>
        <v>2.188404166221658E-2</v>
      </c>
      <c r="L60" s="31">
        <f t="shared" si="246"/>
        <v>2.3174709723647213E-2</v>
      </c>
      <c r="M60" s="31">
        <f t="shared" si="246"/>
        <v>2.4539361661325421E-2</v>
      </c>
      <c r="Q60" t="s">
        <v>64</v>
      </c>
      <c r="R60" s="41" t="str">
        <f t="shared" ref="R60:AA60" si="247">IFERROR(R22/Q22-1,"")</f>
        <v/>
      </c>
      <c r="S60" s="41" t="str">
        <f t="shared" si="247"/>
        <v/>
      </c>
      <c r="T60" s="41" t="str">
        <f t="shared" si="247"/>
        <v/>
      </c>
      <c r="U60" s="41" t="str">
        <f t="shared" si="247"/>
        <v/>
      </c>
      <c r="V60" s="41" t="str">
        <f t="shared" si="247"/>
        <v/>
      </c>
      <c r="W60" s="41" t="str">
        <f t="shared" si="247"/>
        <v/>
      </c>
      <c r="X60" s="41">
        <f t="shared" si="247"/>
        <v>0.10000000000000009</v>
      </c>
      <c r="Y60" s="41">
        <f t="shared" si="247"/>
        <v>0.10000000000000009</v>
      </c>
      <c r="Z60" s="41">
        <f t="shared" si="247"/>
        <v>0.10000000000000009</v>
      </c>
      <c r="AA60" s="41">
        <f t="shared" si="247"/>
        <v>9.9999999999999867E-2</v>
      </c>
      <c r="AB60" s="41">
        <f>IFERROR(AB22/AA22-1,"")</f>
        <v>0.10000000000000009</v>
      </c>
      <c r="AG60" t="s">
        <v>64</v>
      </c>
      <c r="AH60" s="31">
        <v>0</v>
      </c>
      <c r="AI60" s="31">
        <f>IF(SUM($AI$9:$AM$9)=1,AI95,IF(SUM($AI$9:$AM$9)=2,AI96,IF(SUM($AI$9:$AM$9)=3,AI97,IF(SUM($AI$9:$AM$9)=4,AI98,IF(SUM($AI$9:$AM$9)=5,AI99,AX60)))))</f>
        <v>0.02</v>
      </c>
      <c r="AJ60" s="31">
        <f t="shared" ref="AJ60:AM60" si="248">IF(SUM($AI$9:$AM$9)=1,AJ95,IF(SUM($AI$9:$AM$9)=2,AJ96,IF(SUM($AI$9:$AM$9)=3,AJ97,IF(SUM($AI$9:$AM$9)=4,AJ98,IF(SUM($AI$9:$AM$9)=5,AJ99,AY60)))))</f>
        <v>1.7000000000000001E-2</v>
      </c>
      <c r="AK60" s="31">
        <f t="shared" si="248"/>
        <v>1.5000000000000001E-2</v>
      </c>
      <c r="AL60" s="31">
        <f t="shared" si="248"/>
        <v>-0.159</v>
      </c>
      <c r="AM60" s="31">
        <f t="shared" si="248"/>
        <v>0.16899999999999998</v>
      </c>
      <c r="AN60" s="31">
        <f t="shared" ref="AN60" si="249">IF(SUM($AI$9:$AM$9)=1,AN95,IF(SUM($AI$9:$AM$9)=2,AN96,IF(SUM($AI$9:$AM$9)=3,AN97,IF(SUM($AI$9:$AM$9)=4,AN98,IF(SUM($AI$9:$AM$9)=5,AN99,BC60)))))</f>
        <v>5.0000000000000166E-3</v>
      </c>
      <c r="AO60" s="31">
        <f t="shared" ref="AO60" si="250">IF(SUM($AI$9:$AM$9)=1,AO95,IF(SUM($AI$9:$AM$9)=2,AO96,IF(SUM($AI$9:$AM$9)=3,AO97,IF(SUM($AI$9:$AM$9)=4,AO98,IF(SUM($AI$9:$AM$9)=5,AO99,BD60)))))</f>
        <v>5.0000000000000166E-3</v>
      </c>
      <c r="AP60" s="31">
        <f t="shared" ref="AP60:AQ60" si="251">IF(SUM($AI$9:$AM$9)=1,AP95,IF(SUM($AI$9:$AM$9)=2,AP96,IF(SUM($AI$9:$AM$9)=3,AP97,IF(SUM($AI$9:$AM$9)=4,AP98,IF(SUM($AI$9:$AM$9)=5,AP99,BE60)))))</f>
        <v>5.0000000000000166E-3</v>
      </c>
      <c r="AQ60" s="31">
        <f t="shared" si="251"/>
        <v>5.0000000000000166E-3</v>
      </c>
      <c r="AR60" s="31">
        <f t="shared" ref="AR60" si="252">IF(SUM($AI$9:$AM$9)=1,AR95,IF(SUM($AI$9:$AM$9)=2,AR96,IF(SUM($AI$9:$AM$9)=3,AR97,IF(SUM($AI$9:$AM$9)=4,AR98,IF(SUM($AI$9:$AM$9)=5,AR99,BG60)))))</f>
        <v>5.0000000000000166E-3</v>
      </c>
      <c r="AV60" t="s">
        <v>64</v>
      </c>
      <c r="AW60" s="41">
        <v>0</v>
      </c>
      <c r="AX60" s="97">
        <v>0.02</v>
      </c>
      <c r="AY60" s="97">
        <f t="shared" ref="AY60:BG60" si="253">AX60</f>
        <v>0.02</v>
      </c>
      <c r="AZ60" s="97">
        <f t="shared" si="253"/>
        <v>0.02</v>
      </c>
      <c r="BA60" s="97">
        <f t="shared" si="253"/>
        <v>0.02</v>
      </c>
      <c r="BB60" s="97">
        <f t="shared" si="253"/>
        <v>0.02</v>
      </c>
      <c r="BC60" s="97">
        <f t="shared" si="253"/>
        <v>0.02</v>
      </c>
      <c r="BD60" s="97">
        <f t="shared" si="253"/>
        <v>0.02</v>
      </c>
      <c r="BE60" s="97">
        <f t="shared" si="253"/>
        <v>0.02</v>
      </c>
      <c r="BF60" s="97">
        <f t="shared" si="253"/>
        <v>0.02</v>
      </c>
      <c r="BG60" s="97">
        <f t="shared" si="253"/>
        <v>0.02</v>
      </c>
      <c r="BL60" t="s">
        <v>64</v>
      </c>
      <c r="BN60" s="30">
        <f t="shared" ref="BN60:BS60" si="254">(AI80&lt;&gt;0)*AI80 + (AI81&lt;&gt;0)*AI81 + AX60 * (AI80 =0)*(AI81=0) + BN90</f>
        <v>0.02</v>
      </c>
      <c r="BO60" s="30">
        <f t="shared" si="254"/>
        <v>1.7000000000000001E-2</v>
      </c>
      <c r="BP60" s="30">
        <f t="shared" si="254"/>
        <v>1.4999999999999999E-2</v>
      </c>
      <c r="BQ60" s="30">
        <f t="shared" si="254"/>
        <v>-0.159</v>
      </c>
      <c r="BR60" s="30">
        <f t="shared" si="254"/>
        <v>0.16899999999999998</v>
      </c>
      <c r="BS60" s="30">
        <f t="shared" si="254"/>
        <v>4.9999999999999992E-3</v>
      </c>
      <c r="BT60" s="30">
        <f t="shared" ref="BT60:BW60" si="255">(AO80&lt;&gt;0)*AO80 + (AO81&lt;&gt;0)*AO81 + BD60 * (AO80 =0)*(AO81=0) + BT90</f>
        <v>4.9999999999999992E-3</v>
      </c>
      <c r="BU60" s="30">
        <f t="shared" si="255"/>
        <v>4.9999999999999992E-3</v>
      </c>
      <c r="BV60" s="30">
        <f t="shared" si="255"/>
        <v>4.9999999999999992E-3</v>
      </c>
      <c r="BW60" s="30">
        <f t="shared" si="255"/>
        <v>4.9999999999999992E-3</v>
      </c>
    </row>
    <row r="61" spans="2:75" x14ac:dyDescent="0.35">
      <c r="B61" t="s">
        <v>65</v>
      </c>
      <c r="D61" s="31">
        <f>D30/D22</f>
        <v>8.7263049771220527E-2</v>
      </c>
      <c r="E61" s="31">
        <f t="shared" ref="E61:M61" si="256">E30/E22</f>
        <v>8.71211213461177E-2</v>
      </c>
      <c r="F61" s="31">
        <f t="shared" si="256"/>
        <v>8.1883408712940836E-2</v>
      </c>
      <c r="G61" s="31">
        <f t="shared" si="256"/>
        <v>7.1561988364440388E-2</v>
      </c>
      <c r="H61" s="31">
        <f t="shared" si="256"/>
        <v>8.9901436255938882E-2</v>
      </c>
      <c r="I61" s="31">
        <f t="shared" si="256"/>
        <v>9.0117733874103961E-2</v>
      </c>
      <c r="J61" s="31">
        <f t="shared" si="256"/>
        <v>9.0397658346240126E-2</v>
      </c>
      <c r="K61" s="31">
        <f t="shared" si="256"/>
        <v>9.0744398230467607E-2</v>
      </c>
      <c r="L61" s="31">
        <f t="shared" si="256"/>
        <v>9.1160900888056812E-2</v>
      </c>
      <c r="M61" s="31">
        <f t="shared" si="256"/>
        <v>9.1649802905385935E-2</v>
      </c>
      <c r="Q61" t="s">
        <v>65</v>
      </c>
      <c r="S61" s="31" t="str">
        <f>IFERROR(S30/S22,"")</f>
        <v/>
      </c>
      <c r="T61" s="31" t="str">
        <f t="shared" ref="T61:AB61" si="257">IFERROR(T30/T22,"")</f>
        <v/>
      </c>
      <c r="U61" s="31" t="str">
        <f t="shared" si="257"/>
        <v/>
      </c>
      <c r="V61" s="31" t="str">
        <f t="shared" si="257"/>
        <v/>
      </c>
      <c r="W61" s="31">
        <f t="shared" si="257"/>
        <v>0.18</v>
      </c>
      <c r="X61" s="31">
        <f t="shared" si="257"/>
        <v>0.17727272727272728</v>
      </c>
      <c r="Y61" s="31">
        <f t="shared" si="257"/>
        <v>0.17479338842975206</v>
      </c>
      <c r="Z61" s="31">
        <f t="shared" si="257"/>
        <v>0.17253944402704735</v>
      </c>
      <c r="AA61" s="31">
        <f t="shared" si="257"/>
        <v>0.17049040366095211</v>
      </c>
      <c r="AB61" s="31">
        <f t="shared" si="257"/>
        <v>0.16862763969177455</v>
      </c>
      <c r="AG61" t="s">
        <v>65</v>
      </c>
      <c r="AH61" s="32">
        <f>AH25/AH22</f>
        <v>8.7263049771220472E-2</v>
      </c>
      <c r="AI61" s="31">
        <f>AI30/AI22</f>
        <v>8.7263049771220527E-2</v>
      </c>
      <c r="AJ61" s="31">
        <f t="shared" ref="AJ61:AR61" si="258">AJ30/AJ22</f>
        <v>8.71211213461177E-2</v>
      </c>
      <c r="AK61" s="31">
        <f t="shared" si="258"/>
        <v>8.1883408712940836E-2</v>
      </c>
      <c r="AL61" s="31">
        <f t="shared" si="258"/>
        <v>7.1561988364440388E-2</v>
      </c>
      <c r="AM61" s="31">
        <f t="shared" si="258"/>
        <v>7.9058485224981573E-2</v>
      </c>
      <c r="AN61" s="31">
        <f t="shared" si="258"/>
        <v>7.8292540439070316E-2</v>
      </c>
      <c r="AO61" s="31">
        <f t="shared" si="258"/>
        <v>7.7515163641428991E-2</v>
      </c>
      <c r="AP61" s="31">
        <f t="shared" si="258"/>
        <v>7.6726184205017034E-2</v>
      </c>
      <c r="AQ61" s="31">
        <f t="shared" si="258"/>
        <v>7.5925428956121283E-2</v>
      </c>
      <c r="AR61" s="31">
        <f t="shared" si="258"/>
        <v>7.5112722136346455E-2</v>
      </c>
      <c r="AV61" t="s">
        <v>65</v>
      </c>
      <c r="AW61" s="32">
        <f>AW25/AW22</f>
        <v>8.7263049771220472E-2</v>
      </c>
      <c r="AX61" s="31">
        <f>AX30/AX22</f>
        <v>8.7263049771220527E-2</v>
      </c>
      <c r="AY61" s="31">
        <f t="shared" ref="AY61:BG61" si="259">AY30/AY22</f>
        <v>8.7263049771220486E-2</v>
      </c>
      <c r="AZ61" s="31">
        <f t="shared" si="259"/>
        <v>8.726304977122043E-2</v>
      </c>
      <c r="BA61" s="31">
        <f t="shared" si="259"/>
        <v>8.7263049771220499E-2</v>
      </c>
      <c r="BB61" s="31">
        <f t="shared" si="259"/>
        <v>8.7263049771220416E-2</v>
      </c>
      <c r="BC61" s="31">
        <f t="shared" si="259"/>
        <v>8.7263049771220444E-2</v>
      </c>
      <c r="BD61" s="31">
        <f t="shared" si="259"/>
        <v>8.7263049771220388E-2</v>
      </c>
      <c r="BE61" s="31">
        <f t="shared" si="259"/>
        <v>8.726304977122043E-2</v>
      </c>
      <c r="BF61" s="31">
        <f t="shared" si="259"/>
        <v>8.726304977122043E-2</v>
      </c>
      <c r="BG61" s="31">
        <f t="shared" si="259"/>
        <v>8.7263049771220472E-2</v>
      </c>
      <c r="BL61" t="s">
        <v>65</v>
      </c>
      <c r="BM61" s="32">
        <f>BM25/BM22</f>
        <v>8.7263049771220472E-2</v>
      </c>
      <c r="BN61" s="31">
        <f>BN30/BN22</f>
        <v>8.7263049771220527E-2</v>
      </c>
      <c r="BO61" s="31">
        <f t="shared" ref="BO61:BW61" si="260">BO30/BO22</f>
        <v>8.71211213461177E-2</v>
      </c>
      <c r="BP61" s="31">
        <f t="shared" si="260"/>
        <v>8.1883408712940836E-2</v>
      </c>
      <c r="BQ61" s="31">
        <f t="shared" si="260"/>
        <v>7.1561988364440388E-2</v>
      </c>
      <c r="BR61" s="31">
        <f t="shared" si="260"/>
        <v>7.9058485224981573E-2</v>
      </c>
      <c r="BS61" s="31">
        <f t="shared" si="260"/>
        <v>7.8292540439070316E-2</v>
      </c>
      <c r="BT61" s="31">
        <f t="shared" si="260"/>
        <v>7.7515163641429005E-2</v>
      </c>
      <c r="BU61" s="31">
        <f t="shared" si="260"/>
        <v>7.6726184205017048E-2</v>
      </c>
      <c r="BV61" s="31">
        <f t="shared" si="260"/>
        <v>7.592542895612131E-2</v>
      </c>
      <c r="BW61" s="31">
        <f t="shared" si="260"/>
        <v>7.511272213634633E-2</v>
      </c>
    </row>
    <row r="62" spans="2:75" x14ac:dyDescent="0.35">
      <c r="B62" t="s">
        <v>503</v>
      </c>
      <c r="D62" s="31">
        <f>D32/D22</f>
        <v>4.7263049771220526E-2</v>
      </c>
      <c r="E62" s="31">
        <f>E32/E22</f>
        <v>4.7121121346117699E-2</v>
      </c>
      <c r="F62" s="31">
        <f t="shared" ref="F62:M62" si="261">F32/F22</f>
        <v>4.1883408712940835E-2</v>
      </c>
      <c r="G62" s="31">
        <f t="shared" si="261"/>
        <v>3.156198836444038E-2</v>
      </c>
      <c r="H62" s="31">
        <f t="shared" si="261"/>
        <v>4.9901436255938882E-2</v>
      </c>
      <c r="I62" s="31">
        <f t="shared" si="261"/>
        <v>5.011773387410396E-2</v>
      </c>
      <c r="J62" s="31">
        <f t="shared" si="261"/>
        <v>5.0397658346240118E-2</v>
      </c>
      <c r="K62" s="31">
        <f t="shared" si="261"/>
        <v>5.0744398230467599E-2</v>
      </c>
      <c r="L62" s="31">
        <f t="shared" si="261"/>
        <v>5.1160900888056811E-2</v>
      </c>
      <c r="M62" s="31">
        <f t="shared" si="261"/>
        <v>5.1649802905385921E-2</v>
      </c>
      <c r="Q62" t="s">
        <v>503</v>
      </c>
      <c r="S62" s="31"/>
      <c r="T62" s="31"/>
      <c r="U62" s="31"/>
      <c r="V62" s="31"/>
      <c r="W62" s="31"/>
      <c r="X62" s="31"/>
      <c r="Y62" s="31"/>
      <c r="Z62" s="31"/>
      <c r="AA62" s="31"/>
      <c r="AB62" s="31"/>
      <c r="AC62" s="31"/>
      <c r="AG62" t="s">
        <v>503</v>
      </c>
      <c r="AH62" s="32"/>
      <c r="AI62" s="31"/>
      <c r="AJ62" s="31"/>
      <c r="AK62" s="31"/>
      <c r="AL62" s="31"/>
      <c r="AM62" s="31"/>
      <c r="AN62" s="31"/>
      <c r="AO62" s="31"/>
      <c r="AP62" s="31"/>
      <c r="AQ62" s="31"/>
      <c r="AR62" s="31"/>
      <c r="AV62" t="s">
        <v>503</v>
      </c>
      <c r="AW62" s="31">
        <f>AW32/AW22</f>
        <v>4.9397702866747592E-2</v>
      </c>
      <c r="AX62" s="31">
        <f>AX32/AX22</f>
        <v>4.7263049771220526E-2</v>
      </c>
      <c r="AY62" s="31">
        <f t="shared" ref="AY62:BG62" si="262">AY32/AY22</f>
        <v>4.7263049771220492E-2</v>
      </c>
      <c r="AZ62" s="31">
        <f t="shared" si="262"/>
        <v>4.7263049771220429E-2</v>
      </c>
      <c r="BA62" s="31">
        <f t="shared" si="262"/>
        <v>4.7263049771220492E-2</v>
      </c>
      <c r="BB62" s="31">
        <f t="shared" si="262"/>
        <v>4.7263049771220415E-2</v>
      </c>
      <c r="BC62" s="31">
        <f t="shared" si="262"/>
        <v>4.7263049771220443E-2</v>
      </c>
      <c r="BD62" s="31">
        <f t="shared" si="262"/>
        <v>4.7263049771220388E-2</v>
      </c>
      <c r="BE62" s="31">
        <f t="shared" si="262"/>
        <v>4.7263049771220429E-2</v>
      </c>
      <c r="BF62" s="31">
        <f t="shared" si="262"/>
        <v>4.7263049771220422E-2</v>
      </c>
      <c r="BG62" s="31">
        <f t="shared" si="262"/>
        <v>4.7263049771220471E-2</v>
      </c>
      <c r="BL62" t="s">
        <v>503</v>
      </c>
      <c r="BM62" s="32"/>
      <c r="BN62" s="31">
        <f>BN32/BN22</f>
        <v>4.7263049771220526E-2</v>
      </c>
      <c r="BO62" s="31">
        <f t="shared" ref="BO62:BW62" si="263">BO32/BO22</f>
        <v>4.7121121346117699E-2</v>
      </c>
      <c r="BP62" s="31">
        <f t="shared" si="263"/>
        <v>4.1883408712940835E-2</v>
      </c>
      <c r="BQ62" s="31">
        <f t="shared" si="263"/>
        <v>3.156198836444038E-2</v>
      </c>
      <c r="BR62" s="31">
        <f t="shared" si="263"/>
        <v>3.9058485224981572E-2</v>
      </c>
      <c r="BS62" s="31">
        <f t="shared" si="263"/>
        <v>3.8292540439070308E-2</v>
      </c>
      <c r="BT62" s="31">
        <f t="shared" si="263"/>
        <v>3.7515163641429004E-2</v>
      </c>
      <c r="BU62" s="31">
        <f t="shared" si="263"/>
        <v>3.672618420501704E-2</v>
      </c>
      <c r="BV62" s="31">
        <f t="shared" si="263"/>
        <v>3.5925428956121309E-2</v>
      </c>
      <c r="BW62" s="31">
        <f t="shared" si="263"/>
        <v>3.5112722136346329E-2</v>
      </c>
    </row>
    <row r="63" spans="2:75" x14ac:dyDescent="0.35">
      <c r="B63" t="s">
        <v>5</v>
      </c>
      <c r="D63" s="31">
        <f>-(D26+D23+D27)/D22</f>
        <v>0.86462321411896526</v>
      </c>
      <c r="E63" s="31">
        <f t="shared" ref="E63:M63" si="264">-(E26+E23+E27)/E22</f>
        <v>0.86462321411896537</v>
      </c>
      <c r="F63" s="31">
        <f t="shared" si="264"/>
        <v>0.86962321411896537</v>
      </c>
      <c r="G63" s="31">
        <f t="shared" si="264"/>
        <v>0.86962321411896548</v>
      </c>
      <c r="H63" s="31">
        <f t="shared" si="264"/>
        <v>0.85898175680438826</v>
      </c>
      <c r="I63" s="31">
        <f t="shared" si="264"/>
        <v>0.85814173116633108</v>
      </c>
      <c r="J63" s="31">
        <f t="shared" si="264"/>
        <v>0.85724930624694407</v>
      </c>
      <c r="K63" s="31">
        <f t="shared" si="264"/>
        <v>0.85630340668065463</v>
      </c>
      <c r="L63" s="31">
        <f t="shared" si="264"/>
        <v>0.8553032861116564</v>
      </c>
      <c r="M63" s="31">
        <f t="shared" si="264"/>
        <v>0.8542485770894056</v>
      </c>
      <c r="Q63" t="s">
        <v>5</v>
      </c>
      <c r="S63" s="31" t="str">
        <f>IFERROR(-S23/S22,"")</f>
        <v/>
      </c>
      <c r="T63" s="31" t="str">
        <f>IFERROR(-(T23+T26+T27)/T22,"")</f>
        <v/>
      </c>
      <c r="U63" s="31" t="str">
        <f t="shared" ref="U63:AB63" si="265">IFERROR(-(U23+U26+U27)/U22,"")</f>
        <v/>
      </c>
      <c r="V63" s="31" t="str">
        <f t="shared" si="265"/>
        <v/>
      </c>
      <c r="W63" s="31">
        <f t="shared" si="265"/>
        <v>0.8</v>
      </c>
      <c r="X63" s="31">
        <f t="shared" si="265"/>
        <v>0.8</v>
      </c>
      <c r="Y63" s="31">
        <f t="shared" si="265"/>
        <v>0.8</v>
      </c>
      <c r="Z63" s="31">
        <f t="shared" si="265"/>
        <v>0.79999999999999993</v>
      </c>
      <c r="AA63" s="31">
        <f t="shared" si="265"/>
        <v>0.8</v>
      </c>
      <c r="AB63" s="31">
        <f t="shared" si="265"/>
        <v>0.8</v>
      </c>
      <c r="AG63" t="s">
        <v>5</v>
      </c>
      <c r="AH63" s="32">
        <f>-AH23/AH22</f>
        <v>0.86462321411896537</v>
      </c>
      <c r="AI63" s="31">
        <f>AH63+AI79*AI9</f>
        <v>0.86462321411896537</v>
      </c>
      <c r="AJ63" s="31">
        <f t="shared" ref="AJ63:AR63" si="266">AI63+AJ79*AJ9</f>
        <v>0.86462321411896537</v>
      </c>
      <c r="AK63" s="31">
        <f t="shared" si="266"/>
        <v>0.86962321411896537</v>
      </c>
      <c r="AL63" s="31">
        <f t="shared" si="266"/>
        <v>0.86962321411896537</v>
      </c>
      <c r="AM63" s="31">
        <f t="shared" si="266"/>
        <v>0.86962321411896537</v>
      </c>
      <c r="AN63" s="31">
        <f t="shared" si="266"/>
        <v>0.86962321411896537</v>
      </c>
      <c r="AO63" s="31">
        <f t="shared" si="266"/>
        <v>0.86962321411896537</v>
      </c>
      <c r="AP63" s="31">
        <f t="shared" si="266"/>
        <v>0.86962321411896537</v>
      </c>
      <c r="AQ63" s="31">
        <f t="shared" si="266"/>
        <v>0.86962321411896537</v>
      </c>
      <c r="AR63" s="66">
        <f t="shared" si="266"/>
        <v>0.86962321411896537</v>
      </c>
      <c r="AV63" t="s">
        <v>5</v>
      </c>
      <c r="AW63" s="32">
        <f>-AW23/AW22</f>
        <v>0.86462321411896537</v>
      </c>
      <c r="AX63" s="39">
        <f>AW63</f>
        <v>0.86462321411896537</v>
      </c>
      <c r="AY63" s="39">
        <f t="shared" ref="AY63:BG63" si="267">AX63</f>
        <v>0.86462321411896537</v>
      </c>
      <c r="AZ63" s="39">
        <f t="shared" si="267"/>
        <v>0.86462321411896537</v>
      </c>
      <c r="BA63" s="39">
        <f t="shared" si="267"/>
        <v>0.86462321411896537</v>
      </c>
      <c r="BB63" s="39">
        <f t="shared" si="267"/>
        <v>0.86462321411896537</v>
      </c>
      <c r="BC63" s="39">
        <f t="shared" si="267"/>
        <v>0.86462321411896537</v>
      </c>
      <c r="BD63" s="39">
        <f t="shared" si="267"/>
        <v>0.86462321411896537</v>
      </c>
      <c r="BE63" s="39">
        <f t="shared" si="267"/>
        <v>0.86462321411896537</v>
      </c>
      <c r="BF63" s="39">
        <f t="shared" si="267"/>
        <v>0.86462321411896537</v>
      </c>
      <c r="BG63" s="39">
        <f t="shared" si="267"/>
        <v>0.86462321411896537</v>
      </c>
      <c r="BL63" t="s">
        <v>5</v>
      </c>
      <c r="BN63" s="31">
        <f t="shared" ref="BN63:BW63" si="268">AI63</f>
        <v>0.86462321411896537</v>
      </c>
      <c r="BO63" s="31">
        <f t="shared" si="268"/>
        <v>0.86462321411896537</v>
      </c>
      <c r="BP63" s="31">
        <f t="shared" si="268"/>
        <v>0.86962321411896537</v>
      </c>
      <c r="BQ63" s="31">
        <f t="shared" si="268"/>
        <v>0.86962321411896537</v>
      </c>
      <c r="BR63" s="31">
        <f t="shared" si="268"/>
        <v>0.86962321411896537</v>
      </c>
      <c r="BS63" s="31">
        <f t="shared" si="268"/>
        <v>0.86962321411896537</v>
      </c>
      <c r="BT63" s="31">
        <f t="shared" si="268"/>
        <v>0.86962321411896537</v>
      </c>
      <c r="BU63" s="31">
        <f t="shared" si="268"/>
        <v>0.86962321411896537</v>
      </c>
      <c r="BV63" s="31">
        <f t="shared" si="268"/>
        <v>0.86962321411896537</v>
      </c>
      <c r="BW63" s="31">
        <f t="shared" si="268"/>
        <v>0.86962321411896537</v>
      </c>
    </row>
    <row r="64" spans="2:75" x14ac:dyDescent="0.35">
      <c r="B64" t="s">
        <v>66</v>
      </c>
      <c r="D64" s="31">
        <f>-(D24+D28)/D22</f>
        <v>4.8113736109814183E-2</v>
      </c>
      <c r="E64" s="31">
        <f t="shared" ref="E64:M64" si="269">-(E24+E28)/E22</f>
        <v>4.8255664534916885E-2</v>
      </c>
      <c r="F64" s="31">
        <f t="shared" si="269"/>
        <v>4.8493377168093807E-2</v>
      </c>
      <c r="G64" s="31">
        <f t="shared" si="269"/>
        <v>5.8814797516594165E-2</v>
      </c>
      <c r="H64" s="31">
        <f t="shared" si="269"/>
        <v>5.1116806939672826E-2</v>
      </c>
      <c r="I64" s="31">
        <f t="shared" si="269"/>
        <v>5.1740534959565015E-2</v>
      </c>
      <c r="J64" s="31">
        <f t="shared" si="269"/>
        <v>5.235303540681583E-2</v>
      </c>
      <c r="K64" s="31">
        <f t="shared" si="269"/>
        <v>5.2952195088877808E-2</v>
      </c>
      <c r="L64" s="31">
        <f t="shared" si="269"/>
        <v>5.3535813000286772E-2</v>
      </c>
      <c r="M64" s="31">
        <f t="shared" si="269"/>
        <v>5.4101620005208496E-2</v>
      </c>
      <c r="Q64" t="s">
        <v>66</v>
      </c>
      <c r="S64" s="31" t="str">
        <f>IFERROR(-S24/S22,"")</f>
        <v/>
      </c>
      <c r="T64" s="31" t="str">
        <f>IFERROR(-(T24+T28)/T22,"")</f>
        <v/>
      </c>
      <c r="U64" s="31" t="str">
        <f t="shared" ref="U64:AB64" si="270">IFERROR(-(U24+U28)/U22,"")</f>
        <v/>
      </c>
      <c r="V64" s="31" t="str">
        <f t="shared" si="270"/>
        <v/>
      </c>
      <c r="W64" s="31">
        <f t="shared" si="270"/>
        <v>0.05</v>
      </c>
      <c r="X64" s="31">
        <f t="shared" si="270"/>
        <v>0.05</v>
      </c>
      <c r="Y64" s="31">
        <f t="shared" si="270"/>
        <v>0.05</v>
      </c>
      <c r="Z64" s="31">
        <f t="shared" si="270"/>
        <v>4.9999999999999996E-2</v>
      </c>
      <c r="AA64" s="31">
        <f t="shared" si="270"/>
        <v>0.05</v>
      </c>
      <c r="AB64" s="31">
        <f t="shared" si="270"/>
        <v>0.05</v>
      </c>
      <c r="AG64" t="s">
        <v>66</v>
      </c>
      <c r="AH64" s="32">
        <f>-AH24/AH22</f>
        <v>4.8113736109814176E-2</v>
      </c>
      <c r="AI64" s="31">
        <f>-AI24/AI22</f>
        <v>4.8113736109814183E-2</v>
      </c>
      <c r="AJ64" s="31">
        <f t="shared" ref="AJ64:AR64" si="271">-AJ24/AJ22</f>
        <v>4.8255664534916885E-2</v>
      </c>
      <c r="AK64" s="31">
        <f>-AK24/AK22</f>
        <v>4.8493377168093807E-2</v>
      </c>
      <c r="AL64" s="31">
        <f t="shared" si="271"/>
        <v>5.8814797516594165E-2</v>
      </c>
      <c r="AM64" s="31">
        <f t="shared" si="271"/>
        <v>5.131830065605307E-2</v>
      </c>
      <c r="AN64" s="31">
        <f t="shared" si="271"/>
        <v>5.2084245441964314E-2</v>
      </c>
      <c r="AO64" s="31">
        <f t="shared" si="271"/>
        <v>5.2861622239605575E-2</v>
      </c>
      <c r="AP64" s="31">
        <f t="shared" si="271"/>
        <v>5.3650601676017588E-2</v>
      </c>
      <c r="AQ64" s="31">
        <f t="shared" si="271"/>
        <v>5.4451356924913374E-2</v>
      </c>
      <c r="AR64" s="31">
        <f t="shared" si="271"/>
        <v>5.5264063744688202E-2</v>
      </c>
      <c r="AV64" t="s">
        <v>66</v>
      </c>
      <c r="AW64" s="32">
        <f>-AW24/AW22</f>
        <v>4.8113736109814176E-2</v>
      </c>
      <c r="AX64" s="38">
        <f>AW64</f>
        <v>4.8113736109814176E-2</v>
      </c>
      <c r="AY64" s="38">
        <f t="shared" ref="AY64:BG65" si="272">AX64</f>
        <v>4.8113736109814176E-2</v>
      </c>
      <c r="AZ64" s="38">
        <f t="shared" si="272"/>
        <v>4.8113736109814176E-2</v>
      </c>
      <c r="BA64" s="38">
        <f t="shared" si="272"/>
        <v>4.8113736109814176E-2</v>
      </c>
      <c r="BB64" s="38">
        <f t="shared" si="272"/>
        <v>4.8113736109814176E-2</v>
      </c>
      <c r="BC64" s="38">
        <f t="shared" si="272"/>
        <v>4.8113736109814176E-2</v>
      </c>
      <c r="BD64" s="38">
        <f t="shared" si="272"/>
        <v>4.8113736109814176E-2</v>
      </c>
      <c r="BE64" s="38">
        <f t="shared" si="272"/>
        <v>4.8113736109814176E-2</v>
      </c>
      <c r="BF64" s="38">
        <f t="shared" si="272"/>
        <v>4.8113736109814176E-2</v>
      </c>
      <c r="BG64" s="38">
        <f t="shared" si="272"/>
        <v>4.8113736109814176E-2</v>
      </c>
      <c r="BL64" t="s">
        <v>66</v>
      </c>
      <c r="BM64" s="32">
        <f>-BM24/BM22</f>
        <v>4.8113736109814176E-2</v>
      </c>
      <c r="BN64" s="31">
        <f>-BN24/BN22</f>
        <v>4.8113736109814183E-2</v>
      </c>
      <c r="BO64" s="31">
        <f t="shared" ref="BO64:BW64" si="273">-BO24/BO22</f>
        <v>4.8255664534916885E-2</v>
      </c>
      <c r="BP64" s="31">
        <f t="shared" si="273"/>
        <v>4.8493377168093807E-2</v>
      </c>
      <c r="BQ64" s="31">
        <f t="shared" si="273"/>
        <v>5.8814797516594165E-2</v>
      </c>
      <c r="BR64" s="31">
        <f t="shared" si="273"/>
        <v>5.131830065605307E-2</v>
      </c>
      <c r="BS64" s="31">
        <f t="shared" si="273"/>
        <v>5.2084245441964314E-2</v>
      </c>
      <c r="BT64" s="31">
        <f t="shared" si="273"/>
        <v>5.2861622239605582E-2</v>
      </c>
      <c r="BU64" s="31">
        <f t="shared" si="273"/>
        <v>5.3650601676017602E-2</v>
      </c>
      <c r="BV64" s="31">
        <f t="shared" si="273"/>
        <v>5.4451356924913395E-2</v>
      </c>
      <c r="BW64" s="31">
        <f t="shared" si="273"/>
        <v>5.526406374468823E-2</v>
      </c>
    </row>
    <row r="65" spans="2:75" x14ac:dyDescent="0.35">
      <c r="AG65" t="s">
        <v>249</v>
      </c>
      <c r="AH65" s="32"/>
      <c r="AI65" s="31">
        <f>AX60</f>
        <v>0.02</v>
      </c>
      <c r="AJ65" s="31">
        <f>AI65</f>
        <v>0.02</v>
      </c>
      <c r="AK65" s="31">
        <f t="shared" ref="AK65:AR65" si="274">AJ65</f>
        <v>0.02</v>
      </c>
      <c r="AL65" s="31">
        <f t="shared" si="274"/>
        <v>0.02</v>
      </c>
      <c r="AM65" s="31">
        <f>AL65</f>
        <v>0.02</v>
      </c>
      <c r="AN65" s="31">
        <f t="shared" si="274"/>
        <v>0.02</v>
      </c>
      <c r="AO65" s="31">
        <f t="shared" si="274"/>
        <v>0.02</v>
      </c>
      <c r="AP65" s="31">
        <f t="shared" si="274"/>
        <v>0.02</v>
      </c>
      <c r="AQ65" s="31">
        <f t="shared" si="274"/>
        <v>0.02</v>
      </c>
      <c r="AR65" s="31">
        <f t="shared" si="274"/>
        <v>0.02</v>
      </c>
      <c r="AV65" t="s">
        <v>249</v>
      </c>
      <c r="AW65" s="32"/>
      <c r="AX65" s="97">
        <f>AX60</f>
        <v>0.02</v>
      </c>
      <c r="AY65" s="97">
        <f>AX65</f>
        <v>0.02</v>
      </c>
      <c r="AZ65" s="97">
        <f t="shared" si="272"/>
        <v>0.02</v>
      </c>
      <c r="BA65" s="97">
        <f t="shared" si="272"/>
        <v>0.02</v>
      </c>
      <c r="BB65" s="97">
        <f t="shared" si="272"/>
        <v>0.02</v>
      </c>
      <c r="BC65" s="97">
        <f t="shared" si="272"/>
        <v>0.02</v>
      </c>
      <c r="BD65" s="97">
        <f t="shared" si="272"/>
        <v>0.02</v>
      </c>
      <c r="BE65" s="97">
        <f t="shared" si="272"/>
        <v>0.02</v>
      </c>
      <c r="BF65" s="97">
        <f t="shared" si="272"/>
        <v>0.02</v>
      </c>
      <c r="BG65" s="97">
        <f t="shared" si="272"/>
        <v>0.02</v>
      </c>
      <c r="BL65" t="s">
        <v>249</v>
      </c>
      <c r="BN65" s="31">
        <f t="shared" ref="BN65:BW67" si="275">AI65</f>
        <v>0.02</v>
      </c>
      <c r="BO65" s="31">
        <f t="shared" si="275"/>
        <v>0.02</v>
      </c>
      <c r="BP65" s="31">
        <f t="shared" si="275"/>
        <v>0.02</v>
      </c>
      <c r="BQ65" s="31">
        <f t="shared" si="275"/>
        <v>0.02</v>
      </c>
      <c r="BR65" s="31">
        <f t="shared" si="275"/>
        <v>0.02</v>
      </c>
      <c r="BS65" s="31">
        <f t="shared" si="275"/>
        <v>0.02</v>
      </c>
      <c r="BT65" s="31">
        <f t="shared" si="275"/>
        <v>0.02</v>
      </c>
      <c r="BU65" s="31">
        <f t="shared" si="275"/>
        <v>0.02</v>
      </c>
      <c r="BV65" s="31">
        <f t="shared" si="275"/>
        <v>0.02</v>
      </c>
      <c r="BW65" s="31">
        <f t="shared" si="275"/>
        <v>0.02</v>
      </c>
    </row>
    <row r="66" spans="2:75" x14ac:dyDescent="0.35">
      <c r="B66" t="s">
        <v>70</v>
      </c>
      <c r="D66" s="31">
        <f>-D36/D22</f>
        <v>0.04</v>
      </c>
      <c r="E66" s="31">
        <f t="shared" ref="E66:M66" si="276">-E36/E22</f>
        <v>0.04</v>
      </c>
      <c r="F66" s="31">
        <f t="shared" si="276"/>
        <v>0.04</v>
      </c>
      <c r="G66" s="31">
        <f t="shared" si="276"/>
        <v>0.04</v>
      </c>
      <c r="H66" s="31">
        <f t="shared" si="276"/>
        <v>0.04</v>
      </c>
      <c r="I66" s="31">
        <f t="shared" si="276"/>
        <v>3.9999999999999994E-2</v>
      </c>
      <c r="J66" s="31">
        <f t="shared" si="276"/>
        <v>0.04</v>
      </c>
      <c r="K66" s="31">
        <f t="shared" si="276"/>
        <v>0.04</v>
      </c>
      <c r="L66" s="31">
        <f t="shared" si="276"/>
        <v>0.04</v>
      </c>
      <c r="M66" s="31">
        <f t="shared" si="276"/>
        <v>4.0000000000000008E-2</v>
      </c>
      <c r="Q66" t="s">
        <v>70</v>
      </c>
      <c r="S66" s="31" t="str">
        <f>IFERROR(-S36/S22,"")</f>
        <v/>
      </c>
      <c r="T66" s="31" t="str">
        <f t="shared" ref="T66:AB66" si="277">IFERROR(-T36/T22,"")</f>
        <v/>
      </c>
      <c r="U66" s="31" t="str">
        <f t="shared" si="277"/>
        <v/>
      </c>
      <c r="V66" s="31" t="str">
        <f t="shared" si="277"/>
        <v/>
      </c>
      <c r="W66" s="31">
        <f t="shared" si="277"/>
        <v>0.04</v>
      </c>
      <c r="X66" s="31">
        <f t="shared" si="277"/>
        <v>0.04</v>
      </c>
      <c r="Y66" s="31">
        <f t="shared" si="277"/>
        <v>0.04</v>
      </c>
      <c r="Z66" s="31">
        <f t="shared" si="277"/>
        <v>0.04</v>
      </c>
      <c r="AA66" s="31">
        <f t="shared" si="277"/>
        <v>0.04</v>
      </c>
      <c r="AB66" s="31">
        <f t="shared" si="277"/>
        <v>0.04</v>
      </c>
      <c r="AG66" t="s">
        <v>70</v>
      </c>
      <c r="AH66" s="30">
        <f>-AH36/AH22</f>
        <v>0.04</v>
      </c>
      <c r="AI66" s="98">
        <f>Decisions!$F$40</f>
        <v>0.04</v>
      </c>
      <c r="AJ66" s="98">
        <f>Decisions!$F$40</f>
        <v>0.04</v>
      </c>
      <c r="AK66" s="98">
        <f>Decisions!$F$40</f>
        <v>0.04</v>
      </c>
      <c r="AL66" s="98">
        <f>Decisions!$F$40</f>
        <v>0.04</v>
      </c>
      <c r="AM66" s="98">
        <f>Decisions!$F$40</f>
        <v>0.04</v>
      </c>
      <c r="AN66" s="98">
        <f>Decisions!$F$40</f>
        <v>0.04</v>
      </c>
      <c r="AO66" s="98">
        <f>Decisions!$F$40</f>
        <v>0.04</v>
      </c>
      <c r="AP66" s="98">
        <f>Decisions!$F$40</f>
        <v>0.04</v>
      </c>
      <c r="AQ66" s="98">
        <f>Decisions!$F$40</f>
        <v>0.04</v>
      </c>
      <c r="AR66" s="98">
        <f>Decisions!$F$40</f>
        <v>0.04</v>
      </c>
      <c r="AV66" t="s">
        <v>70</v>
      </c>
      <c r="AW66" s="139">
        <f>-AW36/AW22</f>
        <v>0.04</v>
      </c>
      <c r="AX66" s="98">
        <f>Decisions!$F$40</f>
        <v>0.04</v>
      </c>
      <c r="AY66" s="98">
        <f>Decisions!$F$40</f>
        <v>0.04</v>
      </c>
      <c r="AZ66" s="98">
        <f>Decisions!$F$40</f>
        <v>0.04</v>
      </c>
      <c r="BA66" s="98">
        <f>Decisions!$F$40</f>
        <v>0.04</v>
      </c>
      <c r="BB66" s="98">
        <f>Decisions!$F$40</f>
        <v>0.04</v>
      </c>
      <c r="BC66" s="98">
        <f>Decisions!$F$40</f>
        <v>0.04</v>
      </c>
      <c r="BD66" s="98">
        <f>Decisions!$F$40</f>
        <v>0.04</v>
      </c>
      <c r="BE66" s="98">
        <f>Decisions!$F$40</f>
        <v>0.04</v>
      </c>
      <c r="BF66" s="98">
        <f>Decisions!$F$40</f>
        <v>0.04</v>
      </c>
      <c r="BG66" s="98">
        <f>Decisions!$F$40</f>
        <v>0.04</v>
      </c>
      <c r="BL66" t="s">
        <v>70</v>
      </c>
      <c r="BN66" s="31">
        <f t="shared" si="275"/>
        <v>0.04</v>
      </c>
      <c r="BO66" s="31">
        <f t="shared" si="275"/>
        <v>0.04</v>
      </c>
      <c r="BP66" s="31">
        <f t="shared" si="275"/>
        <v>0.04</v>
      </c>
      <c r="BQ66" s="31">
        <f t="shared" si="275"/>
        <v>0.04</v>
      </c>
      <c r="BR66" s="31">
        <f t="shared" si="275"/>
        <v>0.04</v>
      </c>
      <c r="BS66" s="31">
        <f t="shared" si="275"/>
        <v>0.04</v>
      </c>
      <c r="BT66" s="31">
        <f t="shared" si="275"/>
        <v>0.04</v>
      </c>
      <c r="BU66" s="31">
        <f t="shared" si="275"/>
        <v>0.04</v>
      </c>
      <c r="BV66" s="31">
        <f t="shared" si="275"/>
        <v>0.04</v>
      </c>
      <c r="BW66" s="31">
        <f t="shared" si="275"/>
        <v>0.04</v>
      </c>
    </row>
    <row r="67" spans="2:75" x14ac:dyDescent="0.35">
      <c r="B67" t="s">
        <v>67</v>
      </c>
      <c r="D67" s="147">
        <f>AI67</f>
        <v>0.22</v>
      </c>
      <c r="E67" s="147">
        <f t="shared" ref="E67:M67" si="278">AJ67</f>
        <v>0.22</v>
      </c>
      <c r="F67" s="147">
        <f t="shared" si="278"/>
        <v>0.22</v>
      </c>
      <c r="G67" s="147">
        <f t="shared" si="278"/>
        <v>0.22</v>
      </c>
      <c r="H67" s="147">
        <f t="shared" si="278"/>
        <v>0.22</v>
      </c>
      <c r="I67" s="147">
        <f t="shared" si="278"/>
        <v>0.22</v>
      </c>
      <c r="J67" s="147">
        <f t="shared" si="278"/>
        <v>0.22</v>
      </c>
      <c r="K67" s="147">
        <f t="shared" si="278"/>
        <v>0.22</v>
      </c>
      <c r="L67" s="147">
        <f t="shared" si="278"/>
        <v>0.22</v>
      </c>
      <c r="M67" s="147">
        <f t="shared" si="278"/>
        <v>0.22</v>
      </c>
      <c r="Q67" t="s">
        <v>67</v>
      </c>
      <c r="S67" s="147">
        <f>AI67</f>
        <v>0.22</v>
      </c>
      <c r="T67" s="147">
        <f t="shared" ref="T67:AB67" si="279">AJ67</f>
        <v>0.22</v>
      </c>
      <c r="U67" s="147">
        <f t="shared" si="279"/>
        <v>0.22</v>
      </c>
      <c r="V67" s="147">
        <f t="shared" si="279"/>
        <v>0.22</v>
      </c>
      <c r="W67" s="147">
        <f t="shared" si="279"/>
        <v>0.22</v>
      </c>
      <c r="X67" s="147">
        <f t="shared" si="279"/>
        <v>0.22</v>
      </c>
      <c r="Y67" s="147">
        <f t="shared" si="279"/>
        <v>0.22</v>
      </c>
      <c r="Z67" s="147">
        <f t="shared" si="279"/>
        <v>0.22</v>
      </c>
      <c r="AA67" s="147">
        <f t="shared" si="279"/>
        <v>0.22</v>
      </c>
      <c r="AB67" s="147">
        <f t="shared" si="279"/>
        <v>0.22</v>
      </c>
      <c r="AG67" t="s">
        <v>67</v>
      </c>
      <c r="AI67" s="136">
        <f>Decisions!$F$41</f>
        <v>0.22</v>
      </c>
      <c r="AJ67" s="136">
        <f>Decisions!$F$41</f>
        <v>0.22</v>
      </c>
      <c r="AK67" s="136">
        <f>Decisions!$F$41</f>
        <v>0.22</v>
      </c>
      <c r="AL67" s="136">
        <f>Decisions!$F$41</f>
        <v>0.22</v>
      </c>
      <c r="AM67" s="136">
        <f>Decisions!$F$41</f>
        <v>0.22</v>
      </c>
      <c r="AN67" s="136">
        <f>Decisions!$F$41</f>
        <v>0.22</v>
      </c>
      <c r="AO67" s="136">
        <f>Decisions!$F$41</f>
        <v>0.22</v>
      </c>
      <c r="AP67" s="136">
        <f>Decisions!$F$41</f>
        <v>0.22</v>
      </c>
      <c r="AQ67" s="136">
        <f>Decisions!$F$41</f>
        <v>0.22</v>
      </c>
      <c r="AR67" s="136">
        <f>Decisions!$F$41</f>
        <v>0.22</v>
      </c>
      <c r="AV67" t="s">
        <v>67</v>
      </c>
      <c r="AW67" s="136">
        <f>Decisions!$F$41</f>
        <v>0.22</v>
      </c>
      <c r="AX67" s="136">
        <f>Decisions!$F$41</f>
        <v>0.22</v>
      </c>
      <c r="AY67" s="136">
        <f>Decisions!$F$41</f>
        <v>0.22</v>
      </c>
      <c r="AZ67" s="136">
        <f>Decisions!$F$41</f>
        <v>0.22</v>
      </c>
      <c r="BA67" s="136">
        <f>Decisions!$F$41</f>
        <v>0.22</v>
      </c>
      <c r="BB67" s="136">
        <f>Decisions!$F$41</f>
        <v>0.22</v>
      </c>
      <c r="BC67" s="136">
        <f>Decisions!$F$41</f>
        <v>0.22</v>
      </c>
      <c r="BD67" s="136">
        <f>Decisions!$F$41</f>
        <v>0.22</v>
      </c>
      <c r="BE67" s="136">
        <f>Decisions!$F$41</f>
        <v>0.22</v>
      </c>
      <c r="BF67" s="136">
        <f>Decisions!$F$41</f>
        <v>0.22</v>
      </c>
      <c r="BG67" s="136">
        <f>Decisions!$F$41</f>
        <v>0.22</v>
      </c>
      <c r="BL67" t="s">
        <v>67</v>
      </c>
      <c r="BN67" s="41">
        <f t="shared" si="275"/>
        <v>0.22</v>
      </c>
      <c r="BO67" s="41">
        <f t="shared" si="275"/>
        <v>0.22</v>
      </c>
      <c r="BP67" s="41">
        <f t="shared" si="275"/>
        <v>0.22</v>
      </c>
      <c r="BQ67" s="41">
        <f t="shared" si="275"/>
        <v>0.22</v>
      </c>
      <c r="BR67" s="41">
        <f t="shared" si="275"/>
        <v>0.22</v>
      </c>
      <c r="BS67" s="41">
        <f t="shared" si="275"/>
        <v>0.22</v>
      </c>
      <c r="BT67" s="41">
        <f t="shared" si="275"/>
        <v>0.22</v>
      </c>
      <c r="BU67" s="41">
        <f t="shared" si="275"/>
        <v>0.22</v>
      </c>
      <c r="BV67" s="41">
        <f t="shared" si="275"/>
        <v>0.22</v>
      </c>
      <c r="BW67" s="41">
        <f t="shared" si="275"/>
        <v>0.22</v>
      </c>
    </row>
    <row r="69" spans="2:75" x14ac:dyDescent="0.35">
      <c r="AX69" s="31">
        <f>AX61-AX66</f>
        <v>4.7263049771220526E-2</v>
      </c>
      <c r="AY69" s="171"/>
    </row>
    <row r="70" spans="2:75" ht="17.5" customHeight="1" x14ac:dyDescent="0.35"/>
    <row r="71" spans="2:75" x14ac:dyDescent="0.35">
      <c r="B71" s="5" t="s">
        <v>35</v>
      </c>
      <c r="Q71" s="5" t="s">
        <v>35</v>
      </c>
      <c r="AG71" s="5" t="s">
        <v>35</v>
      </c>
      <c r="AV71" s="5" t="s">
        <v>35</v>
      </c>
      <c r="BL71" s="5" t="s">
        <v>35</v>
      </c>
    </row>
    <row r="72" spans="2:75" x14ac:dyDescent="0.35">
      <c r="B72" t="s">
        <v>484</v>
      </c>
      <c r="C72" s="172"/>
      <c r="D72" s="20">
        <f t="shared" ref="D72:M72" si="280">C73</f>
        <v>15827.72</v>
      </c>
      <c r="E72" s="20">
        <f t="shared" si="280"/>
        <v>15827.72</v>
      </c>
      <c r="F72" s="20">
        <f t="shared" si="280"/>
        <v>15827.72</v>
      </c>
      <c r="G72" s="20">
        <f t="shared" si="280"/>
        <v>15827.72</v>
      </c>
      <c r="H72" s="20">
        <f t="shared" si="280"/>
        <v>28878.123103215832</v>
      </c>
      <c r="I72" s="20">
        <f t="shared" si="280"/>
        <v>28878.123103215832</v>
      </c>
      <c r="J72" s="20">
        <f t="shared" si="280"/>
        <v>28957.26170321583</v>
      </c>
      <c r="K72" s="20">
        <f t="shared" si="280"/>
        <v>29036.795996215831</v>
      </c>
      <c r="L72" s="20">
        <f t="shared" si="280"/>
        <v>29116.727960680833</v>
      </c>
      <c r="M72" s="20">
        <f t="shared" si="280"/>
        <v>29197.059584968159</v>
      </c>
      <c r="Q72" t="s">
        <v>484</v>
      </c>
      <c r="R72" s="172"/>
      <c r="S72" s="20">
        <f t="shared" ref="S72:AB72" si="281">R73</f>
        <v>0</v>
      </c>
      <c r="T72" s="20">
        <f t="shared" si="281"/>
        <v>0</v>
      </c>
      <c r="U72" s="20">
        <f t="shared" si="281"/>
        <v>0</v>
      </c>
      <c r="V72" s="20">
        <f t="shared" si="281"/>
        <v>0</v>
      </c>
      <c r="W72" s="20">
        <f t="shared" si="281"/>
        <v>13050.403103215833</v>
      </c>
      <c r="X72" s="20">
        <f t="shared" si="281"/>
        <v>13050.403103215833</v>
      </c>
      <c r="Y72" s="20">
        <f t="shared" si="281"/>
        <v>13050.403103215833</v>
      </c>
      <c r="Z72" s="20">
        <f t="shared" si="281"/>
        <v>13050.403103215833</v>
      </c>
      <c r="AA72" s="20">
        <f t="shared" si="281"/>
        <v>13050.403103215833</v>
      </c>
      <c r="AB72" s="20">
        <f t="shared" si="281"/>
        <v>13050.403103215833</v>
      </c>
      <c r="AG72" t="s">
        <v>484</v>
      </c>
      <c r="AH72" s="20"/>
      <c r="AI72" s="20">
        <f t="shared" ref="AI72:AR72" si="282">AH73</f>
        <v>15827.72</v>
      </c>
      <c r="AJ72" s="20">
        <f t="shared" si="282"/>
        <v>15827.72</v>
      </c>
      <c r="AK72" s="20">
        <f t="shared" si="282"/>
        <v>15827.72</v>
      </c>
      <c r="AL72" s="20">
        <f t="shared" si="282"/>
        <v>15827.72</v>
      </c>
      <c r="AM72" s="20">
        <f t="shared" si="282"/>
        <v>15827.72</v>
      </c>
      <c r="AN72" s="20">
        <f t="shared" si="282"/>
        <v>15827.72</v>
      </c>
      <c r="AO72" s="20">
        <f t="shared" si="282"/>
        <v>15906.8586</v>
      </c>
      <c r="AP72" s="20">
        <f t="shared" si="282"/>
        <v>15986.392893</v>
      </c>
      <c r="AQ72" s="20">
        <f t="shared" si="282"/>
        <v>16066.324857465002</v>
      </c>
      <c r="AR72" s="20">
        <f t="shared" si="282"/>
        <v>16146.656481752329</v>
      </c>
      <c r="AV72" t="s">
        <v>484</v>
      </c>
      <c r="AW72" s="172"/>
      <c r="AX72" s="20">
        <f t="shared" ref="AX72:BG72" si="283">AW73</f>
        <v>15827.72</v>
      </c>
      <c r="AY72" s="20">
        <f t="shared" si="283"/>
        <v>15827.72</v>
      </c>
      <c r="AZ72" s="20">
        <f t="shared" si="283"/>
        <v>15827.72</v>
      </c>
      <c r="BA72" s="20">
        <f t="shared" si="283"/>
        <v>15827.72</v>
      </c>
      <c r="BB72" s="20">
        <f t="shared" si="283"/>
        <v>15827.72</v>
      </c>
      <c r="BC72" s="20">
        <f t="shared" si="283"/>
        <v>15827.72</v>
      </c>
      <c r="BD72" s="20">
        <f t="shared" si="283"/>
        <v>16144.2744</v>
      </c>
      <c r="BE72" s="20">
        <f t="shared" si="283"/>
        <v>16467.159888000002</v>
      </c>
      <c r="BF72" s="20">
        <f t="shared" si="283"/>
        <v>16796.50308576</v>
      </c>
      <c r="BG72" s="20">
        <f t="shared" si="283"/>
        <v>17132.433147475203</v>
      </c>
      <c r="BL72" t="s">
        <v>484</v>
      </c>
      <c r="BM72" s="20"/>
      <c r="BN72" s="20">
        <f t="shared" ref="BN72:BW72" si="284">BM73</f>
        <v>15827.72</v>
      </c>
      <c r="BO72" s="20">
        <f t="shared" si="284"/>
        <v>15827.72</v>
      </c>
      <c r="BP72" s="20">
        <f t="shared" si="284"/>
        <v>15827.72</v>
      </c>
      <c r="BQ72" s="20">
        <f t="shared" si="284"/>
        <v>15827.72</v>
      </c>
      <c r="BR72" s="20">
        <f t="shared" si="284"/>
        <v>15827.72</v>
      </c>
      <c r="BS72" s="20">
        <f t="shared" si="284"/>
        <v>15827.72</v>
      </c>
      <c r="BT72" s="20">
        <f t="shared" si="284"/>
        <v>15906.8586</v>
      </c>
      <c r="BU72" s="20">
        <f t="shared" si="284"/>
        <v>15986.392892999998</v>
      </c>
      <c r="BV72" s="20">
        <f t="shared" si="284"/>
        <v>16066.324857464999</v>
      </c>
      <c r="BW72" s="20">
        <f t="shared" si="284"/>
        <v>16146.656481752323</v>
      </c>
    </row>
    <row r="73" spans="2:75" x14ac:dyDescent="0.35">
      <c r="B73" t="s">
        <v>485</v>
      </c>
      <c r="C73" s="20">
        <f>AH73</f>
        <v>15827.72</v>
      </c>
      <c r="D73" s="20">
        <f>D72-D37-D17</f>
        <v>15827.72</v>
      </c>
      <c r="E73" s="20">
        <f>E72-E37-E17</f>
        <v>15827.72</v>
      </c>
      <c r="F73" s="20">
        <f>F72-F37-F17</f>
        <v>15827.72</v>
      </c>
      <c r="G73" s="20">
        <f t="shared" ref="G73:M73" si="285">G72-G37-G17</f>
        <v>28878.123103215832</v>
      </c>
      <c r="H73" s="20">
        <f t="shared" si="285"/>
        <v>28878.123103215832</v>
      </c>
      <c r="I73" s="20">
        <f t="shared" si="285"/>
        <v>28957.26170321583</v>
      </c>
      <c r="J73" s="20">
        <f t="shared" si="285"/>
        <v>29036.795996215831</v>
      </c>
      <c r="K73" s="20">
        <f t="shared" si="285"/>
        <v>29116.727960680833</v>
      </c>
      <c r="L73" s="20">
        <f t="shared" si="285"/>
        <v>29197.059584968159</v>
      </c>
      <c r="M73" s="20">
        <f t="shared" si="285"/>
        <v>29277.79286737692</v>
      </c>
      <c r="N73" t="b">
        <f>M73=AB73+AR73</f>
        <v>1</v>
      </c>
      <c r="Q73" t="s">
        <v>485</v>
      </c>
      <c r="R73" s="173">
        <v>0</v>
      </c>
      <c r="S73" s="20">
        <f>S72-S37-S17</f>
        <v>0</v>
      </c>
      <c r="T73" s="20">
        <f>T72-T37-T17</f>
        <v>0</v>
      </c>
      <c r="U73" s="20">
        <f>U72-U37-U17</f>
        <v>0</v>
      </c>
      <c r="V73" s="20">
        <f t="shared" ref="V73" si="286">V72-V37-V17</f>
        <v>13050.403103215833</v>
      </c>
      <c r="W73" s="20">
        <f t="shared" ref="W73" si="287">W72-W37-W17</f>
        <v>13050.403103215833</v>
      </c>
      <c r="X73" s="20">
        <f t="shared" ref="X73" si="288">X72-X37-X17</f>
        <v>13050.403103215833</v>
      </c>
      <c r="Y73" s="20">
        <f t="shared" ref="Y73" si="289">Y72-Y37-Y17</f>
        <v>13050.403103215833</v>
      </c>
      <c r="Z73" s="20">
        <f t="shared" ref="Z73" si="290">Z72-Z37-Z17</f>
        <v>13050.403103215833</v>
      </c>
      <c r="AA73" s="20">
        <f t="shared" ref="AA73" si="291">AA72-AA37-AA17</f>
        <v>13050.403103215833</v>
      </c>
      <c r="AB73" s="20">
        <f t="shared" ref="AB73" si="292">AB72-AB37-AB17</f>
        <v>13050.403103215833</v>
      </c>
      <c r="AG73" t="s">
        <v>485</v>
      </c>
      <c r="AH73" s="20">
        <f>AW73</f>
        <v>15827.72</v>
      </c>
      <c r="AI73" s="20">
        <f>AI72</f>
        <v>15827.72</v>
      </c>
      <c r="AJ73" s="20">
        <f t="shared" ref="AJ73:AM73" si="293">AJ72</f>
        <v>15827.72</v>
      </c>
      <c r="AK73" s="20">
        <f t="shared" si="293"/>
        <v>15827.72</v>
      </c>
      <c r="AL73" s="20">
        <f t="shared" si="293"/>
        <v>15827.72</v>
      </c>
      <c r="AM73" s="20">
        <f t="shared" si="293"/>
        <v>15827.72</v>
      </c>
      <c r="AN73" s="177">
        <f>1/$AM$74*AN22</f>
        <v>15906.8586</v>
      </c>
      <c r="AO73" s="20">
        <f t="shared" ref="AO73:AR73" si="294">1/$AM$74*AO22</f>
        <v>15986.392893</v>
      </c>
      <c r="AP73" s="20">
        <f t="shared" si="294"/>
        <v>16066.324857465002</v>
      </c>
      <c r="AQ73" s="20">
        <f t="shared" si="294"/>
        <v>16146.656481752329</v>
      </c>
      <c r="AR73" s="20">
        <f t="shared" si="294"/>
        <v>16227.389764161091</v>
      </c>
      <c r="AV73" t="s">
        <v>485</v>
      </c>
      <c r="AW73" s="173">
        <v>15827.72</v>
      </c>
      <c r="AX73" s="20">
        <f>AX72</f>
        <v>15827.72</v>
      </c>
      <c r="AY73" s="20">
        <f t="shared" ref="AY73:BA73" si="295">AY72</f>
        <v>15827.72</v>
      </c>
      <c r="AZ73" s="20">
        <f t="shared" si="295"/>
        <v>15827.72</v>
      </c>
      <c r="BA73" s="20">
        <f t="shared" si="295"/>
        <v>15827.72</v>
      </c>
      <c r="BB73" s="20">
        <f>BB72</f>
        <v>15827.72</v>
      </c>
      <c r="BC73" s="177">
        <f>1/$BB$74*BC22</f>
        <v>16144.2744</v>
      </c>
      <c r="BD73" s="20">
        <f t="shared" ref="BD73:BG73" si="296">1/$BB$74*BD22</f>
        <v>16467.159888000002</v>
      </c>
      <c r="BE73" s="20">
        <f t="shared" si="296"/>
        <v>16796.50308576</v>
      </c>
      <c r="BF73" s="20">
        <f t="shared" si="296"/>
        <v>17132.433147475203</v>
      </c>
      <c r="BG73" s="20">
        <f t="shared" si="296"/>
        <v>17475.081810424708</v>
      </c>
      <c r="BL73" t="s">
        <v>485</v>
      </c>
      <c r="BM73" s="20">
        <f>AH73</f>
        <v>15827.72</v>
      </c>
      <c r="BN73" s="20">
        <f>BN72</f>
        <v>15827.72</v>
      </c>
      <c r="BO73" s="20">
        <f t="shared" ref="BO73:BR73" si="297">BO72</f>
        <v>15827.72</v>
      </c>
      <c r="BP73" s="20">
        <f t="shared" si="297"/>
        <v>15827.72</v>
      </c>
      <c r="BQ73" s="20">
        <f t="shared" si="297"/>
        <v>15827.72</v>
      </c>
      <c r="BR73" s="20">
        <f t="shared" si="297"/>
        <v>15827.72</v>
      </c>
      <c r="BS73" s="177">
        <f>1/$BR$74*BS22</f>
        <v>15906.8586</v>
      </c>
      <c r="BT73" s="20">
        <f>1/$BR$74*BT22</f>
        <v>15986.392892999998</v>
      </c>
      <c r="BU73" s="20">
        <f>1/$BR$74*BU22</f>
        <v>16066.324857464999</v>
      </c>
      <c r="BV73" s="20">
        <f>1/$BR$74*BV22</f>
        <v>16146.656481752323</v>
      </c>
      <c r="BW73" s="20">
        <f>1/$BR$74*BW22</f>
        <v>16227.389764161084</v>
      </c>
    </row>
    <row r="74" spans="2:75" x14ac:dyDescent="0.35">
      <c r="B74" t="s">
        <v>282</v>
      </c>
      <c r="C74" s="45">
        <f>C22/C73</f>
        <v>2.7063910658010126</v>
      </c>
      <c r="D74" s="45">
        <f t="shared" ref="D74:H74" si="298">D22/D73</f>
        <v>2.760518887117033</v>
      </c>
      <c r="E74" s="45">
        <f t="shared" si="298"/>
        <v>2.8074477081980223</v>
      </c>
      <c r="F74" s="45">
        <f t="shared" si="298"/>
        <v>2.8495594238209927</v>
      </c>
      <c r="G74" s="45">
        <f t="shared" si="298"/>
        <v>1.3134789261523603</v>
      </c>
      <c r="H74" s="45">
        <f t="shared" si="298"/>
        <v>1.8124831787232856</v>
      </c>
      <c r="Q74" t="s">
        <v>282</v>
      </c>
      <c r="R74" s="45"/>
      <c r="T74" s="45" t="e">
        <f>T20/T73</f>
        <v>#DIV/0!</v>
      </c>
      <c r="U74" s="45" t="e">
        <f t="shared" ref="U74:X74" si="299">U20/U73</f>
        <v>#DIV/0!</v>
      </c>
      <c r="V74" s="45">
        <f t="shared" si="299"/>
        <v>0</v>
      </c>
      <c r="W74" s="45">
        <f t="shared" si="299"/>
        <v>0.61300788463987521</v>
      </c>
      <c r="X74" s="45">
        <f t="shared" si="299"/>
        <v>0.61300788463987521</v>
      </c>
      <c r="Y74" s="45">
        <f>Y20/Y73</f>
        <v>0.61300788463987521</v>
      </c>
      <c r="Z74" s="45">
        <f t="shared" ref="Z74:AB74" si="300">Z20/Z73</f>
        <v>0.61300788463987521</v>
      </c>
      <c r="AA74" s="45">
        <f t="shared" si="300"/>
        <v>0.61300788463987521</v>
      </c>
      <c r="AB74" s="45">
        <f t="shared" si="300"/>
        <v>0.61300788463987521</v>
      </c>
      <c r="AG74" t="s">
        <v>282</v>
      </c>
      <c r="AH74" s="45">
        <f>AH22/AH73</f>
        <v>2.7063910658010126</v>
      </c>
      <c r="AI74" s="45">
        <f t="shared" ref="AI74:AM74" si="301">AI22/AI73</f>
        <v>2.760518887117033</v>
      </c>
      <c r="AJ74" s="45">
        <f t="shared" si="301"/>
        <v>2.8074477081980223</v>
      </c>
      <c r="AK74" s="45">
        <f t="shared" si="301"/>
        <v>2.8495594238209927</v>
      </c>
      <c r="AL74" s="45">
        <f t="shared" si="301"/>
        <v>2.3964794754334546</v>
      </c>
      <c r="AM74" s="45">
        <f t="shared" si="301"/>
        <v>2.8014845067817085</v>
      </c>
      <c r="AV74" t="s">
        <v>282</v>
      </c>
      <c r="AW74" s="45">
        <f>AW22/AW73</f>
        <v>2.7063910658010126</v>
      </c>
      <c r="AX74" s="45">
        <f t="shared" ref="AX74:BA74" si="302">AX22/AX73</f>
        <v>2.760518887117033</v>
      </c>
      <c r="AY74" s="45">
        <f t="shared" si="302"/>
        <v>2.8157292648593737</v>
      </c>
      <c r="AZ74" s="45">
        <f t="shared" si="302"/>
        <v>2.8720438501565613</v>
      </c>
      <c r="BA74" s="45">
        <f t="shared" si="302"/>
        <v>2.9294847271596929</v>
      </c>
      <c r="BB74" s="45">
        <f>BB22/BB73</f>
        <v>2.9880744217028865</v>
      </c>
      <c r="BC74" s="20"/>
      <c r="BD74" s="20"/>
      <c r="BE74" s="20"/>
      <c r="BF74" s="20"/>
      <c r="BG74" s="20"/>
      <c r="BL74" t="s">
        <v>282</v>
      </c>
      <c r="BM74" s="45">
        <f>BM22/BM73</f>
        <v>2.7063910658010126</v>
      </c>
      <c r="BN74" s="45">
        <f t="shared" ref="BN74:BR74" si="303">BN22/BN73</f>
        <v>2.760518887117033</v>
      </c>
      <c r="BO74" s="45">
        <f t="shared" si="303"/>
        <v>2.8074477081980223</v>
      </c>
      <c r="BP74" s="45">
        <f t="shared" si="303"/>
        <v>2.8495594238209927</v>
      </c>
      <c r="BQ74" s="45">
        <f t="shared" si="303"/>
        <v>2.3964794754334546</v>
      </c>
      <c r="BR74" s="45">
        <f t="shared" si="303"/>
        <v>2.8014845067817085</v>
      </c>
    </row>
    <row r="75" spans="2:75" x14ac:dyDescent="0.35">
      <c r="D75" s="20"/>
      <c r="E75" s="20"/>
      <c r="AW75" s="24"/>
      <c r="AX75" s="20"/>
      <c r="AY75" s="20"/>
      <c r="AZ75" s="20"/>
      <c r="BA75" s="20"/>
      <c r="BB75" s="20"/>
      <c r="BC75" s="20"/>
      <c r="BD75" s="20"/>
      <c r="BE75" s="20"/>
      <c r="BF75" s="20"/>
      <c r="BG75" s="20"/>
    </row>
    <row r="77" spans="2:75" x14ac:dyDescent="0.35">
      <c r="B77" s="5" t="s">
        <v>510</v>
      </c>
      <c r="AG77" s="5" t="s">
        <v>509</v>
      </c>
      <c r="AI77" s="5" t="s">
        <v>215</v>
      </c>
      <c r="AJ77" s="5" t="s">
        <v>215</v>
      </c>
      <c r="AK77" s="5" t="s">
        <v>215</v>
      </c>
      <c r="AL77" s="5" t="s">
        <v>215</v>
      </c>
      <c r="AM77" s="5" t="s">
        <v>215</v>
      </c>
    </row>
    <row r="78" spans="2:75" x14ac:dyDescent="0.35">
      <c r="B78" t="s">
        <v>59</v>
      </c>
      <c r="C78" s="20">
        <f>C48</f>
        <v>1247</v>
      </c>
      <c r="D78" s="20">
        <f>D48</f>
        <v>2857.7399360000027</v>
      </c>
      <c r="E78" s="20">
        <f t="shared" ref="E78:M78" si="304">E48</f>
        <v>4490.9432561120002</v>
      </c>
      <c r="F78" s="20">
        <f t="shared" si="304"/>
        <v>5964.3840829996398</v>
      </c>
      <c r="G78" s="20">
        <f t="shared" si="304"/>
        <v>-6152.2251242422508</v>
      </c>
      <c r="H78" s="20">
        <f t="shared" si="304"/>
        <v>-4114.9457123745615</v>
      </c>
      <c r="I78" s="20">
        <f t="shared" si="304"/>
        <v>-2108.0339767116584</v>
      </c>
      <c r="J78" s="20">
        <f t="shared" si="304"/>
        <v>-46.514825099849531</v>
      </c>
      <c r="K78" s="20">
        <f t="shared" si="304"/>
        <v>2076.5145406860233</v>
      </c>
      <c r="L78" s="20">
        <f t="shared" si="304"/>
        <v>4268.6978584851522</v>
      </c>
      <c r="M78" s="20">
        <f t="shared" si="304"/>
        <v>6538.4950220012843</v>
      </c>
      <c r="AI78" s="5">
        <v>1</v>
      </c>
      <c r="AJ78" s="5">
        <v>2</v>
      </c>
      <c r="AK78" s="5">
        <v>3</v>
      </c>
      <c r="AL78" s="5">
        <v>4</v>
      </c>
      <c r="AM78" s="5">
        <v>5</v>
      </c>
    </row>
    <row r="79" spans="2:75" x14ac:dyDescent="0.35">
      <c r="B79" t="s">
        <v>492</v>
      </c>
      <c r="C79" s="20">
        <f>-$C$94*C20</f>
        <v>-856.72</v>
      </c>
      <c r="D79" s="20">
        <f t="shared" ref="D79:M79" si="305">-$C$94*D20</f>
        <v>-856.72</v>
      </c>
      <c r="E79" s="20">
        <f t="shared" si="305"/>
        <v>-873.85440000000006</v>
      </c>
      <c r="F79" s="20">
        <f t="shared" si="305"/>
        <v>-888.70992480000007</v>
      </c>
      <c r="G79" s="20">
        <f t="shared" si="305"/>
        <v>-902.04057367200005</v>
      </c>
      <c r="H79" s="20">
        <f t="shared" si="305"/>
        <v>-918.61612245815195</v>
      </c>
      <c r="I79" s="20">
        <f t="shared" si="305"/>
        <v>-1046.8222471535796</v>
      </c>
      <c r="J79" s="20">
        <f t="shared" si="305"/>
        <v>-1051.2563583893475</v>
      </c>
      <c r="K79" s="20">
        <f t="shared" si="305"/>
        <v>-1055.7126401812943</v>
      </c>
      <c r="L79" s="20">
        <f t="shared" si="305"/>
        <v>-1060.1912033822009</v>
      </c>
      <c r="M79" s="20">
        <f t="shared" si="305"/>
        <v>-1064.6921593991119</v>
      </c>
      <c r="T79" s="66"/>
      <c r="U79" s="66"/>
      <c r="V79" s="66"/>
      <c r="W79" s="66"/>
      <c r="X79" s="66"/>
      <c r="AG79" s="133" t="s">
        <v>240</v>
      </c>
      <c r="AH79" t="s">
        <v>259</v>
      </c>
      <c r="AI79" s="134"/>
      <c r="AJ79" s="134"/>
      <c r="AK79" s="168">
        <v>5.0000000000000001E-3</v>
      </c>
      <c r="AL79" s="41"/>
    </row>
    <row r="80" spans="2:75" x14ac:dyDescent="0.35">
      <c r="B80" t="s">
        <v>254</v>
      </c>
      <c r="D80" s="20">
        <f t="shared" ref="D80:M80" si="306">MAX(0,$C$93*D30-D87)</f>
        <v>0</v>
      </c>
      <c r="E80" s="20">
        <f t="shared" si="306"/>
        <v>0</v>
      </c>
      <c r="F80" s="20">
        <f t="shared" si="306"/>
        <v>0</v>
      </c>
      <c r="G80" s="20">
        <f t="shared" si="306"/>
        <v>0</v>
      </c>
      <c r="H80" s="20">
        <f t="shared" si="306"/>
        <v>0</v>
      </c>
      <c r="I80" s="20">
        <f t="shared" si="306"/>
        <v>0</v>
      </c>
      <c r="J80" s="20">
        <f t="shared" si="306"/>
        <v>0</v>
      </c>
      <c r="K80" s="20">
        <f t="shared" si="306"/>
        <v>0</v>
      </c>
      <c r="L80" s="20">
        <f t="shared" si="306"/>
        <v>0</v>
      </c>
      <c r="M80" s="20">
        <f t="shared" si="306"/>
        <v>0</v>
      </c>
      <c r="T80" s="32"/>
      <c r="U80" s="32"/>
      <c r="V80" s="32"/>
      <c r="W80" s="32"/>
      <c r="X80" s="32"/>
      <c r="Y80" s="66"/>
      <c r="Z80" s="66"/>
      <c r="AA80" s="66"/>
      <c r="AB80" s="66"/>
      <c r="AG80" s="133" t="s">
        <v>243</v>
      </c>
      <c r="AH80" t="s">
        <v>258</v>
      </c>
      <c r="AI80" s="134"/>
      <c r="AJ80" s="134"/>
      <c r="AK80" s="134"/>
      <c r="AL80" s="169">
        <v>-0.15</v>
      </c>
    </row>
    <row r="81" spans="2:75" x14ac:dyDescent="0.35">
      <c r="B81" t="s">
        <v>255</v>
      </c>
      <c r="C81" s="20">
        <f t="shared" ref="C81:M81" si="307">C78+C79+C80</f>
        <v>390.28</v>
      </c>
      <c r="D81" s="20">
        <f t="shared" si="307"/>
        <v>2001.0199360000026</v>
      </c>
      <c r="E81" s="20">
        <f t="shared" si="307"/>
        <v>3617.088856112</v>
      </c>
      <c r="F81" s="20">
        <f t="shared" si="307"/>
        <v>5075.6741581996394</v>
      </c>
      <c r="G81" s="20">
        <f t="shared" si="307"/>
        <v>-7054.2656979142512</v>
      </c>
      <c r="H81" s="20">
        <f t="shared" si="307"/>
        <v>-5033.5618348327134</v>
      </c>
      <c r="I81" s="20">
        <f t="shared" si="307"/>
        <v>-3154.856223865238</v>
      </c>
      <c r="J81" s="20">
        <f t="shared" si="307"/>
        <v>-1097.771183489197</v>
      </c>
      <c r="K81" s="20">
        <f t="shared" si="307"/>
        <v>1020.801900504729</v>
      </c>
      <c r="L81" s="20">
        <f t="shared" si="307"/>
        <v>3208.5066551029513</v>
      </c>
      <c r="M81" s="20">
        <f t="shared" si="307"/>
        <v>5473.8028626021724</v>
      </c>
      <c r="AG81" s="133" t="s">
        <v>244</v>
      </c>
      <c r="AH81" t="s">
        <v>258</v>
      </c>
      <c r="AI81" s="134"/>
      <c r="AJ81" s="134"/>
      <c r="AK81" s="134"/>
      <c r="AL81" s="134"/>
      <c r="AM81" s="169">
        <v>0.18</v>
      </c>
    </row>
    <row r="82" spans="2:75" x14ac:dyDescent="0.35">
      <c r="B82" s="5"/>
      <c r="C82" s="20"/>
      <c r="D82" s="50"/>
      <c r="E82" s="50"/>
      <c r="F82" s="50"/>
      <c r="G82" s="50"/>
      <c r="H82" s="20"/>
      <c r="I82" s="20"/>
      <c r="J82" s="20"/>
      <c r="K82" s="20"/>
      <c r="L82" s="20"/>
      <c r="M82" s="20"/>
      <c r="AG82" s="133"/>
      <c r="AM82" s="169"/>
    </row>
    <row r="83" spans="2:75" x14ac:dyDescent="0.35">
      <c r="B83" s="5" t="s">
        <v>522</v>
      </c>
      <c r="C83" s="50">
        <f>C81</f>
        <v>390.28</v>
      </c>
      <c r="D83" s="50">
        <f>MAX(D81,0)</f>
        <v>2001.0199360000026</v>
      </c>
      <c r="E83" s="50">
        <f>MAX(E81,0)</f>
        <v>3617.088856112</v>
      </c>
      <c r="F83" s="50">
        <f>MAX(F81,0)</f>
        <v>5075.6741581996394</v>
      </c>
      <c r="G83" s="50">
        <f>MAX(G81,0)</f>
        <v>0</v>
      </c>
      <c r="AG83" s="133" t="s">
        <v>472</v>
      </c>
      <c r="AH83" t="s">
        <v>258</v>
      </c>
      <c r="AI83" s="168">
        <v>-1E-3</v>
      </c>
      <c r="AJ83" s="168">
        <v>-1E-3</v>
      </c>
      <c r="AK83" s="168">
        <v>-1E-3</v>
      </c>
      <c r="AL83" s="168">
        <v>-1E-3</v>
      </c>
      <c r="AM83" s="168">
        <v>-1E-3</v>
      </c>
    </row>
    <row r="84" spans="2:75" x14ac:dyDescent="0.35">
      <c r="B84" t="s">
        <v>523</v>
      </c>
      <c r="C84" s="188" t="str">
        <f>IF(-D19&gt;C83,"Not OK","OK")</f>
        <v>OK</v>
      </c>
      <c r="D84" s="188" t="str">
        <f>IF(-E19&gt;D83,"Not OK","OK")</f>
        <v>OK</v>
      </c>
      <c r="E84" s="188" t="str">
        <f>IF(-F19&gt;E83,"Not OK","OK")</f>
        <v>OK</v>
      </c>
      <c r="F84" s="188" t="str">
        <f>IF(-G19&gt;F83,"Not OK","OK")</f>
        <v>Not OK</v>
      </c>
      <c r="G84" s="188" t="str">
        <f>IF(-H19&gt;G83,"Not OK","OK")</f>
        <v>OK</v>
      </c>
    </row>
    <row r="85" spans="2:75" x14ac:dyDescent="0.35">
      <c r="N85" s="20"/>
      <c r="AG85" s="5" t="s">
        <v>512</v>
      </c>
    </row>
    <row r="86" spans="2:75" x14ac:dyDescent="0.35">
      <c r="AG86" t="s">
        <v>479</v>
      </c>
      <c r="AJ86">
        <f>COUNTIFS(Decisions!$W$6:$W$80,Decisions!$A$10,Decisions!$AB$6:$AB$80,AI78)</f>
        <v>3</v>
      </c>
      <c r="AK86">
        <f>COUNTIFS(Decisions!$W$6:$W$80,Decisions!$A$10,Decisions!$AB$6:$AB$80,AJ78)</f>
        <v>2</v>
      </c>
      <c r="AL86">
        <f>COUNTIFS(Decisions!$W$6:$W$80,Decisions!$A$10,Decisions!$AB$6:$AB$80,AK78)</f>
        <v>4</v>
      </c>
      <c r="AM86">
        <f>COUNTIFS(Decisions!$W$6:$W$80,Decisions!$A$10,Decisions!$AB$6:$AB$80,AL78)</f>
        <v>2</v>
      </c>
      <c r="AN86">
        <f>COUNTIFS(Decisions!$W$6:$W$80,Decisions!$A$10,Decisions!$AB$6:$AB$80,AM78)</f>
        <v>4</v>
      </c>
      <c r="BL86" t="s">
        <v>479</v>
      </c>
      <c r="BO86">
        <f>COUNTIFS(Decisions!$W$6:$W$80,Decisions!$A$10,Decisions!$AB$6:$AB$80,AI78)</f>
        <v>3</v>
      </c>
      <c r="BP86">
        <f>COUNTIFS(Decisions!$W$6:$W$80,Decisions!$A$10,Decisions!$AB$6:$AB$80,AJ78)</f>
        <v>2</v>
      </c>
      <c r="BQ86">
        <f>COUNTIFS(Decisions!$W$6:$W$80,Decisions!$A$10,Decisions!$AB$6:$AB$80,AK78)</f>
        <v>4</v>
      </c>
      <c r="BR86">
        <f>COUNTIFS(Decisions!$W$6:$W$80,Decisions!$A$10,Decisions!$AB$6:$AB$80,AL78)</f>
        <v>2</v>
      </c>
      <c r="BS86">
        <f>COUNTIFS(Decisions!$W$6:$W$80,Decisions!$A$10,Decisions!$AB$6:$AB$80,AM78)</f>
        <v>4</v>
      </c>
    </row>
    <row r="87" spans="2:75" x14ac:dyDescent="0.35">
      <c r="B87" t="s">
        <v>493</v>
      </c>
      <c r="D87" s="20">
        <f>C89</f>
        <v>9012</v>
      </c>
      <c r="E87" s="20">
        <f t="shared" ref="E87:M87" si="308">D89</f>
        <v>9012</v>
      </c>
      <c r="F87" s="20">
        <f t="shared" si="308"/>
        <v>9012</v>
      </c>
      <c r="G87" s="20">
        <f t="shared" si="308"/>
        <v>9012</v>
      </c>
      <c r="H87" s="20">
        <f t="shared" si="308"/>
        <v>16986.728945016192</v>
      </c>
      <c r="I87" s="20">
        <f t="shared" si="308"/>
        <v>16986.728945016192</v>
      </c>
      <c r="J87" s="20">
        <f t="shared" si="308"/>
        <v>16986.728945016192</v>
      </c>
      <c r="K87" s="20">
        <f t="shared" si="308"/>
        <v>16986.728945016192</v>
      </c>
      <c r="L87" s="20">
        <f t="shared" si="308"/>
        <v>16986.728945016192</v>
      </c>
      <c r="M87" s="20">
        <f t="shared" si="308"/>
        <v>16986.728945016192</v>
      </c>
      <c r="AG87" t="s">
        <v>420</v>
      </c>
      <c r="AJ87">
        <f>SUMIFS(Decisions!$W$122:$W$196,Decisions!$AB$6:$AB$80,AI78)</f>
        <v>3</v>
      </c>
      <c r="AK87">
        <f>SUMIFS(Decisions!$W$122:$W$196,Decisions!$AB$6:$AB$80,AJ78)</f>
        <v>2</v>
      </c>
      <c r="AL87">
        <f>SUMIFS(Decisions!$W$122:$W$196,Decisions!$AB$6:$AB$80,AK78)</f>
        <v>4</v>
      </c>
      <c r="AM87">
        <f>SUMIFS(Decisions!$W$122:$W$196,Decisions!$AB$6:$AB$80,AL78)</f>
        <v>2</v>
      </c>
      <c r="AN87">
        <f>SUMIFS(Decisions!$W$122:$W$196,Decisions!$AB$6:$AB$80,AM78)</f>
        <v>4</v>
      </c>
      <c r="BL87" t="s">
        <v>420</v>
      </c>
      <c r="BO87">
        <f>SUMIFS(Decisions!$W$122:$W$196,Decisions!$AB$6:$AB$80,AI78)</f>
        <v>3</v>
      </c>
      <c r="BP87">
        <f>SUMIFS(Decisions!$W$122:$W$196,Decisions!$AB$6:$AB$80,AJ78)</f>
        <v>2</v>
      </c>
      <c r="BQ87">
        <f>SUMIFS(Decisions!$W$122:$W$196,Decisions!$AB$6:$AB$80,AK78)</f>
        <v>4</v>
      </c>
      <c r="BR87">
        <f>SUMIFS(Decisions!$W$122:$W$196,Decisions!$AB$6:$AB$80,AL78)</f>
        <v>2</v>
      </c>
      <c r="BS87">
        <f>SUMIFS(Decisions!$W$122:$W$196,Decisions!$AB$6:$AB$80,AM78)</f>
        <v>4</v>
      </c>
    </row>
    <row r="88" spans="2:75" x14ac:dyDescent="0.35">
      <c r="B88" t="s">
        <v>498</v>
      </c>
      <c r="D88" s="20">
        <f t="shared" ref="D88:I88" si="309">MAX(-D19-C83,0)</f>
        <v>0</v>
      </c>
      <c r="E88" s="20">
        <f t="shared" si="309"/>
        <v>0</v>
      </c>
      <c r="F88" s="20">
        <f t="shared" si="309"/>
        <v>0</v>
      </c>
      <c r="G88" s="20">
        <f t="shared" si="309"/>
        <v>7974.7289450161934</v>
      </c>
      <c r="H88" s="20">
        <f t="shared" si="309"/>
        <v>0</v>
      </c>
      <c r="I88" s="20">
        <f t="shared" si="309"/>
        <v>0</v>
      </c>
      <c r="J88" s="20">
        <f t="shared" ref="J88:M88" si="310">MAX(-J19-I83,0)</f>
        <v>0</v>
      </c>
      <c r="K88" s="20">
        <f t="shared" si="310"/>
        <v>0</v>
      </c>
      <c r="L88" s="20">
        <f t="shared" si="310"/>
        <v>0</v>
      </c>
      <c r="M88" s="20">
        <f t="shared" si="310"/>
        <v>0</v>
      </c>
    </row>
    <row r="89" spans="2:75" x14ac:dyDescent="0.35">
      <c r="B89" t="s">
        <v>494</v>
      </c>
      <c r="C89" s="20">
        <f>-C51+C48</f>
        <v>9012</v>
      </c>
      <c r="D89" s="20">
        <f>D87+D88</f>
        <v>9012</v>
      </c>
      <c r="E89" s="20">
        <f t="shared" ref="E89:J89" si="311">E87+E88</f>
        <v>9012</v>
      </c>
      <c r="F89" s="20">
        <f t="shared" si="311"/>
        <v>9012</v>
      </c>
      <c r="G89" s="20">
        <f t="shared" si="311"/>
        <v>16986.728945016192</v>
      </c>
      <c r="H89" s="20">
        <f t="shared" si="311"/>
        <v>16986.728945016192</v>
      </c>
      <c r="I89" s="20">
        <f t="shared" si="311"/>
        <v>16986.728945016192</v>
      </c>
      <c r="J89" s="20">
        <f t="shared" si="311"/>
        <v>16986.728945016192</v>
      </c>
      <c r="K89" s="20">
        <f>K87+K88</f>
        <v>16986.728945016192</v>
      </c>
      <c r="L89" s="20">
        <f t="shared" ref="L89" si="312">L87+L88</f>
        <v>16986.728945016192</v>
      </c>
      <c r="M89" s="20">
        <f t="shared" ref="M89" si="313">M87+M88</f>
        <v>16986.728945016192</v>
      </c>
      <c r="AG89" t="s">
        <v>421</v>
      </c>
      <c r="AJ89" s="32">
        <f>AI83</f>
        <v>-1E-3</v>
      </c>
      <c r="AK89" s="32">
        <f>AJ83</f>
        <v>-1E-3</v>
      </c>
      <c r="AL89" s="32">
        <f>AK83</f>
        <v>-1E-3</v>
      </c>
      <c r="AM89" s="32">
        <f>AL83</f>
        <v>-1E-3</v>
      </c>
      <c r="AN89" s="32">
        <f>AM83</f>
        <v>-1E-3</v>
      </c>
      <c r="BL89" t="s">
        <v>421</v>
      </c>
      <c r="BO89" s="168">
        <v>-1E-3</v>
      </c>
      <c r="BP89" s="168">
        <v>-1E-3</v>
      </c>
      <c r="BQ89" s="168">
        <v>-1E-3</v>
      </c>
      <c r="BR89" s="168">
        <v>-1E-3</v>
      </c>
      <c r="BS89" s="168">
        <v>-1E-3</v>
      </c>
    </row>
    <row r="90" spans="2:75" x14ac:dyDescent="0.35">
      <c r="AG90" t="s">
        <v>422</v>
      </c>
      <c r="AJ90" s="32">
        <f>AJ87*AJ89</f>
        <v>-3.0000000000000001E-3</v>
      </c>
      <c r="AK90" s="32">
        <f>AK87*AK89+AJ90</f>
        <v>-5.0000000000000001E-3</v>
      </c>
      <c r="AL90" s="32">
        <f>AL87*AL89+AK90</f>
        <v>-9.0000000000000011E-3</v>
      </c>
      <c r="AM90" s="32">
        <f>AM87*AM89+AL90</f>
        <v>-1.1000000000000001E-2</v>
      </c>
      <c r="AN90" s="32">
        <f>AN87*AN89+AM90</f>
        <v>-1.5000000000000001E-2</v>
      </c>
      <c r="AO90" s="66">
        <f>AN90</f>
        <v>-1.5000000000000001E-2</v>
      </c>
      <c r="AP90" s="66">
        <f t="shared" ref="AP90:AR90" si="314">AO90</f>
        <v>-1.5000000000000001E-2</v>
      </c>
      <c r="AQ90" s="66">
        <f t="shared" si="314"/>
        <v>-1.5000000000000001E-2</v>
      </c>
      <c r="AR90" s="66">
        <f t="shared" si="314"/>
        <v>-1.5000000000000001E-2</v>
      </c>
      <c r="BL90" t="s">
        <v>422</v>
      </c>
      <c r="BO90" s="32">
        <f>BO86*BO89</f>
        <v>-3.0000000000000001E-3</v>
      </c>
      <c r="BP90" s="32">
        <f>BP86*BP89+BO90</f>
        <v>-5.0000000000000001E-3</v>
      </c>
      <c r="BQ90" s="32">
        <f t="shared" ref="BQ90:BW90" si="315">BQ86*BQ89+BP90</f>
        <v>-9.0000000000000011E-3</v>
      </c>
      <c r="BR90" s="32">
        <f t="shared" si="315"/>
        <v>-1.1000000000000001E-2</v>
      </c>
      <c r="BS90" s="32">
        <f t="shared" si="315"/>
        <v>-1.5000000000000001E-2</v>
      </c>
      <c r="BT90" s="32">
        <f t="shared" si="315"/>
        <v>-1.5000000000000001E-2</v>
      </c>
      <c r="BU90" s="32">
        <f t="shared" si="315"/>
        <v>-1.5000000000000001E-2</v>
      </c>
      <c r="BV90" s="32">
        <f t="shared" si="315"/>
        <v>-1.5000000000000001E-2</v>
      </c>
      <c r="BW90" s="32">
        <f t="shared" si="315"/>
        <v>-1.5000000000000001E-2</v>
      </c>
    </row>
    <row r="91" spans="2:75" x14ac:dyDescent="0.35">
      <c r="B91" t="s">
        <v>69</v>
      </c>
      <c r="D91" s="20">
        <f t="shared" ref="D91:M91" si="316">MAX(0,D87-MAX(0,D48))</f>
        <v>6154.2600639999973</v>
      </c>
      <c r="E91" s="20">
        <f t="shared" si="316"/>
        <v>4521.0567438879998</v>
      </c>
      <c r="F91" s="20">
        <f t="shared" si="316"/>
        <v>3047.6159170003602</v>
      </c>
      <c r="G91" s="20">
        <f t="shared" si="316"/>
        <v>9012</v>
      </c>
      <c r="H91" s="20">
        <f t="shared" si="316"/>
        <v>16986.728945016192</v>
      </c>
      <c r="I91" s="20">
        <f t="shared" si="316"/>
        <v>16986.728945016192</v>
      </c>
      <c r="J91" s="20">
        <f t="shared" si="316"/>
        <v>16986.728945016192</v>
      </c>
      <c r="K91" s="20">
        <f t="shared" si="316"/>
        <v>14910.214404330169</v>
      </c>
      <c r="L91" s="20">
        <f t="shared" si="316"/>
        <v>12718.031086531038</v>
      </c>
      <c r="M91" s="20">
        <f t="shared" si="316"/>
        <v>10448.233923014908</v>
      </c>
      <c r="AG91" t="s">
        <v>495</v>
      </c>
    </row>
    <row r="93" spans="2:75" x14ac:dyDescent="0.35">
      <c r="B93" t="s">
        <v>506</v>
      </c>
      <c r="C93" s="184">
        <v>2</v>
      </c>
      <c r="AG93" t="s">
        <v>423</v>
      </c>
      <c r="AI93" s="32">
        <f t="shared" ref="AI93:AR93" si="317">AI22/AH22-1</f>
        <v>2.0000000000000018E-2</v>
      </c>
      <c r="AJ93" s="32">
        <f t="shared" si="317"/>
        <v>1.6999999999999904E-2</v>
      </c>
      <c r="AK93" s="32">
        <f t="shared" si="317"/>
        <v>1.5000000000000124E-2</v>
      </c>
      <c r="AL93" s="32">
        <f t="shared" si="317"/>
        <v>-0.15900000000000003</v>
      </c>
      <c r="AM93" s="32">
        <f t="shared" si="317"/>
        <v>0.16900000000000004</v>
      </c>
      <c r="AN93" s="32">
        <f t="shared" si="317"/>
        <v>5.0000000000001155E-3</v>
      </c>
      <c r="AO93" s="32">
        <f t="shared" si="317"/>
        <v>5.0000000000001155E-3</v>
      </c>
      <c r="AP93" s="32">
        <f t="shared" si="317"/>
        <v>5.0000000000001155E-3</v>
      </c>
      <c r="AQ93" s="32">
        <f t="shared" si="317"/>
        <v>5.0000000000001155E-3</v>
      </c>
      <c r="AR93" s="32">
        <f t="shared" si="317"/>
        <v>5.0000000000001155E-3</v>
      </c>
      <c r="BL93" t="s">
        <v>423</v>
      </c>
      <c r="BN93" s="32">
        <f t="shared" ref="BN93" si="318">BN22/BM22-1</f>
        <v>2.0000000000000018E-2</v>
      </c>
      <c r="BO93" s="32">
        <f t="shared" ref="BO93" si="319">BO22/BN22-1</f>
        <v>1.6999999999999904E-2</v>
      </c>
      <c r="BP93" s="32">
        <f t="shared" ref="BP93" si="320">BP22/BO22-1</f>
        <v>1.5000000000000124E-2</v>
      </c>
      <c r="BQ93" s="32">
        <f t="shared" ref="BQ93" si="321">BQ22/BP22-1</f>
        <v>-0.15900000000000003</v>
      </c>
      <c r="BR93" s="32">
        <f t="shared" ref="BR93" si="322">BR22/BQ22-1</f>
        <v>0.16900000000000004</v>
      </c>
      <c r="BS93" s="32">
        <f t="shared" ref="BS93" si="323">BS22/BR22-1</f>
        <v>5.0000000000001155E-3</v>
      </c>
      <c r="BT93" s="32">
        <f t="shared" ref="BT93" si="324">BT22/BS22-1</f>
        <v>4.9999999999998934E-3</v>
      </c>
      <c r="BU93" s="32">
        <f t="shared" ref="BU93" si="325">BU22/BT22-1</f>
        <v>5.0000000000001155E-3</v>
      </c>
      <c r="BV93" s="32">
        <f t="shared" ref="BV93" si="326">BV22/BU22-1</f>
        <v>4.9999999999998934E-3</v>
      </c>
      <c r="BW93" s="32">
        <f t="shared" ref="BW93" si="327">BW22/BV22-1</f>
        <v>4.9999999999998934E-3</v>
      </c>
    </row>
    <row r="94" spans="2:75" x14ac:dyDescent="0.35">
      <c r="B94" t="s">
        <v>504</v>
      </c>
      <c r="C94" s="168">
        <v>0.02</v>
      </c>
      <c r="D94" t="s">
        <v>505</v>
      </c>
    </row>
    <row r="95" spans="2:75" x14ac:dyDescent="0.35">
      <c r="AG95" t="s">
        <v>592</v>
      </c>
      <c r="AI95" s="41">
        <f>AX60</f>
        <v>0.02</v>
      </c>
      <c r="AJ95" s="31">
        <f>AI95+AJ90</f>
        <v>1.7000000000000001E-2</v>
      </c>
      <c r="AK95" s="31">
        <f>AJ95</f>
        <v>1.7000000000000001E-2</v>
      </c>
      <c r="AL95" s="31">
        <f t="shared" ref="AL95:AR98" si="328">AK95</f>
        <v>1.7000000000000001E-2</v>
      </c>
      <c r="AM95" s="31">
        <f t="shared" si="328"/>
        <v>1.7000000000000001E-2</v>
      </c>
      <c r="AN95" s="31">
        <f t="shared" si="328"/>
        <v>1.7000000000000001E-2</v>
      </c>
      <c r="AO95" s="31">
        <f t="shared" si="328"/>
        <v>1.7000000000000001E-2</v>
      </c>
      <c r="AP95" s="31">
        <f t="shared" si="328"/>
        <v>1.7000000000000001E-2</v>
      </c>
      <c r="AQ95" s="31">
        <f t="shared" si="328"/>
        <v>1.7000000000000001E-2</v>
      </c>
      <c r="AR95" s="31">
        <f t="shared" si="328"/>
        <v>1.7000000000000001E-2</v>
      </c>
    </row>
    <row r="96" spans="2:75" x14ac:dyDescent="0.35">
      <c r="AG96" t="s">
        <v>593</v>
      </c>
      <c r="AI96" s="35">
        <f>AI95</f>
        <v>0.02</v>
      </c>
      <c r="AJ96" s="31">
        <f>AJ95</f>
        <v>1.7000000000000001E-2</v>
      </c>
      <c r="AK96" s="30">
        <f>AK95 + AK89*AK87</f>
        <v>1.5000000000000001E-2</v>
      </c>
      <c r="AL96" s="30">
        <f t="shared" si="328"/>
        <v>1.5000000000000001E-2</v>
      </c>
      <c r="AM96" s="30">
        <f t="shared" si="328"/>
        <v>1.5000000000000001E-2</v>
      </c>
      <c r="AN96" s="30">
        <f t="shared" si="328"/>
        <v>1.5000000000000001E-2</v>
      </c>
      <c r="AO96" s="30">
        <f t="shared" si="328"/>
        <v>1.5000000000000001E-2</v>
      </c>
      <c r="AP96" s="30">
        <f t="shared" si="328"/>
        <v>1.5000000000000001E-2</v>
      </c>
      <c r="AQ96" s="30">
        <f t="shared" si="328"/>
        <v>1.5000000000000001E-2</v>
      </c>
      <c r="AR96" s="30">
        <f t="shared" si="328"/>
        <v>1.5000000000000001E-2</v>
      </c>
    </row>
    <row r="97" spans="33:45" x14ac:dyDescent="0.35">
      <c r="AG97" s="5" t="s">
        <v>594</v>
      </c>
      <c r="AI97" s="41">
        <f>AI96</f>
        <v>0.02</v>
      </c>
      <c r="AJ97" s="31">
        <f>AI97+AJ89*AJ87</f>
        <v>1.7000000000000001E-2</v>
      </c>
      <c r="AK97" s="31">
        <f>AJ97+AK89*AK87</f>
        <v>1.5000000000000001E-2</v>
      </c>
      <c r="AL97" s="31">
        <f>AK97+AL89*AL87</f>
        <v>1.1000000000000001E-2</v>
      </c>
      <c r="AM97" s="31">
        <f t="shared" si="328"/>
        <v>1.1000000000000001E-2</v>
      </c>
      <c r="AN97" s="31">
        <f t="shared" si="328"/>
        <v>1.1000000000000001E-2</v>
      </c>
      <c r="AO97" s="31">
        <f t="shared" si="328"/>
        <v>1.1000000000000001E-2</v>
      </c>
      <c r="AP97" s="31">
        <f t="shared" si="328"/>
        <v>1.1000000000000001E-2</v>
      </c>
      <c r="AQ97" s="31">
        <f t="shared" si="328"/>
        <v>1.1000000000000001E-2</v>
      </c>
      <c r="AR97" s="31">
        <f t="shared" si="328"/>
        <v>1.1000000000000001E-2</v>
      </c>
    </row>
    <row r="98" spans="33:45" x14ac:dyDescent="0.35">
      <c r="AG98" t="s">
        <v>595</v>
      </c>
      <c r="AI98" s="41">
        <f>AI97</f>
        <v>0.02</v>
      </c>
      <c r="AJ98" s="31">
        <f t="shared" ref="AJ98:AJ99" si="329">AJ97</f>
        <v>1.7000000000000001E-2</v>
      </c>
      <c r="AK98" s="31">
        <f>AK97</f>
        <v>1.5000000000000001E-2</v>
      </c>
      <c r="AL98" s="31">
        <f>AL80+AL90</f>
        <v>-0.159</v>
      </c>
      <c r="AM98" s="31">
        <f>AM97+AM89*AM87</f>
        <v>9.0000000000000011E-3</v>
      </c>
      <c r="AN98" s="31">
        <f t="shared" si="328"/>
        <v>9.0000000000000011E-3</v>
      </c>
      <c r="AO98" s="31">
        <f t="shared" si="328"/>
        <v>9.0000000000000011E-3</v>
      </c>
      <c r="AP98" s="31">
        <f t="shared" si="328"/>
        <v>9.0000000000000011E-3</v>
      </c>
      <c r="AQ98" s="31">
        <f t="shared" si="328"/>
        <v>9.0000000000000011E-3</v>
      </c>
      <c r="AR98" s="31">
        <f t="shared" si="328"/>
        <v>9.0000000000000011E-3</v>
      </c>
    </row>
    <row r="99" spans="33:45" x14ac:dyDescent="0.35">
      <c r="AG99" t="s">
        <v>596</v>
      </c>
      <c r="AI99" s="41">
        <f>AI98</f>
        <v>0.02</v>
      </c>
      <c r="AJ99" s="31">
        <f t="shared" si="329"/>
        <v>1.7000000000000001E-2</v>
      </c>
      <c r="AK99" s="31">
        <f>AK98</f>
        <v>1.5000000000000001E-2</v>
      </c>
      <c r="AL99" s="31">
        <f>AL98</f>
        <v>-0.159</v>
      </c>
      <c r="AM99" s="31">
        <f>AM81+AM90</f>
        <v>0.16899999999999998</v>
      </c>
      <c r="AN99" s="31">
        <f>AI93+AN90</f>
        <v>5.0000000000000166E-3</v>
      </c>
      <c r="AO99" s="31">
        <f>AN99</f>
        <v>5.0000000000000166E-3</v>
      </c>
      <c r="AP99" s="31">
        <f>AO99</f>
        <v>5.0000000000000166E-3</v>
      </c>
      <c r="AQ99" s="31">
        <f>AP99</f>
        <v>5.0000000000000166E-3</v>
      </c>
      <c r="AR99" s="31">
        <f>AQ99</f>
        <v>5.0000000000000166E-3</v>
      </c>
      <c r="AS99" s="175"/>
    </row>
    <row r="106" spans="33:45" x14ac:dyDescent="0.35">
      <c r="AI106" s="175"/>
      <c r="AJ106" s="175"/>
      <c r="AK106" s="175"/>
      <c r="AL106" s="175"/>
      <c r="AM106" s="175"/>
      <c r="AN106" s="175"/>
      <c r="AO106" s="175"/>
      <c r="AP106" s="175"/>
      <c r="AQ106" s="175"/>
      <c r="AR106" s="175"/>
    </row>
    <row r="109" spans="33:45" x14ac:dyDescent="0.35">
      <c r="AJ109" s="30"/>
      <c r="AK109" s="30"/>
      <c r="AL109" s="30"/>
      <c r="AM109" s="30"/>
      <c r="AN109" s="30"/>
    </row>
    <row r="110" spans="33:45" x14ac:dyDescent="0.35">
      <c r="AK110" s="31"/>
      <c r="AL110" s="31"/>
      <c r="AM110" s="31"/>
      <c r="AN110" s="31"/>
      <c r="AO110" s="31"/>
      <c r="AP110" s="31"/>
      <c r="AQ110" s="31"/>
      <c r="AR110" s="31"/>
    </row>
    <row r="113" spans="34:44" x14ac:dyDescent="0.35">
      <c r="AH113" s="20"/>
      <c r="AI113" s="20"/>
      <c r="AJ113" s="20"/>
      <c r="AK113" s="20"/>
      <c r="AL113" s="20"/>
      <c r="AM113" s="20"/>
      <c r="AN113" s="20"/>
      <c r="AO113" s="20"/>
      <c r="AP113" s="20"/>
      <c r="AQ113" s="20"/>
      <c r="AR113" s="20"/>
    </row>
  </sheetData>
  <conditionalFormatting sqref="AI9:AM9">
    <cfRule type="cellIs" dxfId="0" priority="1" operator="equal">
      <formula>1</formula>
    </cfRule>
  </conditionalFormatting>
  <dataValidations count="1">
    <dataValidation type="list" allowBlank="1" showInputMessage="1" showErrorMessage="1" sqref="AI9:AM9" xr:uid="{81BB4088-532E-4196-AF3E-A9BB0C2C1C04}">
      <formula1>"0,1"</formula1>
    </dataValidation>
  </dataValidations>
  <pageMargins left="0.7" right="0.7" top="0.75" bottom="0.75" header="0.3" footer="0.3"/>
  <ignoredErrors>
    <ignoredError sqref="C19:M19 D22:M22"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P29"/>
  <sheetViews>
    <sheetView showGridLines="0" workbookViewId="0">
      <selection activeCell="B54" sqref="B54"/>
    </sheetView>
  </sheetViews>
  <sheetFormatPr defaultRowHeight="14.5" x14ac:dyDescent="0.35"/>
  <cols>
    <col min="1" max="1" width="9.1796875" customWidth="1"/>
    <col min="2" max="2" width="24.54296875" customWidth="1"/>
    <col min="3" max="12" width="12.54296875" customWidth="1"/>
  </cols>
  <sheetData>
    <row r="3" spans="2:16" ht="30" customHeight="1" x14ac:dyDescent="0.35">
      <c r="C3" s="13" t="s">
        <v>120</v>
      </c>
      <c r="D3" s="6" t="s">
        <v>121</v>
      </c>
      <c r="E3" s="15"/>
    </row>
    <row r="4" spans="2:16" x14ac:dyDescent="0.35">
      <c r="B4" s="2" t="s">
        <v>122</v>
      </c>
      <c r="C4" s="10">
        <v>0.08</v>
      </c>
      <c r="D4" s="2" t="s">
        <v>123</v>
      </c>
      <c r="F4" t="s">
        <v>124</v>
      </c>
    </row>
    <row r="5" spans="2:16" ht="30" customHeight="1" x14ac:dyDescent="0.35">
      <c r="B5" s="19" t="s">
        <v>257</v>
      </c>
      <c r="C5" s="10">
        <v>0.02</v>
      </c>
      <c r="D5" s="2" t="s">
        <v>125</v>
      </c>
    </row>
    <row r="7" spans="2:16" ht="30" customHeight="1" x14ac:dyDescent="0.35">
      <c r="B7" s="9" t="s">
        <v>119</v>
      </c>
      <c r="C7" s="17" t="s">
        <v>126</v>
      </c>
      <c r="D7" s="144"/>
      <c r="E7" s="144"/>
      <c r="F7" s="144"/>
      <c r="G7" s="144"/>
      <c r="H7" s="144"/>
      <c r="I7" s="144"/>
      <c r="J7" s="144"/>
      <c r="K7" s="144"/>
      <c r="L7" s="144"/>
      <c r="M7" s="140"/>
      <c r="P7" s="15"/>
    </row>
    <row r="8" spans="2:16" x14ac:dyDescent="0.35">
      <c r="B8" s="2" t="s">
        <v>45</v>
      </c>
      <c r="C8" s="10">
        <v>0.1</v>
      </c>
      <c r="D8" s="145"/>
      <c r="E8" s="145"/>
      <c r="F8" s="145"/>
      <c r="G8" s="145"/>
      <c r="H8" s="145"/>
      <c r="I8" s="145"/>
      <c r="J8" s="145"/>
      <c r="K8" s="145"/>
      <c r="L8" s="145"/>
      <c r="M8" s="2"/>
    </row>
    <row r="9" spans="2:16" x14ac:dyDescent="0.35">
      <c r="B9" s="2" t="s">
        <v>46</v>
      </c>
      <c r="C9" s="3">
        <v>0</v>
      </c>
      <c r="D9" s="146"/>
      <c r="E9" s="146"/>
      <c r="F9" s="146"/>
      <c r="G9" s="146"/>
      <c r="H9" s="146"/>
      <c r="I9" s="146"/>
      <c r="J9" s="146"/>
      <c r="K9" s="146"/>
      <c r="L9" s="146"/>
      <c r="M9" s="2"/>
    </row>
    <row r="10" spans="2:16" x14ac:dyDescent="0.35">
      <c r="B10" s="2" t="s">
        <v>49</v>
      </c>
      <c r="C10" s="10">
        <v>0.22</v>
      </c>
      <c r="D10" s="145"/>
      <c r="E10" s="145"/>
      <c r="F10" s="145"/>
      <c r="G10" s="145"/>
      <c r="H10" s="145"/>
      <c r="I10" s="145"/>
      <c r="J10" s="145"/>
      <c r="K10" s="145"/>
      <c r="L10" s="145"/>
      <c r="M10" s="2"/>
    </row>
    <row r="11" spans="2:16" x14ac:dyDescent="0.35">
      <c r="B11" s="2" t="s">
        <v>50</v>
      </c>
      <c r="C11" s="10">
        <v>0.05</v>
      </c>
      <c r="D11" s="145"/>
      <c r="E11" s="145"/>
      <c r="F11" s="145"/>
      <c r="G11" s="145"/>
      <c r="H11" s="145"/>
      <c r="I11" s="145"/>
      <c r="J11" s="145"/>
      <c r="K11" s="145"/>
      <c r="L11" s="145"/>
      <c r="M11" s="2"/>
    </row>
    <row r="12" spans="2:16" x14ac:dyDescent="0.35">
      <c r="B12" s="2" t="s">
        <v>1</v>
      </c>
      <c r="C12" s="10">
        <v>0.08</v>
      </c>
      <c r="D12" s="145"/>
      <c r="E12" s="145"/>
      <c r="F12" s="145"/>
      <c r="G12" s="145"/>
      <c r="H12" s="145"/>
      <c r="I12" s="145"/>
      <c r="J12" s="145"/>
      <c r="K12" s="145"/>
      <c r="L12" s="145"/>
      <c r="M12" s="2"/>
    </row>
    <row r="13" spans="2:16" x14ac:dyDescent="0.35">
      <c r="B13" s="2" t="s">
        <v>51</v>
      </c>
      <c r="C13" s="10">
        <v>0.04</v>
      </c>
      <c r="D13" s="145"/>
      <c r="E13" s="145"/>
      <c r="F13" s="145"/>
      <c r="G13" s="145"/>
      <c r="H13" s="145"/>
      <c r="I13" s="145"/>
      <c r="J13" s="145"/>
      <c r="K13" s="145"/>
      <c r="L13" s="145"/>
      <c r="M13" s="2"/>
    </row>
    <row r="15" spans="2:16" x14ac:dyDescent="0.35">
      <c r="C15" s="5"/>
      <c r="D15" s="5"/>
      <c r="E15" s="5"/>
      <c r="F15" s="5"/>
      <c r="G15" s="5"/>
      <c r="H15" s="5"/>
      <c r="I15" s="5"/>
      <c r="J15" s="5"/>
      <c r="K15" s="5"/>
    </row>
    <row r="16" spans="2:16" s="16" customFormat="1" x14ac:dyDescent="0.35">
      <c r="C16" s="143"/>
      <c r="D16" s="143"/>
      <c r="E16" s="143"/>
      <c r="F16" s="143"/>
      <c r="G16" s="143"/>
      <c r="H16" s="143"/>
      <c r="I16" s="143"/>
      <c r="J16" s="143"/>
      <c r="K16" s="143"/>
    </row>
    <row r="17" spans="2:11" x14ac:dyDescent="0.35">
      <c r="C17" s="8"/>
      <c r="D17" s="8"/>
      <c r="E17" s="8"/>
      <c r="F17" s="8"/>
      <c r="G17" s="8"/>
      <c r="H17" s="8"/>
      <c r="I17" s="8"/>
      <c r="J17" s="8"/>
      <c r="K17" s="8"/>
    </row>
    <row r="18" spans="2:11" x14ac:dyDescent="0.35">
      <c r="C18" s="8"/>
      <c r="D18" s="8"/>
      <c r="E18" s="8"/>
      <c r="F18" s="8"/>
      <c r="G18" s="8"/>
      <c r="H18" s="8"/>
      <c r="I18" s="8"/>
      <c r="J18" s="8"/>
      <c r="K18" s="8"/>
    </row>
    <row r="19" spans="2:11" x14ac:dyDescent="0.35">
      <c r="B19" s="140"/>
    </row>
    <row r="20" spans="2:11" s="14" customFormat="1" ht="30" customHeight="1" x14ac:dyDescent="0.35">
      <c r="B20" s="68"/>
      <c r="C20" s="68"/>
      <c r="D20" s="68"/>
      <c r="E20" s="68"/>
      <c r="F20" s="68"/>
      <c r="G20" s="68"/>
      <c r="H20" s="68"/>
    </row>
    <row r="21" spans="2:11" x14ac:dyDescent="0.35">
      <c r="C21" s="12"/>
      <c r="D21" s="12"/>
      <c r="E21" s="12"/>
      <c r="F21" s="12"/>
      <c r="G21" s="12"/>
      <c r="H21" s="12"/>
    </row>
    <row r="22" spans="2:11" x14ac:dyDescent="0.35">
      <c r="C22" s="12"/>
      <c r="D22" s="12"/>
      <c r="E22" s="12"/>
      <c r="F22" s="12"/>
      <c r="G22" s="12"/>
      <c r="H22" s="12"/>
    </row>
    <row r="23" spans="2:11" x14ac:dyDescent="0.35">
      <c r="C23" s="12"/>
      <c r="D23" s="12"/>
      <c r="E23" s="12"/>
      <c r="F23" s="12"/>
      <c r="G23" s="12"/>
      <c r="H23" s="12"/>
    </row>
    <row r="24" spans="2:11" x14ac:dyDescent="0.35">
      <c r="C24" s="12"/>
      <c r="D24" s="12"/>
      <c r="E24" s="12"/>
      <c r="F24" s="12"/>
      <c r="G24" s="12"/>
      <c r="H24" s="12"/>
    </row>
    <row r="25" spans="2:11" x14ac:dyDescent="0.35">
      <c r="C25" s="12"/>
      <c r="D25" s="12"/>
      <c r="E25" s="12"/>
      <c r="F25" s="12"/>
      <c r="G25" s="12"/>
      <c r="H25" s="12"/>
    </row>
    <row r="26" spans="2:11" x14ac:dyDescent="0.35">
      <c r="B26" s="141"/>
      <c r="C26" s="142"/>
      <c r="D26" s="142"/>
      <c r="E26" s="142"/>
      <c r="F26" s="142"/>
      <c r="G26" s="142"/>
      <c r="H26" s="142"/>
    </row>
    <row r="27" spans="2:11" x14ac:dyDescent="0.35">
      <c r="C27" s="12"/>
      <c r="D27" s="12"/>
      <c r="E27" s="12"/>
      <c r="F27" s="12"/>
      <c r="G27" s="12"/>
      <c r="H27" s="12"/>
    </row>
    <row r="28" spans="2:11" x14ac:dyDescent="0.35">
      <c r="C28" s="12"/>
      <c r="D28" s="12"/>
      <c r="E28" s="12"/>
      <c r="F28" s="12"/>
      <c r="G28" s="12"/>
      <c r="H28" s="12"/>
    </row>
    <row r="29" spans="2:11" x14ac:dyDescent="0.35">
      <c r="C29" s="12"/>
      <c r="D29" s="12"/>
      <c r="E29" s="12"/>
      <c r="F29" s="12"/>
      <c r="G29" s="12"/>
      <c r="H29" s="12"/>
    </row>
  </sheetData>
  <dataValidations count="1">
    <dataValidation type="list" allowBlank="1" showInputMessage="1" showErrorMessage="1" sqref="C16:K18" xr:uid="{00000000-0002-0000-0700-000000000000}">
      <formula1>"Base,Mild recession,Severe recession,Commodity spike,Demand boom,FX headwind"</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15759-0A4C-478E-9573-FE6F3D3CC398}">
  <sheetPr>
    <tabColor rgb="FFB2B2B2"/>
  </sheetPr>
  <dimension ref="B2:XFD72"/>
  <sheetViews>
    <sheetView showGridLines="0" topLeftCell="A10" zoomScale="145" zoomScaleNormal="145" workbookViewId="0">
      <selection activeCell="E32" sqref="E32:E39"/>
    </sheetView>
  </sheetViews>
  <sheetFormatPr defaultRowHeight="14.5" x14ac:dyDescent="0.35"/>
  <cols>
    <col min="2" max="2" width="21.81640625" customWidth="1"/>
    <col min="4" max="4" width="11.54296875" customWidth="1"/>
    <col min="6" max="6" width="9.1796875" customWidth="1"/>
    <col min="9" max="9" width="17.453125" customWidth="1"/>
    <col min="11" max="11" width="11.1796875" customWidth="1"/>
    <col min="21" max="21" width="30" customWidth="1"/>
    <col min="22" max="22" width="65.453125" customWidth="1"/>
    <col min="23" max="23" width="42.7265625" customWidth="1"/>
    <col min="24" max="24" width="16.81640625" customWidth="1"/>
    <col min="25" max="25" width="19" customWidth="1"/>
    <col min="26" max="26" width="14.453125" customWidth="1"/>
    <col min="27" max="27" width="10.81640625" customWidth="1"/>
    <col min="28" max="28" width="15.7265625" customWidth="1"/>
    <col min="29" max="29" width="16.453125" customWidth="1"/>
    <col min="30" max="30" width="12.26953125" customWidth="1"/>
    <col min="31" max="32" width="14.81640625" customWidth="1"/>
  </cols>
  <sheetData>
    <row r="2" spans="2:32" x14ac:dyDescent="0.35">
      <c r="B2" s="48" t="s">
        <v>71</v>
      </c>
      <c r="Y2" s="35"/>
      <c r="Z2" s="35"/>
    </row>
    <row r="3" spans="2:32" x14ac:dyDescent="0.35">
      <c r="AD3" s="14"/>
    </row>
    <row r="4" spans="2:32" x14ac:dyDescent="0.35">
      <c r="X4" s="5"/>
    </row>
    <row r="5" spans="2:32" x14ac:dyDescent="0.35">
      <c r="B5" s="5" t="s">
        <v>72</v>
      </c>
      <c r="C5" s="5" t="s">
        <v>73</v>
      </c>
      <c r="D5" s="5" t="s">
        <v>74</v>
      </c>
      <c r="E5" s="5" t="s">
        <v>75</v>
      </c>
      <c r="F5" s="5" t="s">
        <v>76</v>
      </c>
      <c r="I5" s="5" t="s">
        <v>77</v>
      </c>
      <c r="J5" s="5"/>
      <c r="K5" s="5"/>
      <c r="L5" s="5"/>
      <c r="M5" s="5"/>
      <c r="U5" s="5"/>
      <c r="V5" s="5"/>
      <c r="W5" s="5"/>
      <c r="X5" s="14"/>
      <c r="Y5" s="14"/>
      <c r="Z5" s="14"/>
      <c r="AA5" s="14"/>
      <c r="AB5" s="68"/>
      <c r="AC5" s="68"/>
      <c r="AD5" s="68"/>
      <c r="AE5" s="68"/>
      <c r="AF5" s="68"/>
    </row>
    <row r="6" spans="2:32" x14ac:dyDescent="0.35">
      <c r="B6" t="s">
        <v>0</v>
      </c>
      <c r="C6" s="36">
        <v>42836</v>
      </c>
      <c r="D6" s="5"/>
      <c r="E6" t="s">
        <v>78</v>
      </c>
      <c r="F6" t="s">
        <v>79</v>
      </c>
      <c r="I6" t="s">
        <v>80</v>
      </c>
      <c r="J6" s="36">
        <v>8694</v>
      </c>
      <c r="K6" t="s">
        <v>81</v>
      </c>
      <c r="Y6" s="41"/>
      <c r="AA6" s="45"/>
      <c r="AB6" s="41"/>
      <c r="AC6" s="41"/>
    </row>
    <row r="7" spans="2:32" x14ac:dyDescent="0.35">
      <c r="B7" t="s">
        <v>82</v>
      </c>
      <c r="C7" s="37">
        <f>E31</f>
        <v>2.8933800658298678</v>
      </c>
      <c r="D7" s="37">
        <f>E40</f>
        <v>3.2540103461392085</v>
      </c>
      <c r="E7" t="s">
        <v>83</v>
      </c>
      <c r="F7" t="s">
        <v>184</v>
      </c>
      <c r="I7" t="s">
        <v>69</v>
      </c>
      <c r="J7" s="36">
        <v>8203</v>
      </c>
      <c r="K7" t="s">
        <v>81</v>
      </c>
      <c r="Y7" s="41"/>
      <c r="AA7" s="45"/>
      <c r="AB7" s="41"/>
      <c r="AC7" s="41"/>
    </row>
    <row r="8" spans="2:32" x14ac:dyDescent="0.35">
      <c r="B8" t="s">
        <v>85</v>
      </c>
      <c r="C8" s="38">
        <f>E19/100</f>
        <v>0.10332430665795124</v>
      </c>
      <c r="D8" s="38">
        <f>E28</f>
        <v>0.11421379603214278</v>
      </c>
      <c r="E8" t="s">
        <v>34</v>
      </c>
      <c r="F8" t="s">
        <v>184</v>
      </c>
      <c r="Y8" s="41"/>
      <c r="AA8" s="45"/>
      <c r="AB8" s="41"/>
      <c r="AC8" s="41"/>
    </row>
    <row r="9" spans="2:32" x14ac:dyDescent="0.35">
      <c r="B9" t="s">
        <v>86</v>
      </c>
      <c r="C9" s="39">
        <f>I19/100</f>
        <v>5.4333209022006376E-2</v>
      </c>
      <c r="D9" s="39">
        <f>I28</f>
        <v>6.7452340842871092E-2</v>
      </c>
      <c r="E9" t="s">
        <v>34</v>
      </c>
      <c r="F9" t="s">
        <v>184</v>
      </c>
      <c r="I9" t="s">
        <v>87</v>
      </c>
      <c r="J9" s="36">
        <v>4263</v>
      </c>
      <c r="K9" t="s">
        <v>81</v>
      </c>
      <c r="X9" s="41"/>
      <c r="AA9" s="45"/>
      <c r="AB9" s="41"/>
      <c r="AC9" s="41"/>
    </row>
    <row r="10" spans="2:32" x14ac:dyDescent="0.35">
      <c r="B10" t="s">
        <v>43</v>
      </c>
      <c r="C10" s="39">
        <f>M19/100</f>
        <v>0.85088284017337446</v>
      </c>
      <c r="D10" s="39">
        <f>M28</f>
        <v>0.8066587111205521</v>
      </c>
      <c r="E10" t="s">
        <v>34</v>
      </c>
      <c r="F10" t="s">
        <v>184</v>
      </c>
      <c r="I10" t="s">
        <v>88</v>
      </c>
      <c r="J10" s="45">
        <f>J7/J9</f>
        <v>1.9242317616701854</v>
      </c>
      <c r="X10" s="41"/>
      <c r="AA10" s="45"/>
      <c r="AB10" s="41"/>
      <c r="AC10" s="41"/>
    </row>
    <row r="11" spans="2:32" x14ac:dyDescent="0.35">
      <c r="B11" t="s">
        <v>89</v>
      </c>
      <c r="C11" s="39">
        <f>Q19/100</f>
        <v>4.8113736109814183E-2</v>
      </c>
      <c r="D11" s="39">
        <f>Q28</f>
        <v>5.5734829525429762E-2</v>
      </c>
      <c r="E11" t="s">
        <v>34</v>
      </c>
      <c r="F11" t="s">
        <v>184</v>
      </c>
      <c r="I11" t="s">
        <v>90</v>
      </c>
      <c r="J11" t="str">
        <f>_xll.ciqfunctions.udf.CIQ(B2,"IQ_SP_issuer_rating")</f>
        <v>A-</v>
      </c>
      <c r="K11" s="46">
        <v>2.1</v>
      </c>
      <c r="X11" s="41"/>
      <c r="AA11" s="45"/>
      <c r="AB11" s="41"/>
      <c r="AC11" s="41"/>
    </row>
    <row r="12" spans="2:32" x14ac:dyDescent="0.35">
      <c r="B12" t="s">
        <v>68</v>
      </c>
      <c r="C12" s="38">
        <f>I31/100</f>
        <v>0.12403602625460737</v>
      </c>
      <c r="D12" s="40">
        <f>I40</f>
        <v>0.16064079321603927</v>
      </c>
      <c r="E12" t="s">
        <v>34</v>
      </c>
      <c r="F12" t="s">
        <v>184</v>
      </c>
      <c r="J12" s="47">
        <f>K11*J9-J7</f>
        <v>749.30000000000109</v>
      </c>
      <c r="X12" s="41"/>
      <c r="AA12" s="45"/>
      <c r="AB12" s="41"/>
      <c r="AC12" s="41"/>
    </row>
    <row r="13" spans="2:32" x14ac:dyDescent="0.35">
      <c r="B13" t="s">
        <v>91</v>
      </c>
      <c r="C13" s="40">
        <f>L31/100</f>
        <v>5.0845083574563452E-2</v>
      </c>
      <c r="D13" s="66">
        <f>ROUND(L40,2)</f>
        <v>0.04</v>
      </c>
      <c r="E13" t="s">
        <v>34</v>
      </c>
      <c r="F13" t="s">
        <v>184</v>
      </c>
      <c r="X13" s="41"/>
      <c r="AA13" s="45"/>
      <c r="AB13" s="41"/>
      <c r="AC13" s="41"/>
    </row>
    <row r="14" spans="2:32" x14ac:dyDescent="0.35">
      <c r="B14" t="s">
        <v>169</v>
      </c>
      <c r="C14" s="35">
        <f>874/42836</f>
        <v>2.0403399010178354E-2</v>
      </c>
      <c r="X14" s="41"/>
      <c r="AA14" s="45"/>
      <c r="AB14" s="41"/>
      <c r="AC14" s="41"/>
    </row>
    <row r="15" spans="2:32" x14ac:dyDescent="0.35">
      <c r="X15" s="41"/>
      <c r="AA15" s="45"/>
      <c r="AB15" s="41"/>
      <c r="AC15" s="41"/>
    </row>
    <row r="16" spans="2:32" x14ac:dyDescent="0.35">
      <c r="X16" s="41"/>
      <c r="AA16" s="45"/>
      <c r="AB16" s="41"/>
      <c r="AC16" s="41"/>
    </row>
    <row r="17" spans="2:29" x14ac:dyDescent="0.35">
      <c r="X17" s="41"/>
      <c r="AA17" s="45"/>
      <c r="AB17" s="41"/>
      <c r="AC17" s="41"/>
    </row>
    <row r="18" spans="2:29" ht="23" x14ac:dyDescent="0.35">
      <c r="B18" s="42" t="s">
        <v>92</v>
      </c>
      <c r="C18" s="42" t="s">
        <v>93</v>
      </c>
      <c r="D18" s="42" t="s">
        <v>94</v>
      </c>
      <c r="E18" s="42" t="s">
        <v>95</v>
      </c>
      <c r="G18" s="42" t="s">
        <v>93</v>
      </c>
      <c r="H18" s="42" t="s">
        <v>94</v>
      </c>
      <c r="I18" s="42" t="s">
        <v>95</v>
      </c>
      <c r="K18" s="42" t="s">
        <v>93</v>
      </c>
      <c r="L18" s="42" t="s">
        <v>94</v>
      </c>
      <c r="M18" s="42" t="s">
        <v>95</v>
      </c>
      <c r="O18" s="42" t="s">
        <v>93</v>
      </c>
      <c r="P18" s="42" t="s">
        <v>94</v>
      </c>
      <c r="Q18" s="42" t="s">
        <v>95</v>
      </c>
      <c r="X18" s="41"/>
      <c r="AA18" s="45"/>
      <c r="AB18" s="41"/>
      <c r="AC18" s="41"/>
    </row>
    <row r="19" spans="2:29" x14ac:dyDescent="0.35">
      <c r="B19" s="43" t="s">
        <v>96</v>
      </c>
      <c r="C19" s="43" t="s">
        <v>97</v>
      </c>
      <c r="D19" s="43">
        <v>2024</v>
      </c>
      <c r="E19" s="44">
        <v>10.332430665795124</v>
      </c>
      <c r="G19" s="43" t="s">
        <v>98</v>
      </c>
      <c r="H19" s="43">
        <v>2024</v>
      </c>
      <c r="I19" s="44">
        <v>5.4333209022006379</v>
      </c>
      <c r="K19" s="43" t="s">
        <v>99</v>
      </c>
      <c r="L19" s="43">
        <v>2024</v>
      </c>
      <c r="M19" s="44">
        <v>85.088284017337443</v>
      </c>
      <c r="O19" s="43" t="s">
        <v>100</v>
      </c>
      <c r="P19" s="43">
        <v>2024</v>
      </c>
      <c r="Q19" s="44">
        <v>4.811373610981418</v>
      </c>
      <c r="AA19" s="45"/>
      <c r="AB19" s="41"/>
      <c r="AC19" s="41"/>
    </row>
    <row r="20" spans="2:29" x14ac:dyDescent="0.35">
      <c r="B20" s="43" t="s">
        <v>101</v>
      </c>
      <c r="C20" s="43" t="s">
        <v>97</v>
      </c>
      <c r="D20" s="43">
        <v>2024</v>
      </c>
      <c r="E20" s="44">
        <v>7.8855230412769126</v>
      </c>
      <c r="G20" s="43" t="s">
        <v>98</v>
      </c>
      <c r="H20" s="43">
        <v>2024</v>
      </c>
      <c r="I20" s="44">
        <v>4.8355109932349203</v>
      </c>
      <c r="K20" s="43" t="s">
        <v>99</v>
      </c>
      <c r="L20" s="43">
        <v>2024</v>
      </c>
      <c r="M20" s="44">
        <v>89.326200086172378</v>
      </c>
      <c r="O20" s="43" t="s">
        <v>100</v>
      </c>
      <c r="P20" s="43">
        <v>2024</v>
      </c>
      <c r="Q20" s="44">
        <v>2.9009697073714924</v>
      </c>
      <c r="AA20" s="45"/>
      <c r="AB20" s="41"/>
      <c r="AC20" s="41"/>
    </row>
    <row r="21" spans="2:29" x14ac:dyDescent="0.35">
      <c r="B21" s="43" t="s">
        <v>103</v>
      </c>
      <c r="C21" s="43" t="s">
        <v>97</v>
      </c>
      <c r="D21" s="43">
        <v>2024</v>
      </c>
      <c r="E21" s="44">
        <v>13.964219792701979</v>
      </c>
      <c r="G21" s="43" t="s">
        <v>98</v>
      </c>
      <c r="H21" s="43">
        <v>2024</v>
      </c>
      <c r="I21" s="44">
        <v>9.8112902290690585</v>
      </c>
      <c r="K21" s="43" t="s">
        <v>99</v>
      </c>
      <c r="L21" s="43">
        <v>2024</v>
      </c>
      <c r="M21" s="44">
        <v>76.558415033839751</v>
      </c>
      <c r="O21" s="43" t="s">
        <v>100</v>
      </c>
      <c r="P21" s="43">
        <v>2024</v>
      </c>
      <c r="Q21" s="44">
        <v>9.6762743149226189</v>
      </c>
      <c r="AA21" s="45"/>
      <c r="AB21" s="41"/>
      <c r="AC21" s="41"/>
    </row>
    <row r="22" spans="2:29" x14ac:dyDescent="0.35">
      <c r="B22" s="43" t="s">
        <v>104</v>
      </c>
      <c r="C22" s="43" t="s">
        <v>97</v>
      </c>
      <c r="D22" s="43">
        <v>2024</v>
      </c>
      <c r="E22" s="44">
        <v>11.314484251869382</v>
      </c>
      <c r="G22" s="43" t="s">
        <v>98</v>
      </c>
      <c r="H22" s="43">
        <v>2024</v>
      </c>
      <c r="I22" s="44">
        <v>6.231274704801228</v>
      </c>
      <c r="K22" s="43" t="s">
        <v>99</v>
      </c>
      <c r="L22" s="43">
        <v>2024</v>
      </c>
      <c r="M22" s="44">
        <v>72.368387925174346</v>
      </c>
      <c r="O22" s="43" t="s">
        <v>100</v>
      </c>
      <c r="P22" s="43">
        <v>2024</v>
      </c>
      <c r="Q22" s="44">
        <v>9.6930939852463549</v>
      </c>
      <c r="AA22" s="45"/>
      <c r="AB22" s="41"/>
      <c r="AC22" s="41"/>
    </row>
    <row r="23" spans="2:29" x14ac:dyDescent="0.35">
      <c r="B23" s="43" t="s">
        <v>105</v>
      </c>
      <c r="C23" s="43" t="s">
        <v>97</v>
      </c>
      <c r="D23" s="43">
        <v>2024</v>
      </c>
      <c r="E23" s="44">
        <v>12.930392704262051</v>
      </c>
      <c r="G23" s="43" t="s">
        <v>98</v>
      </c>
      <c r="H23" s="43">
        <v>2024</v>
      </c>
      <c r="I23" s="44">
        <v>4.7831751349339289</v>
      </c>
      <c r="K23" s="43" t="s">
        <v>99</v>
      </c>
      <c r="L23" s="43">
        <v>2024</v>
      </c>
      <c r="M23" s="44">
        <v>72.524660338730698</v>
      </c>
      <c r="O23" s="43" t="s">
        <v>100</v>
      </c>
      <c r="P23" s="43">
        <v>2024</v>
      </c>
      <c r="Q23" s="44">
        <v>4.959985110738879</v>
      </c>
      <c r="AA23" s="45"/>
      <c r="AB23" s="41"/>
      <c r="AC23" s="41"/>
    </row>
    <row r="24" spans="2:29" x14ac:dyDescent="0.35">
      <c r="B24" s="43" t="s">
        <v>106</v>
      </c>
      <c r="C24" s="43" t="s">
        <v>97</v>
      </c>
      <c r="D24" s="43">
        <v>2024</v>
      </c>
      <c r="E24" s="44">
        <v>12.338456747558769</v>
      </c>
      <c r="G24" s="43" t="s">
        <v>98</v>
      </c>
      <c r="H24" s="43">
        <v>2024</v>
      </c>
      <c r="I24" s="44">
        <v>5.3247176932031275</v>
      </c>
      <c r="K24" s="43" t="s">
        <v>99</v>
      </c>
      <c r="L24" s="43">
        <v>2024</v>
      </c>
      <c r="M24" s="44">
        <v>79.486323968829481</v>
      </c>
      <c r="O24" s="43" t="s">
        <v>100</v>
      </c>
      <c r="P24" s="43">
        <v>2024</v>
      </c>
      <c r="Q24" s="44">
        <v>4.7823475765731693</v>
      </c>
      <c r="AA24" s="45"/>
      <c r="AB24" s="41"/>
      <c r="AC24" s="41"/>
    </row>
    <row r="25" spans="2:29" x14ac:dyDescent="0.35">
      <c r="B25" s="43" t="s">
        <v>107</v>
      </c>
      <c r="C25" s="43" t="s">
        <v>97</v>
      </c>
      <c r="D25" s="43">
        <v>2024</v>
      </c>
      <c r="E25" s="44">
        <v>16.48150966367372</v>
      </c>
      <c r="G25" s="43" t="s">
        <v>98</v>
      </c>
      <c r="H25" s="43">
        <v>2024</v>
      </c>
      <c r="I25" s="44">
        <v>12.060592333316423</v>
      </c>
      <c r="K25" s="43" t="s">
        <v>99</v>
      </c>
      <c r="L25" s="43">
        <v>2024</v>
      </c>
      <c r="M25" s="44">
        <v>76.64234041833646</v>
      </c>
      <c r="O25" s="43" t="s">
        <v>100</v>
      </c>
      <c r="P25" s="43">
        <v>2024</v>
      </c>
      <c r="Q25" s="44">
        <v>7.157713184193172</v>
      </c>
      <c r="AA25" s="45"/>
      <c r="AB25" s="41"/>
      <c r="AC25" s="41"/>
    </row>
    <row r="26" spans="2:29" x14ac:dyDescent="0.35">
      <c r="B26" s="43" t="s">
        <v>108</v>
      </c>
      <c r="C26" s="43" t="s">
        <v>97</v>
      </c>
      <c r="D26" s="43">
        <v>2024</v>
      </c>
      <c r="E26" s="44">
        <v>5.6985294117647047</v>
      </c>
      <c r="G26" s="43" t="s">
        <v>98</v>
      </c>
      <c r="H26" s="43">
        <v>2024</v>
      </c>
      <c r="I26" s="44">
        <v>3.2405485089869264</v>
      </c>
      <c r="K26" s="43" t="s">
        <v>99</v>
      </c>
      <c r="L26" s="43">
        <v>2024</v>
      </c>
      <c r="M26" s="44">
        <v>90.903947201797379</v>
      </c>
      <c r="O26" s="43" t="s">
        <v>100</v>
      </c>
      <c r="P26" s="43">
        <v>2024</v>
      </c>
      <c r="Q26" s="44">
        <v>1.1097494553376905</v>
      </c>
      <c r="AA26" s="45"/>
      <c r="AB26" s="41"/>
      <c r="AC26" s="41"/>
    </row>
    <row r="27" spans="2:29" x14ac:dyDescent="0.35">
      <c r="B27" s="43" t="s">
        <v>109</v>
      </c>
      <c r="C27" s="43" t="s">
        <v>97</v>
      </c>
      <c r="D27" s="43">
        <v>2024</v>
      </c>
      <c r="E27" s="44">
        <v>11.846870150025866</v>
      </c>
      <c r="G27" s="43" t="s">
        <v>98</v>
      </c>
      <c r="H27" s="43">
        <v>2024</v>
      </c>
      <c r="I27" s="44">
        <v>8.9866762588377309</v>
      </c>
      <c r="K27" s="43" t="s">
        <v>99</v>
      </c>
      <c r="L27" s="43">
        <v>2024</v>
      </c>
      <c r="M27" s="44">
        <v>83.09428101827902</v>
      </c>
      <c r="O27" s="43" t="s">
        <v>100</v>
      </c>
      <c r="P27" s="43">
        <v>2024</v>
      </c>
      <c r="Q27" s="44">
        <v>5.0698396275219864</v>
      </c>
      <c r="AA27" s="45"/>
      <c r="AB27" s="41"/>
      <c r="AC27" s="41"/>
    </row>
    <row r="28" spans="2:29" x14ac:dyDescent="0.35">
      <c r="E28" s="35">
        <f>AVERAGE(E19:E27)/100</f>
        <v>0.11421379603214278</v>
      </c>
      <c r="F28" s="35"/>
      <c r="G28" s="35"/>
      <c r="H28" s="35"/>
      <c r="I28" s="35">
        <f>AVERAGE(I19:I27)/100</f>
        <v>6.7452340842871092E-2</v>
      </c>
      <c r="J28" s="35"/>
      <c r="K28" s="35"/>
      <c r="L28" s="35"/>
      <c r="M28" s="35">
        <f>AVERAGE(M19:M27)/100</f>
        <v>0.8066587111205521</v>
      </c>
      <c r="Q28" s="35">
        <f>AVERAGE(Q19:Q27)/100</f>
        <v>5.5734829525429762E-2</v>
      </c>
      <c r="AC28" s="45"/>
    </row>
    <row r="29" spans="2:29" x14ac:dyDescent="0.35">
      <c r="E29" s="35"/>
      <c r="F29" s="35"/>
      <c r="G29" s="35"/>
      <c r="H29" s="35"/>
      <c r="I29" s="35">
        <f>MEDIAN(I19:I27)/100</f>
        <v>5.4333209022006376E-2</v>
      </c>
      <c r="J29" s="35"/>
      <c r="K29" s="35"/>
      <c r="L29" s="35"/>
      <c r="M29" s="35">
        <f>MEDIAN(M19:M27)/100</f>
        <v>0.79486323968829486</v>
      </c>
      <c r="Q29" s="35">
        <f>MEDIAN(Q19:Q27)/100</f>
        <v>4.9599851107388793E-2</v>
      </c>
      <c r="AC29" s="45"/>
    </row>
    <row r="30" spans="2:29" ht="23" x14ac:dyDescent="0.35">
      <c r="B30" s="42" t="s">
        <v>92</v>
      </c>
      <c r="C30" s="42" t="s">
        <v>93</v>
      </c>
      <c r="D30" s="42" t="s">
        <v>94</v>
      </c>
      <c r="E30" s="42" t="s">
        <v>95</v>
      </c>
      <c r="L30" s="42" t="s">
        <v>95</v>
      </c>
      <c r="M30" s="42" t="s">
        <v>110</v>
      </c>
      <c r="AC30" s="45"/>
    </row>
    <row r="31" spans="2:29" x14ac:dyDescent="0.35">
      <c r="B31" s="43" t="s">
        <v>96</v>
      </c>
      <c r="C31" s="43" t="s">
        <v>111</v>
      </c>
      <c r="D31" s="43">
        <v>2024</v>
      </c>
      <c r="E31" s="44">
        <v>2.8933800658298678</v>
      </c>
      <c r="G31" s="43" t="s">
        <v>112</v>
      </c>
      <c r="H31" s="43">
        <v>2024</v>
      </c>
      <c r="I31" s="44">
        <v>12.403602625460737</v>
      </c>
      <c r="K31" s="43" t="s">
        <v>113</v>
      </c>
      <c r="L31" s="44">
        <v>5.084508357456345</v>
      </c>
      <c r="M31" s="43" t="s">
        <v>114</v>
      </c>
      <c r="AC31" s="45"/>
    </row>
    <row r="32" spans="2:29" x14ac:dyDescent="0.35">
      <c r="B32" s="43" t="s">
        <v>101</v>
      </c>
      <c r="C32" s="43" t="s">
        <v>111</v>
      </c>
      <c r="D32" s="43">
        <v>2024</v>
      </c>
      <c r="E32" s="44">
        <v>3.5310628535551301</v>
      </c>
      <c r="G32" s="43" t="s">
        <v>112</v>
      </c>
      <c r="H32" s="43">
        <v>2024</v>
      </c>
      <c r="I32" s="44">
        <v>13.318104732012054</v>
      </c>
      <c r="K32" s="43" t="s">
        <v>113</v>
      </c>
      <c r="L32" s="44">
        <v>2.3972367630653051</v>
      </c>
      <c r="M32" s="43" t="s">
        <v>114</v>
      </c>
    </row>
    <row r="33" spans="2:19" x14ac:dyDescent="0.35">
      <c r="B33" s="43" t="s">
        <v>103</v>
      </c>
      <c r="C33" s="43" t="s">
        <v>111</v>
      </c>
      <c r="D33" s="43">
        <v>2024</v>
      </c>
      <c r="E33" s="44">
        <v>2.4736843953820813</v>
      </c>
      <c r="G33" s="43" t="s">
        <v>112</v>
      </c>
      <c r="H33" s="43">
        <v>2024</v>
      </c>
      <c r="I33" s="44">
        <v>18.202526653659611</v>
      </c>
      <c r="K33" s="43" t="s">
        <v>113</v>
      </c>
      <c r="L33" s="44">
        <v>4.7635950589237543</v>
      </c>
      <c r="M33" s="43" t="s">
        <v>114</v>
      </c>
    </row>
    <row r="34" spans="2:19" x14ac:dyDescent="0.35">
      <c r="B34" s="43" t="s">
        <v>104</v>
      </c>
      <c r="C34" s="43" t="s">
        <v>111</v>
      </c>
      <c r="D34" s="43">
        <v>2024</v>
      </c>
      <c r="E34" s="44">
        <v>2.1716720906145532</v>
      </c>
      <c r="G34" s="43" t="s">
        <v>112</v>
      </c>
      <c r="H34" s="43">
        <v>2024</v>
      </c>
      <c r="I34" s="44">
        <v>9.8785683167195639</v>
      </c>
      <c r="K34" s="43" t="s">
        <v>113</v>
      </c>
      <c r="L34" s="44">
        <v>4.8792769203655686</v>
      </c>
      <c r="M34" s="43" t="s">
        <v>114</v>
      </c>
    </row>
    <row r="35" spans="2:19" x14ac:dyDescent="0.35">
      <c r="B35" s="43" t="s">
        <v>105</v>
      </c>
      <c r="C35" s="43" t="s">
        <v>111</v>
      </c>
      <c r="D35" s="43">
        <v>2024</v>
      </c>
      <c r="E35" s="44">
        <v>2.5488134101891617</v>
      </c>
      <c r="G35" s="43" t="s">
        <v>112</v>
      </c>
      <c r="H35" s="43">
        <v>2024</v>
      </c>
      <c r="I35" s="44">
        <v>8.5339946490420644</v>
      </c>
      <c r="K35" s="43" t="s">
        <v>113</v>
      </c>
      <c r="L35" s="44">
        <v>5.2949934859482601</v>
      </c>
      <c r="M35" s="43" t="s">
        <v>114</v>
      </c>
    </row>
    <row r="36" spans="2:19" x14ac:dyDescent="0.35">
      <c r="B36" s="43" t="s">
        <v>106</v>
      </c>
      <c r="C36" s="43" t="s">
        <v>111</v>
      </c>
      <c r="D36" s="43">
        <v>2024</v>
      </c>
      <c r="E36" s="44">
        <v>3.2669314163119898</v>
      </c>
      <c r="G36" s="43" t="s">
        <v>112</v>
      </c>
      <c r="H36" s="43">
        <v>2024</v>
      </c>
      <c r="I36" s="44">
        <v>12.394284854378791</v>
      </c>
      <c r="K36" s="43" t="s">
        <v>113</v>
      </c>
      <c r="L36" s="44">
        <v>3.5719316976963169</v>
      </c>
      <c r="M36" s="43" t="s">
        <v>114</v>
      </c>
    </row>
    <row r="37" spans="2:19" x14ac:dyDescent="0.35">
      <c r="B37" s="43" t="s">
        <v>107</v>
      </c>
      <c r="C37" s="43" t="s">
        <v>111</v>
      </c>
      <c r="D37" s="43">
        <v>2024</v>
      </c>
      <c r="E37" s="44">
        <v>2.7647423472750883</v>
      </c>
      <c r="G37" s="43" t="s">
        <v>112</v>
      </c>
      <c r="H37" s="43">
        <v>2024</v>
      </c>
      <c r="I37" s="44">
        <v>28.676210107141415</v>
      </c>
      <c r="K37" s="43" t="s">
        <v>113</v>
      </c>
      <c r="L37" s="44">
        <v>4.2104195201136303</v>
      </c>
      <c r="M37" s="43" t="s">
        <v>114</v>
      </c>
    </row>
    <row r="38" spans="2:19" x14ac:dyDescent="0.35">
      <c r="B38" s="43" t="s">
        <v>108</v>
      </c>
      <c r="C38" s="43" t="s">
        <v>111</v>
      </c>
      <c r="D38" s="43">
        <v>2024</v>
      </c>
      <c r="E38" s="44">
        <v>5.6032624660000838</v>
      </c>
      <c r="G38" s="43" t="s">
        <v>112</v>
      </c>
      <c r="H38" s="43">
        <v>2024</v>
      </c>
      <c r="I38" s="44">
        <v>13.790730488625996</v>
      </c>
      <c r="K38" s="43" t="s">
        <v>113</v>
      </c>
      <c r="L38" s="44">
        <v>1.8110021786492374</v>
      </c>
      <c r="M38" s="43" t="s">
        <v>114</v>
      </c>
    </row>
    <row r="39" spans="2:19" x14ac:dyDescent="0.35">
      <c r="B39" s="43" t="s">
        <v>109</v>
      </c>
      <c r="C39" s="43" t="s">
        <v>111</v>
      </c>
      <c r="D39" s="43">
        <v>2024</v>
      </c>
      <c r="E39" s="44">
        <v>4.0325440700949198</v>
      </c>
      <c r="G39" s="43" t="s">
        <v>112</v>
      </c>
      <c r="H39" s="43">
        <v>2024</v>
      </c>
      <c r="I39" s="44">
        <v>27.37869146739509</v>
      </c>
      <c r="K39" s="43" t="s">
        <v>113</v>
      </c>
      <c r="L39" s="44">
        <v>3.5437144335230215</v>
      </c>
      <c r="M39" s="43" t="s">
        <v>114</v>
      </c>
      <c r="S39">
        <v>5.3</v>
      </c>
    </row>
    <row r="40" spans="2:19" x14ac:dyDescent="0.35">
      <c r="E40" s="35">
        <f>AVERAGE(E31:E39)</f>
        <v>3.2540103461392085</v>
      </c>
      <c r="F40" s="35"/>
      <c r="G40" s="35"/>
      <c r="H40" s="35"/>
      <c r="I40" s="35">
        <f>AVERAGE(I31:I39)/100</f>
        <v>0.16064079321603927</v>
      </c>
      <c r="J40" s="35"/>
      <c r="K40" s="35"/>
      <c r="L40" s="35">
        <f>AVERAGE(L31:L39)/100</f>
        <v>3.9507420461934936E-2</v>
      </c>
      <c r="S40">
        <v>5.8</v>
      </c>
    </row>
    <row r="41" spans="2:19" x14ac:dyDescent="0.35">
      <c r="E41" s="35"/>
      <c r="F41" s="35"/>
      <c r="G41" s="35"/>
      <c r="H41" s="35"/>
      <c r="I41" s="35">
        <f>MEDIAN(I31:I39)/100</f>
        <v>0.13318104732012054</v>
      </c>
      <c r="J41" s="35"/>
      <c r="K41" s="35"/>
      <c r="L41" s="35">
        <f>MEDIAN(L31:L39)/100</f>
        <v>4.2104195201136306E-2</v>
      </c>
      <c r="S41">
        <v>7.2</v>
      </c>
    </row>
    <row r="42" spans="2:19" x14ac:dyDescent="0.35">
      <c r="S42">
        <v>4.0999999999999996</v>
      </c>
    </row>
    <row r="43" spans="2:19" x14ac:dyDescent="0.35">
      <c r="S43">
        <v>3.7</v>
      </c>
    </row>
    <row r="44" spans="2:19" ht="35" x14ac:dyDescent="0.35">
      <c r="B44" s="56" t="s">
        <v>170</v>
      </c>
      <c r="S44">
        <v>6.8</v>
      </c>
    </row>
    <row r="45" spans="2:19" x14ac:dyDescent="0.35">
      <c r="B45" s="57"/>
      <c r="S45">
        <v>5.2</v>
      </c>
    </row>
    <row r="46" spans="2:19" x14ac:dyDescent="0.35">
      <c r="B46" s="43" t="s">
        <v>171</v>
      </c>
      <c r="C46" s="43" t="s">
        <v>172</v>
      </c>
      <c r="D46" s="43" t="s">
        <v>173</v>
      </c>
      <c r="E46" s="44" t="s">
        <v>174</v>
      </c>
      <c r="S46">
        <v>5.0999999999999996</v>
      </c>
    </row>
    <row r="47" spans="2:19" x14ac:dyDescent="0.35">
      <c r="B47" s="43" t="s">
        <v>73</v>
      </c>
      <c r="C47" s="43">
        <v>874</v>
      </c>
      <c r="D47" s="43">
        <v>42836</v>
      </c>
      <c r="E47" s="35">
        <v>0.02</v>
      </c>
    </row>
    <row r="48" spans="2:19" x14ac:dyDescent="0.35">
      <c r="B48" s="43" t="s">
        <v>177</v>
      </c>
      <c r="C48" s="43">
        <v>191</v>
      </c>
      <c r="D48" s="43">
        <v>3866</v>
      </c>
      <c r="E48" s="30">
        <v>4.9000000000000002E-2</v>
      </c>
    </row>
    <row r="49" spans="2:4095 4097:5120 5122:9215 9217:10240 10242:14335 14337:15360 15362:16384" x14ac:dyDescent="0.35">
      <c r="B49" s="43" t="s">
        <v>178</v>
      </c>
      <c r="C49" s="43">
        <v>635</v>
      </c>
      <c r="D49" s="43">
        <v>23306</v>
      </c>
      <c r="E49" s="30">
        <v>2.7E-2</v>
      </c>
    </row>
    <row r="50" spans="2:4095 4097:5120 5122:9215 9217:10240 10242:14335 14337:15360 15362:16384" x14ac:dyDescent="0.35">
      <c r="B50" s="43" t="s">
        <v>175</v>
      </c>
      <c r="C50" s="43">
        <v>1097</v>
      </c>
      <c r="D50" s="43">
        <v>19713</v>
      </c>
      <c r="E50" s="30">
        <v>5.6000000000000001E-2</v>
      </c>
    </row>
    <row r="51" spans="2:4095 4097:5120 5122:9215 9217:10240 10242:14335 14337:15360 15362:16384" ht="15" thickBot="1" x14ac:dyDescent="0.4">
      <c r="B51" s="43" t="s">
        <v>176</v>
      </c>
      <c r="C51" s="43">
        <v>699</v>
      </c>
      <c r="D51" s="43">
        <v>17262</v>
      </c>
      <c r="E51" s="30">
        <v>0.04</v>
      </c>
      <c r="G51" s="58"/>
      <c r="H51" s="59"/>
      <c r="I51" s="60"/>
      <c r="J51" s="61"/>
      <c r="L51" s="58"/>
      <c r="M51" s="59"/>
      <c r="N51" s="60"/>
      <c r="O51" s="61"/>
      <c r="Q51" s="58"/>
      <c r="R51" s="59"/>
      <c r="S51" s="60"/>
      <c r="T51" s="65"/>
      <c r="V51" s="62"/>
      <c r="W51" s="63"/>
      <c r="X51" s="64"/>
      <c r="Y51" s="65"/>
      <c r="AA51" s="62"/>
      <c r="AB51" s="63"/>
      <c r="AC51" s="64"/>
      <c r="AD51" s="65"/>
      <c r="AF51" s="62"/>
      <c r="AG51" s="59"/>
      <c r="AH51" s="60"/>
      <c r="AI51" s="61"/>
      <c r="AK51" s="58"/>
      <c r="AL51" s="59"/>
      <c r="AM51" s="60"/>
      <c r="AN51" s="61"/>
      <c r="AP51" s="58"/>
      <c r="AQ51" s="59"/>
      <c r="AR51" s="60"/>
      <c r="AS51" s="61"/>
      <c r="AU51" s="58"/>
      <c r="AV51" s="59"/>
      <c r="AW51" s="60"/>
      <c r="AX51" s="61"/>
      <c r="AZ51" s="58"/>
      <c r="BA51" s="59"/>
      <c r="BB51" s="60"/>
      <c r="BC51" s="61"/>
      <c r="BE51" s="58"/>
      <c r="BF51" s="59"/>
      <c r="BG51" s="60"/>
      <c r="BH51" s="61"/>
      <c r="BJ51" s="58"/>
      <c r="BK51" s="59"/>
      <c r="BL51" s="60"/>
      <c r="BM51" s="61"/>
      <c r="BO51" s="58"/>
      <c r="BP51" s="59"/>
      <c r="BQ51" s="60"/>
      <c r="BR51" s="61"/>
      <c r="BT51" s="58"/>
      <c r="BU51" s="59"/>
      <c r="BV51" s="60"/>
      <c r="BW51" s="61"/>
      <c r="BY51" s="58"/>
      <c r="BZ51" s="59"/>
      <c r="CA51" s="60"/>
      <c r="CB51" s="61"/>
      <c r="CD51" s="58"/>
      <c r="CE51" s="59"/>
      <c r="CF51" s="60"/>
      <c r="CG51" s="61"/>
      <c r="CI51" s="58"/>
      <c r="CJ51" s="59"/>
      <c r="CK51" s="60"/>
      <c r="CL51" s="61"/>
      <c r="CN51" s="58"/>
      <c r="CO51" s="59"/>
      <c r="CP51" s="60"/>
      <c r="CQ51" s="61"/>
      <c r="CS51" s="58"/>
      <c r="CT51" s="59"/>
      <c r="CU51" s="60"/>
      <c r="CV51" s="61"/>
      <c r="CX51" s="58"/>
      <c r="CY51" s="59"/>
      <c r="CZ51" s="60"/>
      <c r="DA51" s="61"/>
      <c r="DC51" s="58"/>
      <c r="DD51" s="59"/>
      <c r="DE51" s="60"/>
      <c r="DF51" s="61"/>
      <c r="DH51" s="58"/>
      <c r="DI51" s="59"/>
      <c r="DJ51" s="60"/>
      <c r="DK51" s="61"/>
      <c r="DM51" s="58"/>
      <c r="DN51" s="59"/>
      <c r="DO51" s="60"/>
      <c r="DP51" s="61"/>
      <c r="DR51" s="58"/>
      <c r="DS51" s="59"/>
      <c r="DT51" s="60"/>
      <c r="DU51" s="61"/>
      <c r="DW51" s="58"/>
      <c r="DX51" s="59"/>
      <c r="DY51" s="60"/>
      <c r="DZ51" s="61"/>
      <c r="EB51" s="58"/>
      <c r="EC51" s="59"/>
      <c r="ED51" s="60"/>
      <c r="EE51" s="61"/>
      <c r="EG51" s="58"/>
      <c r="EH51" s="59"/>
      <c r="EI51" s="60"/>
      <c r="EJ51" s="61"/>
      <c r="EL51" s="58"/>
      <c r="EM51" s="59"/>
      <c r="EN51" s="60"/>
      <c r="EO51" s="61"/>
      <c r="EQ51" s="58"/>
      <c r="ER51" s="59"/>
      <c r="ES51" s="60"/>
      <c r="ET51" s="61"/>
      <c r="EV51" s="58"/>
      <c r="EW51" s="59"/>
      <c r="EX51" s="60"/>
      <c r="EY51" s="61"/>
      <c r="FA51" s="58"/>
      <c r="FB51" s="59"/>
      <c r="FC51" s="60"/>
      <c r="FD51" s="61"/>
      <c r="FF51" s="58"/>
      <c r="FG51" s="59"/>
      <c r="FH51" s="60"/>
      <c r="FI51" s="61"/>
      <c r="FK51" s="58"/>
      <c r="FL51" s="59"/>
      <c r="FM51" s="60"/>
      <c r="FN51" s="61"/>
      <c r="FP51" s="58"/>
      <c r="FQ51" s="59"/>
      <c r="FR51" s="60"/>
      <c r="FS51" s="61"/>
      <c r="FU51" s="58"/>
      <c r="FV51" s="59"/>
      <c r="FW51" s="60"/>
      <c r="FX51" s="61"/>
      <c r="FZ51" s="58"/>
      <c r="GA51" s="59"/>
      <c r="GB51" s="60"/>
      <c r="GC51" s="61"/>
      <c r="GE51" s="58"/>
      <c r="GF51" s="59"/>
      <c r="GG51" s="60"/>
      <c r="GH51" s="61"/>
      <c r="GJ51" s="58"/>
      <c r="GK51" s="59"/>
      <c r="GL51" s="60"/>
      <c r="GM51" s="61"/>
      <c r="GO51" s="58"/>
      <c r="GP51" s="59"/>
      <c r="GQ51" s="60"/>
      <c r="GR51" s="61"/>
      <c r="GT51" s="58"/>
      <c r="GU51" s="59"/>
      <c r="GV51" s="60"/>
      <c r="GW51" s="61"/>
      <c r="GY51" s="58"/>
      <c r="GZ51" s="59"/>
      <c r="HA51" s="60"/>
      <c r="HB51" s="61"/>
      <c r="HD51" s="58"/>
      <c r="HE51" s="59"/>
      <c r="HF51" s="60"/>
      <c r="HG51" s="61"/>
      <c r="HI51" s="58"/>
      <c r="HJ51" s="59"/>
      <c r="HK51" s="60"/>
      <c r="HL51" s="61"/>
      <c r="HN51" s="58"/>
      <c r="HO51" s="59"/>
      <c r="HP51" s="60"/>
      <c r="HQ51" s="61"/>
      <c r="HS51" s="58"/>
      <c r="HT51" s="59"/>
      <c r="HU51" s="60"/>
      <c r="HV51" s="61"/>
      <c r="HX51" s="58"/>
      <c r="HY51" s="59"/>
      <c r="HZ51" s="60"/>
      <c r="IA51" s="61"/>
      <c r="IC51" s="58"/>
      <c r="ID51" s="59"/>
      <c r="IE51" s="60"/>
      <c r="IF51" s="61"/>
      <c r="IH51" s="58"/>
      <c r="II51" s="59"/>
      <c r="IJ51" s="60"/>
      <c r="IK51" s="61"/>
      <c r="IM51" s="58"/>
      <c r="IN51" s="59"/>
      <c r="IO51" s="60"/>
      <c r="IP51" s="61"/>
      <c r="IR51" s="58"/>
      <c r="IS51" s="59"/>
      <c r="IT51" s="60"/>
      <c r="IU51" s="61"/>
      <c r="IW51" s="58"/>
      <c r="IX51" s="59"/>
      <c r="IY51" s="60"/>
      <c r="IZ51" s="61"/>
      <c r="JB51" s="58"/>
      <c r="JC51" s="59"/>
      <c r="JD51" s="60"/>
      <c r="JE51" s="61"/>
      <c r="JG51" s="58"/>
      <c r="JH51" s="59"/>
      <c r="JI51" s="60"/>
      <c r="JJ51" s="61"/>
      <c r="JL51" s="58"/>
      <c r="JM51" s="59"/>
      <c r="JN51" s="60"/>
      <c r="JO51" s="61"/>
      <c r="JQ51" s="58"/>
      <c r="JR51" s="59"/>
      <c r="JS51" s="60"/>
      <c r="JT51" s="61"/>
      <c r="JV51" s="58"/>
      <c r="JW51" s="59"/>
      <c r="JX51" s="60"/>
      <c r="JY51" s="61"/>
      <c r="KA51" s="58"/>
      <c r="KB51" s="59"/>
      <c r="KC51" s="60"/>
      <c r="KD51" s="61"/>
      <c r="KF51" s="58"/>
      <c r="KG51" s="59"/>
      <c r="KH51" s="60"/>
      <c r="KI51" s="61"/>
      <c r="KK51" s="58"/>
      <c r="KL51" s="59"/>
      <c r="KM51" s="60"/>
      <c r="KN51" s="61"/>
      <c r="KP51" s="58"/>
      <c r="KQ51" s="59"/>
      <c r="KR51" s="60"/>
      <c r="KS51" s="61"/>
      <c r="KU51" s="58"/>
      <c r="KV51" s="59"/>
      <c r="KW51" s="60"/>
      <c r="KX51" s="61"/>
      <c r="KZ51" s="58"/>
      <c r="LA51" s="59"/>
      <c r="LB51" s="60"/>
      <c r="LC51" s="61"/>
      <c r="LE51" s="58"/>
      <c r="LF51" s="59"/>
      <c r="LG51" s="60"/>
      <c r="LH51" s="61"/>
      <c r="LJ51" s="58"/>
      <c r="LK51" s="59"/>
      <c r="LL51" s="60"/>
      <c r="LM51" s="61"/>
      <c r="LO51" s="58"/>
      <c r="LP51" s="59"/>
      <c r="LQ51" s="60"/>
      <c r="LR51" s="61"/>
      <c r="LT51" s="58"/>
      <c r="LU51" s="59"/>
      <c r="LV51" s="60"/>
      <c r="LW51" s="61"/>
      <c r="LY51" s="58"/>
      <c r="LZ51" s="59"/>
      <c r="MA51" s="60"/>
      <c r="MB51" s="61"/>
      <c r="MD51" s="58"/>
      <c r="ME51" s="59"/>
      <c r="MF51" s="60"/>
      <c r="MG51" s="61"/>
      <c r="MI51" s="58"/>
      <c r="MJ51" s="59"/>
      <c r="MK51" s="60"/>
      <c r="ML51" s="61"/>
      <c r="MN51" s="58"/>
      <c r="MO51" s="59"/>
      <c r="MP51" s="60"/>
      <c r="MQ51" s="61"/>
      <c r="MS51" s="58"/>
      <c r="MT51" s="59"/>
      <c r="MU51" s="60"/>
      <c r="MV51" s="61"/>
      <c r="MX51" s="58"/>
      <c r="MY51" s="59"/>
      <c r="MZ51" s="60"/>
      <c r="NA51" s="61"/>
      <c r="NC51" s="58"/>
      <c r="ND51" s="59"/>
      <c r="NE51" s="60"/>
      <c r="NF51" s="61"/>
      <c r="NH51" s="58"/>
      <c r="NI51" s="59"/>
      <c r="NJ51" s="60"/>
      <c r="NK51" s="61"/>
      <c r="NM51" s="58"/>
      <c r="NN51" s="59"/>
      <c r="NO51" s="60"/>
      <c r="NP51" s="61"/>
      <c r="NR51" s="58"/>
      <c r="NS51" s="59"/>
      <c r="NT51" s="60"/>
      <c r="NU51" s="61"/>
      <c r="NW51" s="58"/>
      <c r="NX51" s="59"/>
      <c r="NY51" s="60"/>
      <c r="NZ51" s="61"/>
      <c r="OB51" s="58"/>
      <c r="OC51" s="59"/>
      <c r="OD51" s="60"/>
      <c r="OE51" s="61"/>
      <c r="OG51" s="58"/>
      <c r="OH51" s="59"/>
      <c r="OI51" s="60"/>
      <c r="OJ51" s="61"/>
      <c r="OL51" s="58"/>
      <c r="OM51" s="59"/>
      <c r="ON51" s="60"/>
      <c r="OO51" s="61"/>
      <c r="OQ51" s="58"/>
      <c r="OR51" s="59"/>
      <c r="OS51" s="60"/>
      <c r="OT51" s="61"/>
      <c r="OV51" s="58"/>
      <c r="OW51" s="59"/>
      <c r="OX51" s="60"/>
      <c r="OY51" s="61"/>
      <c r="PA51" s="58"/>
      <c r="PB51" s="59"/>
      <c r="PC51" s="60"/>
      <c r="PD51" s="61"/>
      <c r="PF51" s="58"/>
      <c r="PG51" s="59"/>
      <c r="PH51" s="60"/>
      <c r="PI51" s="61"/>
      <c r="PK51" s="58"/>
      <c r="PL51" s="59"/>
      <c r="PM51" s="60"/>
      <c r="PN51" s="61"/>
      <c r="PP51" s="58"/>
      <c r="PQ51" s="59"/>
      <c r="PR51" s="60"/>
      <c r="PS51" s="61"/>
      <c r="PU51" s="58"/>
      <c r="PV51" s="59"/>
      <c r="PW51" s="60"/>
      <c r="PX51" s="61"/>
      <c r="PZ51" s="58"/>
      <c r="QA51" s="59"/>
      <c r="QB51" s="60"/>
      <c r="QC51" s="61"/>
      <c r="QE51" s="58"/>
      <c r="QF51" s="59"/>
      <c r="QG51" s="60"/>
      <c r="QH51" s="61"/>
      <c r="QJ51" s="58"/>
      <c r="QK51" s="59"/>
      <c r="QL51" s="60"/>
      <c r="QM51" s="61"/>
      <c r="QO51" s="58"/>
      <c r="QP51" s="59"/>
      <c r="QQ51" s="60"/>
      <c r="QR51" s="61"/>
      <c r="QT51" s="58"/>
      <c r="QU51" s="59"/>
      <c r="QV51" s="60"/>
      <c r="QW51" s="61"/>
      <c r="QY51" s="58"/>
      <c r="QZ51" s="59"/>
      <c r="RA51" s="60"/>
      <c r="RB51" s="61"/>
      <c r="RD51" s="58"/>
      <c r="RE51" s="59"/>
      <c r="RF51" s="60"/>
      <c r="RG51" s="61"/>
      <c r="RI51" s="58"/>
      <c r="RJ51" s="59"/>
      <c r="RK51" s="60"/>
      <c r="RL51" s="61"/>
      <c r="RN51" s="58"/>
      <c r="RO51" s="59"/>
      <c r="RP51" s="60"/>
      <c r="RQ51" s="61"/>
      <c r="RS51" s="58"/>
      <c r="RT51" s="59"/>
      <c r="RU51" s="60"/>
      <c r="RV51" s="61"/>
      <c r="RX51" s="58"/>
      <c r="RY51" s="59"/>
      <c r="RZ51" s="60"/>
      <c r="SA51" s="61"/>
      <c r="SC51" s="58"/>
      <c r="SD51" s="59"/>
      <c r="SE51" s="60"/>
      <c r="SF51" s="61"/>
      <c r="SH51" s="58"/>
      <c r="SI51" s="59"/>
      <c r="SJ51" s="60"/>
      <c r="SK51" s="61"/>
      <c r="SM51" s="58"/>
      <c r="SN51" s="59"/>
      <c r="SO51" s="60"/>
      <c r="SP51" s="61"/>
      <c r="SR51" s="58"/>
      <c r="SS51" s="59"/>
      <c r="ST51" s="60"/>
      <c r="SU51" s="61"/>
      <c r="SW51" s="58"/>
      <c r="SX51" s="59"/>
      <c r="SY51" s="60"/>
      <c r="SZ51" s="61"/>
      <c r="TB51" s="58"/>
      <c r="TC51" s="59"/>
      <c r="TD51" s="60"/>
      <c r="TE51" s="61"/>
      <c r="TG51" s="58"/>
      <c r="TH51" s="59"/>
      <c r="TI51" s="60"/>
      <c r="TJ51" s="61"/>
      <c r="TL51" s="58"/>
      <c r="TM51" s="59"/>
      <c r="TN51" s="60"/>
      <c r="TO51" s="61"/>
      <c r="TQ51" s="58"/>
      <c r="TR51" s="59"/>
      <c r="TS51" s="60"/>
      <c r="TT51" s="61"/>
      <c r="TV51" s="58"/>
      <c r="TW51" s="59"/>
      <c r="TX51" s="60"/>
      <c r="TY51" s="61"/>
      <c r="UA51" s="58"/>
      <c r="UB51" s="59"/>
      <c r="UC51" s="60"/>
      <c r="UD51" s="61"/>
      <c r="UF51" s="58"/>
      <c r="UG51" s="59"/>
      <c r="UH51" s="60"/>
      <c r="UI51" s="61"/>
      <c r="UK51" s="58"/>
      <c r="UL51" s="59"/>
      <c r="UM51" s="60"/>
      <c r="UN51" s="61"/>
      <c r="UP51" s="58"/>
      <c r="UQ51" s="59"/>
      <c r="UR51" s="60"/>
      <c r="US51" s="61"/>
      <c r="UU51" s="58"/>
      <c r="UV51" s="59"/>
      <c r="UW51" s="60"/>
      <c r="UX51" s="61"/>
      <c r="UZ51" s="58"/>
      <c r="VA51" s="59"/>
      <c r="VB51" s="60"/>
      <c r="VC51" s="61"/>
      <c r="VE51" s="58"/>
      <c r="VF51" s="59"/>
      <c r="VG51" s="60"/>
      <c r="VH51" s="61"/>
      <c r="VJ51" s="58"/>
      <c r="VK51" s="59"/>
      <c r="VL51" s="60"/>
      <c r="VM51" s="61"/>
      <c r="VO51" s="58"/>
      <c r="VP51" s="59"/>
      <c r="VQ51" s="60"/>
      <c r="VR51" s="61"/>
      <c r="VT51" s="58"/>
      <c r="VU51" s="59"/>
      <c r="VV51" s="60"/>
      <c r="VW51" s="61"/>
      <c r="VY51" s="58"/>
      <c r="VZ51" s="59"/>
      <c r="WA51" s="60"/>
      <c r="WB51" s="61"/>
      <c r="WD51" s="58"/>
      <c r="WE51" s="59"/>
      <c r="WF51" s="60"/>
      <c r="WG51" s="61"/>
      <c r="WI51" s="58"/>
      <c r="WJ51" s="59"/>
      <c r="WK51" s="60"/>
      <c r="WL51" s="61"/>
      <c r="WN51" s="58"/>
      <c r="WO51" s="59"/>
      <c r="WP51" s="60"/>
      <c r="WQ51" s="61"/>
      <c r="WS51" s="58"/>
      <c r="WT51" s="59"/>
      <c r="WU51" s="60"/>
      <c r="WV51" s="61"/>
      <c r="WX51" s="58"/>
      <c r="WY51" s="59"/>
      <c r="WZ51" s="60"/>
      <c r="XA51" s="61"/>
      <c r="XC51" s="58"/>
      <c r="XD51" s="59"/>
      <c r="XE51" s="60"/>
      <c r="XF51" s="61"/>
      <c r="XH51" s="58"/>
      <c r="XI51" s="59"/>
      <c r="XJ51" s="60"/>
      <c r="XK51" s="61"/>
      <c r="XM51" s="58"/>
      <c r="XN51" s="59"/>
      <c r="XO51" s="60"/>
      <c r="XP51" s="61"/>
      <c r="XR51" s="58"/>
      <c r="XS51" s="59"/>
      <c r="XT51" s="60"/>
      <c r="XU51" s="61"/>
      <c r="XW51" s="58"/>
      <c r="XX51" s="59"/>
      <c r="XY51" s="60"/>
      <c r="XZ51" s="61"/>
      <c r="YB51" s="58"/>
      <c r="YC51" s="59"/>
      <c r="YD51" s="60"/>
      <c r="YE51" s="61"/>
      <c r="YG51" s="58"/>
      <c r="YH51" s="59"/>
      <c r="YI51" s="60"/>
      <c r="YJ51" s="61"/>
      <c r="YL51" s="58"/>
      <c r="YM51" s="59"/>
      <c r="YN51" s="60"/>
      <c r="YO51" s="61"/>
      <c r="YQ51" s="58"/>
      <c r="YR51" s="59"/>
      <c r="YS51" s="60"/>
      <c r="YT51" s="61"/>
      <c r="YV51" s="58"/>
      <c r="YW51" s="59"/>
      <c r="YX51" s="60"/>
      <c r="YY51" s="61"/>
      <c r="ZA51" s="58"/>
      <c r="ZB51" s="59"/>
      <c r="ZC51" s="60"/>
      <c r="ZD51" s="61"/>
      <c r="ZF51" s="58"/>
      <c r="ZG51" s="59"/>
      <c r="ZH51" s="60"/>
      <c r="ZI51" s="61"/>
      <c r="ZK51" s="58"/>
      <c r="ZL51" s="59"/>
      <c r="ZM51" s="60"/>
      <c r="ZN51" s="61"/>
      <c r="ZP51" s="58"/>
      <c r="ZQ51" s="59"/>
      <c r="ZR51" s="60"/>
      <c r="ZS51" s="61"/>
      <c r="ZU51" s="58"/>
      <c r="ZV51" s="59"/>
      <c r="ZW51" s="60"/>
      <c r="ZX51" s="61"/>
      <c r="ZZ51" s="58"/>
      <c r="AAA51" s="59"/>
      <c r="AAB51" s="60"/>
      <c r="AAC51" s="61"/>
      <c r="AAE51" s="58"/>
      <c r="AAF51" s="59"/>
      <c r="AAG51" s="60"/>
      <c r="AAH51" s="61"/>
      <c r="AAJ51" s="58"/>
      <c r="AAK51" s="59"/>
      <c r="AAL51" s="60"/>
      <c r="AAM51" s="61"/>
      <c r="AAO51" s="58"/>
      <c r="AAP51" s="59"/>
      <c r="AAQ51" s="60"/>
      <c r="AAR51" s="61"/>
      <c r="AAT51" s="58"/>
      <c r="AAU51" s="59"/>
      <c r="AAV51" s="60"/>
      <c r="AAW51" s="61"/>
      <c r="AAY51" s="58"/>
      <c r="AAZ51" s="59"/>
      <c r="ABA51" s="60"/>
      <c r="ABB51" s="61"/>
      <c r="ABD51" s="58"/>
      <c r="ABE51" s="59"/>
      <c r="ABF51" s="60"/>
      <c r="ABG51" s="61"/>
      <c r="ABI51" s="58"/>
      <c r="ABJ51" s="59"/>
      <c r="ABK51" s="60"/>
      <c r="ABL51" s="61"/>
      <c r="ABN51" s="58"/>
      <c r="ABO51" s="59"/>
      <c r="ABP51" s="60"/>
      <c r="ABQ51" s="61"/>
      <c r="ABS51" s="58"/>
      <c r="ABT51" s="59"/>
      <c r="ABU51" s="60"/>
      <c r="ABV51" s="61"/>
      <c r="ABX51" s="58"/>
      <c r="ABY51" s="59"/>
      <c r="ABZ51" s="60"/>
      <c r="ACA51" s="61"/>
      <c r="ACC51" s="58"/>
      <c r="ACD51" s="59"/>
      <c r="ACE51" s="60"/>
      <c r="ACF51" s="61"/>
      <c r="ACH51" s="58"/>
      <c r="ACI51" s="59"/>
      <c r="ACJ51" s="60"/>
      <c r="ACK51" s="61"/>
      <c r="ACM51" s="58"/>
      <c r="ACN51" s="59"/>
      <c r="ACO51" s="60"/>
      <c r="ACP51" s="61"/>
      <c r="ACR51" s="58"/>
      <c r="ACS51" s="59"/>
      <c r="ACT51" s="60"/>
      <c r="ACU51" s="61"/>
      <c r="ACW51" s="58"/>
      <c r="ACX51" s="59"/>
      <c r="ACY51" s="60"/>
      <c r="ACZ51" s="61"/>
      <c r="ADB51" s="58"/>
      <c r="ADC51" s="59"/>
      <c r="ADD51" s="60"/>
      <c r="ADE51" s="61"/>
      <c r="ADG51" s="58"/>
      <c r="ADH51" s="59"/>
      <c r="ADI51" s="60"/>
      <c r="ADJ51" s="61"/>
      <c r="ADL51" s="58"/>
      <c r="ADM51" s="59"/>
      <c r="ADN51" s="60"/>
      <c r="ADO51" s="61"/>
      <c r="ADQ51" s="58"/>
      <c r="ADR51" s="59"/>
      <c r="ADS51" s="60"/>
      <c r="ADT51" s="61"/>
      <c r="ADV51" s="58"/>
      <c r="ADW51" s="59"/>
      <c r="ADX51" s="60"/>
      <c r="ADY51" s="61"/>
      <c r="AEA51" s="58"/>
      <c r="AEB51" s="59"/>
      <c r="AEC51" s="60"/>
      <c r="AED51" s="61"/>
      <c r="AEF51" s="58"/>
      <c r="AEG51" s="59"/>
      <c r="AEH51" s="60"/>
      <c r="AEI51" s="61"/>
      <c r="AEK51" s="58"/>
      <c r="AEL51" s="59"/>
      <c r="AEM51" s="60"/>
      <c r="AEN51" s="61"/>
      <c r="AEP51" s="58"/>
      <c r="AEQ51" s="59"/>
      <c r="AER51" s="60"/>
      <c r="AES51" s="61"/>
      <c r="AEU51" s="58"/>
      <c r="AEV51" s="59"/>
      <c r="AEW51" s="60"/>
      <c r="AEX51" s="61"/>
      <c r="AEZ51" s="58"/>
      <c r="AFA51" s="59"/>
      <c r="AFB51" s="60"/>
      <c r="AFC51" s="61"/>
      <c r="AFE51" s="58"/>
      <c r="AFF51" s="59"/>
      <c r="AFG51" s="60"/>
      <c r="AFH51" s="61"/>
      <c r="AFJ51" s="58"/>
      <c r="AFK51" s="59"/>
      <c r="AFL51" s="60"/>
      <c r="AFM51" s="61"/>
      <c r="AFO51" s="58"/>
      <c r="AFP51" s="59"/>
      <c r="AFQ51" s="60"/>
      <c r="AFR51" s="61"/>
      <c r="AFT51" s="58"/>
      <c r="AFU51" s="59"/>
      <c r="AFV51" s="60"/>
      <c r="AFW51" s="61"/>
      <c r="AFY51" s="58"/>
      <c r="AFZ51" s="59"/>
      <c r="AGA51" s="60"/>
      <c r="AGB51" s="61"/>
      <c r="AGD51" s="58"/>
      <c r="AGE51" s="59"/>
      <c r="AGF51" s="60"/>
      <c r="AGG51" s="61"/>
      <c r="AGI51" s="58"/>
      <c r="AGJ51" s="59"/>
      <c r="AGK51" s="60"/>
      <c r="AGL51" s="61"/>
      <c r="AGN51" s="58"/>
      <c r="AGO51" s="59"/>
      <c r="AGP51" s="60"/>
      <c r="AGQ51" s="61"/>
      <c r="AGS51" s="58"/>
      <c r="AGT51" s="59"/>
      <c r="AGU51" s="60"/>
      <c r="AGV51" s="61"/>
      <c r="AGX51" s="58"/>
      <c r="AGY51" s="59"/>
      <c r="AGZ51" s="60"/>
      <c r="AHA51" s="61"/>
      <c r="AHC51" s="58"/>
      <c r="AHD51" s="59"/>
      <c r="AHE51" s="60"/>
      <c r="AHF51" s="61"/>
      <c r="AHH51" s="58"/>
      <c r="AHI51" s="59"/>
      <c r="AHJ51" s="60"/>
      <c r="AHK51" s="61"/>
      <c r="AHM51" s="58"/>
      <c r="AHN51" s="59"/>
      <c r="AHO51" s="60"/>
      <c r="AHP51" s="61"/>
      <c r="AHR51" s="58"/>
      <c r="AHS51" s="59"/>
      <c r="AHT51" s="60"/>
      <c r="AHU51" s="61"/>
      <c r="AHW51" s="58"/>
      <c r="AHX51" s="59"/>
      <c r="AHY51" s="60"/>
      <c r="AHZ51" s="61"/>
      <c r="AIB51" s="58"/>
      <c r="AIC51" s="59"/>
      <c r="AID51" s="60"/>
      <c r="AIE51" s="61"/>
      <c r="AIG51" s="58"/>
      <c r="AIH51" s="59"/>
      <c r="AII51" s="60"/>
      <c r="AIJ51" s="61"/>
      <c r="AIL51" s="58"/>
      <c r="AIM51" s="59"/>
      <c r="AIN51" s="60"/>
      <c r="AIO51" s="61"/>
      <c r="AIQ51" s="58"/>
      <c r="AIR51" s="59"/>
      <c r="AIS51" s="60"/>
      <c r="AIT51" s="61"/>
      <c r="AIV51" s="58"/>
      <c r="AIW51" s="59"/>
      <c r="AIX51" s="60"/>
      <c r="AIY51" s="61"/>
      <c r="AJA51" s="58"/>
      <c r="AJB51" s="59"/>
      <c r="AJC51" s="60"/>
      <c r="AJD51" s="61"/>
      <c r="AJF51" s="58"/>
      <c r="AJG51" s="59"/>
      <c r="AJH51" s="60"/>
      <c r="AJI51" s="61"/>
      <c r="AJK51" s="58"/>
      <c r="AJL51" s="59"/>
      <c r="AJM51" s="60"/>
      <c r="AJN51" s="61"/>
      <c r="AJP51" s="58"/>
      <c r="AJQ51" s="59"/>
      <c r="AJR51" s="60"/>
      <c r="AJS51" s="61"/>
      <c r="AJU51" s="58"/>
      <c r="AJV51" s="59"/>
      <c r="AJW51" s="60"/>
      <c r="AJX51" s="61"/>
      <c r="AJZ51" s="58"/>
      <c r="AKA51" s="59"/>
      <c r="AKB51" s="60"/>
      <c r="AKC51" s="61"/>
      <c r="AKE51" s="58"/>
      <c r="AKF51" s="59"/>
      <c r="AKG51" s="60"/>
      <c r="AKH51" s="61"/>
      <c r="AKJ51" s="58"/>
      <c r="AKK51" s="59"/>
      <c r="AKL51" s="60"/>
      <c r="AKM51" s="61"/>
      <c r="AKO51" s="58"/>
      <c r="AKP51" s="59"/>
      <c r="AKQ51" s="60"/>
      <c r="AKR51" s="61"/>
      <c r="AKT51" s="58"/>
      <c r="AKU51" s="59"/>
      <c r="AKV51" s="60"/>
      <c r="AKW51" s="61"/>
      <c r="AKY51" s="58"/>
      <c r="AKZ51" s="59"/>
      <c r="ALA51" s="60"/>
      <c r="ALB51" s="61"/>
      <c r="ALD51" s="58"/>
      <c r="ALE51" s="59"/>
      <c r="ALF51" s="60"/>
      <c r="ALG51" s="61"/>
      <c r="ALI51" s="58"/>
      <c r="ALJ51" s="59"/>
      <c r="ALK51" s="60"/>
      <c r="ALL51" s="61"/>
      <c r="ALN51" s="58"/>
      <c r="ALO51" s="59"/>
      <c r="ALP51" s="60"/>
      <c r="ALQ51" s="61"/>
      <c r="ALS51" s="58"/>
      <c r="ALT51" s="59"/>
      <c r="ALU51" s="60"/>
      <c r="ALV51" s="61"/>
      <c r="ALX51" s="58"/>
      <c r="ALY51" s="59"/>
      <c r="ALZ51" s="60"/>
      <c r="AMA51" s="61"/>
      <c r="AMC51" s="58"/>
      <c r="AMD51" s="59"/>
      <c r="AME51" s="60"/>
      <c r="AMF51" s="61"/>
      <c r="AMH51" s="58"/>
      <c r="AMI51" s="59"/>
      <c r="AMJ51" s="60"/>
      <c r="AMK51" s="61"/>
      <c r="AMM51" s="58"/>
      <c r="AMN51" s="59"/>
      <c r="AMO51" s="60"/>
      <c r="AMP51" s="61"/>
      <c r="AMR51" s="58"/>
      <c r="AMS51" s="59"/>
      <c r="AMT51" s="60"/>
      <c r="AMU51" s="61"/>
      <c r="AMW51" s="58"/>
      <c r="AMX51" s="59"/>
      <c r="AMY51" s="60"/>
      <c r="AMZ51" s="61"/>
      <c r="ANB51" s="58"/>
      <c r="ANC51" s="59"/>
      <c r="AND51" s="60"/>
      <c r="ANE51" s="61"/>
      <c r="ANG51" s="58"/>
      <c r="ANH51" s="59"/>
      <c r="ANI51" s="60"/>
      <c r="ANJ51" s="61"/>
      <c r="ANL51" s="58"/>
      <c r="ANM51" s="59"/>
      <c r="ANN51" s="60"/>
      <c r="ANO51" s="61"/>
      <c r="ANQ51" s="58"/>
      <c r="ANR51" s="59"/>
      <c r="ANS51" s="60"/>
      <c r="ANT51" s="61"/>
      <c r="ANV51" s="58"/>
      <c r="ANW51" s="59"/>
      <c r="ANX51" s="60"/>
      <c r="ANY51" s="61"/>
      <c r="AOA51" s="58"/>
      <c r="AOB51" s="59"/>
      <c r="AOC51" s="60"/>
      <c r="AOD51" s="61"/>
      <c r="AOF51" s="58"/>
      <c r="AOG51" s="59"/>
      <c r="AOH51" s="60"/>
      <c r="AOI51" s="61"/>
      <c r="AOK51" s="58"/>
      <c r="AOL51" s="59"/>
      <c r="AOM51" s="60"/>
      <c r="AON51" s="61"/>
      <c r="AOP51" s="58"/>
      <c r="AOQ51" s="59"/>
      <c r="AOR51" s="60"/>
      <c r="AOS51" s="61"/>
      <c r="AOU51" s="58"/>
      <c r="AOV51" s="59"/>
      <c r="AOW51" s="60"/>
      <c r="AOX51" s="61"/>
      <c r="AOZ51" s="58"/>
      <c r="APA51" s="59"/>
      <c r="APB51" s="60"/>
      <c r="APC51" s="61"/>
      <c r="APE51" s="58"/>
      <c r="APF51" s="59"/>
      <c r="APG51" s="60"/>
      <c r="APH51" s="61"/>
      <c r="APJ51" s="58"/>
      <c r="APK51" s="59"/>
      <c r="APL51" s="60"/>
      <c r="APM51" s="61"/>
      <c r="APO51" s="58"/>
      <c r="APP51" s="59"/>
      <c r="APQ51" s="60"/>
      <c r="APR51" s="61"/>
      <c r="APT51" s="58"/>
      <c r="APU51" s="59"/>
      <c r="APV51" s="60"/>
      <c r="APW51" s="61"/>
      <c r="APY51" s="58"/>
      <c r="APZ51" s="59"/>
      <c r="AQA51" s="60"/>
      <c r="AQB51" s="61"/>
      <c r="AQD51" s="58"/>
      <c r="AQE51" s="59"/>
      <c r="AQF51" s="60"/>
      <c r="AQG51" s="61"/>
      <c r="AQI51" s="58"/>
      <c r="AQJ51" s="59"/>
      <c r="AQK51" s="60"/>
      <c r="AQL51" s="61"/>
      <c r="AQN51" s="58"/>
      <c r="AQO51" s="59"/>
      <c r="AQP51" s="60"/>
      <c r="AQQ51" s="61"/>
      <c r="AQS51" s="58"/>
      <c r="AQT51" s="59"/>
      <c r="AQU51" s="60"/>
      <c r="AQV51" s="61"/>
      <c r="AQX51" s="58"/>
      <c r="AQY51" s="59"/>
      <c r="AQZ51" s="60"/>
      <c r="ARA51" s="61"/>
      <c r="ARC51" s="58"/>
      <c r="ARD51" s="59"/>
      <c r="ARE51" s="60"/>
      <c r="ARF51" s="61"/>
      <c r="ARH51" s="58"/>
      <c r="ARI51" s="59"/>
      <c r="ARJ51" s="60"/>
      <c r="ARK51" s="61"/>
      <c r="ARM51" s="58"/>
      <c r="ARN51" s="59"/>
      <c r="ARO51" s="60"/>
      <c r="ARP51" s="61"/>
      <c r="ARR51" s="58"/>
      <c r="ARS51" s="59"/>
      <c r="ART51" s="60"/>
      <c r="ARU51" s="61"/>
      <c r="ARW51" s="58"/>
      <c r="ARX51" s="59"/>
      <c r="ARY51" s="60"/>
      <c r="ARZ51" s="61"/>
      <c r="ASB51" s="58"/>
      <c r="ASC51" s="59"/>
      <c r="ASD51" s="60"/>
      <c r="ASE51" s="61"/>
      <c r="ASG51" s="58"/>
      <c r="ASH51" s="59"/>
      <c r="ASI51" s="60"/>
      <c r="ASJ51" s="61"/>
      <c r="ASL51" s="58"/>
      <c r="ASM51" s="59"/>
      <c r="ASN51" s="60"/>
      <c r="ASO51" s="61"/>
      <c r="ASQ51" s="58"/>
      <c r="ASR51" s="59"/>
      <c r="ASS51" s="60"/>
      <c r="AST51" s="61"/>
      <c r="ASV51" s="58"/>
      <c r="ASW51" s="59"/>
      <c r="ASX51" s="60"/>
      <c r="ASY51" s="61"/>
      <c r="ATA51" s="58"/>
      <c r="ATB51" s="59"/>
      <c r="ATC51" s="60"/>
      <c r="ATD51" s="61"/>
      <c r="ATF51" s="58"/>
      <c r="ATG51" s="59"/>
      <c r="ATH51" s="60"/>
      <c r="ATI51" s="61"/>
      <c r="ATK51" s="58"/>
      <c r="ATL51" s="59"/>
      <c r="ATM51" s="60"/>
      <c r="ATN51" s="61"/>
      <c r="ATP51" s="58"/>
      <c r="ATQ51" s="59"/>
      <c r="ATR51" s="60"/>
      <c r="ATS51" s="61"/>
      <c r="ATU51" s="58"/>
      <c r="ATV51" s="59"/>
      <c r="ATW51" s="60"/>
      <c r="ATX51" s="61"/>
      <c r="ATZ51" s="58"/>
      <c r="AUA51" s="59"/>
      <c r="AUB51" s="60"/>
      <c r="AUC51" s="61"/>
      <c r="AUE51" s="58"/>
      <c r="AUF51" s="59"/>
      <c r="AUG51" s="60"/>
      <c r="AUH51" s="61"/>
      <c r="AUJ51" s="58"/>
      <c r="AUK51" s="59"/>
      <c r="AUL51" s="60"/>
      <c r="AUM51" s="61"/>
      <c r="AUO51" s="58"/>
      <c r="AUP51" s="59"/>
      <c r="AUQ51" s="60"/>
      <c r="AUR51" s="61"/>
      <c r="AUT51" s="58"/>
      <c r="AUU51" s="59"/>
      <c r="AUV51" s="60"/>
      <c r="AUW51" s="61"/>
      <c r="AUY51" s="58"/>
      <c r="AUZ51" s="59"/>
      <c r="AVA51" s="60"/>
      <c r="AVB51" s="61"/>
      <c r="AVD51" s="58"/>
      <c r="AVE51" s="59"/>
      <c r="AVF51" s="60"/>
      <c r="AVG51" s="61"/>
      <c r="AVI51" s="58"/>
      <c r="AVJ51" s="59"/>
      <c r="AVK51" s="60"/>
      <c r="AVL51" s="61"/>
      <c r="AVN51" s="58"/>
      <c r="AVO51" s="59"/>
      <c r="AVP51" s="60"/>
      <c r="AVQ51" s="61"/>
      <c r="AVS51" s="58"/>
      <c r="AVT51" s="59"/>
      <c r="AVU51" s="60"/>
      <c r="AVV51" s="61"/>
      <c r="AVX51" s="58"/>
      <c r="AVY51" s="59"/>
      <c r="AVZ51" s="60"/>
      <c r="AWA51" s="61"/>
      <c r="AWC51" s="58"/>
      <c r="AWD51" s="59"/>
      <c r="AWE51" s="60"/>
      <c r="AWF51" s="61"/>
      <c r="AWH51" s="58"/>
      <c r="AWI51" s="59"/>
      <c r="AWJ51" s="60"/>
      <c r="AWK51" s="61"/>
      <c r="AWM51" s="58"/>
      <c r="AWN51" s="59"/>
      <c r="AWO51" s="60"/>
      <c r="AWP51" s="61"/>
      <c r="AWR51" s="58"/>
      <c r="AWS51" s="59"/>
      <c r="AWT51" s="60"/>
      <c r="AWU51" s="61"/>
      <c r="AWW51" s="58"/>
      <c r="AWX51" s="59"/>
      <c r="AWY51" s="60"/>
      <c r="AWZ51" s="61"/>
      <c r="AXB51" s="58"/>
      <c r="AXC51" s="59"/>
      <c r="AXD51" s="60"/>
      <c r="AXE51" s="61"/>
      <c r="AXG51" s="58"/>
      <c r="AXH51" s="59"/>
      <c r="AXI51" s="60"/>
      <c r="AXJ51" s="61"/>
      <c r="AXL51" s="58"/>
      <c r="AXM51" s="59"/>
      <c r="AXN51" s="60"/>
      <c r="AXO51" s="61"/>
      <c r="AXQ51" s="58"/>
      <c r="AXR51" s="59"/>
      <c r="AXS51" s="60"/>
      <c r="AXT51" s="61"/>
      <c r="AXV51" s="58"/>
      <c r="AXW51" s="59"/>
      <c r="AXX51" s="60"/>
      <c r="AXY51" s="61"/>
      <c r="AYA51" s="58"/>
      <c r="AYB51" s="59"/>
      <c r="AYC51" s="60"/>
      <c r="AYD51" s="61"/>
      <c r="AYF51" s="58"/>
      <c r="AYG51" s="59"/>
      <c r="AYH51" s="60"/>
      <c r="AYI51" s="61"/>
      <c r="AYK51" s="58"/>
      <c r="AYL51" s="59"/>
      <c r="AYM51" s="60"/>
      <c r="AYN51" s="61"/>
      <c r="AYP51" s="58"/>
      <c r="AYQ51" s="59"/>
      <c r="AYR51" s="60"/>
      <c r="AYS51" s="61"/>
      <c r="AYU51" s="58"/>
      <c r="AYV51" s="59"/>
      <c r="AYW51" s="60"/>
      <c r="AYX51" s="61"/>
      <c r="AYZ51" s="58"/>
      <c r="AZA51" s="59"/>
      <c r="AZB51" s="60"/>
      <c r="AZC51" s="61"/>
      <c r="AZE51" s="58"/>
      <c r="AZF51" s="59"/>
      <c r="AZG51" s="60"/>
      <c r="AZH51" s="61"/>
      <c r="AZJ51" s="58"/>
      <c r="AZK51" s="59"/>
      <c r="AZL51" s="60"/>
      <c r="AZM51" s="61"/>
      <c r="AZO51" s="58"/>
      <c r="AZP51" s="59"/>
      <c r="AZQ51" s="60"/>
      <c r="AZR51" s="61"/>
      <c r="AZT51" s="58"/>
      <c r="AZU51" s="59"/>
      <c r="AZV51" s="60"/>
      <c r="AZW51" s="61"/>
      <c r="AZY51" s="58"/>
      <c r="AZZ51" s="59"/>
      <c r="BAA51" s="60"/>
      <c r="BAB51" s="61"/>
      <c r="BAD51" s="58"/>
      <c r="BAE51" s="59"/>
      <c r="BAF51" s="60"/>
      <c r="BAG51" s="61"/>
      <c r="BAI51" s="58"/>
      <c r="BAJ51" s="59"/>
      <c r="BAK51" s="60"/>
      <c r="BAL51" s="61"/>
      <c r="BAN51" s="58"/>
      <c r="BAO51" s="59"/>
      <c r="BAP51" s="60"/>
      <c r="BAQ51" s="61"/>
      <c r="BAS51" s="58"/>
      <c r="BAT51" s="59"/>
      <c r="BAU51" s="60"/>
      <c r="BAV51" s="61"/>
      <c r="BAX51" s="58"/>
      <c r="BAY51" s="59"/>
      <c r="BAZ51" s="60"/>
      <c r="BBA51" s="61"/>
      <c r="BBC51" s="58"/>
      <c r="BBD51" s="59"/>
      <c r="BBE51" s="60"/>
      <c r="BBF51" s="61"/>
      <c r="BBH51" s="58"/>
      <c r="BBI51" s="59"/>
      <c r="BBJ51" s="60"/>
      <c r="BBK51" s="61"/>
      <c r="BBM51" s="58"/>
      <c r="BBN51" s="59"/>
      <c r="BBO51" s="60"/>
      <c r="BBP51" s="61"/>
      <c r="BBR51" s="58"/>
      <c r="BBS51" s="59"/>
      <c r="BBT51" s="60"/>
      <c r="BBU51" s="61"/>
      <c r="BBW51" s="58"/>
      <c r="BBX51" s="59"/>
      <c r="BBY51" s="60"/>
      <c r="BBZ51" s="61"/>
      <c r="BCB51" s="58"/>
      <c r="BCC51" s="59"/>
      <c r="BCD51" s="60"/>
      <c r="BCE51" s="61"/>
      <c r="BCG51" s="58"/>
      <c r="BCH51" s="59"/>
      <c r="BCI51" s="60"/>
      <c r="BCJ51" s="61"/>
      <c r="BCL51" s="58"/>
      <c r="BCM51" s="59"/>
      <c r="BCN51" s="60"/>
      <c r="BCO51" s="61"/>
      <c r="BCQ51" s="58"/>
      <c r="BCR51" s="59"/>
      <c r="BCS51" s="60"/>
      <c r="BCT51" s="61"/>
      <c r="BCV51" s="58"/>
      <c r="BCW51" s="59"/>
      <c r="BCX51" s="60"/>
      <c r="BCY51" s="61"/>
      <c r="BDA51" s="58"/>
      <c r="BDB51" s="59"/>
      <c r="BDC51" s="60"/>
      <c r="BDD51" s="61"/>
      <c r="BDF51" s="58"/>
      <c r="BDG51" s="59"/>
      <c r="BDH51" s="60"/>
      <c r="BDI51" s="61"/>
      <c r="BDK51" s="58"/>
      <c r="BDL51" s="59"/>
      <c r="BDM51" s="60"/>
      <c r="BDN51" s="61"/>
      <c r="BDP51" s="58"/>
      <c r="BDQ51" s="59"/>
      <c r="BDR51" s="60"/>
      <c r="BDS51" s="61"/>
      <c r="BDU51" s="58"/>
      <c r="BDV51" s="59"/>
      <c r="BDW51" s="60"/>
      <c r="BDX51" s="61"/>
      <c r="BDZ51" s="58"/>
      <c r="BEA51" s="59"/>
      <c r="BEB51" s="60"/>
      <c r="BEC51" s="61"/>
      <c r="BEE51" s="58"/>
      <c r="BEF51" s="59"/>
      <c r="BEG51" s="60"/>
      <c r="BEH51" s="61"/>
      <c r="BEJ51" s="58"/>
      <c r="BEK51" s="59"/>
      <c r="BEL51" s="60"/>
      <c r="BEM51" s="61"/>
      <c r="BEO51" s="58"/>
      <c r="BEP51" s="59"/>
      <c r="BEQ51" s="60"/>
      <c r="BER51" s="61"/>
      <c r="BET51" s="58"/>
      <c r="BEU51" s="59"/>
      <c r="BEV51" s="60"/>
      <c r="BEW51" s="61"/>
      <c r="BEY51" s="58"/>
      <c r="BEZ51" s="59"/>
      <c r="BFA51" s="60"/>
      <c r="BFB51" s="61"/>
      <c r="BFD51" s="58"/>
      <c r="BFE51" s="59"/>
      <c r="BFF51" s="60"/>
      <c r="BFG51" s="61"/>
      <c r="BFI51" s="58"/>
      <c r="BFJ51" s="59"/>
      <c r="BFK51" s="60"/>
      <c r="BFL51" s="61"/>
      <c r="BFN51" s="58"/>
      <c r="BFO51" s="59"/>
      <c r="BFP51" s="60"/>
      <c r="BFQ51" s="61"/>
      <c r="BFS51" s="58"/>
      <c r="BFT51" s="59"/>
      <c r="BFU51" s="60"/>
      <c r="BFV51" s="61"/>
      <c r="BFX51" s="58"/>
      <c r="BFY51" s="59"/>
      <c r="BFZ51" s="60"/>
      <c r="BGA51" s="61"/>
      <c r="BGC51" s="58"/>
      <c r="BGD51" s="59"/>
      <c r="BGE51" s="60"/>
      <c r="BGF51" s="61"/>
      <c r="BGH51" s="58"/>
      <c r="BGI51" s="59"/>
      <c r="BGJ51" s="60"/>
      <c r="BGK51" s="61"/>
      <c r="BGM51" s="58"/>
      <c r="BGN51" s="59"/>
      <c r="BGO51" s="60"/>
      <c r="BGP51" s="61"/>
      <c r="BGR51" s="58"/>
      <c r="BGS51" s="59"/>
      <c r="BGT51" s="60"/>
      <c r="BGU51" s="61"/>
      <c r="BGW51" s="58"/>
      <c r="BGX51" s="59"/>
      <c r="BGY51" s="60"/>
      <c r="BGZ51" s="61"/>
      <c r="BHB51" s="58"/>
      <c r="BHC51" s="59"/>
      <c r="BHD51" s="60"/>
      <c r="BHE51" s="61"/>
      <c r="BHG51" s="58"/>
      <c r="BHH51" s="59"/>
      <c r="BHI51" s="60"/>
      <c r="BHJ51" s="61"/>
      <c r="BHL51" s="58"/>
      <c r="BHM51" s="59"/>
      <c r="BHN51" s="60"/>
      <c r="BHO51" s="61"/>
      <c r="BHQ51" s="58"/>
      <c r="BHR51" s="59"/>
      <c r="BHS51" s="60"/>
      <c r="BHT51" s="61"/>
      <c r="BHV51" s="58"/>
      <c r="BHW51" s="59"/>
      <c r="BHX51" s="60"/>
      <c r="BHY51" s="61"/>
      <c r="BIA51" s="58"/>
      <c r="BIB51" s="59"/>
      <c r="BIC51" s="60"/>
      <c r="BID51" s="61"/>
      <c r="BIF51" s="58"/>
      <c r="BIG51" s="59"/>
      <c r="BIH51" s="60"/>
      <c r="BII51" s="61"/>
      <c r="BIK51" s="58"/>
      <c r="BIL51" s="59"/>
      <c r="BIM51" s="60"/>
      <c r="BIN51" s="61"/>
      <c r="BIP51" s="58"/>
      <c r="BIQ51" s="59"/>
      <c r="BIR51" s="60"/>
      <c r="BIS51" s="61"/>
      <c r="BIU51" s="58"/>
      <c r="BIV51" s="59"/>
      <c r="BIW51" s="60"/>
      <c r="BIX51" s="61"/>
      <c r="BIZ51" s="58"/>
      <c r="BJA51" s="59"/>
      <c r="BJB51" s="60"/>
      <c r="BJC51" s="61"/>
      <c r="BJE51" s="58"/>
      <c r="BJF51" s="59"/>
      <c r="BJG51" s="60"/>
      <c r="BJH51" s="61"/>
      <c r="BJJ51" s="58"/>
      <c r="BJK51" s="59"/>
      <c r="BJL51" s="60"/>
      <c r="BJM51" s="61"/>
      <c r="BJO51" s="58"/>
      <c r="BJP51" s="59"/>
      <c r="BJQ51" s="60"/>
      <c r="BJR51" s="61"/>
      <c r="BJT51" s="58"/>
      <c r="BJU51" s="59"/>
      <c r="BJV51" s="60"/>
      <c r="BJW51" s="61"/>
      <c r="BJY51" s="58"/>
      <c r="BJZ51" s="59"/>
      <c r="BKA51" s="60"/>
      <c r="BKB51" s="61"/>
      <c r="BKD51" s="58"/>
      <c r="BKE51" s="59"/>
      <c r="BKF51" s="60"/>
      <c r="BKG51" s="61"/>
      <c r="BKI51" s="58"/>
      <c r="BKJ51" s="59"/>
      <c r="BKK51" s="60"/>
      <c r="BKL51" s="61"/>
      <c r="BKN51" s="58"/>
      <c r="BKO51" s="59"/>
      <c r="BKP51" s="60"/>
      <c r="BKQ51" s="61"/>
      <c r="BKS51" s="58"/>
      <c r="BKT51" s="59"/>
      <c r="BKU51" s="60"/>
      <c r="BKV51" s="61"/>
      <c r="BKX51" s="58"/>
      <c r="BKY51" s="59"/>
      <c r="BKZ51" s="60"/>
      <c r="BLA51" s="61"/>
      <c r="BLC51" s="58"/>
      <c r="BLD51" s="59"/>
      <c r="BLE51" s="60"/>
      <c r="BLF51" s="61"/>
      <c r="BLH51" s="58"/>
      <c r="BLI51" s="59"/>
      <c r="BLJ51" s="60"/>
      <c r="BLK51" s="61"/>
      <c r="BLM51" s="58"/>
      <c r="BLN51" s="59"/>
      <c r="BLO51" s="60"/>
      <c r="BLP51" s="61"/>
      <c r="BLR51" s="58"/>
      <c r="BLS51" s="59"/>
      <c r="BLT51" s="60"/>
      <c r="BLU51" s="61"/>
      <c r="BLW51" s="58"/>
      <c r="BLX51" s="59"/>
      <c r="BLY51" s="60"/>
      <c r="BLZ51" s="61"/>
      <c r="BMB51" s="58"/>
      <c r="BMC51" s="59"/>
      <c r="BMD51" s="60"/>
      <c r="BME51" s="61"/>
      <c r="BMG51" s="58"/>
      <c r="BMH51" s="59"/>
      <c r="BMI51" s="60"/>
      <c r="BMJ51" s="61"/>
      <c r="BML51" s="58"/>
      <c r="BMM51" s="59"/>
      <c r="BMN51" s="60"/>
      <c r="BMO51" s="61"/>
      <c r="BMQ51" s="58"/>
      <c r="BMR51" s="59"/>
      <c r="BMS51" s="60"/>
      <c r="BMT51" s="61"/>
      <c r="BMV51" s="58"/>
      <c r="BMW51" s="59"/>
      <c r="BMX51" s="60"/>
      <c r="BMY51" s="61"/>
      <c r="BNA51" s="58"/>
      <c r="BNB51" s="59"/>
      <c r="BNC51" s="60"/>
      <c r="BND51" s="61"/>
      <c r="BNF51" s="58"/>
      <c r="BNG51" s="59"/>
      <c r="BNH51" s="60"/>
      <c r="BNI51" s="61"/>
      <c r="BNK51" s="58"/>
      <c r="BNL51" s="59"/>
      <c r="BNM51" s="60"/>
      <c r="BNN51" s="61"/>
      <c r="BNP51" s="58"/>
      <c r="BNQ51" s="59"/>
      <c r="BNR51" s="60"/>
      <c r="BNS51" s="61"/>
      <c r="BNU51" s="58"/>
      <c r="BNV51" s="59"/>
      <c r="BNW51" s="60"/>
      <c r="BNX51" s="61"/>
      <c r="BNZ51" s="58"/>
      <c r="BOA51" s="59"/>
      <c r="BOB51" s="60"/>
      <c r="BOC51" s="61"/>
      <c r="BOE51" s="58"/>
      <c r="BOF51" s="59"/>
      <c r="BOG51" s="60"/>
      <c r="BOH51" s="61"/>
      <c r="BOJ51" s="58"/>
      <c r="BOK51" s="59"/>
      <c r="BOL51" s="60"/>
      <c r="BOM51" s="61"/>
      <c r="BOO51" s="58"/>
      <c r="BOP51" s="59"/>
      <c r="BOQ51" s="60"/>
      <c r="BOR51" s="61"/>
      <c r="BOT51" s="58"/>
      <c r="BOU51" s="59"/>
      <c r="BOV51" s="60"/>
      <c r="BOW51" s="61"/>
      <c r="BOY51" s="58"/>
      <c r="BOZ51" s="59"/>
      <c r="BPA51" s="60"/>
      <c r="BPB51" s="61"/>
      <c r="BPD51" s="58"/>
      <c r="BPE51" s="59"/>
      <c r="BPF51" s="60"/>
      <c r="BPG51" s="61"/>
      <c r="BPI51" s="58"/>
      <c r="BPJ51" s="59"/>
      <c r="BPK51" s="60"/>
      <c r="BPL51" s="61"/>
      <c r="BPN51" s="58"/>
      <c r="BPO51" s="59"/>
      <c r="BPP51" s="60"/>
      <c r="BPQ51" s="61"/>
      <c r="BPS51" s="58"/>
      <c r="BPT51" s="59"/>
      <c r="BPU51" s="60"/>
      <c r="BPV51" s="61"/>
      <c r="BPX51" s="58"/>
      <c r="BPY51" s="59"/>
      <c r="BPZ51" s="60"/>
      <c r="BQA51" s="61"/>
      <c r="BQC51" s="58"/>
      <c r="BQD51" s="59"/>
      <c r="BQE51" s="60"/>
      <c r="BQF51" s="61"/>
      <c r="BQH51" s="58"/>
      <c r="BQI51" s="59"/>
      <c r="BQJ51" s="60"/>
      <c r="BQK51" s="61"/>
      <c r="BQM51" s="58"/>
      <c r="BQN51" s="59"/>
      <c r="BQO51" s="60"/>
      <c r="BQP51" s="61"/>
      <c r="BQR51" s="58"/>
      <c r="BQS51" s="59"/>
      <c r="BQT51" s="60"/>
      <c r="BQU51" s="61"/>
      <c r="BQW51" s="58"/>
      <c r="BQX51" s="59"/>
      <c r="BQY51" s="60"/>
      <c r="BQZ51" s="61"/>
      <c r="BRB51" s="58"/>
      <c r="BRC51" s="59"/>
      <c r="BRD51" s="60"/>
      <c r="BRE51" s="61"/>
      <c r="BRG51" s="58"/>
      <c r="BRH51" s="59"/>
      <c r="BRI51" s="60"/>
      <c r="BRJ51" s="61"/>
      <c r="BRL51" s="58"/>
      <c r="BRM51" s="59"/>
      <c r="BRN51" s="60"/>
      <c r="BRO51" s="61"/>
      <c r="BRQ51" s="58"/>
      <c r="BRR51" s="59"/>
      <c r="BRS51" s="60"/>
      <c r="BRT51" s="61"/>
      <c r="BRV51" s="58"/>
      <c r="BRW51" s="59"/>
      <c r="BRX51" s="60"/>
      <c r="BRY51" s="61"/>
      <c r="BSA51" s="58"/>
      <c r="BSB51" s="59"/>
      <c r="BSC51" s="60"/>
      <c r="BSD51" s="61"/>
      <c r="BSF51" s="58"/>
      <c r="BSG51" s="59"/>
      <c r="BSH51" s="60"/>
      <c r="BSI51" s="61"/>
      <c r="BSK51" s="58"/>
      <c r="BSL51" s="59"/>
      <c r="BSM51" s="60"/>
      <c r="BSN51" s="61"/>
      <c r="BSP51" s="58"/>
      <c r="BSQ51" s="59"/>
      <c r="BSR51" s="60"/>
      <c r="BSS51" s="61"/>
      <c r="BSU51" s="58"/>
      <c r="BSV51" s="59"/>
      <c r="BSW51" s="60"/>
      <c r="BSX51" s="61"/>
      <c r="BSZ51" s="58"/>
      <c r="BTA51" s="59"/>
      <c r="BTB51" s="60"/>
      <c r="BTC51" s="61"/>
      <c r="BTE51" s="58"/>
      <c r="BTF51" s="59"/>
      <c r="BTG51" s="60"/>
      <c r="BTH51" s="61"/>
      <c r="BTJ51" s="58"/>
      <c r="BTK51" s="59"/>
      <c r="BTL51" s="60"/>
      <c r="BTM51" s="61"/>
      <c r="BTO51" s="58"/>
      <c r="BTP51" s="59"/>
      <c r="BTQ51" s="60"/>
      <c r="BTR51" s="61"/>
      <c r="BTT51" s="58"/>
      <c r="BTU51" s="59"/>
      <c r="BTV51" s="60"/>
      <c r="BTW51" s="61"/>
      <c r="BTY51" s="58"/>
      <c r="BTZ51" s="59"/>
      <c r="BUA51" s="60"/>
      <c r="BUB51" s="61"/>
      <c r="BUD51" s="58"/>
      <c r="BUE51" s="59"/>
      <c r="BUF51" s="60"/>
      <c r="BUG51" s="61"/>
      <c r="BUI51" s="58"/>
      <c r="BUJ51" s="59"/>
      <c r="BUK51" s="60"/>
      <c r="BUL51" s="61"/>
      <c r="BUN51" s="58"/>
      <c r="BUO51" s="59"/>
      <c r="BUP51" s="60"/>
      <c r="BUQ51" s="61"/>
      <c r="BUS51" s="58"/>
      <c r="BUT51" s="59"/>
      <c r="BUU51" s="60"/>
      <c r="BUV51" s="61"/>
      <c r="BUX51" s="58"/>
      <c r="BUY51" s="59"/>
      <c r="BUZ51" s="60"/>
      <c r="BVA51" s="61"/>
      <c r="BVC51" s="58"/>
      <c r="BVD51" s="59"/>
      <c r="BVE51" s="60"/>
      <c r="BVF51" s="61"/>
      <c r="BVH51" s="58"/>
      <c r="BVI51" s="59"/>
      <c r="BVJ51" s="60"/>
      <c r="BVK51" s="61"/>
      <c r="BVM51" s="58"/>
      <c r="BVN51" s="59"/>
      <c r="BVO51" s="60"/>
      <c r="BVP51" s="61"/>
      <c r="BVR51" s="58"/>
      <c r="BVS51" s="59"/>
      <c r="BVT51" s="60"/>
      <c r="BVU51" s="61"/>
      <c r="BVW51" s="58"/>
      <c r="BVX51" s="59"/>
      <c r="BVY51" s="60"/>
      <c r="BVZ51" s="61"/>
      <c r="BWB51" s="58"/>
      <c r="BWC51" s="59"/>
      <c r="BWD51" s="60"/>
      <c r="BWE51" s="61"/>
      <c r="BWG51" s="58"/>
      <c r="BWH51" s="59"/>
      <c r="BWI51" s="60"/>
      <c r="BWJ51" s="61"/>
      <c r="BWL51" s="58"/>
      <c r="BWM51" s="59"/>
      <c r="BWN51" s="60"/>
      <c r="BWO51" s="61"/>
      <c r="BWQ51" s="58"/>
      <c r="BWR51" s="59"/>
      <c r="BWS51" s="60"/>
      <c r="BWT51" s="61"/>
      <c r="BWV51" s="58"/>
      <c r="BWW51" s="59"/>
      <c r="BWX51" s="60"/>
      <c r="BWY51" s="61"/>
      <c r="BXA51" s="58"/>
      <c r="BXB51" s="59"/>
      <c r="BXC51" s="60"/>
      <c r="BXD51" s="61"/>
      <c r="BXF51" s="58"/>
      <c r="BXG51" s="59"/>
      <c r="BXH51" s="60"/>
      <c r="BXI51" s="61"/>
      <c r="BXK51" s="58"/>
      <c r="BXL51" s="59"/>
      <c r="BXM51" s="60"/>
      <c r="BXN51" s="61"/>
      <c r="BXP51" s="58"/>
      <c r="BXQ51" s="59"/>
      <c r="BXR51" s="60"/>
      <c r="BXS51" s="61"/>
      <c r="BXU51" s="58"/>
      <c r="BXV51" s="59"/>
      <c r="BXW51" s="60"/>
      <c r="BXX51" s="61"/>
      <c r="BXZ51" s="58"/>
      <c r="BYA51" s="59"/>
      <c r="BYB51" s="60"/>
      <c r="BYC51" s="61"/>
      <c r="BYE51" s="58"/>
      <c r="BYF51" s="59"/>
      <c r="BYG51" s="60"/>
      <c r="BYH51" s="61"/>
      <c r="BYJ51" s="58"/>
      <c r="BYK51" s="59"/>
      <c r="BYL51" s="60"/>
      <c r="BYM51" s="61"/>
      <c r="BYO51" s="58"/>
      <c r="BYP51" s="59"/>
      <c r="BYQ51" s="60"/>
      <c r="BYR51" s="61"/>
      <c r="BYT51" s="58"/>
      <c r="BYU51" s="59"/>
      <c r="BYV51" s="60"/>
      <c r="BYW51" s="61"/>
      <c r="BYY51" s="58"/>
      <c r="BYZ51" s="59"/>
      <c r="BZA51" s="60"/>
      <c r="BZB51" s="61"/>
      <c r="BZD51" s="58"/>
      <c r="BZE51" s="59"/>
      <c r="BZF51" s="60"/>
      <c r="BZG51" s="61"/>
      <c r="BZI51" s="58"/>
      <c r="BZJ51" s="59"/>
      <c r="BZK51" s="60"/>
      <c r="BZL51" s="61"/>
      <c r="BZN51" s="58"/>
      <c r="BZO51" s="59"/>
      <c r="BZP51" s="60"/>
      <c r="BZQ51" s="61"/>
      <c r="BZS51" s="58"/>
      <c r="BZT51" s="59"/>
      <c r="BZU51" s="60"/>
      <c r="BZV51" s="61"/>
      <c r="BZX51" s="58"/>
      <c r="BZY51" s="59"/>
      <c r="BZZ51" s="60"/>
      <c r="CAA51" s="61"/>
      <c r="CAC51" s="58"/>
      <c r="CAD51" s="59"/>
      <c r="CAE51" s="60"/>
      <c r="CAF51" s="61"/>
      <c r="CAH51" s="58"/>
      <c r="CAI51" s="59"/>
      <c r="CAJ51" s="60"/>
      <c r="CAK51" s="61"/>
      <c r="CAM51" s="58"/>
      <c r="CAN51" s="59"/>
      <c r="CAO51" s="60"/>
      <c r="CAP51" s="61"/>
      <c r="CAR51" s="58"/>
      <c r="CAS51" s="59"/>
      <c r="CAT51" s="60"/>
      <c r="CAU51" s="61"/>
      <c r="CAW51" s="58"/>
      <c r="CAX51" s="59"/>
      <c r="CAY51" s="60"/>
      <c r="CAZ51" s="61"/>
      <c r="CBB51" s="58"/>
      <c r="CBC51" s="59"/>
      <c r="CBD51" s="60"/>
      <c r="CBE51" s="61"/>
      <c r="CBG51" s="58"/>
      <c r="CBH51" s="59"/>
      <c r="CBI51" s="60"/>
      <c r="CBJ51" s="61"/>
      <c r="CBL51" s="58"/>
      <c r="CBM51" s="59"/>
      <c r="CBN51" s="60"/>
      <c r="CBO51" s="61"/>
      <c r="CBQ51" s="58"/>
      <c r="CBR51" s="59"/>
      <c r="CBS51" s="60"/>
      <c r="CBT51" s="61"/>
      <c r="CBV51" s="58"/>
      <c r="CBW51" s="59"/>
      <c r="CBX51" s="60"/>
      <c r="CBY51" s="61"/>
      <c r="CCA51" s="58"/>
      <c r="CCB51" s="59"/>
      <c r="CCC51" s="60"/>
      <c r="CCD51" s="61"/>
      <c r="CCF51" s="58"/>
      <c r="CCG51" s="59"/>
      <c r="CCH51" s="60"/>
      <c r="CCI51" s="61"/>
      <c r="CCK51" s="58"/>
      <c r="CCL51" s="59"/>
      <c r="CCM51" s="60"/>
      <c r="CCN51" s="61"/>
      <c r="CCP51" s="58"/>
      <c r="CCQ51" s="59"/>
      <c r="CCR51" s="60"/>
      <c r="CCS51" s="61"/>
      <c r="CCU51" s="58"/>
      <c r="CCV51" s="59"/>
      <c r="CCW51" s="60"/>
      <c r="CCX51" s="61"/>
      <c r="CCZ51" s="58"/>
      <c r="CDA51" s="59"/>
      <c r="CDB51" s="60"/>
      <c r="CDC51" s="61"/>
      <c r="CDE51" s="58"/>
      <c r="CDF51" s="59"/>
      <c r="CDG51" s="60"/>
      <c r="CDH51" s="61"/>
      <c r="CDJ51" s="58"/>
      <c r="CDK51" s="59"/>
      <c r="CDL51" s="60"/>
      <c r="CDM51" s="61"/>
      <c r="CDO51" s="58"/>
      <c r="CDP51" s="59"/>
      <c r="CDQ51" s="60"/>
      <c r="CDR51" s="61"/>
      <c r="CDT51" s="58"/>
      <c r="CDU51" s="59"/>
      <c r="CDV51" s="60"/>
      <c r="CDW51" s="61"/>
      <c r="CDY51" s="58"/>
      <c r="CDZ51" s="59"/>
      <c r="CEA51" s="60"/>
      <c r="CEB51" s="61"/>
      <c r="CED51" s="58"/>
      <c r="CEE51" s="59"/>
      <c r="CEF51" s="60"/>
      <c r="CEG51" s="61"/>
      <c r="CEI51" s="58"/>
      <c r="CEJ51" s="59"/>
      <c r="CEK51" s="60"/>
      <c r="CEL51" s="61"/>
      <c r="CEN51" s="58"/>
      <c r="CEO51" s="59"/>
      <c r="CEP51" s="60"/>
      <c r="CEQ51" s="61"/>
      <c r="CES51" s="58"/>
      <c r="CET51" s="59"/>
      <c r="CEU51" s="60"/>
      <c r="CEV51" s="61"/>
      <c r="CEX51" s="58"/>
      <c r="CEY51" s="59"/>
      <c r="CEZ51" s="60"/>
      <c r="CFA51" s="61"/>
      <c r="CFC51" s="58"/>
      <c r="CFD51" s="59"/>
      <c r="CFE51" s="60"/>
      <c r="CFF51" s="61"/>
      <c r="CFH51" s="58"/>
      <c r="CFI51" s="59"/>
      <c r="CFJ51" s="60"/>
      <c r="CFK51" s="61"/>
      <c r="CFM51" s="58"/>
      <c r="CFN51" s="59"/>
      <c r="CFO51" s="60"/>
      <c r="CFP51" s="61"/>
      <c r="CFR51" s="58"/>
      <c r="CFS51" s="59"/>
      <c r="CFT51" s="60"/>
      <c r="CFU51" s="61"/>
      <c r="CFW51" s="58"/>
      <c r="CFX51" s="59"/>
      <c r="CFY51" s="60"/>
      <c r="CFZ51" s="61"/>
      <c r="CGB51" s="58"/>
      <c r="CGC51" s="59"/>
      <c r="CGD51" s="60"/>
      <c r="CGE51" s="61"/>
      <c r="CGG51" s="58"/>
      <c r="CGH51" s="59"/>
      <c r="CGI51" s="60"/>
      <c r="CGJ51" s="61"/>
      <c r="CGL51" s="58"/>
      <c r="CGM51" s="59"/>
      <c r="CGN51" s="60"/>
      <c r="CGO51" s="61"/>
      <c r="CGQ51" s="58"/>
      <c r="CGR51" s="59"/>
      <c r="CGS51" s="60"/>
      <c r="CGT51" s="61"/>
      <c r="CGV51" s="58"/>
      <c r="CGW51" s="59"/>
      <c r="CGX51" s="60"/>
      <c r="CGY51" s="61"/>
      <c r="CHA51" s="58"/>
      <c r="CHB51" s="59"/>
      <c r="CHC51" s="60"/>
      <c r="CHD51" s="61"/>
      <c r="CHF51" s="58"/>
      <c r="CHG51" s="59"/>
      <c r="CHH51" s="60"/>
      <c r="CHI51" s="61"/>
      <c r="CHK51" s="58"/>
      <c r="CHL51" s="59"/>
      <c r="CHM51" s="60"/>
      <c r="CHN51" s="61"/>
      <c r="CHP51" s="58"/>
      <c r="CHQ51" s="59"/>
      <c r="CHR51" s="60"/>
      <c r="CHS51" s="61"/>
      <c r="CHU51" s="58"/>
      <c r="CHV51" s="59"/>
      <c r="CHW51" s="60"/>
      <c r="CHX51" s="61"/>
      <c r="CHZ51" s="58"/>
      <c r="CIA51" s="59"/>
      <c r="CIB51" s="60"/>
      <c r="CIC51" s="61"/>
      <c r="CIE51" s="58"/>
      <c r="CIF51" s="59"/>
      <c r="CIG51" s="60"/>
      <c r="CIH51" s="61"/>
      <c r="CIJ51" s="58"/>
      <c r="CIK51" s="59"/>
      <c r="CIL51" s="60"/>
      <c r="CIM51" s="61"/>
      <c r="CIO51" s="58"/>
      <c r="CIP51" s="59"/>
      <c r="CIQ51" s="60"/>
      <c r="CIR51" s="61"/>
      <c r="CIT51" s="58"/>
      <c r="CIU51" s="59"/>
      <c r="CIV51" s="60"/>
      <c r="CIW51" s="61"/>
      <c r="CIY51" s="58"/>
      <c r="CIZ51" s="59"/>
      <c r="CJA51" s="60"/>
      <c r="CJB51" s="61"/>
      <c r="CJD51" s="58"/>
      <c r="CJE51" s="59"/>
      <c r="CJF51" s="60"/>
      <c r="CJG51" s="61"/>
      <c r="CJI51" s="58"/>
      <c r="CJJ51" s="59"/>
      <c r="CJK51" s="60"/>
      <c r="CJL51" s="61"/>
      <c r="CJN51" s="58"/>
      <c r="CJO51" s="59"/>
      <c r="CJP51" s="60"/>
      <c r="CJQ51" s="61"/>
      <c r="CJS51" s="58"/>
      <c r="CJT51" s="59"/>
      <c r="CJU51" s="60"/>
      <c r="CJV51" s="61"/>
      <c r="CJX51" s="58"/>
      <c r="CJY51" s="59"/>
      <c r="CJZ51" s="60"/>
      <c r="CKA51" s="61"/>
      <c r="CKC51" s="58"/>
      <c r="CKD51" s="59"/>
      <c r="CKE51" s="60"/>
      <c r="CKF51" s="61"/>
      <c r="CKH51" s="58"/>
      <c r="CKI51" s="59"/>
      <c r="CKJ51" s="60"/>
      <c r="CKK51" s="61"/>
      <c r="CKM51" s="58"/>
      <c r="CKN51" s="59"/>
      <c r="CKO51" s="60"/>
      <c r="CKP51" s="61"/>
      <c r="CKR51" s="58"/>
      <c r="CKS51" s="59"/>
      <c r="CKT51" s="60"/>
      <c r="CKU51" s="61"/>
      <c r="CKW51" s="58"/>
      <c r="CKX51" s="59"/>
      <c r="CKY51" s="60"/>
      <c r="CKZ51" s="61"/>
      <c r="CLB51" s="58"/>
      <c r="CLC51" s="59"/>
      <c r="CLD51" s="60"/>
      <c r="CLE51" s="61"/>
      <c r="CLG51" s="58"/>
      <c r="CLH51" s="59"/>
      <c r="CLI51" s="60"/>
      <c r="CLJ51" s="61"/>
      <c r="CLL51" s="58"/>
      <c r="CLM51" s="59"/>
      <c r="CLN51" s="60"/>
      <c r="CLO51" s="61"/>
      <c r="CLQ51" s="58"/>
      <c r="CLR51" s="59"/>
      <c r="CLS51" s="60"/>
      <c r="CLT51" s="61"/>
      <c r="CLV51" s="58"/>
      <c r="CLW51" s="59"/>
      <c r="CLX51" s="60"/>
      <c r="CLY51" s="61"/>
      <c r="CMA51" s="58"/>
      <c r="CMB51" s="59"/>
      <c r="CMC51" s="60"/>
      <c r="CMD51" s="61"/>
      <c r="CMF51" s="58"/>
      <c r="CMG51" s="59"/>
      <c r="CMH51" s="60"/>
      <c r="CMI51" s="61"/>
      <c r="CMK51" s="58"/>
      <c r="CML51" s="59"/>
      <c r="CMM51" s="60"/>
      <c r="CMN51" s="61"/>
      <c r="CMP51" s="58"/>
      <c r="CMQ51" s="59"/>
      <c r="CMR51" s="60"/>
      <c r="CMS51" s="61"/>
      <c r="CMU51" s="58"/>
      <c r="CMV51" s="59"/>
      <c r="CMW51" s="60"/>
      <c r="CMX51" s="61"/>
      <c r="CMZ51" s="58"/>
      <c r="CNA51" s="59"/>
      <c r="CNB51" s="60"/>
      <c r="CNC51" s="61"/>
      <c r="CNE51" s="58"/>
      <c r="CNF51" s="59"/>
      <c r="CNG51" s="60"/>
      <c r="CNH51" s="61"/>
      <c r="CNJ51" s="58"/>
      <c r="CNK51" s="59"/>
      <c r="CNL51" s="60"/>
      <c r="CNM51" s="61"/>
      <c r="CNO51" s="58"/>
      <c r="CNP51" s="59"/>
      <c r="CNQ51" s="60"/>
      <c r="CNR51" s="61"/>
      <c r="CNT51" s="58"/>
      <c r="CNU51" s="59"/>
      <c r="CNV51" s="60"/>
      <c r="CNW51" s="61"/>
      <c r="CNY51" s="58"/>
      <c r="CNZ51" s="59"/>
      <c r="COA51" s="60"/>
      <c r="COB51" s="61"/>
      <c r="COD51" s="58"/>
      <c r="COE51" s="59"/>
      <c r="COF51" s="60"/>
      <c r="COG51" s="61"/>
      <c r="COI51" s="58"/>
      <c r="COJ51" s="59"/>
      <c r="COK51" s="60"/>
      <c r="COL51" s="61"/>
      <c r="CON51" s="58"/>
      <c r="COO51" s="59"/>
      <c r="COP51" s="60"/>
      <c r="COQ51" s="61"/>
      <c r="COS51" s="58"/>
      <c r="COT51" s="59"/>
      <c r="COU51" s="60"/>
      <c r="COV51" s="61"/>
      <c r="COX51" s="58"/>
      <c r="COY51" s="59"/>
      <c r="COZ51" s="60"/>
      <c r="CPA51" s="61"/>
      <c r="CPC51" s="58"/>
      <c r="CPD51" s="59"/>
      <c r="CPE51" s="60"/>
      <c r="CPF51" s="61"/>
      <c r="CPH51" s="58"/>
      <c r="CPI51" s="59"/>
      <c r="CPJ51" s="60"/>
      <c r="CPK51" s="61"/>
      <c r="CPM51" s="58"/>
      <c r="CPN51" s="59"/>
      <c r="CPO51" s="60"/>
      <c r="CPP51" s="61"/>
      <c r="CPR51" s="58"/>
      <c r="CPS51" s="59"/>
      <c r="CPT51" s="60"/>
      <c r="CPU51" s="61"/>
      <c r="CPW51" s="58"/>
      <c r="CPX51" s="59"/>
      <c r="CPY51" s="60"/>
      <c r="CPZ51" s="61"/>
      <c r="CQB51" s="58"/>
      <c r="CQC51" s="59"/>
      <c r="CQD51" s="60"/>
      <c r="CQE51" s="61"/>
      <c r="CQG51" s="58"/>
      <c r="CQH51" s="59"/>
      <c r="CQI51" s="60"/>
      <c r="CQJ51" s="61"/>
      <c r="CQL51" s="58"/>
      <c r="CQM51" s="59"/>
      <c r="CQN51" s="60"/>
      <c r="CQO51" s="61"/>
      <c r="CQQ51" s="58"/>
      <c r="CQR51" s="59"/>
      <c r="CQS51" s="60"/>
      <c r="CQT51" s="61"/>
      <c r="CQV51" s="58"/>
      <c r="CQW51" s="59"/>
      <c r="CQX51" s="60"/>
      <c r="CQY51" s="61"/>
      <c r="CRA51" s="58"/>
      <c r="CRB51" s="59"/>
      <c r="CRC51" s="60"/>
      <c r="CRD51" s="61"/>
      <c r="CRF51" s="58"/>
      <c r="CRG51" s="59"/>
      <c r="CRH51" s="60"/>
      <c r="CRI51" s="61"/>
      <c r="CRK51" s="58"/>
      <c r="CRL51" s="59"/>
      <c r="CRM51" s="60"/>
      <c r="CRN51" s="61"/>
      <c r="CRP51" s="58"/>
      <c r="CRQ51" s="59"/>
      <c r="CRR51" s="60"/>
      <c r="CRS51" s="61"/>
      <c r="CRU51" s="58"/>
      <c r="CRV51" s="59"/>
      <c r="CRW51" s="60"/>
      <c r="CRX51" s="61"/>
      <c r="CRZ51" s="58"/>
      <c r="CSA51" s="59"/>
      <c r="CSB51" s="60"/>
      <c r="CSC51" s="61"/>
      <c r="CSE51" s="58"/>
      <c r="CSF51" s="59"/>
      <c r="CSG51" s="60"/>
      <c r="CSH51" s="61"/>
      <c r="CSJ51" s="58"/>
      <c r="CSK51" s="59"/>
      <c r="CSL51" s="60"/>
      <c r="CSM51" s="61"/>
      <c r="CSO51" s="58"/>
      <c r="CSP51" s="59"/>
      <c r="CSQ51" s="60"/>
      <c r="CSR51" s="61"/>
      <c r="CST51" s="58"/>
      <c r="CSU51" s="59"/>
      <c r="CSV51" s="60"/>
      <c r="CSW51" s="61"/>
      <c r="CSY51" s="58"/>
      <c r="CSZ51" s="59"/>
      <c r="CTA51" s="60"/>
      <c r="CTB51" s="61"/>
      <c r="CTD51" s="58"/>
      <c r="CTE51" s="59"/>
      <c r="CTF51" s="60"/>
      <c r="CTG51" s="61"/>
      <c r="CTI51" s="58"/>
      <c r="CTJ51" s="59"/>
      <c r="CTK51" s="60"/>
      <c r="CTL51" s="61"/>
      <c r="CTN51" s="58"/>
      <c r="CTO51" s="59"/>
      <c r="CTP51" s="60"/>
      <c r="CTQ51" s="61"/>
      <c r="CTS51" s="58"/>
      <c r="CTT51" s="59"/>
      <c r="CTU51" s="60"/>
      <c r="CTV51" s="61"/>
      <c r="CTX51" s="58"/>
      <c r="CTY51" s="59"/>
      <c r="CTZ51" s="60"/>
      <c r="CUA51" s="61"/>
      <c r="CUC51" s="58"/>
      <c r="CUD51" s="59"/>
      <c r="CUE51" s="60"/>
      <c r="CUF51" s="61"/>
      <c r="CUH51" s="58"/>
      <c r="CUI51" s="59"/>
      <c r="CUJ51" s="60"/>
      <c r="CUK51" s="61"/>
      <c r="CUM51" s="58"/>
      <c r="CUN51" s="59"/>
      <c r="CUO51" s="60"/>
      <c r="CUP51" s="61"/>
      <c r="CUR51" s="58"/>
      <c r="CUS51" s="59"/>
      <c r="CUT51" s="60"/>
      <c r="CUU51" s="61"/>
      <c r="CUW51" s="58"/>
      <c r="CUX51" s="59"/>
      <c r="CUY51" s="60"/>
      <c r="CUZ51" s="61"/>
      <c r="CVB51" s="58"/>
      <c r="CVC51" s="59"/>
      <c r="CVD51" s="60"/>
      <c r="CVE51" s="61"/>
      <c r="CVG51" s="58"/>
      <c r="CVH51" s="59"/>
      <c r="CVI51" s="60"/>
      <c r="CVJ51" s="61"/>
      <c r="CVL51" s="58"/>
      <c r="CVM51" s="59"/>
      <c r="CVN51" s="60"/>
      <c r="CVO51" s="61"/>
      <c r="CVQ51" s="58"/>
      <c r="CVR51" s="59"/>
      <c r="CVS51" s="60"/>
      <c r="CVT51" s="61"/>
      <c r="CVV51" s="58"/>
      <c r="CVW51" s="59"/>
      <c r="CVX51" s="60"/>
      <c r="CVY51" s="61"/>
      <c r="CWA51" s="58"/>
      <c r="CWB51" s="59"/>
      <c r="CWC51" s="60"/>
      <c r="CWD51" s="61"/>
      <c r="CWF51" s="58"/>
      <c r="CWG51" s="59"/>
      <c r="CWH51" s="60"/>
      <c r="CWI51" s="61"/>
      <c r="CWK51" s="58"/>
      <c r="CWL51" s="59"/>
      <c r="CWM51" s="60"/>
      <c r="CWN51" s="61"/>
      <c r="CWP51" s="58"/>
      <c r="CWQ51" s="59"/>
      <c r="CWR51" s="60"/>
      <c r="CWS51" s="61"/>
      <c r="CWU51" s="58"/>
      <c r="CWV51" s="59"/>
      <c r="CWW51" s="60"/>
      <c r="CWX51" s="61"/>
      <c r="CWZ51" s="58"/>
      <c r="CXA51" s="59"/>
      <c r="CXB51" s="60"/>
      <c r="CXC51" s="61"/>
      <c r="CXE51" s="58"/>
      <c r="CXF51" s="59"/>
      <c r="CXG51" s="60"/>
      <c r="CXH51" s="61"/>
      <c r="CXJ51" s="58"/>
      <c r="CXK51" s="59"/>
      <c r="CXL51" s="60"/>
      <c r="CXM51" s="61"/>
      <c r="CXO51" s="58"/>
      <c r="CXP51" s="59"/>
      <c r="CXQ51" s="60"/>
      <c r="CXR51" s="61"/>
      <c r="CXT51" s="58"/>
      <c r="CXU51" s="59"/>
      <c r="CXV51" s="60"/>
      <c r="CXW51" s="61"/>
      <c r="CXY51" s="58"/>
      <c r="CXZ51" s="59"/>
      <c r="CYA51" s="60"/>
      <c r="CYB51" s="61"/>
      <c r="CYD51" s="58"/>
      <c r="CYE51" s="59"/>
      <c r="CYF51" s="60"/>
      <c r="CYG51" s="61"/>
      <c r="CYI51" s="58"/>
      <c r="CYJ51" s="59"/>
      <c r="CYK51" s="60"/>
      <c r="CYL51" s="61"/>
      <c r="CYN51" s="58"/>
      <c r="CYO51" s="59"/>
      <c r="CYP51" s="60"/>
      <c r="CYQ51" s="61"/>
      <c r="CYS51" s="58"/>
      <c r="CYT51" s="59"/>
      <c r="CYU51" s="60"/>
      <c r="CYV51" s="61"/>
      <c r="CYX51" s="58"/>
      <c r="CYY51" s="59"/>
      <c r="CYZ51" s="60"/>
      <c r="CZA51" s="61"/>
      <c r="CZC51" s="58"/>
      <c r="CZD51" s="59"/>
      <c r="CZE51" s="60"/>
      <c r="CZF51" s="61"/>
      <c r="CZH51" s="58"/>
      <c r="CZI51" s="59"/>
      <c r="CZJ51" s="60"/>
      <c r="CZK51" s="61"/>
      <c r="CZM51" s="58"/>
      <c r="CZN51" s="59"/>
      <c r="CZO51" s="60"/>
      <c r="CZP51" s="61"/>
      <c r="CZR51" s="58"/>
      <c r="CZS51" s="59"/>
      <c r="CZT51" s="60"/>
      <c r="CZU51" s="61"/>
      <c r="CZW51" s="58"/>
      <c r="CZX51" s="59"/>
      <c r="CZY51" s="60"/>
      <c r="CZZ51" s="61"/>
      <c r="DAB51" s="58"/>
      <c r="DAC51" s="59"/>
      <c r="DAD51" s="60"/>
      <c r="DAE51" s="61"/>
      <c r="DAG51" s="58"/>
      <c r="DAH51" s="59"/>
      <c r="DAI51" s="60"/>
      <c r="DAJ51" s="61"/>
      <c r="DAL51" s="58"/>
      <c r="DAM51" s="59"/>
      <c r="DAN51" s="60"/>
      <c r="DAO51" s="61"/>
      <c r="DAQ51" s="58"/>
      <c r="DAR51" s="59"/>
      <c r="DAS51" s="60"/>
      <c r="DAT51" s="61"/>
      <c r="DAV51" s="58"/>
      <c r="DAW51" s="59"/>
      <c r="DAX51" s="60"/>
      <c r="DAY51" s="61"/>
      <c r="DBA51" s="58"/>
      <c r="DBB51" s="59"/>
      <c r="DBC51" s="60"/>
      <c r="DBD51" s="61"/>
      <c r="DBF51" s="58"/>
      <c r="DBG51" s="59"/>
      <c r="DBH51" s="60"/>
      <c r="DBI51" s="61"/>
      <c r="DBK51" s="58"/>
      <c r="DBL51" s="59"/>
      <c r="DBM51" s="60"/>
      <c r="DBN51" s="61"/>
      <c r="DBP51" s="58"/>
      <c r="DBQ51" s="59"/>
      <c r="DBR51" s="60"/>
      <c r="DBS51" s="61"/>
      <c r="DBU51" s="58"/>
      <c r="DBV51" s="59"/>
      <c r="DBW51" s="60"/>
      <c r="DBX51" s="61"/>
      <c r="DBZ51" s="58"/>
      <c r="DCA51" s="59"/>
      <c r="DCB51" s="60"/>
      <c r="DCC51" s="61"/>
      <c r="DCE51" s="58"/>
      <c r="DCF51" s="59"/>
      <c r="DCG51" s="60"/>
      <c r="DCH51" s="61"/>
      <c r="DCJ51" s="58"/>
      <c r="DCK51" s="59"/>
      <c r="DCL51" s="60"/>
      <c r="DCM51" s="61"/>
      <c r="DCO51" s="58"/>
      <c r="DCP51" s="59"/>
      <c r="DCQ51" s="60"/>
      <c r="DCR51" s="61"/>
      <c r="DCT51" s="58"/>
      <c r="DCU51" s="59"/>
      <c r="DCV51" s="60"/>
      <c r="DCW51" s="61"/>
      <c r="DCY51" s="58"/>
      <c r="DCZ51" s="59"/>
      <c r="DDA51" s="60"/>
      <c r="DDB51" s="61"/>
      <c r="DDD51" s="58"/>
      <c r="DDE51" s="59"/>
      <c r="DDF51" s="60"/>
      <c r="DDG51" s="61"/>
      <c r="DDI51" s="58"/>
      <c r="DDJ51" s="59"/>
      <c r="DDK51" s="60"/>
      <c r="DDL51" s="61"/>
      <c r="DDN51" s="58"/>
      <c r="DDO51" s="59"/>
      <c r="DDP51" s="60"/>
      <c r="DDQ51" s="61"/>
      <c r="DDS51" s="58"/>
      <c r="DDT51" s="59"/>
      <c r="DDU51" s="60"/>
      <c r="DDV51" s="61"/>
      <c r="DDX51" s="58"/>
      <c r="DDY51" s="59"/>
      <c r="DDZ51" s="60"/>
      <c r="DEA51" s="61"/>
      <c r="DEC51" s="58"/>
      <c r="DED51" s="59"/>
      <c r="DEE51" s="60"/>
      <c r="DEF51" s="61"/>
      <c r="DEH51" s="58"/>
      <c r="DEI51" s="59"/>
      <c r="DEJ51" s="60"/>
      <c r="DEK51" s="61"/>
      <c r="DEM51" s="58"/>
      <c r="DEN51" s="59"/>
      <c r="DEO51" s="60"/>
      <c r="DEP51" s="61"/>
      <c r="DER51" s="58"/>
      <c r="DES51" s="59"/>
      <c r="DET51" s="60"/>
      <c r="DEU51" s="61"/>
      <c r="DEW51" s="58"/>
      <c r="DEX51" s="59"/>
      <c r="DEY51" s="60"/>
      <c r="DEZ51" s="61"/>
      <c r="DFB51" s="58"/>
      <c r="DFC51" s="59"/>
      <c r="DFD51" s="60"/>
      <c r="DFE51" s="61"/>
      <c r="DFG51" s="58"/>
      <c r="DFH51" s="59"/>
      <c r="DFI51" s="60"/>
      <c r="DFJ51" s="61"/>
      <c r="DFL51" s="58"/>
      <c r="DFM51" s="59"/>
      <c r="DFN51" s="60"/>
      <c r="DFO51" s="61"/>
      <c r="DFQ51" s="58"/>
      <c r="DFR51" s="59"/>
      <c r="DFS51" s="60"/>
      <c r="DFT51" s="61"/>
      <c r="DFV51" s="58"/>
      <c r="DFW51" s="59"/>
      <c r="DFX51" s="60"/>
      <c r="DFY51" s="61"/>
      <c r="DGA51" s="58"/>
      <c r="DGB51" s="59"/>
      <c r="DGC51" s="60"/>
      <c r="DGD51" s="61"/>
      <c r="DGF51" s="58"/>
      <c r="DGG51" s="59"/>
      <c r="DGH51" s="60"/>
      <c r="DGI51" s="61"/>
      <c r="DGK51" s="58"/>
      <c r="DGL51" s="59"/>
      <c r="DGM51" s="60"/>
      <c r="DGN51" s="61"/>
      <c r="DGP51" s="58"/>
      <c r="DGQ51" s="59"/>
      <c r="DGR51" s="60"/>
      <c r="DGS51" s="61"/>
      <c r="DGU51" s="58"/>
      <c r="DGV51" s="59"/>
      <c r="DGW51" s="60"/>
      <c r="DGX51" s="61"/>
      <c r="DGZ51" s="58"/>
      <c r="DHA51" s="59"/>
      <c r="DHB51" s="60"/>
      <c r="DHC51" s="61"/>
      <c r="DHE51" s="58"/>
      <c r="DHF51" s="59"/>
      <c r="DHG51" s="60"/>
      <c r="DHH51" s="61"/>
      <c r="DHJ51" s="58"/>
      <c r="DHK51" s="59"/>
      <c r="DHL51" s="60"/>
      <c r="DHM51" s="61"/>
      <c r="DHO51" s="58"/>
      <c r="DHP51" s="59"/>
      <c r="DHQ51" s="60"/>
      <c r="DHR51" s="61"/>
      <c r="DHT51" s="58"/>
      <c r="DHU51" s="59"/>
      <c r="DHV51" s="60"/>
      <c r="DHW51" s="61"/>
      <c r="DHY51" s="58"/>
      <c r="DHZ51" s="59"/>
      <c r="DIA51" s="60"/>
      <c r="DIB51" s="61"/>
      <c r="DID51" s="58"/>
      <c r="DIE51" s="59"/>
      <c r="DIF51" s="60"/>
      <c r="DIG51" s="61"/>
      <c r="DII51" s="58"/>
      <c r="DIJ51" s="59"/>
      <c r="DIK51" s="60"/>
      <c r="DIL51" s="61"/>
      <c r="DIN51" s="58"/>
      <c r="DIO51" s="59"/>
      <c r="DIP51" s="60"/>
      <c r="DIQ51" s="61"/>
      <c r="DIS51" s="58"/>
      <c r="DIT51" s="59"/>
      <c r="DIU51" s="60"/>
      <c r="DIV51" s="61"/>
      <c r="DIX51" s="58"/>
      <c r="DIY51" s="59"/>
      <c r="DIZ51" s="60"/>
      <c r="DJA51" s="61"/>
      <c r="DJC51" s="58"/>
      <c r="DJD51" s="59"/>
      <c r="DJE51" s="60"/>
      <c r="DJF51" s="61"/>
      <c r="DJH51" s="58"/>
      <c r="DJI51" s="59"/>
      <c r="DJJ51" s="60"/>
      <c r="DJK51" s="61"/>
      <c r="DJM51" s="58"/>
      <c r="DJN51" s="59"/>
      <c r="DJO51" s="60"/>
      <c r="DJP51" s="61"/>
      <c r="DJR51" s="58"/>
      <c r="DJS51" s="59"/>
      <c r="DJT51" s="60"/>
      <c r="DJU51" s="61"/>
      <c r="DJW51" s="58"/>
      <c r="DJX51" s="59"/>
      <c r="DJY51" s="60"/>
      <c r="DJZ51" s="61"/>
      <c r="DKB51" s="58"/>
      <c r="DKC51" s="59"/>
      <c r="DKD51" s="60"/>
      <c r="DKE51" s="61"/>
      <c r="DKG51" s="58"/>
      <c r="DKH51" s="59"/>
      <c r="DKI51" s="60"/>
      <c r="DKJ51" s="61"/>
      <c r="DKL51" s="58"/>
      <c r="DKM51" s="59"/>
      <c r="DKN51" s="60"/>
      <c r="DKO51" s="61"/>
      <c r="DKQ51" s="58"/>
      <c r="DKR51" s="59"/>
      <c r="DKS51" s="60"/>
      <c r="DKT51" s="61"/>
      <c r="DKV51" s="58"/>
      <c r="DKW51" s="59"/>
      <c r="DKX51" s="60"/>
      <c r="DKY51" s="61"/>
      <c r="DLA51" s="58"/>
      <c r="DLB51" s="59"/>
      <c r="DLC51" s="60"/>
      <c r="DLD51" s="61"/>
      <c r="DLF51" s="58"/>
      <c r="DLG51" s="59"/>
      <c r="DLH51" s="60"/>
      <c r="DLI51" s="61"/>
      <c r="DLK51" s="58"/>
      <c r="DLL51" s="59"/>
      <c r="DLM51" s="60"/>
      <c r="DLN51" s="61"/>
      <c r="DLP51" s="58"/>
      <c r="DLQ51" s="59"/>
      <c r="DLR51" s="60"/>
      <c r="DLS51" s="61"/>
      <c r="DLU51" s="58"/>
      <c r="DLV51" s="59"/>
      <c r="DLW51" s="60"/>
      <c r="DLX51" s="61"/>
      <c r="DLZ51" s="58"/>
      <c r="DMA51" s="59"/>
      <c r="DMB51" s="60"/>
      <c r="DMC51" s="61"/>
      <c r="DME51" s="58"/>
      <c r="DMF51" s="59"/>
      <c r="DMG51" s="60"/>
      <c r="DMH51" s="61"/>
      <c r="DMJ51" s="58"/>
      <c r="DMK51" s="59"/>
      <c r="DML51" s="60"/>
      <c r="DMM51" s="61"/>
      <c r="DMO51" s="58"/>
      <c r="DMP51" s="59"/>
      <c r="DMQ51" s="60"/>
      <c r="DMR51" s="61"/>
      <c r="DMT51" s="58"/>
      <c r="DMU51" s="59"/>
      <c r="DMV51" s="60"/>
      <c r="DMW51" s="61"/>
      <c r="DMY51" s="58"/>
      <c r="DMZ51" s="59"/>
      <c r="DNA51" s="60"/>
      <c r="DNB51" s="61"/>
      <c r="DND51" s="58"/>
      <c r="DNE51" s="59"/>
      <c r="DNF51" s="60"/>
      <c r="DNG51" s="61"/>
      <c r="DNI51" s="58"/>
      <c r="DNJ51" s="59"/>
      <c r="DNK51" s="60"/>
      <c r="DNL51" s="61"/>
      <c r="DNN51" s="58"/>
      <c r="DNO51" s="59"/>
      <c r="DNP51" s="60"/>
      <c r="DNQ51" s="61"/>
      <c r="DNS51" s="58"/>
      <c r="DNT51" s="59"/>
      <c r="DNU51" s="60"/>
      <c r="DNV51" s="61"/>
      <c r="DNX51" s="58"/>
      <c r="DNY51" s="59"/>
      <c r="DNZ51" s="60"/>
      <c r="DOA51" s="61"/>
      <c r="DOC51" s="58"/>
      <c r="DOD51" s="59"/>
      <c r="DOE51" s="60"/>
      <c r="DOF51" s="61"/>
      <c r="DOH51" s="58"/>
      <c r="DOI51" s="59"/>
      <c r="DOJ51" s="60"/>
      <c r="DOK51" s="61"/>
      <c r="DOM51" s="58"/>
      <c r="DON51" s="59"/>
      <c r="DOO51" s="60"/>
      <c r="DOP51" s="61"/>
      <c r="DOR51" s="58"/>
      <c r="DOS51" s="59"/>
      <c r="DOT51" s="60"/>
      <c r="DOU51" s="61"/>
      <c r="DOW51" s="58"/>
      <c r="DOX51" s="59"/>
      <c r="DOY51" s="60"/>
      <c r="DOZ51" s="61"/>
      <c r="DPB51" s="58"/>
      <c r="DPC51" s="59"/>
      <c r="DPD51" s="60"/>
      <c r="DPE51" s="61"/>
      <c r="DPG51" s="58"/>
      <c r="DPH51" s="59"/>
      <c r="DPI51" s="60"/>
      <c r="DPJ51" s="61"/>
      <c r="DPL51" s="58"/>
      <c r="DPM51" s="59"/>
      <c r="DPN51" s="60"/>
      <c r="DPO51" s="61"/>
      <c r="DPQ51" s="58"/>
      <c r="DPR51" s="59"/>
      <c r="DPS51" s="60"/>
      <c r="DPT51" s="61"/>
      <c r="DPV51" s="58"/>
      <c r="DPW51" s="59"/>
      <c r="DPX51" s="60"/>
      <c r="DPY51" s="61"/>
      <c r="DQA51" s="58"/>
      <c r="DQB51" s="59"/>
      <c r="DQC51" s="60"/>
      <c r="DQD51" s="61"/>
      <c r="DQF51" s="58"/>
      <c r="DQG51" s="59"/>
      <c r="DQH51" s="60"/>
      <c r="DQI51" s="61"/>
      <c r="DQK51" s="58"/>
      <c r="DQL51" s="59"/>
      <c r="DQM51" s="60"/>
      <c r="DQN51" s="61"/>
      <c r="DQP51" s="58"/>
      <c r="DQQ51" s="59"/>
      <c r="DQR51" s="60"/>
      <c r="DQS51" s="61"/>
      <c r="DQU51" s="58"/>
      <c r="DQV51" s="59"/>
      <c r="DQW51" s="60"/>
      <c r="DQX51" s="61"/>
      <c r="DQZ51" s="58"/>
      <c r="DRA51" s="59"/>
      <c r="DRB51" s="60"/>
      <c r="DRC51" s="61"/>
      <c r="DRE51" s="58"/>
      <c r="DRF51" s="59"/>
      <c r="DRG51" s="60"/>
      <c r="DRH51" s="61"/>
      <c r="DRJ51" s="58"/>
      <c r="DRK51" s="59"/>
      <c r="DRL51" s="60"/>
      <c r="DRM51" s="61"/>
      <c r="DRO51" s="58"/>
      <c r="DRP51" s="59"/>
      <c r="DRQ51" s="60"/>
      <c r="DRR51" s="61"/>
      <c r="DRT51" s="58"/>
      <c r="DRU51" s="59"/>
      <c r="DRV51" s="60"/>
      <c r="DRW51" s="61"/>
      <c r="DRY51" s="58"/>
      <c r="DRZ51" s="59"/>
      <c r="DSA51" s="60"/>
      <c r="DSB51" s="61"/>
      <c r="DSD51" s="58"/>
      <c r="DSE51" s="59"/>
      <c r="DSF51" s="60"/>
      <c r="DSG51" s="61"/>
      <c r="DSI51" s="58"/>
      <c r="DSJ51" s="59"/>
      <c r="DSK51" s="60"/>
      <c r="DSL51" s="61"/>
      <c r="DSN51" s="58"/>
      <c r="DSO51" s="59"/>
      <c r="DSP51" s="60"/>
      <c r="DSQ51" s="61"/>
      <c r="DSS51" s="58"/>
      <c r="DST51" s="59"/>
      <c r="DSU51" s="60"/>
      <c r="DSV51" s="61"/>
      <c r="DSX51" s="58"/>
      <c r="DSY51" s="59"/>
      <c r="DSZ51" s="60"/>
      <c r="DTA51" s="61"/>
      <c r="DTC51" s="58"/>
      <c r="DTD51" s="59"/>
      <c r="DTE51" s="60"/>
      <c r="DTF51" s="61"/>
      <c r="DTH51" s="58"/>
      <c r="DTI51" s="59"/>
      <c r="DTJ51" s="60"/>
      <c r="DTK51" s="61"/>
      <c r="DTM51" s="58"/>
      <c r="DTN51" s="59"/>
      <c r="DTO51" s="60"/>
      <c r="DTP51" s="61"/>
      <c r="DTR51" s="58"/>
      <c r="DTS51" s="59"/>
      <c r="DTT51" s="60"/>
      <c r="DTU51" s="61"/>
      <c r="DTW51" s="58"/>
      <c r="DTX51" s="59"/>
      <c r="DTY51" s="60"/>
      <c r="DTZ51" s="61"/>
      <c r="DUB51" s="58"/>
      <c r="DUC51" s="59"/>
      <c r="DUD51" s="60"/>
      <c r="DUE51" s="61"/>
      <c r="DUG51" s="58"/>
      <c r="DUH51" s="59"/>
      <c r="DUI51" s="60"/>
      <c r="DUJ51" s="61"/>
      <c r="DUL51" s="58"/>
      <c r="DUM51" s="59"/>
      <c r="DUN51" s="60"/>
      <c r="DUO51" s="61"/>
      <c r="DUQ51" s="58"/>
      <c r="DUR51" s="59"/>
      <c r="DUS51" s="60"/>
      <c r="DUT51" s="61"/>
      <c r="DUV51" s="58"/>
      <c r="DUW51" s="59"/>
      <c r="DUX51" s="60"/>
      <c r="DUY51" s="61"/>
      <c r="DVA51" s="58"/>
      <c r="DVB51" s="59"/>
      <c r="DVC51" s="60"/>
      <c r="DVD51" s="61"/>
      <c r="DVF51" s="58"/>
      <c r="DVG51" s="59"/>
      <c r="DVH51" s="60"/>
      <c r="DVI51" s="61"/>
      <c r="DVK51" s="58"/>
      <c r="DVL51" s="59"/>
      <c r="DVM51" s="60"/>
      <c r="DVN51" s="61"/>
      <c r="DVP51" s="58"/>
      <c r="DVQ51" s="59"/>
      <c r="DVR51" s="60"/>
      <c r="DVS51" s="61"/>
      <c r="DVU51" s="58"/>
      <c r="DVV51" s="59"/>
      <c r="DVW51" s="60"/>
      <c r="DVX51" s="61"/>
      <c r="DVZ51" s="58"/>
      <c r="DWA51" s="59"/>
      <c r="DWB51" s="60"/>
      <c r="DWC51" s="61"/>
      <c r="DWE51" s="58"/>
      <c r="DWF51" s="59"/>
      <c r="DWG51" s="60"/>
      <c r="DWH51" s="61"/>
      <c r="DWJ51" s="58"/>
      <c r="DWK51" s="59"/>
      <c r="DWL51" s="60"/>
      <c r="DWM51" s="61"/>
      <c r="DWO51" s="58"/>
      <c r="DWP51" s="59"/>
      <c r="DWQ51" s="60"/>
      <c r="DWR51" s="61"/>
      <c r="DWT51" s="58"/>
      <c r="DWU51" s="59"/>
      <c r="DWV51" s="60"/>
      <c r="DWW51" s="61"/>
      <c r="DWY51" s="58"/>
      <c r="DWZ51" s="59"/>
      <c r="DXA51" s="60"/>
      <c r="DXB51" s="61"/>
      <c r="DXD51" s="58"/>
      <c r="DXE51" s="59"/>
      <c r="DXF51" s="60"/>
      <c r="DXG51" s="61"/>
      <c r="DXI51" s="58"/>
      <c r="DXJ51" s="59"/>
      <c r="DXK51" s="60"/>
      <c r="DXL51" s="61"/>
      <c r="DXN51" s="58"/>
      <c r="DXO51" s="59"/>
      <c r="DXP51" s="60"/>
      <c r="DXQ51" s="61"/>
      <c r="DXS51" s="58"/>
      <c r="DXT51" s="59"/>
      <c r="DXU51" s="60"/>
      <c r="DXV51" s="61"/>
      <c r="DXX51" s="58"/>
      <c r="DXY51" s="59"/>
      <c r="DXZ51" s="60"/>
      <c r="DYA51" s="61"/>
      <c r="DYC51" s="58"/>
      <c r="DYD51" s="59"/>
      <c r="DYE51" s="60"/>
      <c r="DYF51" s="61"/>
      <c r="DYH51" s="58"/>
      <c r="DYI51" s="59"/>
      <c r="DYJ51" s="60"/>
      <c r="DYK51" s="61"/>
      <c r="DYM51" s="58"/>
      <c r="DYN51" s="59"/>
      <c r="DYO51" s="60"/>
      <c r="DYP51" s="61"/>
      <c r="DYR51" s="58"/>
      <c r="DYS51" s="59"/>
      <c r="DYT51" s="60"/>
      <c r="DYU51" s="61"/>
      <c r="DYW51" s="58"/>
      <c r="DYX51" s="59"/>
      <c r="DYY51" s="60"/>
      <c r="DYZ51" s="61"/>
      <c r="DZB51" s="58"/>
      <c r="DZC51" s="59"/>
      <c r="DZD51" s="60"/>
      <c r="DZE51" s="61"/>
      <c r="DZG51" s="58"/>
      <c r="DZH51" s="59"/>
      <c r="DZI51" s="60"/>
      <c r="DZJ51" s="61"/>
      <c r="DZL51" s="58"/>
      <c r="DZM51" s="59"/>
      <c r="DZN51" s="60"/>
      <c r="DZO51" s="61"/>
      <c r="DZQ51" s="58"/>
      <c r="DZR51" s="59"/>
      <c r="DZS51" s="60"/>
      <c r="DZT51" s="61"/>
      <c r="DZV51" s="58"/>
      <c r="DZW51" s="59"/>
      <c r="DZX51" s="60"/>
      <c r="DZY51" s="61"/>
      <c r="EAA51" s="58"/>
      <c r="EAB51" s="59"/>
      <c r="EAC51" s="60"/>
      <c r="EAD51" s="61"/>
      <c r="EAF51" s="58"/>
      <c r="EAG51" s="59"/>
      <c r="EAH51" s="60"/>
      <c r="EAI51" s="61"/>
      <c r="EAK51" s="58"/>
      <c r="EAL51" s="59"/>
      <c r="EAM51" s="60"/>
      <c r="EAN51" s="61"/>
      <c r="EAP51" s="58"/>
      <c r="EAQ51" s="59"/>
      <c r="EAR51" s="60"/>
      <c r="EAS51" s="61"/>
      <c r="EAU51" s="58"/>
      <c r="EAV51" s="59"/>
      <c r="EAW51" s="60"/>
      <c r="EAX51" s="61"/>
      <c r="EAZ51" s="58"/>
      <c r="EBA51" s="59"/>
      <c r="EBB51" s="60"/>
      <c r="EBC51" s="61"/>
      <c r="EBE51" s="58"/>
      <c r="EBF51" s="59"/>
      <c r="EBG51" s="60"/>
      <c r="EBH51" s="61"/>
      <c r="EBJ51" s="58"/>
      <c r="EBK51" s="59"/>
      <c r="EBL51" s="60"/>
      <c r="EBM51" s="61"/>
      <c r="EBO51" s="58"/>
      <c r="EBP51" s="59"/>
      <c r="EBQ51" s="60"/>
      <c r="EBR51" s="61"/>
      <c r="EBT51" s="58"/>
      <c r="EBU51" s="59"/>
      <c r="EBV51" s="60"/>
      <c r="EBW51" s="61"/>
      <c r="EBY51" s="58"/>
      <c r="EBZ51" s="59"/>
      <c r="ECA51" s="60"/>
      <c r="ECB51" s="61"/>
      <c r="ECD51" s="58"/>
      <c r="ECE51" s="59"/>
      <c r="ECF51" s="60"/>
      <c r="ECG51" s="61"/>
      <c r="ECI51" s="58"/>
      <c r="ECJ51" s="59"/>
      <c r="ECK51" s="60"/>
      <c r="ECL51" s="61"/>
      <c r="ECN51" s="58"/>
      <c r="ECO51" s="59"/>
      <c r="ECP51" s="60"/>
      <c r="ECQ51" s="61"/>
      <c r="ECS51" s="58"/>
      <c r="ECT51" s="59"/>
      <c r="ECU51" s="60"/>
      <c r="ECV51" s="61"/>
      <c r="ECX51" s="58"/>
      <c r="ECY51" s="59"/>
      <c r="ECZ51" s="60"/>
      <c r="EDA51" s="61"/>
      <c r="EDC51" s="58"/>
      <c r="EDD51" s="59"/>
      <c r="EDE51" s="60"/>
      <c r="EDF51" s="61"/>
      <c r="EDH51" s="58"/>
      <c r="EDI51" s="59"/>
      <c r="EDJ51" s="60"/>
      <c r="EDK51" s="61"/>
      <c r="EDM51" s="58"/>
      <c r="EDN51" s="59"/>
      <c r="EDO51" s="60"/>
      <c r="EDP51" s="61"/>
      <c r="EDR51" s="58"/>
      <c r="EDS51" s="59"/>
      <c r="EDT51" s="60"/>
      <c r="EDU51" s="61"/>
      <c r="EDW51" s="58"/>
      <c r="EDX51" s="59"/>
      <c r="EDY51" s="60"/>
      <c r="EDZ51" s="61"/>
      <c r="EEB51" s="58"/>
      <c r="EEC51" s="59"/>
      <c r="EED51" s="60"/>
      <c r="EEE51" s="61"/>
      <c r="EEG51" s="58"/>
      <c r="EEH51" s="59"/>
      <c r="EEI51" s="60"/>
      <c r="EEJ51" s="61"/>
      <c r="EEL51" s="58"/>
      <c r="EEM51" s="59"/>
      <c r="EEN51" s="60"/>
      <c r="EEO51" s="61"/>
      <c r="EEQ51" s="58"/>
      <c r="EER51" s="59"/>
      <c r="EES51" s="60"/>
      <c r="EET51" s="61"/>
      <c r="EEV51" s="58"/>
      <c r="EEW51" s="59"/>
      <c r="EEX51" s="60"/>
      <c r="EEY51" s="61"/>
      <c r="EFA51" s="58"/>
      <c r="EFB51" s="59"/>
      <c r="EFC51" s="60"/>
      <c r="EFD51" s="61"/>
      <c r="EFF51" s="58"/>
      <c r="EFG51" s="59"/>
      <c r="EFH51" s="60"/>
      <c r="EFI51" s="61"/>
      <c r="EFK51" s="58"/>
      <c r="EFL51" s="59"/>
      <c r="EFM51" s="60"/>
      <c r="EFN51" s="61"/>
      <c r="EFP51" s="58"/>
      <c r="EFQ51" s="59"/>
      <c r="EFR51" s="60"/>
      <c r="EFS51" s="61"/>
      <c r="EFU51" s="58"/>
      <c r="EFV51" s="59"/>
      <c r="EFW51" s="60"/>
      <c r="EFX51" s="61"/>
      <c r="EFZ51" s="58"/>
      <c r="EGA51" s="59"/>
      <c r="EGB51" s="60"/>
      <c r="EGC51" s="61"/>
      <c r="EGE51" s="58"/>
      <c r="EGF51" s="59"/>
      <c r="EGG51" s="60"/>
      <c r="EGH51" s="61"/>
      <c r="EGJ51" s="58"/>
      <c r="EGK51" s="59"/>
      <c r="EGL51" s="60"/>
      <c r="EGM51" s="61"/>
      <c r="EGO51" s="58"/>
      <c r="EGP51" s="59"/>
      <c r="EGQ51" s="60"/>
      <c r="EGR51" s="61"/>
      <c r="EGT51" s="58"/>
      <c r="EGU51" s="59"/>
      <c r="EGV51" s="60"/>
      <c r="EGW51" s="61"/>
      <c r="EGY51" s="58"/>
      <c r="EGZ51" s="59"/>
      <c r="EHA51" s="60"/>
      <c r="EHB51" s="61"/>
      <c r="EHD51" s="58"/>
      <c r="EHE51" s="59"/>
      <c r="EHF51" s="60"/>
      <c r="EHG51" s="61"/>
      <c r="EHI51" s="58"/>
      <c r="EHJ51" s="59"/>
      <c r="EHK51" s="60"/>
      <c r="EHL51" s="61"/>
      <c r="EHN51" s="58"/>
      <c r="EHO51" s="59"/>
      <c r="EHP51" s="60"/>
      <c r="EHQ51" s="61"/>
      <c r="EHS51" s="58"/>
      <c r="EHT51" s="59"/>
      <c r="EHU51" s="60"/>
      <c r="EHV51" s="61"/>
      <c r="EHX51" s="58"/>
      <c r="EHY51" s="59"/>
      <c r="EHZ51" s="60"/>
      <c r="EIA51" s="61"/>
      <c r="EIC51" s="58"/>
      <c r="EID51" s="59"/>
      <c r="EIE51" s="60"/>
      <c r="EIF51" s="61"/>
      <c r="EIH51" s="58"/>
      <c r="EII51" s="59"/>
      <c r="EIJ51" s="60"/>
      <c r="EIK51" s="61"/>
      <c r="EIM51" s="58"/>
      <c r="EIN51" s="59"/>
      <c r="EIO51" s="60"/>
      <c r="EIP51" s="61"/>
      <c r="EIR51" s="58"/>
      <c r="EIS51" s="59"/>
      <c r="EIT51" s="60"/>
      <c r="EIU51" s="61"/>
      <c r="EIW51" s="58"/>
      <c r="EIX51" s="59"/>
      <c r="EIY51" s="60"/>
      <c r="EIZ51" s="61"/>
      <c r="EJB51" s="58"/>
      <c r="EJC51" s="59"/>
      <c r="EJD51" s="60"/>
      <c r="EJE51" s="61"/>
      <c r="EJG51" s="58"/>
      <c r="EJH51" s="59"/>
      <c r="EJI51" s="60"/>
      <c r="EJJ51" s="61"/>
      <c r="EJL51" s="58"/>
      <c r="EJM51" s="59"/>
      <c r="EJN51" s="60"/>
      <c r="EJO51" s="61"/>
      <c r="EJQ51" s="58"/>
      <c r="EJR51" s="59"/>
      <c r="EJS51" s="60"/>
      <c r="EJT51" s="61"/>
      <c r="EJV51" s="58"/>
      <c r="EJW51" s="59"/>
      <c r="EJX51" s="60"/>
      <c r="EJY51" s="61"/>
      <c r="EKA51" s="58"/>
      <c r="EKB51" s="59"/>
      <c r="EKC51" s="60"/>
      <c r="EKD51" s="61"/>
      <c r="EKF51" s="58"/>
      <c r="EKG51" s="59"/>
      <c r="EKH51" s="60"/>
      <c r="EKI51" s="61"/>
      <c r="EKK51" s="58"/>
      <c r="EKL51" s="59"/>
      <c r="EKM51" s="60"/>
      <c r="EKN51" s="61"/>
      <c r="EKP51" s="58"/>
      <c r="EKQ51" s="59"/>
      <c r="EKR51" s="60"/>
      <c r="EKS51" s="61"/>
      <c r="EKU51" s="58"/>
      <c r="EKV51" s="59"/>
      <c r="EKW51" s="60"/>
      <c r="EKX51" s="61"/>
      <c r="EKZ51" s="58"/>
      <c r="ELA51" s="59"/>
      <c r="ELB51" s="60"/>
      <c r="ELC51" s="61"/>
      <c r="ELE51" s="58"/>
      <c r="ELF51" s="59"/>
      <c r="ELG51" s="60"/>
      <c r="ELH51" s="61"/>
      <c r="ELJ51" s="58"/>
      <c r="ELK51" s="59"/>
      <c r="ELL51" s="60"/>
      <c r="ELM51" s="61"/>
      <c r="ELO51" s="58"/>
      <c r="ELP51" s="59"/>
      <c r="ELQ51" s="60"/>
      <c r="ELR51" s="61"/>
      <c r="ELT51" s="58"/>
      <c r="ELU51" s="59"/>
      <c r="ELV51" s="60"/>
      <c r="ELW51" s="61"/>
      <c r="ELY51" s="58"/>
      <c r="ELZ51" s="59"/>
      <c r="EMA51" s="60"/>
      <c r="EMB51" s="61"/>
      <c r="EMD51" s="58"/>
      <c r="EME51" s="59"/>
      <c r="EMF51" s="60"/>
      <c r="EMG51" s="61"/>
      <c r="EMI51" s="58"/>
      <c r="EMJ51" s="59"/>
      <c r="EMK51" s="60"/>
      <c r="EML51" s="61"/>
      <c r="EMN51" s="58"/>
      <c r="EMO51" s="59"/>
      <c r="EMP51" s="60"/>
      <c r="EMQ51" s="61"/>
      <c r="EMS51" s="58"/>
      <c r="EMT51" s="59"/>
      <c r="EMU51" s="60"/>
      <c r="EMV51" s="61"/>
      <c r="EMX51" s="58"/>
      <c r="EMY51" s="59"/>
      <c r="EMZ51" s="60"/>
      <c r="ENA51" s="61"/>
      <c r="ENC51" s="58"/>
      <c r="END51" s="59"/>
      <c r="ENE51" s="60"/>
      <c r="ENF51" s="61"/>
      <c r="ENH51" s="58"/>
      <c r="ENI51" s="59"/>
      <c r="ENJ51" s="60"/>
      <c r="ENK51" s="61"/>
      <c r="ENM51" s="58"/>
      <c r="ENN51" s="59"/>
      <c r="ENO51" s="60"/>
      <c r="ENP51" s="61"/>
      <c r="ENR51" s="58"/>
      <c r="ENS51" s="59"/>
      <c r="ENT51" s="60"/>
      <c r="ENU51" s="61"/>
      <c r="ENW51" s="58"/>
      <c r="ENX51" s="59"/>
      <c r="ENY51" s="60"/>
      <c r="ENZ51" s="61"/>
      <c r="EOB51" s="58"/>
      <c r="EOC51" s="59"/>
      <c r="EOD51" s="60"/>
      <c r="EOE51" s="61"/>
      <c r="EOG51" s="58"/>
      <c r="EOH51" s="59"/>
      <c r="EOI51" s="60"/>
      <c r="EOJ51" s="61"/>
      <c r="EOL51" s="58"/>
      <c r="EOM51" s="59"/>
      <c r="EON51" s="60"/>
      <c r="EOO51" s="61"/>
      <c r="EOQ51" s="58"/>
      <c r="EOR51" s="59"/>
      <c r="EOS51" s="60"/>
      <c r="EOT51" s="61"/>
      <c r="EOV51" s="58"/>
      <c r="EOW51" s="59"/>
      <c r="EOX51" s="60"/>
      <c r="EOY51" s="61"/>
      <c r="EPA51" s="58"/>
      <c r="EPB51" s="59"/>
      <c r="EPC51" s="60"/>
      <c r="EPD51" s="61"/>
      <c r="EPF51" s="58"/>
      <c r="EPG51" s="59"/>
      <c r="EPH51" s="60"/>
      <c r="EPI51" s="61"/>
      <c r="EPK51" s="58"/>
      <c r="EPL51" s="59"/>
      <c r="EPM51" s="60"/>
      <c r="EPN51" s="61"/>
      <c r="EPP51" s="58"/>
      <c r="EPQ51" s="59"/>
      <c r="EPR51" s="60"/>
      <c r="EPS51" s="61"/>
      <c r="EPU51" s="58"/>
      <c r="EPV51" s="59"/>
      <c r="EPW51" s="60"/>
      <c r="EPX51" s="61"/>
      <c r="EPZ51" s="58"/>
      <c r="EQA51" s="59"/>
      <c r="EQB51" s="60"/>
      <c r="EQC51" s="61"/>
      <c r="EQE51" s="58"/>
      <c r="EQF51" s="59"/>
      <c r="EQG51" s="60"/>
      <c r="EQH51" s="61"/>
      <c r="EQJ51" s="58"/>
      <c r="EQK51" s="59"/>
      <c r="EQL51" s="60"/>
      <c r="EQM51" s="61"/>
      <c r="EQO51" s="58"/>
      <c r="EQP51" s="59"/>
      <c r="EQQ51" s="60"/>
      <c r="EQR51" s="61"/>
      <c r="EQT51" s="58"/>
      <c r="EQU51" s="59"/>
      <c r="EQV51" s="60"/>
      <c r="EQW51" s="61"/>
      <c r="EQY51" s="58"/>
      <c r="EQZ51" s="59"/>
      <c r="ERA51" s="60"/>
      <c r="ERB51" s="61"/>
      <c r="ERD51" s="58"/>
      <c r="ERE51" s="59"/>
      <c r="ERF51" s="60"/>
      <c r="ERG51" s="61"/>
      <c r="ERI51" s="58"/>
      <c r="ERJ51" s="59"/>
      <c r="ERK51" s="60"/>
      <c r="ERL51" s="61"/>
      <c r="ERN51" s="58"/>
      <c r="ERO51" s="59"/>
      <c r="ERP51" s="60"/>
      <c r="ERQ51" s="61"/>
      <c r="ERS51" s="58"/>
      <c r="ERT51" s="59"/>
      <c r="ERU51" s="60"/>
      <c r="ERV51" s="61"/>
      <c r="ERX51" s="58"/>
      <c r="ERY51" s="59"/>
      <c r="ERZ51" s="60"/>
      <c r="ESA51" s="61"/>
      <c r="ESC51" s="58"/>
      <c r="ESD51" s="59"/>
      <c r="ESE51" s="60"/>
      <c r="ESF51" s="61"/>
      <c r="ESH51" s="58"/>
      <c r="ESI51" s="59"/>
      <c r="ESJ51" s="60"/>
      <c r="ESK51" s="61"/>
      <c r="ESM51" s="58"/>
      <c r="ESN51" s="59"/>
      <c r="ESO51" s="60"/>
      <c r="ESP51" s="61"/>
      <c r="ESR51" s="58"/>
      <c r="ESS51" s="59"/>
      <c r="EST51" s="60"/>
      <c r="ESU51" s="61"/>
      <c r="ESW51" s="58"/>
      <c r="ESX51" s="59"/>
      <c r="ESY51" s="60"/>
      <c r="ESZ51" s="61"/>
      <c r="ETB51" s="58"/>
      <c r="ETC51" s="59"/>
      <c r="ETD51" s="60"/>
      <c r="ETE51" s="61"/>
      <c r="ETG51" s="58"/>
      <c r="ETH51" s="59"/>
      <c r="ETI51" s="60"/>
      <c r="ETJ51" s="61"/>
      <c r="ETL51" s="58"/>
      <c r="ETM51" s="59"/>
      <c r="ETN51" s="60"/>
      <c r="ETO51" s="61"/>
      <c r="ETQ51" s="58"/>
      <c r="ETR51" s="59"/>
      <c r="ETS51" s="60"/>
      <c r="ETT51" s="61"/>
      <c r="ETV51" s="58"/>
      <c r="ETW51" s="59"/>
      <c r="ETX51" s="60"/>
      <c r="ETY51" s="61"/>
      <c r="EUA51" s="58"/>
      <c r="EUB51" s="59"/>
      <c r="EUC51" s="60"/>
      <c r="EUD51" s="61"/>
      <c r="EUF51" s="58"/>
      <c r="EUG51" s="59"/>
      <c r="EUH51" s="60"/>
      <c r="EUI51" s="61"/>
      <c r="EUK51" s="58"/>
      <c r="EUL51" s="59"/>
      <c r="EUM51" s="60"/>
      <c r="EUN51" s="61"/>
      <c r="EUP51" s="58"/>
      <c r="EUQ51" s="59"/>
      <c r="EUR51" s="60"/>
      <c r="EUS51" s="61"/>
      <c r="EUU51" s="58"/>
      <c r="EUV51" s="59"/>
      <c r="EUW51" s="60"/>
      <c r="EUX51" s="61"/>
      <c r="EUZ51" s="58"/>
      <c r="EVA51" s="59"/>
      <c r="EVB51" s="60"/>
      <c r="EVC51" s="61"/>
      <c r="EVE51" s="58"/>
      <c r="EVF51" s="59"/>
      <c r="EVG51" s="60"/>
      <c r="EVH51" s="61"/>
      <c r="EVJ51" s="58"/>
      <c r="EVK51" s="59"/>
      <c r="EVL51" s="60"/>
      <c r="EVM51" s="61"/>
      <c r="EVO51" s="58"/>
      <c r="EVP51" s="59"/>
      <c r="EVQ51" s="60"/>
      <c r="EVR51" s="61"/>
      <c r="EVT51" s="58"/>
      <c r="EVU51" s="59"/>
      <c r="EVV51" s="60"/>
      <c r="EVW51" s="61"/>
      <c r="EVY51" s="58"/>
      <c r="EVZ51" s="59"/>
      <c r="EWA51" s="60"/>
      <c r="EWB51" s="61"/>
      <c r="EWD51" s="58"/>
      <c r="EWE51" s="59"/>
      <c r="EWF51" s="60"/>
      <c r="EWG51" s="61"/>
      <c r="EWI51" s="58"/>
      <c r="EWJ51" s="59"/>
      <c r="EWK51" s="60"/>
      <c r="EWL51" s="61"/>
      <c r="EWN51" s="58"/>
      <c r="EWO51" s="59"/>
      <c r="EWP51" s="60"/>
      <c r="EWQ51" s="61"/>
      <c r="EWS51" s="58"/>
      <c r="EWT51" s="59"/>
      <c r="EWU51" s="60"/>
      <c r="EWV51" s="61"/>
      <c r="EWX51" s="58"/>
      <c r="EWY51" s="59"/>
      <c r="EWZ51" s="60"/>
      <c r="EXA51" s="61"/>
      <c r="EXC51" s="58"/>
      <c r="EXD51" s="59"/>
      <c r="EXE51" s="60"/>
      <c r="EXF51" s="61"/>
      <c r="EXH51" s="58"/>
      <c r="EXI51" s="59"/>
      <c r="EXJ51" s="60"/>
      <c r="EXK51" s="61"/>
      <c r="EXM51" s="58"/>
      <c r="EXN51" s="59"/>
      <c r="EXO51" s="60"/>
      <c r="EXP51" s="61"/>
      <c r="EXR51" s="58"/>
      <c r="EXS51" s="59"/>
      <c r="EXT51" s="60"/>
      <c r="EXU51" s="61"/>
      <c r="EXW51" s="58"/>
      <c r="EXX51" s="59"/>
      <c r="EXY51" s="60"/>
      <c r="EXZ51" s="61"/>
      <c r="EYB51" s="58"/>
      <c r="EYC51" s="59"/>
      <c r="EYD51" s="60"/>
      <c r="EYE51" s="61"/>
      <c r="EYG51" s="58"/>
      <c r="EYH51" s="59"/>
      <c r="EYI51" s="60"/>
      <c r="EYJ51" s="61"/>
      <c r="EYL51" s="58"/>
      <c r="EYM51" s="59"/>
      <c r="EYN51" s="60"/>
      <c r="EYO51" s="61"/>
      <c r="EYQ51" s="58"/>
      <c r="EYR51" s="59"/>
      <c r="EYS51" s="60"/>
      <c r="EYT51" s="61"/>
      <c r="EYV51" s="58"/>
      <c r="EYW51" s="59"/>
      <c r="EYX51" s="60"/>
      <c r="EYY51" s="61"/>
      <c r="EZA51" s="58"/>
      <c r="EZB51" s="59"/>
      <c r="EZC51" s="60"/>
      <c r="EZD51" s="61"/>
      <c r="EZF51" s="58"/>
      <c r="EZG51" s="59"/>
      <c r="EZH51" s="60"/>
      <c r="EZI51" s="61"/>
      <c r="EZK51" s="58"/>
      <c r="EZL51" s="59"/>
      <c r="EZM51" s="60"/>
      <c r="EZN51" s="61"/>
      <c r="EZP51" s="58"/>
      <c r="EZQ51" s="59"/>
      <c r="EZR51" s="60"/>
      <c r="EZS51" s="61"/>
      <c r="EZU51" s="58"/>
      <c r="EZV51" s="59"/>
      <c r="EZW51" s="60"/>
      <c r="EZX51" s="61"/>
      <c r="EZZ51" s="58"/>
      <c r="FAA51" s="59"/>
      <c r="FAB51" s="60"/>
      <c r="FAC51" s="61"/>
      <c r="FAE51" s="58"/>
      <c r="FAF51" s="59"/>
      <c r="FAG51" s="60"/>
      <c r="FAH51" s="61"/>
      <c r="FAJ51" s="58"/>
      <c r="FAK51" s="59"/>
      <c r="FAL51" s="60"/>
      <c r="FAM51" s="61"/>
      <c r="FAO51" s="58"/>
      <c r="FAP51" s="59"/>
      <c r="FAQ51" s="60"/>
      <c r="FAR51" s="61"/>
      <c r="FAT51" s="58"/>
      <c r="FAU51" s="59"/>
      <c r="FAV51" s="60"/>
      <c r="FAW51" s="61"/>
      <c r="FAY51" s="58"/>
      <c r="FAZ51" s="59"/>
      <c r="FBA51" s="60"/>
      <c r="FBB51" s="61"/>
      <c r="FBD51" s="58"/>
      <c r="FBE51" s="59"/>
      <c r="FBF51" s="60"/>
      <c r="FBG51" s="61"/>
      <c r="FBI51" s="58"/>
      <c r="FBJ51" s="59"/>
      <c r="FBK51" s="60"/>
      <c r="FBL51" s="61"/>
      <c r="FBN51" s="58"/>
      <c r="FBO51" s="59"/>
      <c r="FBP51" s="60"/>
      <c r="FBQ51" s="61"/>
      <c r="FBS51" s="58"/>
      <c r="FBT51" s="59"/>
      <c r="FBU51" s="60"/>
      <c r="FBV51" s="61"/>
      <c r="FBX51" s="58"/>
      <c r="FBY51" s="59"/>
      <c r="FBZ51" s="60"/>
      <c r="FCA51" s="61"/>
      <c r="FCC51" s="58"/>
      <c r="FCD51" s="59"/>
      <c r="FCE51" s="60"/>
      <c r="FCF51" s="61"/>
      <c r="FCH51" s="58"/>
      <c r="FCI51" s="59"/>
      <c r="FCJ51" s="60"/>
      <c r="FCK51" s="61"/>
      <c r="FCM51" s="58"/>
      <c r="FCN51" s="59"/>
      <c r="FCO51" s="60"/>
      <c r="FCP51" s="61"/>
      <c r="FCR51" s="58"/>
      <c r="FCS51" s="59"/>
      <c r="FCT51" s="60"/>
      <c r="FCU51" s="61"/>
      <c r="FCW51" s="58"/>
      <c r="FCX51" s="59"/>
      <c r="FCY51" s="60"/>
      <c r="FCZ51" s="61"/>
      <c r="FDB51" s="58"/>
      <c r="FDC51" s="59"/>
      <c r="FDD51" s="60"/>
      <c r="FDE51" s="61"/>
      <c r="FDG51" s="58"/>
      <c r="FDH51" s="59"/>
      <c r="FDI51" s="60"/>
      <c r="FDJ51" s="61"/>
      <c r="FDL51" s="58"/>
      <c r="FDM51" s="59"/>
      <c r="FDN51" s="60"/>
      <c r="FDO51" s="61"/>
      <c r="FDQ51" s="58"/>
      <c r="FDR51" s="59"/>
      <c r="FDS51" s="60"/>
      <c r="FDT51" s="61"/>
      <c r="FDV51" s="58"/>
      <c r="FDW51" s="59"/>
      <c r="FDX51" s="60"/>
      <c r="FDY51" s="61"/>
      <c r="FEA51" s="58"/>
      <c r="FEB51" s="59"/>
      <c r="FEC51" s="60"/>
      <c r="FED51" s="61"/>
      <c r="FEF51" s="58"/>
      <c r="FEG51" s="59"/>
      <c r="FEH51" s="60"/>
      <c r="FEI51" s="61"/>
      <c r="FEK51" s="58"/>
      <c r="FEL51" s="59"/>
      <c r="FEM51" s="60"/>
      <c r="FEN51" s="61"/>
      <c r="FEP51" s="58"/>
      <c r="FEQ51" s="59"/>
      <c r="FER51" s="60"/>
      <c r="FES51" s="61"/>
      <c r="FEU51" s="58"/>
      <c r="FEV51" s="59"/>
      <c r="FEW51" s="60"/>
      <c r="FEX51" s="61"/>
      <c r="FEZ51" s="58"/>
      <c r="FFA51" s="59"/>
      <c r="FFB51" s="60"/>
      <c r="FFC51" s="61"/>
      <c r="FFE51" s="58"/>
      <c r="FFF51" s="59"/>
      <c r="FFG51" s="60"/>
      <c r="FFH51" s="61"/>
      <c r="FFJ51" s="58"/>
      <c r="FFK51" s="59"/>
      <c r="FFL51" s="60"/>
      <c r="FFM51" s="61"/>
      <c r="FFO51" s="58"/>
      <c r="FFP51" s="59"/>
      <c r="FFQ51" s="60"/>
      <c r="FFR51" s="61"/>
      <c r="FFT51" s="58"/>
      <c r="FFU51" s="59"/>
      <c r="FFV51" s="60"/>
      <c r="FFW51" s="61"/>
      <c r="FFY51" s="58"/>
      <c r="FFZ51" s="59"/>
      <c r="FGA51" s="60"/>
      <c r="FGB51" s="61"/>
      <c r="FGD51" s="58"/>
      <c r="FGE51" s="59"/>
      <c r="FGF51" s="60"/>
      <c r="FGG51" s="61"/>
      <c r="FGI51" s="58"/>
      <c r="FGJ51" s="59"/>
      <c r="FGK51" s="60"/>
      <c r="FGL51" s="61"/>
      <c r="FGN51" s="58"/>
      <c r="FGO51" s="59"/>
      <c r="FGP51" s="60"/>
      <c r="FGQ51" s="61"/>
      <c r="FGS51" s="58"/>
      <c r="FGT51" s="59"/>
      <c r="FGU51" s="60"/>
      <c r="FGV51" s="61"/>
      <c r="FGX51" s="58"/>
      <c r="FGY51" s="59"/>
      <c r="FGZ51" s="60"/>
      <c r="FHA51" s="61"/>
      <c r="FHC51" s="58"/>
      <c r="FHD51" s="59"/>
      <c r="FHE51" s="60"/>
      <c r="FHF51" s="61"/>
      <c r="FHH51" s="58"/>
      <c r="FHI51" s="59"/>
      <c r="FHJ51" s="60"/>
      <c r="FHK51" s="61"/>
      <c r="FHM51" s="58"/>
      <c r="FHN51" s="59"/>
      <c r="FHO51" s="60"/>
      <c r="FHP51" s="61"/>
      <c r="FHR51" s="58"/>
      <c r="FHS51" s="59"/>
      <c r="FHT51" s="60"/>
      <c r="FHU51" s="61"/>
      <c r="FHW51" s="58"/>
      <c r="FHX51" s="59"/>
      <c r="FHY51" s="60"/>
      <c r="FHZ51" s="61"/>
      <c r="FIB51" s="58"/>
      <c r="FIC51" s="59"/>
      <c r="FID51" s="60"/>
      <c r="FIE51" s="61"/>
      <c r="FIG51" s="58"/>
      <c r="FIH51" s="59"/>
      <c r="FII51" s="60"/>
      <c r="FIJ51" s="61"/>
      <c r="FIL51" s="58"/>
      <c r="FIM51" s="59"/>
      <c r="FIN51" s="60"/>
      <c r="FIO51" s="61"/>
      <c r="FIQ51" s="58"/>
      <c r="FIR51" s="59"/>
      <c r="FIS51" s="60"/>
      <c r="FIT51" s="61"/>
      <c r="FIV51" s="58"/>
      <c r="FIW51" s="59"/>
      <c r="FIX51" s="60"/>
      <c r="FIY51" s="61"/>
      <c r="FJA51" s="58"/>
      <c r="FJB51" s="59"/>
      <c r="FJC51" s="60"/>
      <c r="FJD51" s="61"/>
      <c r="FJF51" s="58"/>
      <c r="FJG51" s="59"/>
      <c r="FJH51" s="60"/>
      <c r="FJI51" s="61"/>
      <c r="FJK51" s="58"/>
      <c r="FJL51" s="59"/>
      <c r="FJM51" s="60"/>
      <c r="FJN51" s="61"/>
      <c r="FJP51" s="58"/>
      <c r="FJQ51" s="59"/>
      <c r="FJR51" s="60"/>
      <c r="FJS51" s="61"/>
      <c r="FJU51" s="58"/>
      <c r="FJV51" s="59"/>
      <c r="FJW51" s="60"/>
      <c r="FJX51" s="61"/>
      <c r="FJZ51" s="58"/>
      <c r="FKA51" s="59"/>
      <c r="FKB51" s="60"/>
      <c r="FKC51" s="61"/>
      <c r="FKE51" s="58"/>
      <c r="FKF51" s="59"/>
      <c r="FKG51" s="60"/>
      <c r="FKH51" s="61"/>
      <c r="FKJ51" s="58"/>
      <c r="FKK51" s="59"/>
      <c r="FKL51" s="60"/>
      <c r="FKM51" s="61"/>
      <c r="FKO51" s="58"/>
      <c r="FKP51" s="59"/>
      <c r="FKQ51" s="60"/>
      <c r="FKR51" s="61"/>
      <c r="FKT51" s="58"/>
      <c r="FKU51" s="59"/>
      <c r="FKV51" s="60"/>
      <c r="FKW51" s="61"/>
      <c r="FKY51" s="58"/>
      <c r="FKZ51" s="59"/>
      <c r="FLA51" s="60"/>
      <c r="FLB51" s="61"/>
      <c r="FLD51" s="58"/>
      <c r="FLE51" s="59"/>
      <c r="FLF51" s="60"/>
      <c r="FLG51" s="61"/>
      <c r="FLI51" s="58"/>
      <c r="FLJ51" s="59"/>
      <c r="FLK51" s="60"/>
      <c r="FLL51" s="61"/>
      <c r="FLN51" s="58"/>
      <c r="FLO51" s="59"/>
      <c r="FLP51" s="60"/>
      <c r="FLQ51" s="61"/>
      <c r="FLS51" s="58"/>
      <c r="FLT51" s="59"/>
      <c r="FLU51" s="60"/>
      <c r="FLV51" s="61"/>
      <c r="FLX51" s="58"/>
      <c r="FLY51" s="59"/>
      <c r="FLZ51" s="60"/>
      <c r="FMA51" s="61"/>
      <c r="FMC51" s="58"/>
      <c r="FMD51" s="59"/>
      <c r="FME51" s="60"/>
      <c r="FMF51" s="61"/>
      <c r="FMH51" s="58"/>
      <c r="FMI51" s="59"/>
      <c r="FMJ51" s="60"/>
      <c r="FMK51" s="61"/>
      <c r="FMM51" s="58"/>
      <c r="FMN51" s="59"/>
      <c r="FMO51" s="60"/>
      <c r="FMP51" s="61"/>
      <c r="FMR51" s="58"/>
      <c r="FMS51" s="59"/>
      <c r="FMT51" s="60"/>
      <c r="FMU51" s="61"/>
      <c r="FMW51" s="58"/>
      <c r="FMX51" s="59"/>
      <c r="FMY51" s="60"/>
      <c r="FMZ51" s="61"/>
      <c r="FNB51" s="58"/>
      <c r="FNC51" s="59"/>
      <c r="FND51" s="60"/>
      <c r="FNE51" s="61"/>
      <c r="FNG51" s="58"/>
      <c r="FNH51" s="59"/>
      <c r="FNI51" s="60"/>
      <c r="FNJ51" s="61"/>
      <c r="FNL51" s="58"/>
      <c r="FNM51" s="59"/>
      <c r="FNN51" s="60"/>
      <c r="FNO51" s="61"/>
      <c r="FNQ51" s="58"/>
      <c r="FNR51" s="59"/>
      <c r="FNS51" s="60"/>
      <c r="FNT51" s="61"/>
      <c r="FNV51" s="58"/>
      <c r="FNW51" s="59"/>
      <c r="FNX51" s="60"/>
      <c r="FNY51" s="61"/>
      <c r="FOA51" s="58"/>
      <c r="FOB51" s="59"/>
      <c r="FOC51" s="60"/>
      <c r="FOD51" s="61"/>
      <c r="FOF51" s="58"/>
      <c r="FOG51" s="59"/>
      <c r="FOH51" s="60"/>
      <c r="FOI51" s="61"/>
      <c r="FOK51" s="58"/>
      <c r="FOL51" s="59"/>
      <c r="FOM51" s="60"/>
      <c r="FON51" s="61"/>
      <c r="FOP51" s="58"/>
      <c r="FOQ51" s="59"/>
      <c r="FOR51" s="60"/>
      <c r="FOS51" s="61"/>
      <c r="FOU51" s="58"/>
      <c r="FOV51" s="59"/>
      <c r="FOW51" s="60"/>
      <c r="FOX51" s="61"/>
      <c r="FOZ51" s="58"/>
      <c r="FPA51" s="59"/>
      <c r="FPB51" s="60"/>
      <c r="FPC51" s="61"/>
      <c r="FPE51" s="58"/>
      <c r="FPF51" s="59"/>
      <c r="FPG51" s="60"/>
      <c r="FPH51" s="61"/>
      <c r="FPJ51" s="58"/>
      <c r="FPK51" s="59"/>
      <c r="FPL51" s="60"/>
      <c r="FPM51" s="61"/>
      <c r="FPO51" s="58"/>
      <c r="FPP51" s="59"/>
      <c r="FPQ51" s="60"/>
      <c r="FPR51" s="61"/>
      <c r="FPT51" s="58"/>
      <c r="FPU51" s="59"/>
      <c r="FPV51" s="60"/>
      <c r="FPW51" s="61"/>
      <c r="FPY51" s="58"/>
      <c r="FPZ51" s="59"/>
      <c r="FQA51" s="60"/>
      <c r="FQB51" s="61"/>
      <c r="FQD51" s="58"/>
      <c r="FQE51" s="59"/>
      <c r="FQF51" s="60"/>
      <c r="FQG51" s="61"/>
      <c r="FQI51" s="58"/>
      <c r="FQJ51" s="59"/>
      <c r="FQK51" s="60"/>
      <c r="FQL51" s="61"/>
      <c r="FQN51" s="58"/>
      <c r="FQO51" s="59"/>
      <c r="FQP51" s="60"/>
      <c r="FQQ51" s="61"/>
      <c r="FQS51" s="58"/>
      <c r="FQT51" s="59"/>
      <c r="FQU51" s="60"/>
      <c r="FQV51" s="61"/>
      <c r="FQX51" s="58"/>
      <c r="FQY51" s="59"/>
      <c r="FQZ51" s="60"/>
      <c r="FRA51" s="61"/>
      <c r="FRC51" s="58"/>
      <c r="FRD51" s="59"/>
      <c r="FRE51" s="60"/>
      <c r="FRF51" s="61"/>
      <c r="FRH51" s="58"/>
      <c r="FRI51" s="59"/>
      <c r="FRJ51" s="60"/>
      <c r="FRK51" s="61"/>
      <c r="FRM51" s="58"/>
      <c r="FRN51" s="59"/>
      <c r="FRO51" s="60"/>
      <c r="FRP51" s="61"/>
      <c r="FRR51" s="58"/>
      <c r="FRS51" s="59"/>
      <c r="FRT51" s="60"/>
      <c r="FRU51" s="61"/>
      <c r="FRW51" s="58"/>
      <c r="FRX51" s="59"/>
      <c r="FRY51" s="60"/>
      <c r="FRZ51" s="61"/>
      <c r="FSB51" s="58"/>
      <c r="FSC51" s="59"/>
      <c r="FSD51" s="60"/>
      <c r="FSE51" s="61"/>
      <c r="FSG51" s="58"/>
      <c r="FSH51" s="59"/>
      <c r="FSI51" s="60"/>
      <c r="FSJ51" s="61"/>
      <c r="FSL51" s="58"/>
      <c r="FSM51" s="59"/>
      <c r="FSN51" s="60"/>
      <c r="FSO51" s="61"/>
      <c r="FSQ51" s="58"/>
      <c r="FSR51" s="59"/>
      <c r="FSS51" s="60"/>
      <c r="FST51" s="61"/>
      <c r="FSV51" s="58"/>
      <c r="FSW51" s="59"/>
      <c r="FSX51" s="60"/>
      <c r="FSY51" s="61"/>
      <c r="FTA51" s="58"/>
      <c r="FTB51" s="59"/>
      <c r="FTC51" s="60"/>
      <c r="FTD51" s="61"/>
      <c r="FTF51" s="58"/>
      <c r="FTG51" s="59"/>
      <c r="FTH51" s="60"/>
      <c r="FTI51" s="61"/>
      <c r="FTK51" s="58"/>
      <c r="FTL51" s="59"/>
      <c r="FTM51" s="60"/>
      <c r="FTN51" s="61"/>
      <c r="FTP51" s="58"/>
      <c r="FTQ51" s="59"/>
      <c r="FTR51" s="60"/>
      <c r="FTS51" s="61"/>
      <c r="FTU51" s="58"/>
      <c r="FTV51" s="59"/>
      <c r="FTW51" s="60"/>
      <c r="FTX51" s="61"/>
      <c r="FTZ51" s="58"/>
      <c r="FUA51" s="59"/>
      <c r="FUB51" s="60"/>
      <c r="FUC51" s="61"/>
      <c r="FUE51" s="58"/>
      <c r="FUF51" s="59"/>
      <c r="FUG51" s="60"/>
      <c r="FUH51" s="61"/>
      <c r="FUJ51" s="58"/>
      <c r="FUK51" s="59"/>
      <c r="FUL51" s="60"/>
      <c r="FUM51" s="61"/>
      <c r="FUO51" s="58"/>
      <c r="FUP51" s="59"/>
      <c r="FUQ51" s="60"/>
      <c r="FUR51" s="61"/>
      <c r="FUT51" s="58"/>
      <c r="FUU51" s="59"/>
      <c r="FUV51" s="60"/>
      <c r="FUW51" s="61"/>
      <c r="FUY51" s="58"/>
      <c r="FUZ51" s="59"/>
      <c r="FVA51" s="60"/>
      <c r="FVB51" s="61"/>
      <c r="FVD51" s="58"/>
      <c r="FVE51" s="59"/>
      <c r="FVF51" s="60"/>
      <c r="FVG51" s="61"/>
      <c r="FVI51" s="58"/>
      <c r="FVJ51" s="59"/>
      <c r="FVK51" s="60"/>
      <c r="FVL51" s="61"/>
      <c r="FVN51" s="58"/>
      <c r="FVO51" s="59"/>
      <c r="FVP51" s="60"/>
      <c r="FVQ51" s="61"/>
      <c r="FVS51" s="58"/>
      <c r="FVT51" s="59"/>
      <c r="FVU51" s="60"/>
      <c r="FVV51" s="61"/>
      <c r="FVX51" s="58"/>
      <c r="FVY51" s="59"/>
      <c r="FVZ51" s="60"/>
      <c r="FWA51" s="61"/>
      <c r="FWC51" s="58"/>
      <c r="FWD51" s="59"/>
      <c r="FWE51" s="60"/>
      <c r="FWF51" s="61"/>
      <c r="FWH51" s="58"/>
      <c r="FWI51" s="59"/>
      <c r="FWJ51" s="60"/>
      <c r="FWK51" s="61"/>
      <c r="FWM51" s="58"/>
      <c r="FWN51" s="59"/>
      <c r="FWO51" s="60"/>
      <c r="FWP51" s="61"/>
      <c r="FWR51" s="58"/>
      <c r="FWS51" s="59"/>
      <c r="FWT51" s="60"/>
      <c r="FWU51" s="61"/>
      <c r="FWW51" s="58"/>
      <c r="FWX51" s="59"/>
      <c r="FWY51" s="60"/>
      <c r="FWZ51" s="61"/>
      <c r="FXB51" s="58"/>
      <c r="FXC51" s="59"/>
      <c r="FXD51" s="60"/>
      <c r="FXE51" s="61"/>
      <c r="FXG51" s="58"/>
      <c r="FXH51" s="59"/>
      <c r="FXI51" s="60"/>
      <c r="FXJ51" s="61"/>
      <c r="FXL51" s="58"/>
      <c r="FXM51" s="59"/>
      <c r="FXN51" s="60"/>
      <c r="FXO51" s="61"/>
      <c r="FXQ51" s="58"/>
      <c r="FXR51" s="59"/>
      <c r="FXS51" s="60"/>
      <c r="FXT51" s="61"/>
      <c r="FXV51" s="58"/>
      <c r="FXW51" s="59"/>
      <c r="FXX51" s="60"/>
      <c r="FXY51" s="61"/>
      <c r="FYA51" s="58"/>
      <c r="FYB51" s="59"/>
      <c r="FYC51" s="60"/>
      <c r="FYD51" s="61"/>
      <c r="FYF51" s="58"/>
      <c r="FYG51" s="59"/>
      <c r="FYH51" s="60"/>
      <c r="FYI51" s="61"/>
      <c r="FYK51" s="58"/>
      <c r="FYL51" s="59"/>
      <c r="FYM51" s="60"/>
      <c r="FYN51" s="61"/>
      <c r="FYP51" s="58"/>
      <c r="FYQ51" s="59"/>
      <c r="FYR51" s="60"/>
      <c r="FYS51" s="61"/>
      <c r="FYU51" s="58"/>
      <c r="FYV51" s="59"/>
      <c r="FYW51" s="60"/>
      <c r="FYX51" s="61"/>
      <c r="FYZ51" s="58"/>
      <c r="FZA51" s="59"/>
      <c r="FZB51" s="60"/>
      <c r="FZC51" s="61"/>
      <c r="FZE51" s="58"/>
      <c r="FZF51" s="59"/>
      <c r="FZG51" s="60"/>
      <c r="FZH51" s="61"/>
      <c r="FZJ51" s="58"/>
      <c r="FZK51" s="59"/>
      <c r="FZL51" s="60"/>
      <c r="FZM51" s="61"/>
      <c r="FZO51" s="58"/>
      <c r="FZP51" s="59"/>
      <c r="FZQ51" s="60"/>
      <c r="FZR51" s="61"/>
      <c r="FZT51" s="58"/>
      <c r="FZU51" s="59"/>
      <c r="FZV51" s="60"/>
      <c r="FZW51" s="61"/>
      <c r="FZY51" s="58"/>
      <c r="FZZ51" s="59"/>
      <c r="GAA51" s="60"/>
      <c r="GAB51" s="61"/>
      <c r="GAD51" s="58"/>
      <c r="GAE51" s="59"/>
      <c r="GAF51" s="60"/>
      <c r="GAG51" s="61"/>
      <c r="GAI51" s="58"/>
      <c r="GAJ51" s="59"/>
      <c r="GAK51" s="60"/>
      <c r="GAL51" s="61"/>
      <c r="GAN51" s="58"/>
      <c r="GAO51" s="59"/>
      <c r="GAP51" s="60"/>
      <c r="GAQ51" s="61"/>
      <c r="GAS51" s="58"/>
      <c r="GAT51" s="59"/>
      <c r="GAU51" s="60"/>
      <c r="GAV51" s="61"/>
      <c r="GAX51" s="58"/>
      <c r="GAY51" s="59"/>
      <c r="GAZ51" s="60"/>
      <c r="GBA51" s="61"/>
      <c r="GBC51" s="58"/>
      <c r="GBD51" s="59"/>
      <c r="GBE51" s="60"/>
      <c r="GBF51" s="61"/>
      <c r="GBH51" s="58"/>
      <c r="GBI51" s="59"/>
      <c r="GBJ51" s="60"/>
      <c r="GBK51" s="61"/>
      <c r="GBM51" s="58"/>
      <c r="GBN51" s="59"/>
      <c r="GBO51" s="60"/>
      <c r="GBP51" s="61"/>
      <c r="GBR51" s="58"/>
      <c r="GBS51" s="59"/>
      <c r="GBT51" s="60"/>
      <c r="GBU51" s="61"/>
      <c r="GBW51" s="58"/>
      <c r="GBX51" s="59"/>
      <c r="GBY51" s="60"/>
      <c r="GBZ51" s="61"/>
      <c r="GCB51" s="58"/>
      <c r="GCC51" s="59"/>
      <c r="GCD51" s="60"/>
      <c r="GCE51" s="61"/>
      <c r="GCG51" s="58"/>
      <c r="GCH51" s="59"/>
      <c r="GCI51" s="60"/>
      <c r="GCJ51" s="61"/>
      <c r="GCL51" s="58"/>
      <c r="GCM51" s="59"/>
      <c r="GCN51" s="60"/>
      <c r="GCO51" s="61"/>
      <c r="GCQ51" s="58"/>
      <c r="GCR51" s="59"/>
      <c r="GCS51" s="60"/>
      <c r="GCT51" s="61"/>
      <c r="GCV51" s="58"/>
      <c r="GCW51" s="59"/>
      <c r="GCX51" s="60"/>
      <c r="GCY51" s="61"/>
      <c r="GDA51" s="58"/>
      <c r="GDB51" s="59"/>
      <c r="GDC51" s="60"/>
      <c r="GDD51" s="61"/>
      <c r="GDF51" s="58"/>
      <c r="GDG51" s="59"/>
      <c r="GDH51" s="60"/>
      <c r="GDI51" s="61"/>
      <c r="GDK51" s="58"/>
      <c r="GDL51" s="59"/>
      <c r="GDM51" s="60"/>
      <c r="GDN51" s="61"/>
      <c r="GDP51" s="58"/>
      <c r="GDQ51" s="59"/>
      <c r="GDR51" s="60"/>
      <c r="GDS51" s="61"/>
      <c r="GDU51" s="58"/>
      <c r="GDV51" s="59"/>
      <c r="GDW51" s="60"/>
      <c r="GDX51" s="61"/>
      <c r="GDZ51" s="58"/>
      <c r="GEA51" s="59"/>
      <c r="GEB51" s="60"/>
      <c r="GEC51" s="61"/>
      <c r="GEE51" s="58"/>
      <c r="GEF51" s="59"/>
      <c r="GEG51" s="60"/>
      <c r="GEH51" s="61"/>
      <c r="GEJ51" s="58"/>
      <c r="GEK51" s="59"/>
      <c r="GEL51" s="60"/>
      <c r="GEM51" s="61"/>
      <c r="GEO51" s="58"/>
      <c r="GEP51" s="59"/>
      <c r="GEQ51" s="60"/>
      <c r="GER51" s="61"/>
      <c r="GET51" s="58"/>
      <c r="GEU51" s="59"/>
      <c r="GEV51" s="60"/>
      <c r="GEW51" s="61"/>
      <c r="GEY51" s="58"/>
      <c r="GEZ51" s="59"/>
      <c r="GFA51" s="60"/>
      <c r="GFB51" s="61"/>
      <c r="GFD51" s="58"/>
      <c r="GFE51" s="59"/>
      <c r="GFF51" s="60"/>
      <c r="GFG51" s="61"/>
      <c r="GFI51" s="58"/>
      <c r="GFJ51" s="59"/>
      <c r="GFK51" s="60"/>
      <c r="GFL51" s="61"/>
      <c r="GFN51" s="58"/>
      <c r="GFO51" s="59"/>
      <c r="GFP51" s="60"/>
      <c r="GFQ51" s="61"/>
      <c r="GFS51" s="58"/>
      <c r="GFT51" s="59"/>
      <c r="GFU51" s="60"/>
      <c r="GFV51" s="61"/>
      <c r="GFX51" s="58"/>
      <c r="GFY51" s="59"/>
      <c r="GFZ51" s="60"/>
      <c r="GGA51" s="61"/>
      <c r="GGC51" s="58"/>
      <c r="GGD51" s="59"/>
      <c r="GGE51" s="60"/>
      <c r="GGF51" s="61"/>
      <c r="GGH51" s="58"/>
      <c r="GGI51" s="59"/>
      <c r="GGJ51" s="60"/>
      <c r="GGK51" s="61"/>
      <c r="GGM51" s="58"/>
      <c r="GGN51" s="59"/>
      <c r="GGO51" s="60"/>
      <c r="GGP51" s="61"/>
      <c r="GGR51" s="58"/>
      <c r="GGS51" s="59"/>
      <c r="GGT51" s="60"/>
      <c r="GGU51" s="61"/>
      <c r="GGW51" s="58"/>
      <c r="GGX51" s="59"/>
      <c r="GGY51" s="60"/>
      <c r="GGZ51" s="61"/>
      <c r="GHB51" s="58"/>
      <c r="GHC51" s="59"/>
      <c r="GHD51" s="60"/>
      <c r="GHE51" s="61"/>
      <c r="GHG51" s="58"/>
      <c r="GHH51" s="59"/>
      <c r="GHI51" s="60"/>
      <c r="GHJ51" s="61"/>
      <c r="GHL51" s="58"/>
      <c r="GHM51" s="59"/>
      <c r="GHN51" s="60"/>
      <c r="GHO51" s="61"/>
      <c r="GHQ51" s="58"/>
      <c r="GHR51" s="59"/>
      <c r="GHS51" s="60"/>
      <c r="GHT51" s="61"/>
      <c r="GHV51" s="58"/>
      <c r="GHW51" s="59"/>
      <c r="GHX51" s="60"/>
      <c r="GHY51" s="61"/>
      <c r="GIA51" s="58"/>
      <c r="GIB51" s="59"/>
      <c r="GIC51" s="60"/>
      <c r="GID51" s="61"/>
      <c r="GIF51" s="58"/>
      <c r="GIG51" s="59"/>
      <c r="GIH51" s="60"/>
      <c r="GII51" s="61"/>
      <c r="GIK51" s="58"/>
      <c r="GIL51" s="59"/>
      <c r="GIM51" s="60"/>
      <c r="GIN51" s="61"/>
      <c r="GIP51" s="58"/>
      <c r="GIQ51" s="59"/>
      <c r="GIR51" s="60"/>
      <c r="GIS51" s="61"/>
      <c r="GIU51" s="58"/>
      <c r="GIV51" s="59"/>
      <c r="GIW51" s="60"/>
      <c r="GIX51" s="61"/>
      <c r="GIZ51" s="58"/>
      <c r="GJA51" s="59"/>
      <c r="GJB51" s="60"/>
      <c r="GJC51" s="61"/>
      <c r="GJE51" s="58"/>
      <c r="GJF51" s="59"/>
      <c r="GJG51" s="60"/>
      <c r="GJH51" s="61"/>
      <c r="GJJ51" s="58"/>
      <c r="GJK51" s="59"/>
      <c r="GJL51" s="60"/>
      <c r="GJM51" s="61"/>
      <c r="GJO51" s="58"/>
      <c r="GJP51" s="59"/>
      <c r="GJQ51" s="60"/>
      <c r="GJR51" s="61"/>
      <c r="GJT51" s="58"/>
      <c r="GJU51" s="59"/>
      <c r="GJV51" s="60"/>
      <c r="GJW51" s="61"/>
      <c r="GJY51" s="58"/>
      <c r="GJZ51" s="59"/>
      <c r="GKA51" s="60"/>
      <c r="GKB51" s="61"/>
      <c r="GKD51" s="58"/>
      <c r="GKE51" s="59"/>
      <c r="GKF51" s="60"/>
      <c r="GKG51" s="61"/>
      <c r="GKI51" s="58"/>
      <c r="GKJ51" s="59"/>
      <c r="GKK51" s="60"/>
      <c r="GKL51" s="61"/>
      <c r="GKN51" s="58"/>
      <c r="GKO51" s="59"/>
      <c r="GKP51" s="60"/>
      <c r="GKQ51" s="61"/>
      <c r="GKS51" s="58"/>
      <c r="GKT51" s="59"/>
      <c r="GKU51" s="60"/>
      <c r="GKV51" s="61"/>
      <c r="GKX51" s="58"/>
      <c r="GKY51" s="59"/>
      <c r="GKZ51" s="60"/>
      <c r="GLA51" s="61"/>
      <c r="GLC51" s="58"/>
      <c r="GLD51" s="59"/>
      <c r="GLE51" s="60"/>
      <c r="GLF51" s="61"/>
      <c r="GLH51" s="58"/>
      <c r="GLI51" s="59"/>
      <c r="GLJ51" s="60"/>
      <c r="GLK51" s="61"/>
      <c r="GLM51" s="58"/>
      <c r="GLN51" s="59"/>
      <c r="GLO51" s="60"/>
      <c r="GLP51" s="61"/>
      <c r="GLR51" s="58"/>
      <c r="GLS51" s="59"/>
      <c r="GLT51" s="60"/>
      <c r="GLU51" s="61"/>
      <c r="GLW51" s="58"/>
      <c r="GLX51" s="59"/>
      <c r="GLY51" s="60"/>
      <c r="GLZ51" s="61"/>
      <c r="GMB51" s="58"/>
      <c r="GMC51" s="59"/>
      <c r="GMD51" s="60"/>
      <c r="GME51" s="61"/>
      <c r="GMG51" s="58"/>
      <c r="GMH51" s="59"/>
      <c r="GMI51" s="60"/>
      <c r="GMJ51" s="61"/>
      <c r="GML51" s="58"/>
      <c r="GMM51" s="59"/>
      <c r="GMN51" s="60"/>
      <c r="GMO51" s="61"/>
      <c r="GMQ51" s="58"/>
      <c r="GMR51" s="59"/>
      <c r="GMS51" s="60"/>
      <c r="GMT51" s="61"/>
      <c r="GMV51" s="58"/>
      <c r="GMW51" s="59"/>
      <c r="GMX51" s="60"/>
      <c r="GMY51" s="61"/>
      <c r="GNA51" s="58"/>
      <c r="GNB51" s="59"/>
      <c r="GNC51" s="60"/>
      <c r="GND51" s="61"/>
      <c r="GNF51" s="58"/>
      <c r="GNG51" s="59"/>
      <c r="GNH51" s="60"/>
      <c r="GNI51" s="61"/>
      <c r="GNK51" s="58"/>
      <c r="GNL51" s="59"/>
      <c r="GNM51" s="60"/>
      <c r="GNN51" s="61"/>
      <c r="GNP51" s="58"/>
      <c r="GNQ51" s="59"/>
      <c r="GNR51" s="60"/>
      <c r="GNS51" s="61"/>
      <c r="GNU51" s="58"/>
      <c r="GNV51" s="59"/>
      <c r="GNW51" s="60"/>
      <c r="GNX51" s="61"/>
      <c r="GNZ51" s="58"/>
      <c r="GOA51" s="59"/>
      <c r="GOB51" s="60"/>
      <c r="GOC51" s="61"/>
      <c r="GOE51" s="58"/>
      <c r="GOF51" s="59"/>
      <c r="GOG51" s="60"/>
      <c r="GOH51" s="61"/>
      <c r="GOJ51" s="58"/>
      <c r="GOK51" s="59"/>
      <c r="GOL51" s="60"/>
      <c r="GOM51" s="61"/>
      <c r="GOO51" s="58"/>
      <c r="GOP51" s="59"/>
      <c r="GOQ51" s="60"/>
      <c r="GOR51" s="61"/>
      <c r="GOT51" s="58"/>
      <c r="GOU51" s="59"/>
      <c r="GOV51" s="60"/>
      <c r="GOW51" s="61"/>
      <c r="GOY51" s="58"/>
      <c r="GOZ51" s="59"/>
      <c r="GPA51" s="60"/>
      <c r="GPB51" s="61"/>
      <c r="GPD51" s="58"/>
      <c r="GPE51" s="59"/>
      <c r="GPF51" s="60"/>
      <c r="GPG51" s="61"/>
      <c r="GPI51" s="58"/>
      <c r="GPJ51" s="59"/>
      <c r="GPK51" s="60"/>
      <c r="GPL51" s="61"/>
      <c r="GPN51" s="58"/>
      <c r="GPO51" s="59"/>
      <c r="GPP51" s="60"/>
      <c r="GPQ51" s="61"/>
      <c r="GPS51" s="58"/>
      <c r="GPT51" s="59"/>
      <c r="GPU51" s="60"/>
      <c r="GPV51" s="61"/>
      <c r="GPX51" s="58"/>
      <c r="GPY51" s="59"/>
      <c r="GPZ51" s="60"/>
      <c r="GQA51" s="61"/>
      <c r="GQC51" s="58"/>
      <c r="GQD51" s="59"/>
      <c r="GQE51" s="60"/>
      <c r="GQF51" s="61"/>
      <c r="GQH51" s="58"/>
      <c r="GQI51" s="59"/>
      <c r="GQJ51" s="60"/>
      <c r="GQK51" s="61"/>
      <c r="GQM51" s="58"/>
      <c r="GQN51" s="59"/>
      <c r="GQO51" s="60"/>
      <c r="GQP51" s="61"/>
      <c r="GQR51" s="58"/>
      <c r="GQS51" s="59"/>
      <c r="GQT51" s="60"/>
      <c r="GQU51" s="61"/>
      <c r="GQW51" s="58"/>
      <c r="GQX51" s="59"/>
      <c r="GQY51" s="60"/>
      <c r="GQZ51" s="61"/>
      <c r="GRB51" s="58"/>
      <c r="GRC51" s="59"/>
      <c r="GRD51" s="60"/>
      <c r="GRE51" s="61"/>
      <c r="GRG51" s="58"/>
      <c r="GRH51" s="59"/>
      <c r="GRI51" s="60"/>
      <c r="GRJ51" s="61"/>
      <c r="GRL51" s="58"/>
      <c r="GRM51" s="59"/>
      <c r="GRN51" s="60"/>
      <c r="GRO51" s="61"/>
      <c r="GRQ51" s="58"/>
      <c r="GRR51" s="59"/>
      <c r="GRS51" s="60"/>
      <c r="GRT51" s="61"/>
      <c r="GRV51" s="58"/>
      <c r="GRW51" s="59"/>
      <c r="GRX51" s="60"/>
      <c r="GRY51" s="61"/>
      <c r="GSA51" s="58"/>
      <c r="GSB51" s="59"/>
      <c r="GSC51" s="60"/>
      <c r="GSD51" s="61"/>
      <c r="GSF51" s="58"/>
      <c r="GSG51" s="59"/>
      <c r="GSH51" s="60"/>
      <c r="GSI51" s="61"/>
      <c r="GSK51" s="58"/>
      <c r="GSL51" s="59"/>
      <c r="GSM51" s="60"/>
      <c r="GSN51" s="61"/>
      <c r="GSP51" s="58"/>
      <c r="GSQ51" s="59"/>
      <c r="GSR51" s="60"/>
      <c r="GSS51" s="61"/>
      <c r="GSU51" s="58"/>
      <c r="GSV51" s="59"/>
      <c r="GSW51" s="60"/>
      <c r="GSX51" s="61"/>
      <c r="GSZ51" s="58"/>
      <c r="GTA51" s="59"/>
      <c r="GTB51" s="60"/>
      <c r="GTC51" s="61"/>
      <c r="GTE51" s="58"/>
      <c r="GTF51" s="59"/>
      <c r="GTG51" s="60"/>
      <c r="GTH51" s="61"/>
      <c r="GTJ51" s="58"/>
      <c r="GTK51" s="59"/>
      <c r="GTL51" s="60"/>
      <c r="GTM51" s="61"/>
      <c r="GTO51" s="58"/>
      <c r="GTP51" s="59"/>
      <c r="GTQ51" s="60"/>
      <c r="GTR51" s="61"/>
      <c r="GTT51" s="58"/>
      <c r="GTU51" s="59"/>
      <c r="GTV51" s="60"/>
      <c r="GTW51" s="61"/>
      <c r="GTY51" s="58"/>
      <c r="GTZ51" s="59"/>
      <c r="GUA51" s="60"/>
      <c r="GUB51" s="61"/>
      <c r="GUD51" s="58"/>
      <c r="GUE51" s="59"/>
      <c r="GUF51" s="60"/>
      <c r="GUG51" s="61"/>
      <c r="GUI51" s="58"/>
      <c r="GUJ51" s="59"/>
      <c r="GUK51" s="60"/>
      <c r="GUL51" s="61"/>
      <c r="GUN51" s="58"/>
      <c r="GUO51" s="59"/>
      <c r="GUP51" s="60"/>
      <c r="GUQ51" s="61"/>
      <c r="GUS51" s="58"/>
      <c r="GUT51" s="59"/>
      <c r="GUU51" s="60"/>
      <c r="GUV51" s="61"/>
      <c r="GUX51" s="58"/>
      <c r="GUY51" s="59"/>
      <c r="GUZ51" s="60"/>
      <c r="GVA51" s="61"/>
      <c r="GVC51" s="58"/>
      <c r="GVD51" s="59"/>
      <c r="GVE51" s="60"/>
      <c r="GVF51" s="61"/>
      <c r="GVH51" s="58"/>
      <c r="GVI51" s="59"/>
      <c r="GVJ51" s="60"/>
      <c r="GVK51" s="61"/>
      <c r="GVM51" s="58"/>
      <c r="GVN51" s="59"/>
      <c r="GVO51" s="60"/>
      <c r="GVP51" s="61"/>
      <c r="GVR51" s="58"/>
      <c r="GVS51" s="59"/>
      <c r="GVT51" s="60"/>
      <c r="GVU51" s="61"/>
      <c r="GVW51" s="58"/>
      <c r="GVX51" s="59"/>
      <c r="GVY51" s="60"/>
      <c r="GVZ51" s="61"/>
      <c r="GWB51" s="58"/>
      <c r="GWC51" s="59"/>
      <c r="GWD51" s="60"/>
      <c r="GWE51" s="61"/>
      <c r="GWG51" s="58"/>
      <c r="GWH51" s="59"/>
      <c r="GWI51" s="60"/>
      <c r="GWJ51" s="61"/>
      <c r="GWL51" s="58"/>
      <c r="GWM51" s="59"/>
      <c r="GWN51" s="60"/>
      <c r="GWO51" s="61"/>
      <c r="GWQ51" s="58"/>
      <c r="GWR51" s="59"/>
      <c r="GWS51" s="60"/>
      <c r="GWT51" s="61"/>
      <c r="GWV51" s="58"/>
      <c r="GWW51" s="59"/>
      <c r="GWX51" s="60"/>
      <c r="GWY51" s="61"/>
      <c r="GXA51" s="58"/>
      <c r="GXB51" s="59"/>
      <c r="GXC51" s="60"/>
      <c r="GXD51" s="61"/>
      <c r="GXF51" s="58"/>
      <c r="GXG51" s="59"/>
      <c r="GXH51" s="60"/>
      <c r="GXI51" s="61"/>
      <c r="GXK51" s="58"/>
      <c r="GXL51" s="59"/>
      <c r="GXM51" s="60"/>
      <c r="GXN51" s="61"/>
      <c r="GXP51" s="58"/>
      <c r="GXQ51" s="59"/>
      <c r="GXR51" s="60"/>
      <c r="GXS51" s="61"/>
      <c r="GXU51" s="58"/>
      <c r="GXV51" s="59"/>
      <c r="GXW51" s="60"/>
      <c r="GXX51" s="61"/>
      <c r="GXZ51" s="58"/>
      <c r="GYA51" s="59"/>
      <c r="GYB51" s="60"/>
      <c r="GYC51" s="61"/>
      <c r="GYE51" s="58"/>
      <c r="GYF51" s="59"/>
      <c r="GYG51" s="60"/>
      <c r="GYH51" s="61"/>
      <c r="GYJ51" s="58"/>
      <c r="GYK51" s="59"/>
      <c r="GYL51" s="60"/>
      <c r="GYM51" s="61"/>
      <c r="GYO51" s="58"/>
      <c r="GYP51" s="59"/>
      <c r="GYQ51" s="60"/>
      <c r="GYR51" s="61"/>
      <c r="GYT51" s="58"/>
      <c r="GYU51" s="59"/>
      <c r="GYV51" s="60"/>
      <c r="GYW51" s="61"/>
      <c r="GYY51" s="58"/>
      <c r="GYZ51" s="59"/>
      <c r="GZA51" s="60"/>
      <c r="GZB51" s="61"/>
      <c r="GZD51" s="58"/>
      <c r="GZE51" s="59"/>
      <c r="GZF51" s="60"/>
      <c r="GZG51" s="61"/>
      <c r="GZI51" s="58"/>
      <c r="GZJ51" s="59"/>
      <c r="GZK51" s="60"/>
      <c r="GZL51" s="61"/>
      <c r="GZN51" s="58"/>
      <c r="GZO51" s="59"/>
      <c r="GZP51" s="60"/>
      <c r="GZQ51" s="61"/>
      <c r="GZS51" s="58"/>
      <c r="GZT51" s="59"/>
      <c r="GZU51" s="60"/>
      <c r="GZV51" s="61"/>
      <c r="GZX51" s="58"/>
      <c r="GZY51" s="59"/>
      <c r="GZZ51" s="60"/>
      <c r="HAA51" s="61"/>
      <c r="HAC51" s="58"/>
      <c r="HAD51" s="59"/>
      <c r="HAE51" s="60"/>
      <c r="HAF51" s="61"/>
      <c r="HAH51" s="58"/>
      <c r="HAI51" s="59"/>
      <c r="HAJ51" s="60"/>
      <c r="HAK51" s="61"/>
      <c r="HAM51" s="58"/>
      <c r="HAN51" s="59"/>
      <c r="HAO51" s="60"/>
      <c r="HAP51" s="61"/>
      <c r="HAR51" s="58"/>
      <c r="HAS51" s="59"/>
      <c r="HAT51" s="60"/>
      <c r="HAU51" s="61"/>
      <c r="HAW51" s="58"/>
      <c r="HAX51" s="59"/>
      <c r="HAY51" s="60"/>
      <c r="HAZ51" s="61"/>
      <c r="HBB51" s="58"/>
      <c r="HBC51" s="59"/>
      <c r="HBD51" s="60"/>
      <c r="HBE51" s="61"/>
      <c r="HBG51" s="58"/>
      <c r="HBH51" s="59"/>
      <c r="HBI51" s="60"/>
      <c r="HBJ51" s="61"/>
      <c r="HBL51" s="58"/>
      <c r="HBM51" s="59"/>
      <c r="HBN51" s="60"/>
      <c r="HBO51" s="61"/>
      <c r="HBQ51" s="58"/>
      <c r="HBR51" s="59"/>
      <c r="HBS51" s="60"/>
      <c r="HBT51" s="61"/>
      <c r="HBV51" s="58"/>
      <c r="HBW51" s="59"/>
      <c r="HBX51" s="60"/>
      <c r="HBY51" s="61"/>
      <c r="HCA51" s="58"/>
      <c r="HCB51" s="59"/>
      <c r="HCC51" s="60"/>
      <c r="HCD51" s="61"/>
      <c r="HCF51" s="58"/>
      <c r="HCG51" s="59"/>
      <c r="HCH51" s="60"/>
      <c r="HCI51" s="61"/>
      <c r="HCK51" s="58"/>
      <c r="HCL51" s="59"/>
      <c r="HCM51" s="60"/>
      <c r="HCN51" s="61"/>
      <c r="HCP51" s="58"/>
      <c r="HCQ51" s="59"/>
      <c r="HCR51" s="60"/>
      <c r="HCS51" s="61"/>
      <c r="HCU51" s="58"/>
      <c r="HCV51" s="59"/>
      <c r="HCW51" s="60"/>
      <c r="HCX51" s="61"/>
      <c r="HCZ51" s="58"/>
      <c r="HDA51" s="59"/>
      <c r="HDB51" s="60"/>
      <c r="HDC51" s="61"/>
      <c r="HDE51" s="58"/>
      <c r="HDF51" s="59"/>
      <c r="HDG51" s="60"/>
      <c r="HDH51" s="61"/>
      <c r="HDJ51" s="58"/>
      <c r="HDK51" s="59"/>
      <c r="HDL51" s="60"/>
      <c r="HDM51" s="61"/>
      <c r="HDO51" s="58"/>
      <c r="HDP51" s="59"/>
      <c r="HDQ51" s="60"/>
      <c r="HDR51" s="61"/>
      <c r="HDT51" s="58"/>
      <c r="HDU51" s="59"/>
      <c r="HDV51" s="60"/>
      <c r="HDW51" s="61"/>
      <c r="HDY51" s="58"/>
      <c r="HDZ51" s="59"/>
      <c r="HEA51" s="60"/>
      <c r="HEB51" s="61"/>
      <c r="HED51" s="58"/>
      <c r="HEE51" s="59"/>
      <c r="HEF51" s="60"/>
      <c r="HEG51" s="61"/>
      <c r="HEI51" s="58"/>
      <c r="HEJ51" s="59"/>
      <c r="HEK51" s="60"/>
      <c r="HEL51" s="61"/>
      <c r="HEN51" s="58"/>
      <c r="HEO51" s="59"/>
      <c r="HEP51" s="60"/>
      <c r="HEQ51" s="61"/>
      <c r="HES51" s="58"/>
      <c r="HET51" s="59"/>
      <c r="HEU51" s="60"/>
      <c r="HEV51" s="61"/>
      <c r="HEX51" s="58"/>
      <c r="HEY51" s="59"/>
      <c r="HEZ51" s="60"/>
      <c r="HFA51" s="61"/>
      <c r="HFC51" s="58"/>
      <c r="HFD51" s="59"/>
      <c r="HFE51" s="60"/>
      <c r="HFF51" s="61"/>
      <c r="HFH51" s="58"/>
      <c r="HFI51" s="59"/>
      <c r="HFJ51" s="60"/>
      <c r="HFK51" s="61"/>
      <c r="HFM51" s="58"/>
      <c r="HFN51" s="59"/>
      <c r="HFO51" s="60"/>
      <c r="HFP51" s="61"/>
      <c r="HFR51" s="58"/>
      <c r="HFS51" s="59"/>
      <c r="HFT51" s="60"/>
      <c r="HFU51" s="61"/>
      <c r="HFW51" s="58"/>
      <c r="HFX51" s="59"/>
      <c r="HFY51" s="60"/>
      <c r="HFZ51" s="61"/>
      <c r="HGB51" s="58"/>
      <c r="HGC51" s="59"/>
      <c r="HGD51" s="60"/>
      <c r="HGE51" s="61"/>
      <c r="HGG51" s="58"/>
      <c r="HGH51" s="59"/>
      <c r="HGI51" s="60"/>
      <c r="HGJ51" s="61"/>
      <c r="HGL51" s="58"/>
      <c r="HGM51" s="59"/>
      <c r="HGN51" s="60"/>
      <c r="HGO51" s="61"/>
      <c r="HGQ51" s="58"/>
      <c r="HGR51" s="59"/>
      <c r="HGS51" s="60"/>
      <c r="HGT51" s="61"/>
      <c r="HGV51" s="58"/>
      <c r="HGW51" s="59"/>
      <c r="HGX51" s="60"/>
      <c r="HGY51" s="61"/>
      <c r="HHA51" s="58"/>
      <c r="HHB51" s="59"/>
      <c r="HHC51" s="60"/>
      <c r="HHD51" s="61"/>
      <c r="HHF51" s="58"/>
      <c r="HHG51" s="59"/>
      <c r="HHH51" s="60"/>
      <c r="HHI51" s="61"/>
      <c r="HHK51" s="58"/>
      <c r="HHL51" s="59"/>
      <c r="HHM51" s="60"/>
      <c r="HHN51" s="61"/>
      <c r="HHP51" s="58"/>
      <c r="HHQ51" s="59"/>
      <c r="HHR51" s="60"/>
      <c r="HHS51" s="61"/>
      <c r="HHU51" s="58"/>
      <c r="HHV51" s="59"/>
      <c r="HHW51" s="60"/>
      <c r="HHX51" s="61"/>
      <c r="HHZ51" s="58"/>
      <c r="HIA51" s="59"/>
      <c r="HIB51" s="60"/>
      <c r="HIC51" s="61"/>
      <c r="HIE51" s="58"/>
      <c r="HIF51" s="59"/>
      <c r="HIG51" s="60"/>
      <c r="HIH51" s="61"/>
      <c r="HIJ51" s="58"/>
      <c r="HIK51" s="59"/>
      <c r="HIL51" s="60"/>
      <c r="HIM51" s="61"/>
      <c r="HIO51" s="58"/>
      <c r="HIP51" s="59"/>
      <c r="HIQ51" s="60"/>
      <c r="HIR51" s="61"/>
      <c r="HIT51" s="58"/>
      <c r="HIU51" s="59"/>
      <c r="HIV51" s="60"/>
      <c r="HIW51" s="61"/>
      <c r="HIY51" s="58"/>
      <c r="HIZ51" s="59"/>
      <c r="HJA51" s="60"/>
      <c r="HJB51" s="61"/>
      <c r="HJD51" s="58"/>
      <c r="HJE51" s="59"/>
      <c r="HJF51" s="60"/>
      <c r="HJG51" s="61"/>
      <c r="HJI51" s="58"/>
      <c r="HJJ51" s="59"/>
      <c r="HJK51" s="60"/>
      <c r="HJL51" s="61"/>
      <c r="HJN51" s="58"/>
      <c r="HJO51" s="59"/>
      <c r="HJP51" s="60"/>
      <c r="HJQ51" s="61"/>
      <c r="HJS51" s="58"/>
      <c r="HJT51" s="59"/>
      <c r="HJU51" s="60"/>
      <c r="HJV51" s="61"/>
      <c r="HJX51" s="58"/>
      <c r="HJY51" s="59"/>
      <c r="HJZ51" s="60"/>
      <c r="HKA51" s="61"/>
      <c r="HKC51" s="58"/>
      <c r="HKD51" s="59"/>
      <c r="HKE51" s="60"/>
      <c r="HKF51" s="61"/>
      <c r="HKH51" s="58"/>
      <c r="HKI51" s="59"/>
      <c r="HKJ51" s="60"/>
      <c r="HKK51" s="61"/>
      <c r="HKM51" s="58"/>
      <c r="HKN51" s="59"/>
      <c r="HKO51" s="60"/>
      <c r="HKP51" s="61"/>
      <c r="HKR51" s="58"/>
      <c r="HKS51" s="59"/>
      <c r="HKT51" s="60"/>
      <c r="HKU51" s="61"/>
      <c r="HKW51" s="58"/>
      <c r="HKX51" s="59"/>
      <c r="HKY51" s="60"/>
      <c r="HKZ51" s="61"/>
      <c r="HLB51" s="58"/>
      <c r="HLC51" s="59"/>
      <c r="HLD51" s="60"/>
      <c r="HLE51" s="61"/>
      <c r="HLG51" s="58"/>
      <c r="HLH51" s="59"/>
      <c r="HLI51" s="60"/>
      <c r="HLJ51" s="61"/>
      <c r="HLL51" s="58"/>
      <c r="HLM51" s="59"/>
      <c r="HLN51" s="60"/>
      <c r="HLO51" s="61"/>
      <c r="HLQ51" s="58"/>
      <c r="HLR51" s="59"/>
      <c r="HLS51" s="60"/>
      <c r="HLT51" s="61"/>
      <c r="HLV51" s="58"/>
      <c r="HLW51" s="59"/>
      <c r="HLX51" s="60"/>
      <c r="HLY51" s="61"/>
      <c r="HMA51" s="58"/>
      <c r="HMB51" s="59"/>
      <c r="HMC51" s="60"/>
      <c r="HMD51" s="61"/>
      <c r="HMF51" s="58"/>
      <c r="HMG51" s="59"/>
      <c r="HMH51" s="60"/>
      <c r="HMI51" s="61"/>
      <c r="HMK51" s="58"/>
      <c r="HML51" s="59"/>
      <c r="HMM51" s="60"/>
      <c r="HMN51" s="61"/>
      <c r="HMP51" s="58"/>
      <c r="HMQ51" s="59"/>
      <c r="HMR51" s="60"/>
      <c r="HMS51" s="61"/>
      <c r="HMU51" s="58"/>
      <c r="HMV51" s="59"/>
      <c r="HMW51" s="60"/>
      <c r="HMX51" s="61"/>
      <c r="HMZ51" s="58"/>
      <c r="HNA51" s="59"/>
      <c r="HNB51" s="60"/>
      <c r="HNC51" s="61"/>
      <c r="HNE51" s="58"/>
      <c r="HNF51" s="59"/>
      <c r="HNG51" s="60"/>
      <c r="HNH51" s="61"/>
      <c r="HNJ51" s="58"/>
      <c r="HNK51" s="59"/>
      <c r="HNL51" s="60"/>
      <c r="HNM51" s="61"/>
      <c r="HNO51" s="58"/>
      <c r="HNP51" s="59"/>
      <c r="HNQ51" s="60"/>
      <c r="HNR51" s="61"/>
      <c r="HNT51" s="58"/>
      <c r="HNU51" s="59"/>
      <c r="HNV51" s="60"/>
      <c r="HNW51" s="61"/>
      <c r="HNY51" s="58"/>
      <c r="HNZ51" s="59"/>
      <c r="HOA51" s="60"/>
      <c r="HOB51" s="61"/>
      <c r="HOD51" s="58"/>
      <c r="HOE51" s="59"/>
      <c r="HOF51" s="60"/>
      <c r="HOG51" s="61"/>
      <c r="HOI51" s="58"/>
      <c r="HOJ51" s="59"/>
      <c r="HOK51" s="60"/>
      <c r="HOL51" s="61"/>
      <c r="HON51" s="58"/>
      <c r="HOO51" s="59"/>
      <c r="HOP51" s="60"/>
      <c r="HOQ51" s="61"/>
      <c r="HOS51" s="58"/>
      <c r="HOT51" s="59"/>
      <c r="HOU51" s="60"/>
      <c r="HOV51" s="61"/>
      <c r="HOX51" s="58"/>
      <c r="HOY51" s="59"/>
      <c r="HOZ51" s="60"/>
      <c r="HPA51" s="61"/>
      <c r="HPC51" s="58"/>
      <c r="HPD51" s="59"/>
      <c r="HPE51" s="60"/>
      <c r="HPF51" s="61"/>
      <c r="HPH51" s="58"/>
      <c r="HPI51" s="59"/>
      <c r="HPJ51" s="60"/>
      <c r="HPK51" s="61"/>
      <c r="HPM51" s="58"/>
      <c r="HPN51" s="59"/>
      <c r="HPO51" s="60"/>
      <c r="HPP51" s="61"/>
      <c r="HPR51" s="58"/>
      <c r="HPS51" s="59"/>
      <c r="HPT51" s="60"/>
      <c r="HPU51" s="61"/>
      <c r="HPW51" s="58"/>
      <c r="HPX51" s="59"/>
      <c r="HPY51" s="60"/>
      <c r="HPZ51" s="61"/>
      <c r="HQB51" s="58"/>
      <c r="HQC51" s="59"/>
      <c r="HQD51" s="60"/>
      <c r="HQE51" s="61"/>
      <c r="HQG51" s="58"/>
      <c r="HQH51" s="59"/>
      <c r="HQI51" s="60"/>
      <c r="HQJ51" s="61"/>
      <c r="HQL51" s="58"/>
      <c r="HQM51" s="59"/>
      <c r="HQN51" s="60"/>
      <c r="HQO51" s="61"/>
      <c r="HQQ51" s="58"/>
      <c r="HQR51" s="59"/>
      <c r="HQS51" s="60"/>
      <c r="HQT51" s="61"/>
      <c r="HQV51" s="58"/>
      <c r="HQW51" s="59"/>
      <c r="HQX51" s="60"/>
      <c r="HQY51" s="61"/>
      <c r="HRA51" s="58"/>
      <c r="HRB51" s="59"/>
      <c r="HRC51" s="60"/>
      <c r="HRD51" s="61"/>
      <c r="HRF51" s="58"/>
      <c r="HRG51" s="59"/>
      <c r="HRH51" s="60"/>
      <c r="HRI51" s="61"/>
      <c r="HRK51" s="58"/>
      <c r="HRL51" s="59"/>
      <c r="HRM51" s="60"/>
      <c r="HRN51" s="61"/>
      <c r="HRP51" s="58"/>
      <c r="HRQ51" s="59"/>
      <c r="HRR51" s="60"/>
      <c r="HRS51" s="61"/>
      <c r="HRU51" s="58"/>
      <c r="HRV51" s="59"/>
      <c r="HRW51" s="60"/>
      <c r="HRX51" s="61"/>
      <c r="HRZ51" s="58"/>
      <c r="HSA51" s="59"/>
      <c r="HSB51" s="60"/>
      <c r="HSC51" s="61"/>
      <c r="HSE51" s="58"/>
      <c r="HSF51" s="59"/>
      <c r="HSG51" s="60"/>
      <c r="HSH51" s="61"/>
      <c r="HSJ51" s="58"/>
      <c r="HSK51" s="59"/>
      <c r="HSL51" s="60"/>
      <c r="HSM51" s="61"/>
      <c r="HSO51" s="58"/>
      <c r="HSP51" s="59"/>
      <c r="HSQ51" s="60"/>
      <c r="HSR51" s="61"/>
      <c r="HST51" s="58"/>
      <c r="HSU51" s="59"/>
      <c r="HSV51" s="60"/>
      <c r="HSW51" s="61"/>
      <c r="HSY51" s="58"/>
      <c r="HSZ51" s="59"/>
      <c r="HTA51" s="60"/>
      <c r="HTB51" s="61"/>
      <c r="HTD51" s="58"/>
      <c r="HTE51" s="59"/>
      <c r="HTF51" s="60"/>
      <c r="HTG51" s="61"/>
      <c r="HTI51" s="58"/>
      <c r="HTJ51" s="59"/>
      <c r="HTK51" s="60"/>
      <c r="HTL51" s="61"/>
      <c r="HTN51" s="58"/>
      <c r="HTO51" s="59"/>
      <c r="HTP51" s="60"/>
      <c r="HTQ51" s="61"/>
      <c r="HTS51" s="58"/>
      <c r="HTT51" s="59"/>
      <c r="HTU51" s="60"/>
      <c r="HTV51" s="61"/>
      <c r="HTX51" s="58"/>
      <c r="HTY51" s="59"/>
      <c r="HTZ51" s="60"/>
      <c r="HUA51" s="61"/>
      <c r="HUC51" s="58"/>
      <c r="HUD51" s="59"/>
      <c r="HUE51" s="60"/>
      <c r="HUF51" s="61"/>
      <c r="HUH51" s="58"/>
      <c r="HUI51" s="59"/>
      <c r="HUJ51" s="60"/>
      <c r="HUK51" s="61"/>
      <c r="HUM51" s="58"/>
      <c r="HUN51" s="59"/>
      <c r="HUO51" s="60"/>
      <c r="HUP51" s="61"/>
      <c r="HUR51" s="58"/>
      <c r="HUS51" s="59"/>
      <c r="HUT51" s="60"/>
      <c r="HUU51" s="61"/>
      <c r="HUW51" s="58"/>
      <c r="HUX51" s="59"/>
      <c r="HUY51" s="60"/>
      <c r="HUZ51" s="61"/>
      <c r="HVB51" s="58"/>
      <c r="HVC51" s="59"/>
      <c r="HVD51" s="60"/>
      <c r="HVE51" s="61"/>
      <c r="HVG51" s="58"/>
      <c r="HVH51" s="59"/>
      <c r="HVI51" s="60"/>
      <c r="HVJ51" s="61"/>
      <c r="HVL51" s="58"/>
      <c r="HVM51" s="59"/>
      <c r="HVN51" s="60"/>
      <c r="HVO51" s="61"/>
      <c r="HVQ51" s="58"/>
      <c r="HVR51" s="59"/>
      <c r="HVS51" s="60"/>
      <c r="HVT51" s="61"/>
      <c r="HVV51" s="58"/>
      <c r="HVW51" s="59"/>
      <c r="HVX51" s="60"/>
      <c r="HVY51" s="61"/>
      <c r="HWA51" s="58"/>
      <c r="HWB51" s="59"/>
      <c r="HWC51" s="60"/>
      <c r="HWD51" s="61"/>
      <c r="HWF51" s="58"/>
      <c r="HWG51" s="59"/>
      <c r="HWH51" s="60"/>
      <c r="HWI51" s="61"/>
      <c r="HWK51" s="58"/>
      <c r="HWL51" s="59"/>
      <c r="HWM51" s="60"/>
      <c r="HWN51" s="61"/>
      <c r="HWP51" s="58"/>
      <c r="HWQ51" s="59"/>
      <c r="HWR51" s="60"/>
      <c r="HWS51" s="61"/>
      <c r="HWU51" s="58"/>
      <c r="HWV51" s="59"/>
      <c r="HWW51" s="60"/>
      <c r="HWX51" s="61"/>
      <c r="HWZ51" s="58"/>
      <c r="HXA51" s="59"/>
      <c r="HXB51" s="60"/>
      <c r="HXC51" s="61"/>
      <c r="HXE51" s="58"/>
      <c r="HXF51" s="59"/>
      <c r="HXG51" s="60"/>
      <c r="HXH51" s="61"/>
      <c r="HXJ51" s="58"/>
      <c r="HXK51" s="59"/>
      <c r="HXL51" s="60"/>
      <c r="HXM51" s="61"/>
      <c r="HXO51" s="58"/>
      <c r="HXP51" s="59"/>
      <c r="HXQ51" s="60"/>
      <c r="HXR51" s="61"/>
      <c r="HXT51" s="58"/>
      <c r="HXU51" s="59"/>
      <c r="HXV51" s="60"/>
      <c r="HXW51" s="61"/>
      <c r="HXY51" s="58"/>
      <c r="HXZ51" s="59"/>
      <c r="HYA51" s="60"/>
      <c r="HYB51" s="61"/>
      <c r="HYD51" s="58"/>
      <c r="HYE51" s="59"/>
      <c r="HYF51" s="60"/>
      <c r="HYG51" s="61"/>
      <c r="HYI51" s="58"/>
      <c r="HYJ51" s="59"/>
      <c r="HYK51" s="60"/>
      <c r="HYL51" s="61"/>
      <c r="HYN51" s="58"/>
      <c r="HYO51" s="59"/>
      <c r="HYP51" s="60"/>
      <c r="HYQ51" s="61"/>
      <c r="HYS51" s="58"/>
      <c r="HYT51" s="59"/>
      <c r="HYU51" s="60"/>
      <c r="HYV51" s="61"/>
      <c r="HYX51" s="58"/>
      <c r="HYY51" s="59"/>
      <c r="HYZ51" s="60"/>
      <c r="HZA51" s="61"/>
      <c r="HZC51" s="58"/>
      <c r="HZD51" s="59"/>
      <c r="HZE51" s="60"/>
      <c r="HZF51" s="61"/>
      <c r="HZH51" s="58"/>
      <c r="HZI51" s="59"/>
      <c r="HZJ51" s="60"/>
      <c r="HZK51" s="61"/>
      <c r="HZM51" s="58"/>
      <c r="HZN51" s="59"/>
      <c r="HZO51" s="60"/>
      <c r="HZP51" s="61"/>
      <c r="HZR51" s="58"/>
      <c r="HZS51" s="59"/>
      <c r="HZT51" s="60"/>
      <c r="HZU51" s="61"/>
      <c r="HZW51" s="58"/>
      <c r="HZX51" s="59"/>
      <c r="HZY51" s="60"/>
      <c r="HZZ51" s="61"/>
      <c r="IAB51" s="58"/>
      <c r="IAC51" s="59"/>
      <c r="IAD51" s="60"/>
      <c r="IAE51" s="61"/>
      <c r="IAG51" s="58"/>
      <c r="IAH51" s="59"/>
      <c r="IAI51" s="60"/>
      <c r="IAJ51" s="61"/>
      <c r="IAL51" s="58"/>
      <c r="IAM51" s="59"/>
      <c r="IAN51" s="60"/>
      <c r="IAO51" s="61"/>
      <c r="IAQ51" s="58"/>
      <c r="IAR51" s="59"/>
      <c r="IAS51" s="60"/>
      <c r="IAT51" s="61"/>
      <c r="IAV51" s="58"/>
      <c r="IAW51" s="59"/>
      <c r="IAX51" s="60"/>
      <c r="IAY51" s="61"/>
      <c r="IBA51" s="58"/>
      <c r="IBB51" s="59"/>
      <c r="IBC51" s="60"/>
      <c r="IBD51" s="61"/>
      <c r="IBF51" s="58"/>
      <c r="IBG51" s="59"/>
      <c r="IBH51" s="60"/>
      <c r="IBI51" s="61"/>
      <c r="IBK51" s="58"/>
      <c r="IBL51" s="59"/>
      <c r="IBM51" s="60"/>
      <c r="IBN51" s="61"/>
      <c r="IBP51" s="58"/>
      <c r="IBQ51" s="59"/>
      <c r="IBR51" s="60"/>
      <c r="IBS51" s="61"/>
      <c r="IBU51" s="58"/>
      <c r="IBV51" s="59"/>
      <c r="IBW51" s="60"/>
      <c r="IBX51" s="61"/>
      <c r="IBZ51" s="58"/>
      <c r="ICA51" s="59"/>
      <c r="ICB51" s="60"/>
      <c r="ICC51" s="61"/>
      <c r="ICE51" s="58"/>
      <c r="ICF51" s="59"/>
      <c r="ICG51" s="60"/>
      <c r="ICH51" s="61"/>
      <c r="ICJ51" s="58"/>
      <c r="ICK51" s="59"/>
      <c r="ICL51" s="60"/>
      <c r="ICM51" s="61"/>
      <c r="ICO51" s="58"/>
      <c r="ICP51" s="59"/>
      <c r="ICQ51" s="60"/>
      <c r="ICR51" s="61"/>
      <c r="ICT51" s="58"/>
      <c r="ICU51" s="59"/>
      <c r="ICV51" s="60"/>
      <c r="ICW51" s="61"/>
      <c r="ICY51" s="58"/>
      <c r="ICZ51" s="59"/>
      <c r="IDA51" s="60"/>
      <c r="IDB51" s="61"/>
      <c r="IDD51" s="58"/>
      <c r="IDE51" s="59"/>
      <c r="IDF51" s="60"/>
      <c r="IDG51" s="61"/>
      <c r="IDI51" s="58"/>
      <c r="IDJ51" s="59"/>
      <c r="IDK51" s="60"/>
      <c r="IDL51" s="61"/>
      <c r="IDN51" s="58"/>
      <c r="IDO51" s="59"/>
      <c r="IDP51" s="60"/>
      <c r="IDQ51" s="61"/>
      <c r="IDS51" s="58"/>
      <c r="IDT51" s="59"/>
      <c r="IDU51" s="60"/>
      <c r="IDV51" s="61"/>
      <c r="IDX51" s="58"/>
      <c r="IDY51" s="59"/>
      <c r="IDZ51" s="60"/>
      <c r="IEA51" s="61"/>
      <c r="IEC51" s="58"/>
      <c r="IED51" s="59"/>
      <c r="IEE51" s="60"/>
      <c r="IEF51" s="61"/>
      <c r="IEH51" s="58"/>
      <c r="IEI51" s="59"/>
      <c r="IEJ51" s="60"/>
      <c r="IEK51" s="61"/>
      <c r="IEM51" s="58"/>
      <c r="IEN51" s="59"/>
      <c r="IEO51" s="60"/>
      <c r="IEP51" s="61"/>
      <c r="IER51" s="58"/>
      <c r="IES51" s="59"/>
      <c r="IET51" s="60"/>
      <c r="IEU51" s="61"/>
      <c r="IEW51" s="58"/>
      <c r="IEX51" s="59"/>
      <c r="IEY51" s="60"/>
      <c r="IEZ51" s="61"/>
      <c r="IFB51" s="58"/>
      <c r="IFC51" s="59"/>
      <c r="IFD51" s="60"/>
      <c r="IFE51" s="61"/>
      <c r="IFG51" s="58"/>
      <c r="IFH51" s="59"/>
      <c r="IFI51" s="60"/>
      <c r="IFJ51" s="61"/>
      <c r="IFL51" s="58"/>
      <c r="IFM51" s="59"/>
      <c r="IFN51" s="60"/>
      <c r="IFO51" s="61"/>
      <c r="IFQ51" s="58"/>
      <c r="IFR51" s="59"/>
      <c r="IFS51" s="60"/>
      <c r="IFT51" s="61"/>
      <c r="IFV51" s="58"/>
      <c r="IFW51" s="59"/>
      <c r="IFX51" s="60"/>
      <c r="IFY51" s="61"/>
      <c r="IGA51" s="58"/>
      <c r="IGB51" s="59"/>
      <c r="IGC51" s="60"/>
      <c r="IGD51" s="61"/>
      <c r="IGF51" s="58"/>
      <c r="IGG51" s="59"/>
      <c r="IGH51" s="60"/>
      <c r="IGI51" s="61"/>
      <c r="IGK51" s="58"/>
      <c r="IGL51" s="59"/>
      <c r="IGM51" s="60"/>
      <c r="IGN51" s="61"/>
      <c r="IGP51" s="58"/>
      <c r="IGQ51" s="59"/>
      <c r="IGR51" s="60"/>
      <c r="IGS51" s="61"/>
      <c r="IGU51" s="58"/>
      <c r="IGV51" s="59"/>
      <c r="IGW51" s="60"/>
      <c r="IGX51" s="61"/>
      <c r="IGZ51" s="58"/>
      <c r="IHA51" s="59"/>
      <c r="IHB51" s="60"/>
      <c r="IHC51" s="61"/>
      <c r="IHE51" s="58"/>
      <c r="IHF51" s="59"/>
      <c r="IHG51" s="60"/>
      <c r="IHH51" s="61"/>
      <c r="IHJ51" s="58"/>
      <c r="IHK51" s="59"/>
      <c r="IHL51" s="60"/>
      <c r="IHM51" s="61"/>
      <c r="IHO51" s="58"/>
      <c r="IHP51" s="59"/>
      <c r="IHQ51" s="60"/>
      <c r="IHR51" s="61"/>
      <c r="IHT51" s="58"/>
      <c r="IHU51" s="59"/>
      <c r="IHV51" s="60"/>
      <c r="IHW51" s="61"/>
      <c r="IHY51" s="58"/>
      <c r="IHZ51" s="59"/>
      <c r="IIA51" s="60"/>
      <c r="IIB51" s="61"/>
      <c r="IID51" s="58"/>
      <c r="IIE51" s="59"/>
      <c r="IIF51" s="60"/>
      <c r="IIG51" s="61"/>
      <c r="III51" s="58"/>
      <c r="IIJ51" s="59"/>
      <c r="IIK51" s="60"/>
      <c r="IIL51" s="61"/>
      <c r="IIN51" s="58"/>
      <c r="IIO51" s="59"/>
      <c r="IIP51" s="60"/>
      <c r="IIQ51" s="61"/>
      <c r="IIS51" s="58"/>
      <c r="IIT51" s="59"/>
      <c r="IIU51" s="60"/>
      <c r="IIV51" s="61"/>
      <c r="IIX51" s="58"/>
      <c r="IIY51" s="59"/>
      <c r="IIZ51" s="60"/>
      <c r="IJA51" s="61"/>
      <c r="IJC51" s="58"/>
      <c r="IJD51" s="59"/>
      <c r="IJE51" s="60"/>
      <c r="IJF51" s="61"/>
      <c r="IJH51" s="58"/>
      <c r="IJI51" s="59"/>
      <c r="IJJ51" s="60"/>
      <c r="IJK51" s="61"/>
      <c r="IJM51" s="58"/>
      <c r="IJN51" s="59"/>
      <c r="IJO51" s="60"/>
      <c r="IJP51" s="61"/>
      <c r="IJR51" s="58"/>
      <c r="IJS51" s="59"/>
      <c r="IJT51" s="60"/>
      <c r="IJU51" s="61"/>
      <c r="IJW51" s="58"/>
      <c r="IJX51" s="59"/>
      <c r="IJY51" s="60"/>
      <c r="IJZ51" s="61"/>
      <c r="IKB51" s="58"/>
      <c r="IKC51" s="59"/>
      <c r="IKD51" s="60"/>
      <c r="IKE51" s="61"/>
      <c r="IKG51" s="58"/>
      <c r="IKH51" s="59"/>
      <c r="IKI51" s="60"/>
      <c r="IKJ51" s="61"/>
      <c r="IKL51" s="58"/>
      <c r="IKM51" s="59"/>
      <c r="IKN51" s="60"/>
      <c r="IKO51" s="61"/>
      <c r="IKQ51" s="58"/>
      <c r="IKR51" s="59"/>
      <c r="IKS51" s="60"/>
      <c r="IKT51" s="61"/>
      <c r="IKV51" s="58"/>
      <c r="IKW51" s="59"/>
      <c r="IKX51" s="60"/>
      <c r="IKY51" s="61"/>
      <c r="ILA51" s="58"/>
      <c r="ILB51" s="59"/>
      <c r="ILC51" s="60"/>
      <c r="ILD51" s="61"/>
      <c r="ILF51" s="58"/>
      <c r="ILG51" s="59"/>
      <c r="ILH51" s="60"/>
      <c r="ILI51" s="61"/>
      <c r="ILK51" s="58"/>
      <c r="ILL51" s="59"/>
      <c r="ILM51" s="60"/>
      <c r="ILN51" s="61"/>
      <c r="ILP51" s="58"/>
      <c r="ILQ51" s="59"/>
      <c r="ILR51" s="60"/>
      <c r="ILS51" s="61"/>
      <c r="ILU51" s="58"/>
      <c r="ILV51" s="59"/>
      <c r="ILW51" s="60"/>
      <c r="ILX51" s="61"/>
      <c r="ILZ51" s="58"/>
      <c r="IMA51" s="59"/>
      <c r="IMB51" s="60"/>
      <c r="IMC51" s="61"/>
      <c r="IME51" s="58"/>
      <c r="IMF51" s="59"/>
      <c r="IMG51" s="60"/>
      <c r="IMH51" s="61"/>
      <c r="IMJ51" s="58"/>
      <c r="IMK51" s="59"/>
      <c r="IML51" s="60"/>
      <c r="IMM51" s="61"/>
      <c r="IMO51" s="58"/>
      <c r="IMP51" s="59"/>
      <c r="IMQ51" s="60"/>
      <c r="IMR51" s="61"/>
      <c r="IMT51" s="58"/>
      <c r="IMU51" s="59"/>
      <c r="IMV51" s="60"/>
      <c r="IMW51" s="61"/>
      <c r="IMY51" s="58"/>
      <c r="IMZ51" s="59"/>
      <c r="INA51" s="60"/>
      <c r="INB51" s="61"/>
      <c r="IND51" s="58"/>
      <c r="INE51" s="59"/>
      <c r="INF51" s="60"/>
      <c r="ING51" s="61"/>
      <c r="INI51" s="58"/>
      <c r="INJ51" s="59"/>
      <c r="INK51" s="60"/>
      <c r="INL51" s="61"/>
      <c r="INN51" s="58"/>
      <c r="INO51" s="59"/>
      <c r="INP51" s="60"/>
      <c r="INQ51" s="61"/>
      <c r="INS51" s="58"/>
      <c r="INT51" s="59"/>
      <c r="INU51" s="60"/>
      <c r="INV51" s="61"/>
      <c r="INX51" s="58"/>
      <c r="INY51" s="59"/>
      <c r="INZ51" s="60"/>
      <c r="IOA51" s="61"/>
      <c r="IOC51" s="58"/>
      <c r="IOD51" s="59"/>
      <c r="IOE51" s="60"/>
      <c r="IOF51" s="61"/>
      <c r="IOH51" s="58"/>
      <c r="IOI51" s="59"/>
      <c r="IOJ51" s="60"/>
      <c r="IOK51" s="61"/>
      <c r="IOM51" s="58"/>
      <c r="ION51" s="59"/>
      <c r="IOO51" s="60"/>
      <c r="IOP51" s="61"/>
      <c r="IOR51" s="58"/>
      <c r="IOS51" s="59"/>
      <c r="IOT51" s="60"/>
      <c r="IOU51" s="61"/>
      <c r="IOW51" s="58"/>
      <c r="IOX51" s="59"/>
      <c r="IOY51" s="60"/>
      <c r="IOZ51" s="61"/>
      <c r="IPB51" s="58"/>
      <c r="IPC51" s="59"/>
      <c r="IPD51" s="60"/>
      <c r="IPE51" s="61"/>
      <c r="IPG51" s="58"/>
      <c r="IPH51" s="59"/>
      <c r="IPI51" s="60"/>
      <c r="IPJ51" s="61"/>
      <c r="IPL51" s="58"/>
      <c r="IPM51" s="59"/>
      <c r="IPN51" s="60"/>
      <c r="IPO51" s="61"/>
      <c r="IPQ51" s="58"/>
      <c r="IPR51" s="59"/>
      <c r="IPS51" s="60"/>
      <c r="IPT51" s="61"/>
      <c r="IPV51" s="58"/>
      <c r="IPW51" s="59"/>
      <c r="IPX51" s="60"/>
      <c r="IPY51" s="61"/>
      <c r="IQA51" s="58"/>
      <c r="IQB51" s="59"/>
      <c r="IQC51" s="60"/>
      <c r="IQD51" s="61"/>
      <c r="IQF51" s="58"/>
      <c r="IQG51" s="59"/>
      <c r="IQH51" s="60"/>
      <c r="IQI51" s="61"/>
      <c r="IQK51" s="58"/>
      <c r="IQL51" s="59"/>
      <c r="IQM51" s="60"/>
      <c r="IQN51" s="61"/>
      <c r="IQP51" s="58"/>
      <c r="IQQ51" s="59"/>
      <c r="IQR51" s="60"/>
      <c r="IQS51" s="61"/>
      <c r="IQU51" s="58"/>
      <c r="IQV51" s="59"/>
      <c r="IQW51" s="60"/>
      <c r="IQX51" s="61"/>
      <c r="IQZ51" s="58"/>
      <c r="IRA51" s="59"/>
      <c r="IRB51" s="60"/>
      <c r="IRC51" s="61"/>
      <c r="IRE51" s="58"/>
      <c r="IRF51" s="59"/>
      <c r="IRG51" s="60"/>
      <c r="IRH51" s="61"/>
      <c r="IRJ51" s="58"/>
      <c r="IRK51" s="59"/>
      <c r="IRL51" s="60"/>
      <c r="IRM51" s="61"/>
      <c r="IRO51" s="58"/>
      <c r="IRP51" s="59"/>
      <c r="IRQ51" s="60"/>
      <c r="IRR51" s="61"/>
      <c r="IRT51" s="58"/>
      <c r="IRU51" s="59"/>
      <c r="IRV51" s="60"/>
      <c r="IRW51" s="61"/>
      <c r="IRY51" s="58"/>
      <c r="IRZ51" s="59"/>
      <c r="ISA51" s="60"/>
      <c r="ISB51" s="61"/>
      <c r="ISD51" s="58"/>
      <c r="ISE51" s="59"/>
      <c r="ISF51" s="60"/>
      <c r="ISG51" s="61"/>
      <c r="ISI51" s="58"/>
      <c r="ISJ51" s="59"/>
      <c r="ISK51" s="60"/>
      <c r="ISL51" s="61"/>
      <c r="ISN51" s="58"/>
      <c r="ISO51" s="59"/>
      <c r="ISP51" s="60"/>
      <c r="ISQ51" s="61"/>
      <c r="ISS51" s="58"/>
      <c r="IST51" s="59"/>
      <c r="ISU51" s="60"/>
      <c r="ISV51" s="61"/>
      <c r="ISX51" s="58"/>
      <c r="ISY51" s="59"/>
      <c r="ISZ51" s="60"/>
      <c r="ITA51" s="61"/>
      <c r="ITC51" s="58"/>
      <c r="ITD51" s="59"/>
      <c r="ITE51" s="60"/>
      <c r="ITF51" s="61"/>
      <c r="ITH51" s="58"/>
      <c r="ITI51" s="59"/>
      <c r="ITJ51" s="60"/>
      <c r="ITK51" s="61"/>
      <c r="ITM51" s="58"/>
      <c r="ITN51" s="59"/>
      <c r="ITO51" s="60"/>
      <c r="ITP51" s="61"/>
      <c r="ITR51" s="58"/>
      <c r="ITS51" s="59"/>
      <c r="ITT51" s="60"/>
      <c r="ITU51" s="61"/>
      <c r="ITW51" s="58"/>
      <c r="ITX51" s="59"/>
      <c r="ITY51" s="60"/>
      <c r="ITZ51" s="61"/>
      <c r="IUB51" s="58"/>
      <c r="IUC51" s="59"/>
      <c r="IUD51" s="60"/>
      <c r="IUE51" s="61"/>
      <c r="IUG51" s="58"/>
      <c r="IUH51" s="59"/>
      <c r="IUI51" s="60"/>
      <c r="IUJ51" s="61"/>
      <c r="IUL51" s="58"/>
      <c r="IUM51" s="59"/>
      <c r="IUN51" s="60"/>
      <c r="IUO51" s="61"/>
      <c r="IUQ51" s="58"/>
      <c r="IUR51" s="59"/>
      <c r="IUS51" s="60"/>
      <c r="IUT51" s="61"/>
      <c r="IUV51" s="58"/>
      <c r="IUW51" s="59"/>
      <c r="IUX51" s="60"/>
      <c r="IUY51" s="61"/>
      <c r="IVA51" s="58"/>
      <c r="IVB51" s="59"/>
      <c r="IVC51" s="60"/>
      <c r="IVD51" s="61"/>
      <c r="IVF51" s="58"/>
      <c r="IVG51" s="59"/>
      <c r="IVH51" s="60"/>
      <c r="IVI51" s="61"/>
      <c r="IVK51" s="58"/>
      <c r="IVL51" s="59"/>
      <c r="IVM51" s="60"/>
      <c r="IVN51" s="61"/>
      <c r="IVP51" s="58"/>
      <c r="IVQ51" s="59"/>
      <c r="IVR51" s="60"/>
      <c r="IVS51" s="61"/>
      <c r="IVU51" s="58"/>
      <c r="IVV51" s="59"/>
      <c r="IVW51" s="60"/>
      <c r="IVX51" s="61"/>
      <c r="IVZ51" s="58"/>
      <c r="IWA51" s="59"/>
      <c r="IWB51" s="60"/>
      <c r="IWC51" s="61"/>
      <c r="IWE51" s="58"/>
      <c r="IWF51" s="59"/>
      <c r="IWG51" s="60"/>
      <c r="IWH51" s="61"/>
      <c r="IWJ51" s="58"/>
      <c r="IWK51" s="59"/>
      <c r="IWL51" s="60"/>
      <c r="IWM51" s="61"/>
      <c r="IWO51" s="58"/>
      <c r="IWP51" s="59"/>
      <c r="IWQ51" s="60"/>
      <c r="IWR51" s="61"/>
      <c r="IWT51" s="58"/>
      <c r="IWU51" s="59"/>
      <c r="IWV51" s="60"/>
      <c r="IWW51" s="61"/>
      <c r="IWY51" s="58"/>
      <c r="IWZ51" s="59"/>
      <c r="IXA51" s="60"/>
      <c r="IXB51" s="61"/>
      <c r="IXD51" s="58"/>
      <c r="IXE51" s="59"/>
      <c r="IXF51" s="60"/>
      <c r="IXG51" s="61"/>
      <c r="IXI51" s="58"/>
      <c r="IXJ51" s="59"/>
      <c r="IXK51" s="60"/>
      <c r="IXL51" s="61"/>
      <c r="IXN51" s="58"/>
      <c r="IXO51" s="59"/>
      <c r="IXP51" s="60"/>
      <c r="IXQ51" s="61"/>
      <c r="IXS51" s="58"/>
      <c r="IXT51" s="59"/>
      <c r="IXU51" s="60"/>
      <c r="IXV51" s="61"/>
      <c r="IXX51" s="58"/>
      <c r="IXY51" s="59"/>
      <c r="IXZ51" s="60"/>
      <c r="IYA51" s="61"/>
      <c r="IYC51" s="58"/>
      <c r="IYD51" s="59"/>
      <c r="IYE51" s="60"/>
      <c r="IYF51" s="61"/>
      <c r="IYH51" s="58"/>
      <c r="IYI51" s="59"/>
      <c r="IYJ51" s="60"/>
      <c r="IYK51" s="61"/>
      <c r="IYM51" s="58"/>
      <c r="IYN51" s="59"/>
      <c r="IYO51" s="60"/>
      <c r="IYP51" s="61"/>
      <c r="IYR51" s="58"/>
      <c r="IYS51" s="59"/>
      <c r="IYT51" s="60"/>
      <c r="IYU51" s="61"/>
      <c r="IYW51" s="58"/>
      <c r="IYX51" s="59"/>
      <c r="IYY51" s="60"/>
      <c r="IYZ51" s="61"/>
      <c r="IZB51" s="58"/>
      <c r="IZC51" s="59"/>
      <c r="IZD51" s="60"/>
      <c r="IZE51" s="61"/>
      <c r="IZG51" s="58"/>
      <c r="IZH51" s="59"/>
      <c r="IZI51" s="60"/>
      <c r="IZJ51" s="61"/>
      <c r="IZL51" s="58"/>
      <c r="IZM51" s="59"/>
      <c r="IZN51" s="60"/>
      <c r="IZO51" s="61"/>
      <c r="IZQ51" s="58"/>
      <c r="IZR51" s="59"/>
      <c r="IZS51" s="60"/>
      <c r="IZT51" s="61"/>
      <c r="IZV51" s="58"/>
      <c r="IZW51" s="59"/>
      <c r="IZX51" s="60"/>
      <c r="IZY51" s="61"/>
      <c r="JAA51" s="58"/>
      <c r="JAB51" s="59"/>
      <c r="JAC51" s="60"/>
      <c r="JAD51" s="61"/>
      <c r="JAF51" s="58"/>
      <c r="JAG51" s="59"/>
      <c r="JAH51" s="60"/>
      <c r="JAI51" s="61"/>
      <c r="JAK51" s="58"/>
      <c r="JAL51" s="59"/>
      <c r="JAM51" s="60"/>
      <c r="JAN51" s="61"/>
      <c r="JAP51" s="58"/>
      <c r="JAQ51" s="59"/>
      <c r="JAR51" s="60"/>
      <c r="JAS51" s="61"/>
      <c r="JAU51" s="58"/>
      <c r="JAV51" s="59"/>
      <c r="JAW51" s="60"/>
      <c r="JAX51" s="61"/>
      <c r="JAZ51" s="58"/>
      <c r="JBA51" s="59"/>
      <c r="JBB51" s="60"/>
      <c r="JBC51" s="61"/>
      <c r="JBE51" s="58"/>
      <c r="JBF51" s="59"/>
      <c r="JBG51" s="60"/>
      <c r="JBH51" s="61"/>
      <c r="JBJ51" s="58"/>
      <c r="JBK51" s="59"/>
      <c r="JBL51" s="60"/>
      <c r="JBM51" s="61"/>
      <c r="JBO51" s="58"/>
      <c r="JBP51" s="59"/>
      <c r="JBQ51" s="60"/>
      <c r="JBR51" s="61"/>
      <c r="JBT51" s="58"/>
      <c r="JBU51" s="59"/>
      <c r="JBV51" s="60"/>
      <c r="JBW51" s="61"/>
      <c r="JBY51" s="58"/>
      <c r="JBZ51" s="59"/>
      <c r="JCA51" s="60"/>
      <c r="JCB51" s="61"/>
      <c r="JCD51" s="58"/>
      <c r="JCE51" s="59"/>
      <c r="JCF51" s="60"/>
      <c r="JCG51" s="61"/>
      <c r="JCI51" s="58"/>
      <c r="JCJ51" s="59"/>
      <c r="JCK51" s="60"/>
      <c r="JCL51" s="61"/>
      <c r="JCN51" s="58"/>
      <c r="JCO51" s="59"/>
      <c r="JCP51" s="60"/>
      <c r="JCQ51" s="61"/>
      <c r="JCS51" s="58"/>
      <c r="JCT51" s="59"/>
      <c r="JCU51" s="60"/>
      <c r="JCV51" s="61"/>
      <c r="JCX51" s="58"/>
      <c r="JCY51" s="59"/>
      <c r="JCZ51" s="60"/>
      <c r="JDA51" s="61"/>
      <c r="JDC51" s="58"/>
      <c r="JDD51" s="59"/>
      <c r="JDE51" s="60"/>
      <c r="JDF51" s="61"/>
      <c r="JDH51" s="58"/>
      <c r="JDI51" s="59"/>
      <c r="JDJ51" s="60"/>
      <c r="JDK51" s="61"/>
      <c r="JDM51" s="58"/>
      <c r="JDN51" s="59"/>
      <c r="JDO51" s="60"/>
      <c r="JDP51" s="61"/>
      <c r="JDR51" s="58"/>
      <c r="JDS51" s="59"/>
      <c r="JDT51" s="60"/>
      <c r="JDU51" s="61"/>
      <c r="JDW51" s="58"/>
      <c r="JDX51" s="59"/>
      <c r="JDY51" s="60"/>
      <c r="JDZ51" s="61"/>
      <c r="JEB51" s="58"/>
      <c r="JEC51" s="59"/>
      <c r="JED51" s="60"/>
      <c r="JEE51" s="61"/>
      <c r="JEG51" s="58"/>
      <c r="JEH51" s="59"/>
      <c r="JEI51" s="60"/>
      <c r="JEJ51" s="61"/>
      <c r="JEL51" s="58"/>
      <c r="JEM51" s="59"/>
      <c r="JEN51" s="60"/>
      <c r="JEO51" s="61"/>
      <c r="JEQ51" s="58"/>
      <c r="JER51" s="59"/>
      <c r="JES51" s="60"/>
      <c r="JET51" s="61"/>
      <c r="JEV51" s="58"/>
      <c r="JEW51" s="59"/>
      <c r="JEX51" s="60"/>
      <c r="JEY51" s="61"/>
      <c r="JFA51" s="58"/>
      <c r="JFB51" s="59"/>
      <c r="JFC51" s="60"/>
      <c r="JFD51" s="61"/>
      <c r="JFF51" s="58"/>
      <c r="JFG51" s="59"/>
      <c r="JFH51" s="60"/>
      <c r="JFI51" s="61"/>
      <c r="JFK51" s="58"/>
      <c r="JFL51" s="59"/>
      <c r="JFM51" s="60"/>
      <c r="JFN51" s="61"/>
      <c r="JFP51" s="58"/>
      <c r="JFQ51" s="59"/>
      <c r="JFR51" s="60"/>
      <c r="JFS51" s="61"/>
      <c r="JFU51" s="58"/>
      <c r="JFV51" s="59"/>
      <c r="JFW51" s="60"/>
      <c r="JFX51" s="61"/>
      <c r="JFZ51" s="58"/>
      <c r="JGA51" s="59"/>
      <c r="JGB51" s="60"/>
      <c r="JGC51" s="61"/>
      <c r="JGE51" s="58"/>
      <c r="JGF51" s="59"/>
      <c r="JGG51" s="60"/>
      <c r="JGH51" s="61"/>
      <c r="JGJ51" s="58"/>
      <c r="JGK51" s="59"/>
      <c r="JGL51" s="60"/>
      <c r="JGM51" s="61"/>
      <c r="JGO51" s="58"/>
      <c r="JGP51" s="59"/>
      <c r="JGQ51" s="60"/>
      <c r="JGR51" s="61"/>
      <c r="JGT51" s="58"/>
      <c r="JGU51" s="59"/>
      <c r="JGV51" s="60"/>
      <c r="JGW51" s="61"/>
      <c r="JGY51" s="58"/>
      <c r="JGZ51" s="59"/>
      <c r="JHA51" s="60"/>
      <c r="JHB51" s="61"/>
      <c r="JHD51" s="58"/>
      <c r="JHE51" s="59"/>
      <c r="JHF51" s="60"/>
      <c r="JHG51" s="61"/>
      <c r="JHI51" s="58"/>
      <c r="JHJ51" s="59"/>
      <c r="JHK51" s="60"/>
      <c r="JHL51" s="61"/>
      <c r="JHN51" s="58"/>
      <c r="JHO51" s="59"/>
      <c r="JHP51" s="60"/>
      <c r="JHQ51" s="61"/>
      <c r="JHS51" s="58"/>
      <c r="JHT51" s="59"/>
      <c r="JHU51" s="60"/>
      <c r="JHV51" s="61"/>
      <c r="JHX51" s="58"/>
      <c r="JHY51" s="59"/>
      <c r="JHZ51" s="60"/>
      <c r="JIA51" s="61"/>
      <c r="JIC51" s="58"/>
      <c r="JID51" s="59"/>
      <c r="JIE51" s="60"/>
      <c r="JIF51" s="61"/>
      <c r="JIH51" s="58"/>
      <c r="JII51" s="59"/>
      <c r="JIJ51" s="60"/>
      <c r="JIK51" s="61"/>
      <c r="JIM51" s="58"/>
      <c r="JIN51" s="59"/>
      <c r="JIO51" s="60"/>
      <c r="JIP51" s="61"/>
      <c r="JIR51" s="58"/>
      <c r="JIS51" s="59"/>
      <c r="JIT51" s="60"/>
      <c r="JIU51" s="61"/>
      <c r="JIW51" s="58"/>
      <c r="JIX51" s="59"/>
      <c r="JIY51" s="60"/>
      <c r="JIZ51" s="61"/>
      <c r="JJB51" s="58"/>
      <c r="JJC51" s="59"/>
      <c r="JJD51" s="60"/>
      <c r="JJE51" s="61"/>
      <c r="JJG51" s="58"/>
      <c r="JJH51" s="59"/>
      <c r="JJI51" s="60"/>
      <c r="JJJ51" s="61"/>
      <c r="JJL51" s="58"/>
      <c r="JJM51" s="59"/>
      <c r="JJN51" s="60"/>
      <c r="JJO51" s="61"/>
      <c r="JJQ51" s="58"/>
      <c r="JJR51" s="59"/>
      <c r="JJS51" s="60"/>
      <c r="JJT51" s="61"/>
      <c r="JJV51" s="58"/>
      <c r="JJW51" s="59"/>
      <c r="JJX51" s="60"/>
      <c r="JJY51" s="61"/>
      <c r="JKA51" s="58"/>
      <c r="JKB51" s="59"/>
      <c r="JKC51" s="60"/>
      <c r="JKD51" s="61"/>
      <c r="JKF51" s="58"/>
      <c r="JKG51" s="59"/>
      <c r="JKH51" s="60"/>
      <c r="JKI51" s="61"/>
      <c r="JKK51" s="58"/>
      <c r="JKL51" s="59"/>
      <c r="JKM51" s="60"/>
      <c r="JKN51" s="61"/>
      <c r="JKP51" s="58"/>
      <c r="JKQ51" s="59"/>
      <c r="JKR51" s="60"/>
      <c r="JKS51" s="61"/>
      <c r="JKU51" s="58"/>
      <c r="JKV51" s="59"/>
      <c r="JKW51" s="60"/>
      <c r="JKX51" s="61"/>
      <c r="JKZ51" s="58"/>
      <c r="JLA51" s="59"/>
      <c r="JLB51" s="60"/>
      <c r="JLC51" s="61"/>
      <c r="JLE51" s="58"/>
      <c r="JLF51" s="59"/>
      <c r="JLG51" s="60"/>
      <c r="JLH51" s="61"/>
      <c r="JLJ51" s="58"/>
      <c r="JLK51" s="59"/>
      <c r="JLL51" s="60"/>
      <c r="JLM51" s="61"/>
      <c r="JLO51" s="58"/>
      <c r="JLP51" s="59"/>
      <c r="JLQ51" s="60"/>
      <c r="JLR51" s="61"/>
      <c r="JLT51" s="58"/>
      <c r="JLU51" s="59"/>
      <c r="JLV51" s="60"/>
      <c r="JLW51" s="61"/>
      <c r="JLY51" s="58"/>
      <c r="JLZ51" s="59"/>
      <c r="JMA51" s="60"/>
      <c r="JMB51" s="61"/>
      <c r="JMD51" s="58"/>
      <c r="JME51" s="59"/>
      <c r="JMF51" s="60"/>
      <c r="JMG51" s="61"/>
      <c r="JMI51" s="58"/>
      <c r="JMJ51" s="59"/>
      <c r="JMK51" s="60"/>
      <c r="JML51" s="61"/>
      <c r="JMN51" s="58"/>
      <c r="JMO51" s="59"/>
      <c r="JMP51" s="60"/>
      <c r="JMQ51" s="61"/>
      <c r="JMS51" s="58"/>
      <c r="JMT51" s="59"/>
      <c r="JMU51" s="60"/>
      <c r="JMV51" s="61"/>
      <c r="JMX51" s="58"/>
      <c r="JMY51" s="59"/>
      <c r="JMZ51" s="60"/>
      <c r="JNA51" s="61"/>
      <c r="JNC51" s="58"/>
      <c r="JND51" s="59"/>
      <c r="JNE51" s="60"/>
      <c r="JNF51" s="61"/>
      <c r="JNH51" s="58"/>
      <c r="JNI51" s="59"/>
      <c r="JNJ51" s="60"/>
      <c r="JNK51" s="61"/>
      <c r="JNM51" s="58"/>
      <c r="JNN51" s="59"/>
      <c r="JNO51" s="60"/>
      <c r="JNP51" s="61"/>
      <c r="JNR51" s="58"/>
      <c r="JNS51" s="59"/>
      <c r="JNT51" s="60"/>
      <c r="JNU51" s="61"/>
      <c r="JNW51" s="58"/>
      <c r="JNX51" s="59"/>
      <c r="JNY51" s="60"/>
      <c r="JNZ51" s="61"/>
      <c r="JOB51" s="58"/>
      <c r="JOC51" s="59"/>
      <c r="JOD51" s="60"/>
      <c r="JOE51" s="61"/>
      <c r="JOG51" s="58"/>
      <c r="JOH51" s="59"/>
      <c r="JOI51" s="60"/>
      <c r="JOJ51" s="61"/>
      <c r="JOL51" s="58"/>
      <c r="JOM51" s="59"/>
      <c r="JON51" s="60"/>
      <c r="JOO51" s="61"/>
      <c r="JOQ51" s="58"/>
      <c r="JOR51" s="59"/>
      <c r="JOS51" s="60"/>
      <c r="JOT51" s="61"/>
      <c r="JOV51" s="58"/>
      <c r="JOW51" s="59"/>
      <c r="JOX51" s="60"/>
      <c r="JOY51" s="61"/>
      <c r="JPA51" s="58"/>
      <c r="JPB51" s="59"/>
      <c r="JPC51" s="60"/>
      <c r="JPD51" s="61"/>
      <c r="JPF51" s="58"/>
      <c r="JPG51" s="59"/>
      <c r="JPH51" s="60"/>
      <c r="JPI51" s="61"/>
      <c r="JPK51" s="58"/>
      <c r="JPL51" s="59"/>
      <c r="JPM51" s="60"/>
      <c r="JPN51" s="61"/>
      <c r="JPP51" s="58"/>
      <c r="JPQ51" s="59"/>
      <c r="JPR51" s="60"/>
      <c r="JPS51" s="61"/>
      <c r="JPU51" s="58"/>
      <c r="JPV51" s="59"/>
      <c r="JPW51" s="60"/>
      <c r="JPX51" s="61"/>
      <c r="JPZ51" s="58"/>
      <c r="JQA51" s="59"/>
      <c r="JQB51" s="60"/>
      <c r="JQC51" s="61"/>
      <c r="JQE51" s="58"/>
      <c r="JQF51" s="59"/>
      <c r="JQG51" s="60"/>
      <c r="JQH51" s="61"/>
      <c r="JQJ51" s="58"/>
      <c r="JQK51" s="59"/>
      <c r="JQL51" s="60"/>
      <c r="JQM51" s="61"/>
      <c r="JQO51" s="58"/>
      <c r="JQP51" s="59"/>
      <c r="JQQ51" s="60"/>
      <c r="JQR51" s="61"/>
      <c r="JQT51" s="58"/>
      <c r="JQU51" s="59"/>
      <c r="JQV51" s="60"/>
      <c r="JQW51" s="61"/>
      <c r="JQY51" s="58"/>
      <c r="JQZ51" s="59"/>
      <c r="JRA51" s="60"/>
      <c r="JRB51" s="61"/>
      <c r="JRD51" s="58"/>
      <c r="JRE51" s="59"/>
      <c r="JRF51" s="60"/>
      <c r="JRG51" s="61"/>
      <c r="JRI51" s="58"/>
      <c r="JRJ51" s="59"/>
      <c r="JRK51" s="60"/>
      <c r="JRL51" s="61"/>
      <c r="JRN51" s="58"/>
      <c r="JRO51" s="59"/>
      <c r="JRP51" s="60"/>
      <c r="JRQ51" s="61"/>
      <c r="JRS51" s="58"/>
      <c r="JRT51" s="59"/>
      <c r="JRU51" s="60"/>
      <c r="JRV51" s="61"/>
      <c r="JRX51" s="58"/>
      <c r="JRY51" s="59"/>
      <c r="JRZ51" s="60"/>
      <c r="JSA51" s="61"/>
      <c r="JSC51" s="58"/>
      <c r="JSD51" s="59"/>
      <c r="JSE51" s="60"/>
      <c r="JSF51" s="61"/>
      <c r="JSH51" s="58"/>
      <c r="JSI51" s="59"/>
      <c r="JSJ51" s="60"/>
      <c r="JSK51" s="61"/>
      <c r="JSM51" s="58"/>
      <c r="JSN51" s="59"/>
      <c r="JSO51" s="60"/>
      <c r="JSP51" s="61"/>
      <c r="JSR51" s="58"/>
      <c r="JSS51" s="59"/>
      <c r="JST51" s="60"/>
      <c r="JSU51" s="61"/>
      <c r="JSW51" s="58"/>
      <c r="JSX51" s="59"/>
      <c r="JSY51" s="60"/>
      <c r="JSZ51" s="61"/>
      <c r="JTB51" s="58"/>
      <c r="JTC51" s="59"/>
      <c r="JTD51" s="60"/>
      <c r="JTE51" s="61"/>
      <c r="JTG51" s="58"/>
      <c r="JTH51" s="59"/>
      <c r="JTI51" s="60"/>
      <c r="JTJ51" s="61"/>
      <c r="JTL51" s="58"/>
      <c r="JTM51" s="59"/>
      <c r="JTN51" s="60"/>
      <c r="JTO51" s="61"/>
      <c r="JTQ51" s="58"/>
      <c r="JTR51" s="59"/>
      <c r="JTS51" s="60"/>
      <c r="JTT51" s="61"/>
      <c r="JTV51" s="58"/>
      <c r="JTW51" s="59"/>
      <c r="JTX51" s="60"/>
      <c r="JTY51" s="61"/>
      <c r="JUA51" s="58"/>
      <c r="JUB51" s="59"/>
      <c r="JUC51" s="60"/>
      <c r="JUD51" s="61"/>
      <c r="JUF51" s="58"/>
      <c r="JUG51" s="59"/>
      <c r="JUH51" s="60"/>
      <c r="JUI51" s="61"/>
      <c r="JUK51" s="58"/>
      <c r="JUL51" s="59"/>
      <c r="JUM51" s="60"/>
      <c r="JUN51" s="61"/>
      <c r="JUP51" s="58"/>
      <c r="JUQ51" s="59"/>
      <c r="JUR51" s="60"/>
      <c r="JUS51" s="61"/>
      <c r="JUU51" s="58"/>
      <c r="JUV51" s="59"/>
      <c r="JUW51" s="60"/>
      <c r="JUX51" s="61"/>
      <c r="JUZ51" s="58"/>
      <c r="JVA51" s="59"/>
      <c r="JVB51" s="60"/>
      <c r="JVC51" s="61"/>
      <c r="JVE51" s="58"/>
      <c r="JVF51" s="59"/>
      <c r="JVG51" s="60"/>
      <c r="JVH51" s="61"/>
      <c r="JVJ51" s="58"/>
      <c r="JVK51" s="59"/>
      <c r="JVL51" s="60"/>
      <c r="JVM51" s="61"/>
      <c r="JVO51" s="58"/>
      <c r="JVP51" s="59"/>
      <c r="JVQ51" s="60"/>
      <c r="JVR51" s="61"/>
      <c r="JVT51" s="58"/>
      <c r="JVU51" s="59"/>
      <c r="JVV51" s="60"/>
      <c r="JVW51" s="61"/>
      <c r="JVY51" s="58"/>
      <c r="JVZ51" s="59"/>
      <c r="JWA51" s="60"/>
      <c r="JWB51" s="61"/>
      <c r="JWD51" s="58"/>
      <c r="JWE51" s="59"/>
      <c r="JWF51" s="60"/>
      <c r="JWG51" s="61"/>
      <c r="JWI51" s="58"/>
      <c r="JWJ51" s="59"/>
      <c r="JWK51" s="60"/>
      <c r="JWL51" s="61"/>
      <c r="JWN51" s="58"/>
      <c r="JWO51" s="59"/>
      <c r="JWP51" s="60"/>
      <c r="JWQ51" s="61"/>
      <c r="JWS51" s="58"/>
      <c r="JWT51" s="59"/>
      <c r="JWU51" s="60"/>
      <c r="JWV51" s="61"/>
      <c r="JWX51" s="58"/>
      <c r="JWY51" s="59"/>
      <c r="JWZ51" s="60"/>
      <c r="JXA51" s="61"/>
      <c r="JXC51" s="58"/>
      <c r="JXD51" s="59"/>
      <c r="JXE51" s="60"/>
      <c r="JXF51" s="61"/>
      <c r="JXH51" s="58"/>
      <c r="JXI51" s="59"/>
      <c r="JXJ51" s="60"/>
      <c r="JXK51" s="61"/>
      <c r="JXM51" s="58"/>
      <c r="JXN51" s="59"/>
      <c r="JXO51" s="60"/>
      <c r="JXP51" s="61"/>
      <c r="JXR51" s="58"/>
      <c r="JXS51" s="59"/>
      <c r="JXT51" s="60"/>
      <c r="JXU51" s="61"/>
      <c r="JXW51" s="58"/>
      <c r="JXX51" s="59"/>
      <c r="JXY51" s="60"/>
      <c r="JXZ51" s="61"/>
      <c r="JYB51" s="58"/>
      <c r="JYC51" s="59"/>
      <c r="JYD51" s="60"/>
      <c r="JYE51" s="61"/>
      <c r="JYG51" s="58"/>
      <c r="JYH51" s="59"/>
      <c r="JYI51" s="60"/>
      <c r="JYJ51" s="61"/>
      <c r="JYL51" s="58"/>
      <c r="JYM51" s="59"/>
      <c r="JYN51" s="60"/>
      <c r="JYO51" s="61"/>
      <c r="JYQ51" s="58"/>
      <c r="JYR51" s="59"/>
      <c r="JYS51" s="60"/>
      <c r="JYT51" s="61"/>
      <c r="JYV51" s="58"/>
      <c r="JYW51" s="59"/>
      <c r="JYX51" s="60"/>
      <c r="JYY51" s="61"/>
      <c r="JZA51" s="58"/>
      <c r="JZB51" s="59"/>
      <c r="JZC51" s="60"/>
      <c r="JZD51" s="61"/>
      <c r="JZF51" s="58"/>
      <c r="JZG51" s="59"/>
      <c r="JZH51" s="60"/>
      <c r="JZI51" s="61"/>
      <c r="JZK51" s="58"/>
      <c r="JZL51" s="59"/>
      <c r="JZM51" s="60"/>
      <c r="JZN51" s="61"/>
      <c r="JZP51" s="58"/>
      <c r="JZQ51" s="59"/>
      <c r="JZR51" s="60"/>
      <c r="JZS51" s="61"/>
      <c r="JZU51" s="58"/>
      <c r="JZV51" s="59"/>
      <c r="JZW51" s="60"/>
      <c r="JZX51" s="61"/>
      <c r="JZZ51" s="58"/>
      <c r="KAA51" s="59"/>
      <c r="KAB51" s="60"/>
      <c r="KAC51" s="61"/>
      <c r="KAE51" s="58"/>
      <c r="KAF51" s="59"/>
      <c r="KAG51" s="60"/>
      <c r="KAH51" s="61"/>
      <c r="KAJ51" s="58"/>
      <c r="KAK51" s="59"/>
      <c r="KAL51" s="60"/>
      <c r="KAM51" s="61"/>
      <c r="KAO51" s="58"/>
      <c r="KAP51" s="59"/>
      <c r="KAQ51" s="60"/>
      <c r="KAR51" s="61"/>
      <c r="KAT51" s="58"/>
      <c r="KAU51" s="59"/>
      <c r="KAV51" s="60"/>
      <c r="KAW51" s="61"/>
      <c r="KAY51" s="58"/>
      <c r="KAZ51" s="59"/>
      <c r="KBA51" s="60"/>
      <c r="KBB51" s="61"/>
      <c r="KBD51" s="58"/>
      <c r="KBE51" s="59"/>
      <c r="KBF51" s="60"/>
      <c r="KBG51" s="61"/>
      <c r="KBI51" s="58"/>
      <c r="KBJ51" s="59"/>
      <c r="KBK51" s="60"/>
      <c r="KBL51" s="61"/>
      <c r="KBN51" s="58"/>
      <c r="KBO51" s="59"/>
      <c r="KBP51" s="60"/>
      <c r="KBQ51" s="61"/>
      <c r="KBS51" s="58"/>
      <c r="KBT51" s="59"/>
      <c r="KBU51" s="60"/>
      <c r="KBV51" s="61"/>
      <c r="KBX51" s="58"/>
      <c r="KBY51" s="59"/>
      <c r="KBZ51" s="60"/>
      <c r="KCA51" s="61"/>
      <c r="KCC51" s="58"/>
      <c r="KCD51" s="59"/>
      <c r="KCE51" s="60"/>
      <c r="KCF51" s="61"/>
      <c r="KCH51" s="58"/>
      <c r="KCI51" s="59"/>
      <c r="KCJ51" s="60"/>
      <c r="KCK51" s="61"/>
      <c r="KCM51" s="58"/>
      <c r="KCN51" s="59"/>
      <c r="KCO51" s="60"/>
      <c r="KCP51" s="61"/>
      <c r="KCR51" s="58"/>
      <c r="KCS51" s="59"/>
      <c r="KCT51" s="60"/>
      <c r="KCU51" s="61"/>
      <c r="KCW51" s="58"/>
      <c r="KCX51" s="59"/>
      <c r="KCY51" s="60"/>
      <c r="KCZ51" s="61"/>
      <c r="KDB51" s="58"/>
      <c r="KDC51" s="59"/>
      <c r="KDD51" s="60"/>
      <c r="KDE51" s="61"/>
      <c r="KDG51" s="58"/>
      <c r="KDH51" s="59"/>
      <c r="KDI51" s="60"/>
      <c r="KDJ51" s="61"/>
      <c r="KDL51" s="58"/>
      <c r="KDM51" s="59"/>
      <c r="KDN51" s="60"/>
      <c r="KDO51" s="61"/>
      <c r="KDQ51" s="58"/>
      <c r="KDR51" s="59"/>
      <c r="KDS51" s="60"/>
      <c r="KDT51" s="61"/>
      <c r="KDV51" s="58"/>
      <c r="KDW51" s="59"/>
      <c r="KDX51" s="60"/>
      <c r="KDY51" s="61"/>
      <c r="KEA51" s="58"/>
      <c r="KEB51" s="59"/>
      <c r="KEC51" s="60"/>
      <c r="KED51" s="61"/>
      <c r="KEF51" s="58"/>
      <c r="KEG51" s="59"/>
      <c r="KEH51" s="60"/>
      <c r="KEI51" s="61"/>
      <c r="KEK51" s="58"/>
      <c r="KEL51" s="59"/>
      <c r="KEM51" s="60"/>
      <c r="KEN51" s="61"/>
      <c r="KEP51" s="58"/>
      <c r="KEQ51" s="59"/>
      <c r="KER51" s="60"/>
      <c r="KES51" s="61"/>
      <c r="KEU51" s="58"/>
      <c r="KEV51" s="59"/>
      <c r="KEW51" s="60"/>
      <c r="KEX51" s="61"/>
      <c r="KEZ51" s="58"/>
      <c r="KFA51" s="59"/>
      <c r="KFB51" s="60"/>
      <c r="KFC51" s="61"/>
      <c r="KFE51" s="58"/>
      <c r="KFF51" s="59"/>
      <c r="KFG51" s="60"/>
      <c r="KFH51" s="61"/>
      <c r="KFJ51" s="58"/>
      <c r="KFK51" s="59"/>
      <c r="KFL51" s="60"/>
      <c r="KFM51" s="61"/>
      <c r="KFO51" s="58"/>
      <c r="KFP51" s="59"/>
      <c r="KFQ51" s="60"/>
      <c r="KFR51" s="61"/>
      <c r="KFT51" s="58"/>
      <c r="KFU51" s="59"/>
      <c r="KFV51" s="60"/>
      <c r="KFW51" s="61"/>
      <c r="KFY51" s="58"/>
      <c r="KFZ51" s="59"/>
      <c r="KGA51" s="60"/>
      <c r="KGB51" s="61"/>
      <c r="KGD51" s="58"/>
      <c r="KGE51" s="59"/>
      <c r="KGF51" s="60"/>
      <c r="KGG51" s="61"/>
      <c r="KGI51" s="58"/>
      <c r="KGJ51" s="59"/>
      <c r="KGK51" s="60"/>
      <c r="KGL51" s="61"/>
      <c r="KGN51" s="58"/>
      <c r="KGO51" s="59"/>
      <c r="KGP51" s="60"/>
      <c r="KGQ51" s="61"/>
      <c r="KGS51" s="58"/>
      <c r="KGT51" s="59"/>
      <c r="KGU51" s="60"/>
      <c r="KGV51" s="61"/>
      <c r="KGX51" s="58"/>
      <c r="KGY51" s="59"/>
      <c r="KGZ51" s="60"/>
      <c r="KHA51" s="61"/>
      <c r="KHC51" s="58"/>
      <c r="KHD51" s="59"/>
      <c r="KHE51" s="60"/>
      <c r="KHF51" s="61"/>
      <c r="KHH51" s="58"/>
      <c r="KHI51" s="59"/>
      <c r="KHJ51" s="60"/>
      <c r="KHK51" s="61"/>
      <c r="KHM51" s="58"/>
      <c r="KHN51" s="59"/>
      <c r="KHO51" s="60"/>
      <c r="KHP51" s="61"/>
      <c r="KHR51" s="58"/>
      <c r="KHS51" s="59"/>
      <c r="KHT51" s="60"/>
      <c r="KHU51" s="61"/>
      <c r="KHW51" s="58"/>
      <c r="KHX51" s="59"/>
      <c r="KHY51" s="60"/>
      <c r="KHZ51" s="61"/>
      <c r="KIB51" s="58"/>
      <c r="KIC51" s="59"/>
      <c r="KID51" s="60"/>
      <c r="KIE51" s="61"/>
      <c r="KIG51" s="58"/>
      <c r="KIH51" s="59"/>
      <c r="KII51" s="60"/>
      <c r="KIJ51" s="61"/>
      <c r="KIL51" s="58"/>
      <c r="KIM51" s="59"/>
      <c r="KIN51" s="60"/>
      <c r="KIO51" s="61"/>
      <c r="KIQ51" s="58"/>
      <c r="KIR51" s="59"/>
      <c r="KIS51" s="60"/>
      <c r="KIT51" s="61"/>
      <c r="KIV51" s="58"/>
      <c r="KIW51" s="59"/>
      <c r="KIX51" s="60"/>
      <c r="KIY51" s="61"/>
      <c r="KJA51" s="58"/>
      <c r="KJB51" s="59"/>
      <c r="KJC51" s="60"/>
      <c r="KJD51" s="61"/>
      <c r="KJF51" s="58"/>
      <c r="KJG51" s="59"/>
      <c r="KJH51" s="60"/>
      <c r="KJI51" s="61"/>
      <c r="KJK51" s="58"/>
      <c r="KJL51" s="59"/>
      <c r="KJM51" s="60"/>
      <c r="KJN51" s="61"/>
      <c r="KJP51" s="58"/>
      <c r="KJQ51" s="59"/>
      <c r="KJR51" s="60"/>
      <c r="KJS51" s="61"/>
      <c r="KJU51" s="58"/>
      <c r="KJV51" s="59"/>
      <c r="KJW51" s="60"/>
      <c r="KJX51" s="61"/>
      <c r="KJZ51" s="58"/>
      <c r="KKA51" s="59"/>
      <c r="KKB51" s="60"/>
      <c r="KKC51" s="61"/>
      <c r="KKE51" s="58"/>
      <c r="KKF51" s="59"/>
      <c r="KKG51" s="60"/>
      <c r="KKH51" s="61"/>
      <c r="KKJ51" s="58"/>
      <c r="KKK51" s="59"/>
      <c r="KKL51" s="60"/>
      <c r="KKM51" s="61"/>
      <c r="KKO51" s="58"/>
      <c r="KKP51" s="59"/>
      <c r="KKQ51" s="60"/>
      <c r="KKR51" s="61"/>
      <c r="KKT51" s="58"/>
      <c r="KKU51" s="59"/>
      <c r="KKV51" s="60"/>
      <c r="KKW51" s="61"/>
      <c r="KKY51" s="58"/>
      <c r="KKZ51" s="59"/>
      <c r="KLA51" s="60"/>
      <c r="KLB51" s="61"/>
      <c r="KLD51" s="58"/>
      <c r="KLE51" s="59"/>
      <c r="KLF51" s="60"/>
      <c r="KLG51" s="61"/>
      <c r="KLI51" s="58"/>
      <c r="KLJ51" s="59"/>
      <c r="KLK51" s="60"/>
      <c r="KLL51" s="61"/>
      <c r="KLN51" s="58"/>
      <c r="KLO51" s="59"/>
      <c r="KLP51" s="60"/>
      <c r="KLQ51" s="61"/>
      <c r="KLS51" s="58"/>
      <c r="KLT51" s="59"/>
      <c r="KLU51" s="60"/>
      <c r="KLV51" s="61"/>
      <c r="KLX51" s="58"/>
      <c r="KLY51" s="59"/>
      <c r="KLZ51" s="60"/>
      <c r="KMA51" s="61"/>
      <c r="KMC51" s="58"/>
      <c r="KMD51" s="59"/>
      <c r="KME51" s="60"/>
      <c r="KMF51" s="61"/>
      <c r="KMH51" s="58"/>
      <c r="KMI51" s="59"/>
      <c r="KMJ51" s="60"/>
      <c r="KMK51" s="61"/>
      <c r="KMM51" s="58"/>
      <c r="KMN51" s="59"/>
      <c r="KMO51" s="60"/>
      <c r="KMP51" s="61"/>
      <c r="KMR51" s="58"/>
      <c r="KMS51" s="59"/>
      <c r="KMT51" s="60"/>
      <c r="KMU51" s="61"/>
      <c r="KMW51" s="58"/>
      <c r="KMX51" s="59"/>
      <c r="KMY51" s="60"/>
      <c r="KMZ51" s="61"/>
      <c r="KNB51" s="58"/>
      <c r="KNC51" s="59"/>
      <c r="KND51" s="60"/>
      <c r="KNE51" s="61"/>
      <c r="KNG51" s="58"/>
      <c r="KNH51" s="59"/>
      <c r="KNI51" s="60"/>
      <c r="KNJ51" s="61"/>
      <c r="KNL51" s="58"/>
      <c r="KNM51" s="59"/>
      <c r="KNN51" s="60"/>
      <c r="KNO51" s="61"/>
      <c r="KNQ51" s="58"/>
      <c r="KNR51" s="59"/>
      <c r="KNS51" s="60"/>
      <c r="KNT51" s="61"/>
      <c r="KNV51" s="58"/>
      <c r="KNW51" s="59"/>
      <c r="KNX51" s="60"/>
      <c r="KNY51" s="61"/>
      <c r="KOA51" s="58"/>
      <c r="KOB51" s="59"/>
      <c r="KOC51" s="60"/>
      <c r="KOD51" s="61"/>
      <c r="KOF51" s="58"/>
      <c r="KOG51" s="59"/>
      <c r="KOH51" s="60"/>
      <c r="KOI51" s="61"/>
      <c r="KOK51" s="58"/>
      <c r="KOL51" s="59"/>
      <c r="KOM51" s="60"/>
      <c r="KON51" s="61"/>
      <c r="KOP51" s="58"/>
      <c r="KOQ51" s="59"/>
      <c r="KOR51" s="60"/>
      <c r="KOS51" s="61"/>
      <c r="KOU51" s="58"/>
      <c r="KOV51" s="59"/>
      <c r="KOW51" s="60"/>
      <c r="KOX51" s="61"/>
      <c r="KOZ51" s="58"/>
      <c r="KPA51" s="59"/>
      <c r="KPB51" s="60"/>
      <c r="KPC51" s="61"/>
      <c r="KPE51" s="58"/>
      <c r="KPF51" s="59"/>
      <c r="KPG51" s="60"/>
      <c r="KPH51" s="61"/>
      <c r="KPJ51" s="58"/>
      <c r="KPK51" s="59"/>
      <c r="KPL51" s="60"/>
      <c r="KPM51" s="61"/>
      <c r="KPO51" s="58"/>
      <c r="KPP51" s="59"/>
      <c r="KPQ51" s="60"/>
      <c r="KPR51" s="61"/>
      <c r="KPT51" s="58"/>
      <c r="KPU51" s="59"/>
      <c r="KPV51" s="60"/>
      <c r="KPW51" s="61"/>
      <c r="KPY51" s="58"/>
      <c r="KPZ51" s="59"/>
      <c r="KQA51" s="60"/>
      <c r="KQB51" s="61"/>
      <c r="KQD51" s="58"/>
      <c r="KQE51" s="59"/>
      <c r="KQF51" s="60"/>
      <c r="KQG51" s="61"/>
      <c r="KQI51" s="58"/>
      <c r="KQJ51" s="59"/>
      <c r="KQK51" s="60"/>
      <c r="KQL51" s="61"/>
      <c r="KQN51" s="58"/>
      <c r="KQO51" s="59"/>
      <c r="KQP51" s="60"/>
      <c r="KQQ51" s="61"/>
      <c r="KQS51" s="58"/>
      <c r="KQT51" s="59"/>
      <c r="KQU51" s="60"/>
      <c r="KQV51" s="61"/>
      <c r="KQX51" s="58"/>
      <c r="KQY51" s="59"/>
      <c r="KQZ51" s="60"/>
      <c r="KRA51" s="61"/>
      <c r="KRC51" s="58"/>
      <c r="KRD51" s="59"/>
      <c r="KRE51" s="60"/>
      <c r="KRF51" s="61"/>
      <c r="KRH51" s="58"/>
      <c r="KRI51" s="59"/>
      <c r="KRJ51" s="60"/>
      <c r="KRK51" s="61"/>
      <c r="KRM51" s="58"/>
      <c r="KRN51" s="59"/>
      <c r="KRO51" s="60"/>
      <c r="KRP51" s="61"/>
      <c r="KRR51" s="58"/>
      <c r="KRS51" s="59"/>
      <c r="KRT51" s="60"/>
      <c r="KRU51" s="61"/>
      <c r="KRW51" s="58"/>
      <c r="KRX51" s="59"/>
      <c r="KRY51" s="60"/>
      <c r="KRZ51" s="61"/>
      <c r="KSB51" s="58"/>
      <c r="KSC51" s="59"/>
      <c r="KSD51" s="60"/>
      <c r="KSE51" s="61"/>
      <c r="KSG51" s="58"/>
      <c r="KSH51" s="59"/>
      <c r="KSI51" s="60"/>
      <c r="KSJ51" s="61"/>
      <c r="KSL51" s="58"/>
      <c r="KSM51" s="59"/>
      <c r="KSN51" s="60"/>
      <c r="KSO51" s="61"/>
      <c r="KSQ51" s="58"/>
      <c r="KSR51" s="59"/>
      <c r="KSS51" s="60"/>
      <c r="KST51" s="61"/>
      <c r="KSV51" s="58"/>
      <c r="KSW51" s="59"/>
      <c r="KSX51" s="60"/>
      <c r="KSY51" s="61"/>
      <c r="KTA51" s="58"/>
      <c r="KTB51" s="59"/>
      <c r="KTC51" s="60"/>
      <c r="KTD51" s="61"/>
      <c r="KTF51" s="58"/>
      <c r="KTG51" s="59"/>
      <c r="KTH51" s="60"/>
      <c r="KTI51" s="61"/>
      <c r="KTK51" s="58"/>
      <c r="KTL51" s="59"/>
      <c r="KTM51" s="60"/>
      <c r="KTN51" s="61"/>
      <c r="KTP51" s="58"/>
      <c r="KTQ51" s="59"/>
      <c r="KTR51" s="60"/>
      <c r="KTS51" s="61"/>
      <c r="KTU51" s="58"/>
      <c r="KTV51" s="59"/>
      <c r="KTW51" s="60"/>
      <c r="KTX51" s="61"/>
      <c r="KTZ51" s="58"/>
      <c r="KUA51" s="59"/>
      <c r="KUB51" s="60"/>
      <c r="KUC51" s="61"/>
      <c r="KUE51" s="58"/>
      <c r="KUF51" s="59"/>
      <c r="KUG51" s="60"/>
      <c r="KUH51" s="61"/>
      <c r="KUJ51" s="58"/>
      <c r="KUK51" s="59"/>
      <c r="KUL51" s="60"/>
      <c r="KUM51" s="61"/>
      <c r="KUO51" s="58"/>
      <c r="KUP51" s="59"/>
      <c r="KUQ51" s="60"/>
      <c r="KUR51" s="61"/>
      <c r="KUT51" s="58"/>
      <c r="KUU51" s="59"/>
      <c r="KUV51" s="60"/>
      <c r="KUW51" s="61"/>
      <c r="KUY51" s="58"/>
      <c r="KUZ51" s="59"/>
      <c r="KVA51" s="60"/>
      <c r="KVB51" s="61"/>
      <c r="KVD51" s="58"/>
      <c r="KVE51" s="59"/>
      <c r="KVF51" s="60"/>
      <c r="KVG51" s="61"/>
      <c r="KVI51" s="58"/>
      <c r="KVJ51" s="59"/>
      <c r="KVK51" s="60"/>
      <c r="KVL51" s="61"/>
      <c r="KVN51" s="58"/>
      <c r="KVO51" s="59"/>
      <c r="KVP51" s="60"/>
      <c r="KVQ51" s="61"/>
      <c r="KVS51" s="58"/>
      <c r="KVT51" s="59"/>
      <c r="KVU51" s="60"/>
      <c r="KVV51" s="61"/>
      <c r="KVX51" s="58"/>
      <c r="KVY51" s="59"/>
      <c r="KVZ51" s="60"/>
      <c r="KWA51" s="61"/>
      <c r="KWC51" s="58"/>
      <c r="KWD51" s="59"/>
      <c r="KWE51" s="60"/>
      <c r="KWF51" s="61"/>
      <c r="KWH51" s="58"/>
      <c r="KWI51" s="59"/>
      <c r="KWJ51" s="60"/>
      <c r="KWK51" s="61"/>
      <c r="KWM51" s="58"/>
      <c r="KWN51" s="59"/>
      <c r="KWO51" s="60"/>
      <c r="KWP51" s="61"/>
      <c r="KWR51" s="58"/>
      <c r="KWS51" s="59"/>
      <c r="KWT51" s="60"/>
      <c r="KWU51" s="61"/>
      <c r="KWW51" s="58"/>
      <c r="KWX51" s="59"/>
      <c r="KWY51" s="60"/>
      <c r="KWZ51" s="61"/>
      <c r="KXB51" s="58"/>
      <c r="KXC51" s="59"/>
      <c r="KXD51" s="60"/>
      <c r="KXE51" s="61"/>
      <c r="KXG51" s="58"/>
      <c r="KXH51" s="59"/>
      <c r="KXI51" s="60"/>
      <c r="KXJ51" s="61"/>
      <c r="KXL51" s="58"/>
      <c r="KXM51" s="59"/>
      <c r="KXN51" s="60"/>
      <c r="KXO51" s="61"/>
      <c r="KXQ51" s="58"/>
      <c r="KXR51" s="59"/>
      <c r="KXS51" s="60"/>
      <c r="KXT51" s="61"/>
      <c r="KXV51" s="58"/>
      <c r="KXW51" s="59"/>
      <c r="KXX51" s="60"/>
      <c r="KXY51" s="61"/>
      <c r="KYA51" s="58"/>
      <c r="KYB51" s="59"/>
      <c r="KYC51" s="60"/>
      <c r="KYD51" s="61"/>
      <c r="KYF51" s="58"/>
      <c r="KYG51" s="59"/>
      <c r="KYH51" s="60"/>
      <c r="KYI51" s="61"/>
      <c r="KYK51" s="58"/>
      <c r="KYL51" s="59"/>
      <c r="KYM51" s="60"/>
      <c r="KYN51" s="61"/>
      <c r="KYP51" s="58"/>
      <c r="KYQ51" s="59"/>
      <c r="KYR51" s="60"/>
      <c r="KYS51" s="61"/>
      <c r="KYU51" s="58"/>
      <c r="KYV51" s="59"/>
      <c r="KYW51" s="60"/>
      <c r="KYX51" s="61"/>
      <c r="KYZ51" s="58"/>
      <c r="KZA51" s="59"/>
      <c r="KZB51" s="60"/>
      <c r="KZC51" s="61"/>
      <c r="KZE51" s="58"/>
      <c r="KZF51" s="59"/>
      <c r="KZG51" s="60"/>
      <c r="KZH51" s="61"/>
      <c r="KZJ51" s="58"/>
      <c r="KZK51" s="59"/>
      <c r="KZL51" s="60"/>
      <c r="KZM51" s="61"/>
      <c r="KZO51" s="58"/>
      <c r="KZP51" s="59"/>
      <c r="KZQ51" s="60"/>
      <c r="KZR51" s="61"/>
      <c r="KZT51" s="58"/>
      <c r="KZU51" s="59"/>
      <c r="KZV51" s="60"/>
      <c r="KZW51" s="61"/>
      <c r="KZY51" s="58"/>
      <c r="KZZ51" s="59"/>
      <c r="LAA51" s="60"/>
      <c r="LAB51" s="61"/>
      <c r="LAD51" s="58"/>
      <c r="LAE51" s="59"/>
      <c r="LAF51" s="60"/>
      <c r="LAG51" s="61"/>
      <c r="LAI51" s="58"/>
      <c r="LAJ51" s="59"/>
      <c r="LAK51" s="60"/>
      <c r="LAL51" s="61"/>
      <c r="LAN51" s="58"/>
      <c r="LAO51" s="59"/>
      <c r="LAP51" s="60"/>
      <c r="LAQ51" s="61"/>
      <c r="LAS51" s="58"/>
      <c r="LAT51" s="59"/>
      <c r="LAU51" s="60"/>
      <c r="LAV51" s="61"/>
      <c r="LAX51" s="58"/>
      <c r="LAY51" s="59"/>
      <c r="LAZ51" s="60"/>
      <c r="LBA51" s="61"/>
      <c r="LBC51" s="58"/>
      <c r="LBD51" s="59"/>
      <c r="LBE51" s="60"/>
      <c r="LBF51" s="61"/>
      <c r="LBH51" s="58"/>
      <c r="LBI51" s="59"/>
      <c r="LBJ51" s="60"/>
      <c r="LBK51" s="61"/>
      <c r="LBM51" s="58"/>
      <c r="LBN51" s="59"/>
      <c r="LBO51" s="60"/>
      <c r="LBP51" s="61"/>
      <c r="LBR51" s="58"/>
      <c r="LBS51" s="59"/>
      <c r="LBT51" s="60"/>
      <c r="LBU51" s="61"/>
      <c r="LBW51" s="58"/>
      <c r="LBX51" s="59"/>
      <c r="LBY51" s="60"/>
      <c r="LBZ51" s="61"/>
      <c r="LCB51" s="58"/>
      <c r="LCC51" s="59"/>
      <c r="LCD51" s="60"/>
      <c r="LCE51" s="61"/>
      <c r="LCG51" s="58"/>
      <c r="LCH51" s="59"/>
      <c r="LCI51" s="60"/>
      <c r="LCJ51" s="61"/>
      <c r="LCL51" s="58"/>
      <c r="LCM51" s="59"/>
      <c r="LCN51" s="60"/>
      <c r="LCO51" s="61"/>
      <c r="LCQ51" s="58"/>
      <c r="LCR51" s="59"/>
      <c r="LCS51" s="60"/>
      <c r="LCT51" s="61"/>
      <c r="LCV51" s="58"/>
      <c r="LCW51" s="59"/>
      <c r="LCX51" s="60"/>
      <c r="LCY51" s="61"/>
      <c r="LDA51" s="58"/>
      <c r="LDB51" s="59"/>
      <c r="LDC51" s="60"/>
      <c r="LDD51" s="61"/>
      <c r="LDF51" s="58"/>
      <c r="LDG51" s="59"/>
      <c r="LDH51" s="60"/>
      <c r="LDI51" s="61"/>
      <c r="LDK51" s="58"/>
      <c r="LDL51" s="59"/>
      <c r="LDM51" s="60"/>
      <c r="LDN51" s="61"/>
      <c r="LDP51" s="58"/>
      <c r="LDQ51" s="59"/>
      <c r="LDR51" s="60"/>
      <c r="LDS51" s="61"/>
      <c r="LDU51" s="58"/>
      <c r="LDV51" s="59"/>
      <c r="LDW51" s="60"/>
      <c r="LDX51" s="61"/>
      <c r="LDZ51" s="58"/>
      <c r="LEA51" s="59"/>
      <c r="LEB51" s="60"/>
      <c r="LEC51" s="61"/>
      <c r="LEE51" s="58"/>
      <c r="LEF51" s="59"/>
      <c r="LEG51" s="60"/>
      <c r="LEH51" s="61"/>
      <c r="LEJ51" s="58"/>
      <c r="LEK51" s="59"/>
      <c r="LEL51" s="60"/>
      <c r="LEM51" s="61"/>
      <c r="LEO51" s="58"/>
      <c r="LEP51" s="59"/>
      <c r="LEQ51" s="60"/>
      <c r="LER51" s="61"/>
      <c r="LET51" s="58"/>
      <c r="LEU51" s="59"/>
      <c r="LEV51" s="60"/>
      <c r="LEW51" s="61"/>
      <c r="LEY51" s="58"/>
      <c r="LEZ51" s="59"/>
      <c r="LFA51" s="60"/>
      <c r="LFB51" s="61"/>
      <c r="LFD51" s="58"/>
      <c r="LFE51" s="59"/>
      <c r="LFF51" s="60"/>
      <c r="LFG51" s="61"/>
      <c r="LFI51" s="58"/>
      <c r="LFJ51" s="59"/>
      <c r="LFK51" s="60"/>
      <c r="LFL51" s="61"/>
      <c r="LFN51" s="58"/>
      <c r="LFO51" s="59"/>
      <c r="LFP51" s="60"/>
      <c r="LFQ51" s="61"/>
      <c r="LFS51" s="58"/>
      <c r="LFT51" s="59"/>
      <c r="LFU51" s="60"/>
      <c r="LFV51" s="61"/>
      <c r="LFX51" s="58"/>
      <c r="LFY51" s="59"/>
      <c r="LFZ51" s="60"/>
      <c r="LGA51" s="61"/>
      <c r="LGC51" s="58"/>
      <c r="LGD51" s="59"/>
      <c r="LGE51" s="60"/>
      <c r="LGF51" s="61"/>
      <c r="LGH51" s="58"/>
      <c r="LGI51" s="59"/>
      <c r="LGJ51" s="60"/>
      <c r="LGK51" s="61"/>
      <c r="LGM51" s="58"/>
      <c r="LGN51" s="59"/>
      <c r="LGO51" s="60"/>
      <c r="LGP51" s="61"/>
      <c r="LGR51" s="58"/>
      <c r="LGS51" s="59"/>
      <c r="LGT51" s="60"/>
      <c r="LGU51" s="61"/>
      <c r="LGW51" s="58"/>
      <c r="LGX51" s="59"/>
      <c r="LGY51" s="60"/>
      <c r="LGZ51" s="61"/>
      <c r="LHB51" s="58"/>
      <c r="LHC51" s="59"/>
      <c r="LHD51" s="60"/>
      <c r="LHE51" s="61"/>
      <c r="LHG51" s="58"/>
      <c r="LHH51" s="59"/>
      <c r="LHI51" s="60"/>
      <c r="LHJ51" s="61"/>
      <c r="LHL51" s="58"/>
      <c r="LHM51" s="59"/>
      <c r="LHN51" s="60"/>
      <c r="LHO51" s="61"/>
      <c r="LHQ51" s="58"/>
      <c r="LHR51" s="59"/>
      <c r="LHS51" s="60"/>
      <c r="LHT51" s="61"/>
      <c r="LHV51" s="58"/>
      <c r="LHW51" s="59"/>
      <c r="LHX51" s="60"/>
      <c r="LHY51" s="61"/>
      <c r="LIA51" s="58"/>
      <c r="LIB51" s="59"/>
      <c r="LIC51" s="60"/>
      <c r="LID51" s="61"/>
      <c r="LIF51" s="58"/>
      <c r="LIG51" s="59"/>
      <c r="LIH51" s="60"/>
      <c r="LII51" s="61"/>
      <c r="LIK51" s="58"/>
      <c r="LIL51" s="59"/>
      <c r="LIM51" s="60"/>
      <c r="LIN51" s="61"/>
      <c r="LIP51" s="58"/>
      <c r="LIQ51" s="59"/>
      <c r="LIR51" s="60"/>
      <c r="LIS51" s="61"/>
      <c r="LIU51" s="58"/>
      <c r="LIV51" s="59"/>
      <c r="LIW51" s="60"/>
      <c r="LIX51" s="61"/>
      <c r="LIZ51" s="58"/>
      <c r="LJA51" s="59"/>
      <c r="LJB51" s="60"/>
      <c r="LJC51" s="61"/>
      <c r="LJE51" s="58"/>
      <c r="LJF51" s="59"/>
      <c r="LJG51" s="60"/>
      <c r="LJH51" s="61"/>
      <c r="LJJ51" s="58"/>
      <c r="LJK51" s="59"/>
      <c r="LJL51" s="60"/>
      <c r="LJM51" s="61"/>
      <c r="LJO51" s="58"/>
      <c r="LJP51" s="59"/>
      <c r="LJQ51" s="60"/>
      <c r="LJR51" s="61"/>
      <c r="LJT51" s="58"/>
      <c r="LJU51" s="59"/>
      <c r="LJV51" s="60"/>
      <c r="LJW51" s="61"/>
      <c r="LJY51" s="58"/>
      <c r="LJZ51" s="59"/>
      <c r="LKA51" s="60"/>
      <c r="LKB51" s="61"/>
      <c r="LKD51" s="58"/>
      <c r="LKE51" s="59"/>
      <c r="LKF51" s="60"/>
      <c r="LKG51" s="61"/>
      <c r="LKI51" s="58"/>
      <c r="LKJ51" s="59"/>
      <c r="LKK51" s="60"/>
      <c r="LKL51" s="61"/>
      <c r="LKN51" s="58"/>
      <c r="LKO51" s="59"/>
      <c r="LKP51" s="60"/>
      <c r="LKQ51" s="61"/>
      <c r="LKS51" s="58"/>
      <c r="LKT51" s="59"/>
      <c r="LKU51" s="60"/>
      <c r="LKV51" s="61"/>
      <c r="LKX51" s="58"/>
      <c r="LKY51" s="59"/>
      <c r="LKZ51" s="60"/>
      <c r="LLA51" s="61"/>
      <c r="LLC51" s="58"/>
      <c r="LLD51" s="59"/>
      <c r="LLE51" s="60"/>
      <c r="LLF51" s="61"/>
      <c r="LLH51" s="58"/>
      <c r="LLI51" s="59"/>
      <c r="LLJ51" s="60"/>
      <c r="LLK51" s="61"/>
      <c r="LLM51" s="58"/>
      <c r="LLN51" s="59"/>
      <c r="LLO51" s="60"/>
      <c r="LLP51" s="61"/>
      <c r="LLR51" s="58"/>
      <c r="LLS51" s="59"/>
      <c r="LLT51" s="60"/>
      <c r="LLU51" s="61"/>
      <c r="LLW51" s="58"/>
      <c r="LLX51" s="59"/>
      <c r="LLY51" s="60"/>
      <c r="LLZ51" s="61"/>
      <c r="LMB51" s="58"/>
      <c r="LMC51" s="59"/>
      <c r="LMD51" s="60"/>
      <c r="LME51" s="61"/>
      <c r="LMG51" s="58"/>
      <c r="LMH51" s="59"/>
      <c r="LMI51" s="60"/>
      <c r="LMJ51" s="61"/>
      <c r="LML51" s="58"/>
      <c r="LMM51" s="59"/>
      <c r="LMN51" s="60"/>
      <c r="LMO51" s="61"/>
      <c r="LMQ51" s="58"/>
      <c r="LMR51" s="59"/>
      <c r="LMS51" s="60"/>
      <c r="LMT51" s="61"/>
      <c r="LMV51" s="58"/>
      <c r="LMW51" s="59"/>
      <c r="LMX51" s="60"/>
      <c r="LMY51" s="61"/>
      <c r="LNA51" s="58"/>
      <c r="LNB51" s="59"/>
      <c r="LNC51" s="60"/>
      <c r="LND51" s="61"/>
      <c r="LNF51" s="58"/>
      <c r="LNG51" s="59"/>
      <c r="LNH51" s="60"/>
      <c r="LNI51" s="61"/>
      <c r="LNK51" s="58"/>
      <c r="LNL51" s="59"/>
      <c r="LNM51" s="60"/>
      <c r="LNN51" s="61"/>
      <c r="LNP51" s="58"/>
      <c r="LNQ51" s="59"/>
      <c r="LNR51" s="60"/>
      <c r="LNS51" s="61"/>
      <c r="LNU51" s="58"/>
      <c r="LNV51" s="59"/>
      <c r="LNW51" s="60"/>
      <c r="LNX51" s="61"/>
      <c r="LNZ51" s="58"/>
      <c r="LOA51" s="59"/>
      <c r="LOB51" s="60"/>
      <c r="LOC51" s="61"/>
      <c r="LOE51" s="58"/>
      <c r="LOF51" s="59"/>
      <c r="LOG51" s="60"/>
      <c r="LOH51" s="61"/>
      <c r="LOJ51" s="58"/>
      <c r="LOK51" s="59"/>
      <c r="LOL51" s="60"/>
      <c r="LOM51" s="61"/>
      <c r="LOO51" s="58"/>
      <c r="LOP51" s="59"/>
      <c r="LOQ51" s="60"/>
      <c r="LOR51" s="61"/>
      <c r="LOT51" s="58"/>
      <c r="LOU51" s="59"/>
      <c r="LOV51" s="60"/>
      <c r="LOW51" s="61"/>
      <c r="LOY51" s="58"/>
      <c r="LOZ51" s="59"/>
      <c r="LPA51" s="60"/>
      <c r="LPB51" s="61"/>
      <c r="LPD51" s="58"/>
      <c r="LPE51" s="59"/>
      <c r="LPF51" s="60"/>
      <c r="LPG51" s="61"/>
      <c r="LPI51" s="58"/>
      <c r="LPJ51" s="59"/>
      <c r="LPK51" s="60"/>
      <c r="LPL51" s="61"/>
      <c r="LPN51" s="58"/>
      <c r="LPO51" s="59"/>
      <c r="LPP51" s="60"/>
      <c r="LPQ51" s="61"/>
      <c r="LPS51" s="58"/>
      <c r="LPT51" s="59"/>
      <c r="LPU51" s="60"/>
      <c r="LPV51" s="61"/>
      <c r="LPX51" s="58"/>
      <c r="LPY51" s="59"/>
      <c r="LPZ51" s="60"/>
      <c r="LQA51" s="61"/>
      <c r="LQC51" s="58"/>
      <c r="LQD51" s="59"/>
      <c r="LQE51" s="60"/>
      <c r="LQF51" s="61"/>
      <c r="LQH51" s="58"/>
      <c r="LQI51" s="59"/>
      <c r="LQJ51" s="60"/>
      <c r="LQK51" s="61"/>
      <c r="LQM51" s="58"/>
      <c r="LQN51" s="59"/>
      <c r="LQO51" s="60"/>
      <c r="LQP51" s="61"/>
      <c r="LQR51" s="58"/>
      <c r="LQS51" s="59"/>
      <c r="LQT51" s="60"/>
      <c r="LQU51" s="61"/>
      <c r="LQW51" s="58"/>
      <c r="LQX51" s="59"/>
      <c r="LQY51" s="60"/>
      <c r="LQZ51" s="61"/>
      <c r="LRB51" s="58"/>
      <c r="LRC51" s="59"/>
      <c r="LRD51" s="60"/>
      <c r="LRE51" s="61"/>
      <c r="LRG51" s="58"/>
      <c r="LRH51" s="59"/>
      <c r="LRI51" s="60"/>
      <c r="LRJ51" s="61"/>
      <c r="LRL51" s="58"/>
      <c r="LRM51" s="59"/>
      <c r="LRN51" s="60"/>
      <c r="LRO51" s="61"/>
      <c r="LRQ51" s="58"/>
      <c r="LRR51" s="59"/>
      <c r="LRS51" s="60"/>
      <c r="LRT51" s="61"/>
      <c r="LRV51" s="58"/>
      <c r="LRW51" s="59"/>
      <c r="LRX51" s="60"/>
      <c r="LRY51" s="61"/>
      <c r="LSA51" s="58"/>
      <c r="LSB51" s="59"/>
      <c r="LSC51" s="60"/>
      <c r="LSD51" s="61"/>
      <c r="LSF51" s="58"/>
      <c r="LSG51" s="59"/>
      <c r="LSH51" s="60"/>
      <c r="LSI51" s="61"/>
      <c r="LSK51" s="58"/>
      <c r="LSL51" s="59"/>
      <c r="LSM51" s="60"/>
      <c r="LSN51" s="61"/>
      <c r="LSP51" s="58"/>
      <c r="LSQ51" s="59"/>
      <c r="LSR51" s="60"/>
      <c r="LSS51" s="61"/>
      <c r="LSU51" s="58"/>
      <c r="LSV51" s="59"/>
      <c r="LSW51" s="60"/>
      <c r="LSX51" s="61"/>
      <c r="LSZ51" s="58"/>
      <c r="LTA51" s="59"/>
      <c r="LTB51" s="60"/>
      <c r="LTC51" s="61"/>
      <c r="LTE51" s="58"/>
      <c r="LTF51" s="59"/>
      <c r="LTG51" s="60"/>
      <c r="LTH51" s="61"/>
      <c r="LTJ51" s="58"/>
      <c r="LTK51" s="59"/>
      <c r="LTL51" s="60"/>
      <c r="LTM51" s="61"/>
      <c r="LTO51" s="58"/>
      <c r="LTP51" s="59"/>
      <c r="LTQ51" s="60"/>
      <c r="LTR51" s="61"/>
      <c r="LTT51" s="58"/>
      <c r="LTU51" s="59"/>
      <c r="LTV51" s="60"/>
      <c r="LTW51" s="61"/>
      <c r="LTY51" s="58"/>
      <c r="LTZ51" s="59"/>
      <c r="LUA51" s="60"/>
      <c r="LUB51" s="61"/>
      <c r="LUD51" s="58"/>
      <c r="LUE51" s="59"/>
      <c r="LUF51" s="60"/>
      <c r="LUG51" s="61"/>
      <c r="LUI51" s="58"/>
      <c r="LUJ51" s="59"/>
      <c r="LUK51" s="60"/>
      <c r="LUL51" s="61"/>
      <c r="LUN51" s="58"/>
      <c r="LUO51" s="59"/>
      <c r="LUP51" s="60"/>
      <c r="LUQ51" s="61"/>
      <c r="LUS51" s="58"/>
      <c r="LUT51" s="59"/>
      <c r="LUU51" s="60"/>
      <c r="LUV51" s="61"/>
      <c r="LUX51" s="58"/>
      <c r="LUY51" s="59"/>
      <c r="LUZ51" s="60"/>
      <c r="LVA51" s="61"/>
      <c r="LVC51" s="58"/>
      <c r="LVD51" s="59"/>
      <c r="LVE51" s="60"/>
      <c r="LVF51" s="61"/>
      <c r="LVH51" s="58"/>
      <c r="LVI51" s="59"/>
      <c r="LVJ51" s="60"/>
      <c r="LVK51" s="61"/>
      <c r="LVM51" s="58"/>
      <c r="LVN51" s="59"/>
      <c r="LVO51" s="60"/>
      <c r="LVP51" s="61"/>
      <c r="LVR51" s="58"/>
      <c r="LVS51" s="59"/>
      <c r="LVT51" s="60"/>
      <c r="LVU51" s="61"/>
      <c r="LVW51" s="58"/>
      <c r="LVX51" s="59"/>
      <c r="LVY51" s="60"/>
      <c r="LVZ51" s="61"/>
      <c r="LWB51" s="58"/>
      <c r="LWC51" s="59"/>
      <c r="LWD51" s="60"/>
      <c r="LWE51" s="61"/>
      <c r="LWG51" s="58"/>
      <c r="LWH51" s="59"/>
      <c r="LWI51" s="60"/>
      <c r="LWJ51" s="61"/>
      <c r="LWL51" s="58"/>
      <c r="LWM51" s="59"/>
      <c r="LWN51" s="60"/>
      <c r="LWO51" s="61"/>
      <c r="LWQ51" s="58"/>
      <c r="LWR51" s="59"/>
      <c r="LWS51" s="60"/>
      <c r="LWT51" s="61"/>
      <c r="LWV51" s="58"/>
      <c r="LWW51" s="59"/>
      <c r="LWX51" s="60"/>
      <c r="LWY51" s="61"/>
      <c r="LXA51" s="58"/>
      <c r="LXB51" s="59"/>
      <c r="LXC51" s="60"/>
      <c r="LXD51" s="61"/>
      <c r="LXF51" s="58"/>
      <c r="LXG51" s="59"/>
      <c r="LXH51" s="60"/>
      <c r="LXI51" s="61"/>
      <c r="LXK51" s="58"/>
      <c r="LXL51" s="59"/>
      <c r="LXM51" s="60"/>
      <c r="LXN51" s="61"/>
      <c r="LXP51" s="58"/>
      <c r="LXQ51" s="59"/>
      <c r="LXR51" s="60"/>
      <c r="LXS51" s="61"/>
      <c r="LXU51" s="58"/>
      <c r="LXV51" s="59"/>
      <c r="LXW51" s="60"/>
      <c r="LXX51" s="61"/>
      <c r="LXZ51" s="58"/>
      <c r="LYA51" s="59"/>
      <c r="LYB51" s="60"/>
      <c r="LYC51" s="61"/>
      <c r="LYE51" s="58"/>
      <c r="LYF51" s="59"/>
      <c r="LYG51" s="60"/>
      <c r="LYH51" s="61"/>
      <c r="LYJ51" s="58"/>
      <c r="LYK51" s="59"/>
      <c r="LYL51" s="60"/>
      <c r="LYM51" s="61"/>
      <c r="LYO51" s="58"/>
      <c r="LYP51" s="59"/>
      <c r="LYQ51" s="60"/>
      <c r="LYR51" s="61"/>
      <c r="LYT51" s="58"/>
      <c r="LYU51" s="59"/>
      <c r="LYV51" s="60"/>
      <c r="LYW51" s="61"/>
      <c r="LYY51" s="58"/>
      <c r="LYZ51" s="59"/>
      <c r="LZA51" s="60"/>
      <c r="LZB51" s="61"/>
      <c r="LZD51" s="58"/>
      <c r="LZE51" s="59"/>
      <c r="LZF51" s="60"/>
      <c r="LZG51" s="61"/>
      <c r="LZI51" s="58"/>
      <c r="LZJ51" s="59"/>
      <c r="LZK51" s="60"/>
      <c r="LZL51" s="61"/>
      <c r="LZN51" s="58"/>
      <c r="LZO51" s="59"/>
      <c r="LZP51" s="60"/>
      <c r="LZQ51" s="61"/>
      <c r="LZS51" s="58"/>
      <c r="LZT51" s="59"/>
      <c r="LZU51" s="60"/>
      <c r="LZV51" s="61"/>
      <c r="LZX51" s="58"/>
      <c r="LZY51" s="59"/>
      <c r="LZZ51" s="60"/>
      <c r="MAA51" s="61"/>
      <c r="MAC51" s="58"/>
      <c r="MAD51" s="59"/>
      <c r="MAE51" s="60"/>
      <c r="MAF51" s="61"/>
      <c r="MAH51" s="58"/>
      <c r="MAI51" s="59"/>
      <c r="MAJ51" s="60"/>
      <c r="MAK51" s="61"/>
      <c r="MAM51" s="58"/>
      <c r="MAN51" s="59"/>
      <c r="MAO51" s="60"/>
      <c r="MAP51" s="61"/>
      <c r="MAR51" s="58"/>
      <c r="MAS51" s="59"/>
      <c r="MAT51" s="60"/>
      <c r="MAU51" s="61"/>
      <c r="MAW51" s="58"/>
      <c r="MAX51" s="59"/>
      <c r="MAY51" s="60"/>
      <c r="MAZ51" s="61"/>
      <c r="MBB51" s="58"/>
      <c r="MBC51" s="59"/>
      <c r="MBD51" s="60"/>
      <c r="MBE51" s="61"/>
      <c r="MBG51" s="58"/>
      <c r="MBH51" s="59"/>
      <c r="MBI51" s="60"/>
      <c r="MBJ51" s="61"/>
      <c r="MBL51" s="58"/>
      <c r="MBM51" s="59"/>
      <c r="MBN51" s="60"/>
      <c r="MBO51" s="61"/>
      <c r="MBQ51" s="58"/>
      <c r="MBR51" s="59"/>
      <c r="MBS51" s="60"/>
      <c r="MBT51" s="61"/>
      <c r="MBV51" s="58"/>
      <c r="MBW51" s="59"/>
      <c r="MBX51" s="60"/>
      <c r="MBY51" s="61"/>
      <c r="MCA51" s="58"/>
      <c r="MCB51" s="59"/>
      <c r="MCC51" s="60"/>
      <c r="MCD51" s="61"/>
      <c r="MCF51" s="58"/>
      <c r="MCG51" s="59"/>
      <c r="MCH51" s="60"/>
      <c r="MCI51" s="61"/>
      <c r="MCK51" s="58"/>
      <c r="MCL51" s="59"/>
      <c r="MCM51" s="60"/>
      <c r="MCN51" s="61"/>
      <c r="MCP51" s="58"/>
      <c r="MCQ51" s="59"/>
      <c r="MCR51" s="60"/>
      <c r="MCS51" s="61"/>
      <c r="MCU51" s="58"/>
      <c r="MCV51" s="59"/>
      <c r="MCW51" s="60"/>
      <c r="MCX51" s="61"/>
      <c r="MCZ51" s="58"/>
      <c r="MDA51" s="59"/>
      <c r="MDB51" s="60"/>
      <c r="MDC51" s="61"/>
      <c r="MDE51" s="58"/>
      <c r="MDF51" s="59"/>
      <c r="MDG51" s="60"/>
      <c r="MDH51" s="61"/>
      <c r="MDJ51" s="58"/>
      <c r="MDK51" s="59"/>
      <c r="MDL51" s="60"/>
      <c r="MDM51" s="61"/>
      <c r="MDO51" s="58"/>
      <c r="MDP51" s="59"/>
      <c r="MDQ51" s="60"/>
      <c r="MDR51" s="61"/>
      <c r="MDT51" s="58"/>
      <c r="MDU51" s="59"/>
      <c r="MDV51" s="60"/>
      <c r="MDW51" s="61"/>
      <c r="MDY51" s="58"/>
      <c r="MDZ51" s="59"/>
      <c r="MEA51" s="60"/>
      <c r="MEB51" s="61"/>
      <c r="MED51" s="58"/>
      <c r="MEE51" s="59"/>
      <c r="MEF51" s="60"/>
      <c r="MEG51" s="61"/>
      <c r="MEI51" s="58"/>
      <c r="MEJ51" s="59"/>
      <c r="MEK51" s="60"/>
      <c r="MEL51" s="61"/>
      <c r="MEN51" s="58"/>
      <c r="MEO51" s="59"/>
      <c r="MEP51" s="60"/>
      <c r="MEQ51" s="61"/>
      <c r="MES51" s="58"/>
      <c r="MET51" s="59"/>
      <c r="MEU51" s="60"/>
      <c r="MEV51" s="61"/>
      <c r="MEX51" s="58"/>
      <c r="MEY51" s="59"/>
      <c r="MEZ51" s="60"/>
      <c r="MFA51" s="61"/>
      <c r="MFC51" s="58"/>
      <c r="MFD51" s="59"/>
      <c r="MFE51" s="60"/>
      <c r="MFF51" s="61"/>
      <c r="MFH51" s="58"/>
      <c r="MFI51" s="59"/>
      <c r="MFJ51" s="60"/>
      <c r="MFK51" s="61"/>
      <c r="MFM51" s="58"/>
      <c r="MFN51" s="59"/>
      <c r="MFO51" s="60"/>
      <c r="MFP51" s="61"/>
      <c r="MFR51" s="58"/>
      <c r="MFS51" s="59"/>
      <c r="MFT51" s="60"/>
      <c r="MFU51" s="61"/>
      <c r="MFW51" s="58"/>
      <c r="MFX51" s="59"/>
      <c r="MFY51" s="60"/>
      <c r="MFZ51" s="61"/>
      <c r="MGB51" s="58"/>
      <c r="MGC51" s="59"/>
      <c r="MGD51" s="60"/>
      <c r="MGE51" s="61"/>
      <c r="MGG51" s="58"/>
      <c r="MGH51" s="59"/>
      <c r="MGI51" s="60"/>
      <c r="MGJ51" s="61"/>
      <c r="MGL51" s="58"/>
      <c r="MGM51" s="59"/>
      <c r="MGN51" s="60"/>
      <c r="MGO51" s="61"/>
      <c r="MGQ51" s="58"/>
      <c r="MGR51" s="59"/>
      <c r="MGS51" s="60"/>
      <c r="MGT51" s="61"/>
      <c r="MGV51" s="58"/>
      <c r="MGW51" s="59"/>
      <c r="MGX51" s="60"/>
      <c r="MGY51" s="61"/>
      <c r="MHA51" s="58"/>
      <c r="MHB51" s="59"/>
      <c r="MHC51" s="60"/>
      <c r="MHD51" s="61"/>
      <c r="MHF51" s="58"/>
      <c r="MHG51" s="59"/>
      <c r="MHH51" s="60"/>
      <c r="MHI51" s="61"/>
      <c r="MHK51" s="58"/>
      <c r="MHL51" s="59"/>
      <c r="MHM51" s="60"/>
      <c r="MHN51" s="61"/>
      <c r="MHP51" s="58"/>
      <c r="MHQ51" s="59"/>
      <c r="MHR51" s="60"/>
      <c r="MHS51" s="61"/>
      <c r="MHU51" s="58"/>
      <c r="MHV51" s="59"/>
      <c r="MHW51" s="60"/>
      <c r="MHX51" s="61"/>
      <c r="MHZ51" s="58"/>
      <c r="MIA51" s="59"/>
      <c r="MIB51" s="60"/>
      <c r="MIC51" s="61"/>
      <c r="MIE51" s="58"/>
      <c r="MIF51" s="59"/>
      <c r="MIG51" s="60"/>
      <c r="MIH51" s="61"/>
      <c r="MIJ51" s="58"/>
      <c r="MIK51" s="59"/>
      <c r="MIL51" s="60"/>
      <c r="MIM51" s="61"/>
      <c r="MIO51" s="58"/>
      <c r="MIP51" s="59"/>
      <c r="MIQ51" s="60"/>
      <c r="MIR51" s="61"/>
      <c r="MIT51" s="58"/>
      <c r="MIU51" s="59"/>
      <c r="MIV51" s="60"/>
      <c r="MIW51" s="61"/>
      <c r="MIY51" s="58"/>
      <c r="MIZ51" s="59"/>
      <c r="MJA51" s="60"/>
      <c r="MJB51" s="61"/>
      <c r="MJD51" s="58"/>
      <c r="MJE51" s="59"/>
      <c r="MJF51" s="60"/>
      <c r="MJG51" s="61"/>
      <c r="MJI51" s="58"/>
      <c r="MJJ51" s="59"/>
      <c r="MJK51" s="60"/>
      <c r="MJL51" s="61"/>
      <c r="MJN51" s="58"/>
      <c r="MJO51" s="59"/>
      <c r="MJP51" s="60"/>
      <c r="MJQ51" s="61"/>
      <c r="MJS51" s="58"/>
      <c r="MJT51" s="59"/>
      <c r="MJU51" s="60"/>
      <c r="MJV51" s="61"/>
      <c r="MJX51" s="58"/>
      <c r="MJY51" s="59"/>
      <c r="MJZ51" s="60"/>
      <c r="MKA51" s="61"/>
      <c r="MKC51" s="58"/>
      <c r="MKD51" s="59"/>
      <c r="MKE51" s="60"/>
      <c r="MKF51" s="61"/>
      <c r="MKH51" s="58"/>
      <c r="MKI51" s="59"/>
      <c r="MKJ51" s="60"/>
      <c r="MKK51" s="61"/>
      <c r="MKM51" s="58"/>
      <c r="MKN51" s="59"/>
      <c r="MKO51" s="60"/>
      <c r="MKP51" s="61"/>
      <c r="MKR51" s="58"/>
      <c r="MKS51" s="59"/>
      <c r="MKT51" s="60"/>
      <c r="MKU51" s="61"/>
      <c r="MKW51" s="58"/>
      <c r="MKX51" s="59"/>
      <c r="MKY51" s="60"/>
      <c r="MKZ51" s="61"/>
      <c r="MLB51" s="58"/>
      <c r="MLC51" s="59"/>
      <c r="MLD51" s="60"/>
      <c r="MLE51" s="61"/>
      <c r="MLG51" s="58"/>
      <c r="MLH51" s="59"/>
      <c r="MLI51" s="60"/>
      <c r="MLJ51" s="61"/>
      <c r="MLL51" s="58"/>
      <c r="MLM51" s="59"/>
      <c r="MLN51" s="60"/>
      <c r="MLO51" s="61"/>
      <c r="MLQ51" s="58"/>
      <c r="MLR51" s="59"/>
      <c r="MLS51" s="60"/>
      <c r="MLT51" s="61"/>
      <c r="MLV51" s="58"/>
      <c r="MLW51" s="59"/>
      <c r="MLX51" s="60"/>
      <c r="MLY51" s="61"/>
      <c r="MMA51" s="58"/>
      <c r="MMB51" s="59"/>
      <c r="MMC51" s="60"/>
      <c r="MMD51" s="61"/>
      <c r="MMF51" s="58"/>
      <c r="MMG51" s="59"/>
      <c r="MMH51" s="60"/>
      <c r="MMI51" s="61"/>
      <c r="MMK51" s="58"/>
      <c r="MML51" s="59"/>
      <c r="MMM51" s="60"/>
      <c r="MMN51" s="61"/>
      <c r="MMP51" s="58"/>
      <c r="MMQ51" s="59"/>
      <c r="MMR51" s="60"/>
      <c r="MMS51" s="61"/>
      <c r="MMU51" s="58"/>
      <c r="MMV51" s="59"/>
      <c r="MMW51" s="60"/>
      <c r="MMX51" s="61"/>
      <c r="MMZ51" s="58"/>
      <c r="MNA51" s="59"/>
      <c r="MNB51" s="60"/>
      <c r="MNC51" s="61"/>
      <c r="MNE51" s="58"/>
      <c r="MNF51" s="59"/>
      <c r="MNG51" s="60"/>
      <c r="MNH51" s="61"/>
      <c r="MNJ51" s="58"/>
      <c r="MNK51" s="59"/>
      <c r="MNL51" s="60"/>
      <c r="MNM51" s="61"/>
      <c r="MNO51" s="58"/>
      <c r="MNP51" s="59"/>
      <c r="MNQ51" s="60"/>
      <c r="MNR51" s="61"/>
      <c r="MNT51" s="58"/>
      <c r="MNU51" s="59"/>
      <c r="MNV51" s="60"/>
      <c r="MNW51" s="61"/>
      <c r="MNY51" s="58"/>
      <c r="MNZ51" s="59"/>
      <c r="MOA51" s="60"/>
      <c r="MOB51" s="61"/>
      <c r="MOD51" s="58"/>
      <c r="MOE51" s="59"/>
      <c r="MOF51" s="60"/>
      <c r="MOG51" s="61"/>
      <c r="MOI51" s="58"/>
      <c r="MOJ51" s="59"/>
      <c r="MOK51" s="60"/>
      <c r="MOL51" s="61"/>
      <c r="MON51" s="58"/>
      <c r="MOO51" s="59"/>
      <c r="MOP51" s="60"/>
      <c r="MOQ51" s="61"/>
      <c r="MOS51" s="58"/>
      <c r="MOT51" s="59"/>
      <c r="MOU51" s="60"/>
      <c r="MOV51" s="61"/>
      <c r="MOX51" s="58"/>
      <c r="MOY51" s="59"/>
      <c r="MOZ51" s="60"/>
      <c r="MPA51" s="61"/>
      <c r="MPC51" s="58"/>
      <c r="MPD51" s="59"/>
      <c r="MPE51" s="60"/>
      <c r="MPF51" s="61"/>
      <c r="MPH51" s="58"/>
      <c r="MPI51" s="59"/>
      <c r="MPJ51" s="60"/>
      <c r="MPK51" s="61"/>
      <c r="MPM51" s="58"/>
      <c r="MPN51" s="59"/>
      <c r="MPO51" s="60"/>
      <c r="MPP51" s="61"/>
      <c r="MPR51" s="58"/>
      <c r="MPS51" s="59"/>
      <c r="MPT51" s="60"/>
      <c r="MPU51" s="61"/>
      <c r="MPW51" s="58"/>
      <c r="MPX51" s="59"/>
      <c r="MPY51" s="60"/>
      <c r="MPZ51" s="61"/>
      <c r="MQB51" s="58"/>
      <c r="MQC51" s="59"/>
      <c r="MQD51" s="60"/>
      <c r="MQE51" s="61"/>
      <c r="MQG51" s="58"/>
      <c r="MQH51" s="59"/>
      <c r="MQI51" s="60"/>
      <c r="MQJ51" s="61"/>
      <c r="MQL51" s="58"/>
      <c r="MQM51" s="59"/>
      <c r="MQN51" s="60"/>
      <c r="MQO51" s="61"/>
      <c r="MQQ51" s="58"/>
      <c r="MQR51" s="59"/>
      <c r="MQS51" s="60"/>
      <c r="MQT51" s="61"/>
      <c r="MQV51" s="58"/>
      <c r="MQW51" s="59"/>
      <c r="MQX51" s="60"/>
      <c r="MQY51" s="61"/>
      <c r="MRA51" s="58"/>
      <c r="MRB51" s="59"/>
      <c r="MRC51" s="60"/>
      <c r="MRD51" s="61"/>
      <c r="MRF51" s="58"/>
      <c r="MRG51" s="59"/>
      <c r="MRH51" s="60"/>
      <c r="MRI51" s="61"/>
      <c r="MRK51" s="58"/>
      <c r="MRL51" s="59"/>
      <c r="MRM51" s="60"/>
      <c r="MRN51" s="61"/>
      <c r="MRP51" s="58"/>
      <c r="MRQ51" s="59"/>
      <c r="MRR51" s="60"/>
      <c r="MRS51" s="61"/>
      <c r="MRU51" s="58"/>
      <c r="MRV51" s="59"/>
      <c r="MRW51" s="60"/>
      <c r="MRX51" s="61"/>
      <c r="MRZ51" s="58"/>
      <c r="MSA51" s="59"/>
      <c r="MSB51" s="60"/>
      <c r="MSC51" s="61"/>
      <c r="MSE51" s="58"/>
      <c r="MSF51" s="59"/>
      <c r="MSG51" s="60"/>
      <c r="MSH51" s="61"/>
      <c r="MSJ51" s="58"/>
      <c r="MSK51" s="59"/>
      <c r="MSL51" s="60"/>
      <c r="MSM51" s="61"/>
      <c r="MSO51" s="58"/>
      <c r="MSP51" s="59"/>
      <c r="MSQ51" s="60"/>
      <c r="MSR51" s="61"/>
      <c r="MST51" s="58"/>
      <c r="MSU51" s="59"/>
      <c r="MSV51" s="60"/>
      <c r="MSW51" s="61"/>
      <c r="MSY51" s="58"/>
      <c r="MSZ51" s="59"/>
      <c r="MTA51" s="60"/>
      <c r="MTB51" s="61"/>
      <c r="MTD51" s="58"/>
      <c r="MTE51" s="59"/>
      <c r="MTF51" s="60"/>
      <c r="MTG51" s="61"/>
      <c r="MTI51" s="58"/>
      <c r="MTJ51" s="59"/>
      <c r="MTK51" s="60"/>
      <c r="MTL51" s="61"/>
      <c r="MTN51" s="58"/>
      <c r="MTO51" s="59"/>
      <c r="MTP51" s="60"/>
      <c r="MTQ51" s="61"/>
      <c r="MTS51" s="58"/>
      <c r="MTT51" s="59"/>
      <c r="MTU51" s="60"/>
      <c r="MTV51" s="61"/>
      <c r="MTX51" s="58"/>
      <c r="MTY51" s="59"/>
      <c r="MTZ51" s="60"/>
      <c r="MUA51" s="61"/>
      <c r="MUC51" s="58"/>
      <c r="MUD51" s="59"/>
      <c r="MUE51" s="60"/>
      <c r="MUF51" s="61"/>
      <c r="MUH51" s="58"/>
      <c r="MUI51" s="59"/>
      <c r="MUJ51" s="60"/>
      <c r="MUK51" s="61"/>
      <c r="MUM51" s="58"/>
      <c r="MUN51" s="59"/>
      <c r="MUO51" s="60"/>
      <c r="MUP51" s="61"/>
      <c r="MUR51" s="58"/>
      <c r="MUS51" s="59"/>
      <c r="MUT51" s="60"/>
      <c r="MUU51" s="61"/>
      <c r="MUW51" s="58"/>
      <c r="MUX51" s="59"/>
      <c r="MUY51" s="60"/>
      <c r="MUZ51" s="61"/>
      <c r="MVB51" s="58"/>
      <c r="MVC51" s="59"/>
      <c r="MVD51" s="60"/>
      <c r="MVE51" s="61"/>
      <c r="MVG51" s="58"/>
      <c r="MVH51" s="59"/>
      <c r="MVI51" s="60"/>
      <c r="MVJ51" s="61"/>
      <c r="MVL51" s="58"/>
      <c r="MVM51" s="59"/>
      <c r="MVN51" s="60"/>
      <c r="MVO51" s="61"/>
      <c r="MVQ51" s="58"/>
      <c r="MVR51" s="59"/>
      <c r="MVS51" s="60"/>
      <c r="MVT51" s="61"/>
      <c r="MVV51" s="58"/>
      <c r="MVW51" s="59"/>
      <c r="MVX51" s="60"/>
      <c r="MVY51" s="61"/>
      <c r="MWA51" s="58"/>
      <c r="MWB51" s="59"/>
      <c r="MWC51" s="60"/>
      <c r="MWD51" s="61"/>
      <c r="MWF51" s="58"/>
      <c r="MWG51" s="59"/>
      <c r="MWH51" s="60"/>
      <c r="MWI51" s="61"/>
      <c r="MWK51" s="58"/>
      <c r="MWL51" s="59"/>
      <c r="MWM51" s="60"/>
      <c r="MWN51" s="61"/>
      <c r="MWP51" s="58"/>
      <c r="MWQ51" s="59"/>
      <c r="MWR51" s="60"/>
      <c r="MWS51" s="61"/>
      <c r="MWU51" s="58"/>
      <c r="MWV51" s="59"/>
      <c r="MWW51" s="60"/>
      <c r="MWX51" s="61"/>
      <c r="MWZ51" s="58"/>
      <c r="MXA51" s="59"/>
      <c r="MXB51" s="60"/>
      <c r="MXC51" s="61"/>
      <c r="MXE51" s="58"/>
      <c r="MXF51" s="59"/>
      <c r="MXG51" s="60"/>
      <c r="MXH51" s="61"/>
      <c r="MXJ51" s="58"/>
      <c r="MXK51" s="59"/>
      <c r="MXL51" s="60"/>
      <c r="MXM51" s="61"/>
      <c r="MXO51" s="58"/>
      <c r="MXP51" s="59"/>
      <c r="MXQ51" s="60"/>
      <c r="MXR51" s="61"/>
      <c r="MXT51" s="58"/>
      <c r="MXU51" s="59"/>
      <c r="MXV51" s="60"/>
      <c r="MXW51" s="61"/>
      <c r="MXY51" s="58"/>
      <c r="MXZ51" s="59"/>
      <c r="MYA51" s="60"/>
      <c r="MYB51" s="61"/>
      <c r="MYD51" s="58"/>
      <c r="MYE51" s="59"/>
      <c r="MYF51" s="60"/>
      <c r="MYG51" s="61"/>
      <c r="MYI51" s="58"/>
      <c r="MYJ51" s="59"/>
      <c r="MYK51" s="60"/>
      <c r="MYL51" s="61"/>
      <c r="MYN51" s="58"/>
      <c r="MYO51" s="59"/>
      <c r="MYP51" s="60"/>
      <c r="MYQ51" s="61"/>
      <c r="MYS51" s="58"/>
      <c r="MYT51" s="59"/>
      <c r="MYU51" s="60"/>
      <c r="MYV51" s="61"/>
      <c r="MYX51" s="58"/>
      <c r="MYY51" s="59"/>
      <c r="MYZ51" s="60"/>
      <c r="MZA51" s="61"/>
      <c r="MZC51" s="58"/>
      <c r="MZD51" s="59"/>
      <c r="MZE51" s="60"/>
      <c r="MZF51" s="61"/>
      <c r="MZH51" s="58"/>
      <c r="MZI51" s="59"/>
      <c r="MZJ51" s="60"/>
      <c r="MZK51" s="61"/>
      <c r="MZM51" s="58"/>
      <c r="MZN51" s="59"/>
      <c r="MZO51" s="60"/>
      <c r="MZP51" s="61"/>
      <c r="MZR51" s="58"/>
      <c r="MZS51" s="59"/>
      <c r="MZT51" s="60"/>
      <c r="MZU51" s="61"/>
      <c r="MZW51" s="58"/>
      <c r="MZX51" s="59"/>
      <c r="MZY51" s="60"/>
      <c r="MZZ51" s="61"/>
      <c r="NAB51" s="58"/>
      <c r="NAC51" s="59"/>
      <c r="NAD51" s="60"/>
      <c r="NAE51" s="61"/>
      <c r="NAG51" s="58"/>
      <c r="NAH51" s="59"/>
      <c r="NAI51" s="60"/>
      <c r="NAJ51" s="61"/>
      <c r="NAL51" s="58"/>
      <c r="NAM51" s="59"/>
      <c r="NAN51" s="60"/>
      <c r="NAO51" s="61"/>
      <c r="NAQ51" s="58"/>
      <c r="NAR51" s="59"/>
      <c r="NAS51" s="60"/>
      <c r="NAT51" s="61"/>
      <c r="NAV51" s="58"/>
      <c r="NAW51" s="59"/>
      <c r="NAX51" s="60"/>
      <c r="NAY51" s="61"/>
      <c r="NBA51" s="58"/>
      <c r="NBB51" s="59"/>
      <c r="NBC51" s="60"/>
      <c r="NBD51" s="61"/>
      <c r="NBF51" s="58"/>
      <c r="NBG51" s="59"/>
      <c r="NBH51" s="60"/>
      <c r="NBI51" s="61"/>
      <c r="NBK51" s="58"/>
      <c r="NBL51" s="59"/>
      <c r="NBM51" s="60"/>
      <c r="NBN51" s="61"/>
      <c r="NBP51" s="58"/>
      <c r="NBQ51" s="59"/>
      <c r="NBR51" s="60"/>
      <c r="NBS51" s="61"/>
      <c r="NBU51" s="58"/>
      <c r="NBV51" s="59"/>
      <c r="NBW51" s="60"/>
      <c r="NBX51" s="61"/>
      <c r="NBZ51" s="58"/>
      <c r="NCA51" s="59"/>
      <c r="NCB51" s="60"/>
      <c r="NCC51" s="61"/>
      <c r="NCE51" s="58"/>
      <c r="NCF51" s="59"/>
      <c r="NCG51" s="60"/>
      <c r="NCH51" s="61"/>
      <c r="NCJ51" s="58"/>
      <c r="NCK51" s="59"/>
      <c r="NCL51" s="60"/>
      <c r="NCM51" s="61"/>
      <c r="NCO51" s="58"/>
      <c r="NCP51" s="59"/>
      <c r="NCQ51" s="60"/>
      <c r="NCR51" s="61"/>
      <c r="NCT51" s="58"/>
      <c r="NCU51" s="59"/>
      <c r="NCV51" s="60"/>
      <c r="NCW51" s="61"/>
      <c r="NCY51" s="58"/>
      <c r="NCZ51" s="59"/>
      <c r="NDA51" s="60"/>
      <c r="NDB51" s="61"/>
      <c r="NDD51" s="58"/>
      <c r="NDE51" s="59"/>
      <c r="NDF51" s="60"/>
      <c r="NDG51" s="61"/>
      <c r="NDI51" s="58"/>
      <c r="NDJ51" s="59"/>
      <c r="NDK51" s="60"/>
      <c r="NDL51" s="61"/>
      <c r="NDN51" s="58"/>
      <c r="NDO51" s="59"/>
      <c r="NDP51" s="60"/>
      <c r="NDQ51" s="61"/>
      <c r="NDS51" s="58"/>
      <c r="NDT51" s="59"/>
      <c r="NDU51" s="60"/>
      <c r="NDV51" s="61"/>
      <c r="NDX51" s="58"/>
      <c r="NDY51" s="59"/>
      <c r="NDZ51" s="60"/>
      <c r="NEA51" s="61"/>
      <c r="NEC51" s="58"/>
      <c r="NED51" s="59"/>
      <c r="NEE51" s="60"/>
      <c r="NEF51" s="61"/>
      <c r="NEH51" s="58"/>
      <c r="NEI51" s="59"/>
      <c r="NEJ51" s="60"/>
      <c r="NEK51" s="61"/>
      <c r="NEM51" s="58"/>
      <c r="NEN51" s="59"/>
      <c r="NEO51" s="60"/>
      <c r="NEP51" s="61"/>
      <c r="NER51" s="58"/>
      <c r="NES51" s="59"/>
      <c r="NET51" s="60"/>
      <c r="NEU51" s="61"/>
      <c r="NEW51" s="58"/>
      <c r="NEX51" s="59"/>
      <c r="NEY51" s="60"/>
      <c r="NEZ51" s="61"/>
      <c r="NFB51" s="58"/>
      <c r="NFC51" s="59"/>
      <c r="NFD51" s="60"/>
      <c r="NFE51" s="61"/>
      <c r="NFG51" s="58"/>
      <c r="NFH51" s="59"/>
      <c r="NFI51" s="60"/>
      <c r="NFJ51" s="61"/>
      <c r="NFL51" s="58"/>
      <c r="NFM51" s="59"/>
      <c r="NFN51" s="60"/>
      <c r="NFO51" s="61"/>
      <c r="NFQ51" s="58"/>
      <c r="NFR51" s="59"/>
      <c r="NFS51" s="60"/>
      <c r="NFT51" s="61"/>
      <c r="NFV51" s="58"/>
      <c r="NFW51" s="59"/>
      <c r="NFX51" s="60"/>
      <c r="NFY51" s="61"/>
      <c r="NGA51" s="58"/>
      <c r="NGB51" s="59"/>
      <c r="NGC51" s="60"/>
      <c r="NGD51" s="61"/>
      <c r="NGF51" s="58"/>
      <c r="NGG51" s="59"/>
      <c r="NGH51" s="60"/>
      <c r="NGI51" s="61"/>
      <c r="NGK51" s="58"/>
      <c r="NGL51" s="59"/>
      <c r="NGM51" s="60"/>
      <c r="NGN51" s="61"/>
      <c r="NGP51" s="58"/>
      <c r="NGQ51" s="59"/>
      <c r="NGR51" s="60"/>
      <c r="NGS51" s="61"/>
      <c r="NGU51" s="58"/>
      <c r="NGV51" s="59"/>
      <c r="NGW51" s="60"/>
      <c r="NGX51" s="61"/>
      <c r="NGZ51" s="58"/>
      <c r="NHA51" s="59"/>
      <c r="NHB51" s="60"/>
      <c r="NHC51" s="61"/>
      <c r="NHE51" s="58"/>
      <c r="NHF51" s="59"/>
      <c r="NHG51" s="60"/>
      <c r="NHH51" s="61"/>
      <c r="NHJ51" s="58"/>
      <c r="NHK51" s="59"/>
      <c r="NHL51" s="60"/>
      <c r="NHM51" s="61"/>
      <c r="NHO51" s="58"/>
      <c r="NHP51" s="59"/>
      <c r="NHQ51" s="60"/>
      <c r="NHR51" s="61"/>
      <c r="NHT51" s="58"/>
      <c r="NHU51" s="59"/>
      <c r="NHV51" s="60"/>
      <c r="NHW51" s="61"/>
      <c r="NHY51" s="58"/>
      <c r="NHZ51" s="59"/>
      <c r="NIA51" s="60"/>
      <c r="NIB51" s="61"/>
      <c r="NID51" s="58"/>
      <c r="NIE51" s="59"/>
      <c r="NIF51" s="60"/>
      <c r="NIG51" s="61"/>
      <c r="NII51" s="58"/>
      <c r="NIJ51" s="59"/>
      <c r="NIK51" s="60"/>
      <c r="NIL51" s="61"/>
      <c r="NIN51" s="58"/>
      <c r="NIO51" s="59"/>
      <c r="NIP51" s="60"/>
      <c r="NIQ51" s="61"/>
      <c r="NIS51" s="58"/>
      <c r="NIT51" s="59"/>
      <c r="NIU51" s="60"/>
      <c r="NIV51" s="61"/>
      <c r="NIX51" s="58"/>
      <c r="NIY51" s="59"/>
      <c r="NIZ51" s="60"/>
      <c r="NJA51" s="61"/>
      <c r="NJC51" s="58"/>
      <c r="NJD51" s="59"/>
      <c r="NJE51" s="60"/>
      <c r="NJF51" s="61"/>
      <c r="NJH51" s="58"/>
      <c r="NJI51" s="59"/>
      <c r="NJJ51" s="60"/>
      <c r="NJK51" s="61"/>
      <c r="NJM51" s="58"/>
      <c r="NJN51" s="59"/>
      <c r="NJO51" s="60"/>
      <c r="NJP51" s="61"/>
      <c r="NJR51" s="58"/>
      <c r="NJS51" s="59"/>
      <c r="NJT51" s="60"/>
      <c r="NJU51" s="61"/>
      <c r="NJW51" s="58"/>
      <c r="NJX51" s="59"/>
      <c r="NJY51" s="60"/>
      <c r="NJZ51" s="61"/>
      <c r="NKB51" s="58"/>
      <c r="NKC51" s="59"/>
      <c r="NKD51" s="60"/>
      <c r="NKE51" s="61"/>
      <c r="NKG51" s="58"/>
      <c r="NKH51" s="59"/>
      <c r="NKI51" s="60"/>
      <c r="NKJ51" s="61"/>
      <c r="NKL51" s="58"/>
      <c r="NKM51" s="59"/>
      <c r="NKN51" s="60"/>
      <c r="NKO51" s="61"/>
      <c r="NKQ51" s="58"/>
      <c r="NKR51" s="59"/>
      <c r="NKS51" s="60"/>
      <c r="NKT51" s="61"/>
      <c r="NKV51" s="58"/>
      <c r="NKW51" s="59"/>
      <c r="NKX51" s="60"/>
      <c r="NKY51" s="61"/>
      <c r="NLA51" s="58"/>
      <c r="NLB51" s="59"/>
      <c r="NLC51" s="60"/>
      <c r="NLD51" s="61"/>
      <c r="NLF51" s="58"/>
      <c r="NLG51" s="59"/>
      <c r="NLH51" s="60"/>
      <c r="NLI51" s="61"/>
      <c r="NLK51" s="58"/>
      <c r="NLL51" s="59"/>
      <c r="NLM51" s="60"/>
      <c r="NLN51" s="61"/>
      <c r="NLP51" s="58"/>
      <c r="NLQ51" s="59"/>
      <c r="NLR51" s="60"/>
      <c r="NLS51" s="61"/>
      <c r="NLU51" s="58"/>
      <c r="NLV51" s="59"/>
      <c r="NLW51" s="60"/>
      <c r="NLX51" s="61"/>
      <c r="NLZ51" s="58"/>
      <c r="NMA51" s="59"/>
      <c r="NMB51" s="60"/>
      <c r="NMC51" s="61"/>
      <c r="NME51" s="58"/>
      <c r="NMF51" s="59"/>
      <c r="NMG51" s="60"/>
      <c r="NMH51" s="61"/>
      <c r="NMJ51" s="58"/>
      <c r="NMK51" s="59"/>
      <c r="NML51" s="60"/>
      <c r="NMM51" s="61"/>
      <c r="NMO51" s="58"/>
      <c r="NMP51" s="59"/>
      <c r="NMQ51" s="60"/>
      <c r="NMR51" s="61"/>
      <c r="NMT51" s="58"/>
      <c r="NMU51" s="59"/>
      <c r="NMV51" s="60"/>
      <c r="NMW51" s="61"/>
      <c r="NMY51" s="58"/>
      <c r="NMZ51" s="59"/>
      <c r="NNA51" s="60"/>
      <c r="NNB51" s="61"/>
      <c r="NND51" s="58"/>
      <c r="NNE51" s="59"/>
      <c r="NNF51" s="60"/>
      <c r="NNG51" s="61"/>
      <c r="NNI51" s="58"/>
      <c r="NNJ51" s="59"/>
      <c r="NNK51" s="60"/>
      <c r="NNL51" s="61"/>
      <c r="NNN51" s="58"/>
      <c r="NNO51" s="59"/>
      <c r="NNP51" s="60"/>
      <c r="NNQ51" s="61"/>
      <c r="NNS51" s="58"/>
      <c r="NNT51" s="59"/>
      <c r="NNU51" s="60"/>
      <c r="NNV51" s="61"/>
      <c r="NNX51" s="58"/>
      <c r="NNY51" s="59"/>
      <c r="NNZ51" s="60"/>
      <c r="NOA51" s="61"/>
      <c r="NOC51" s="58"/>
      <c r="NOD51" s="59"/>
      <c r="NOE51" s="60"/>
      <c r="NOF51" s="61"/>
      <c r="NOH51" s="58"/>
      <c r="NOI51" s="59"/>
      <c r="NOJ51" s="60"/>
      <c r="NOK51" s="61"/>
      <c r="NOM51" s="58"/>
      <c r="NON51" s="59"/>
      <c r="NOO51" s="60"/>
      <c r="NOP51" s="61"/>
      <c r="NOR51" s="58"/>
      <c r="NOS51" s="59"/>
      <c r="NOT51" s="60"/>
      <c r="NOU51" s="61"/>
      <c r="NOW51" s="58"/>
      <c r="NOX51" s="59"/>
      <c r="NOY51" s="60"/>
      <c r="NOZ51" s="61"/>
      <c r="NPB51" s="58"/>
      <c r="NPC51" s="59"/>
      <c r="NPD51" s="60"/>
      <c r="NPE51" s="61"/>
      <c r="NPG51" s="58"/>
      <c r="NPH51" s="59"/>
      <c r="NPI51" s="60"/>
      <c r="NPJ51" s="61"/>
      <c r="NPL51" s="58"/>
      <c r="NPM51" s="59"/>
      <c r="NPN51" s="60"/>
      <c r="NPO51" s="61"/>
      <c r="NPQ51" s="58"/>
      <c r="NPR51" s="59"/>
      <c r="NPS51" s="60"/>
      <c r="NPT51" s="61"/>
      <c r="NPV51" s="58"/>
      <c r="NPW51" s="59"/>
      <c r="NPX51" s="60"/>
      <c r="NPY51" s="61"/>
      <c r="NQA51" s="58"/>
      <c r="NQB51" s="59"/>
      <c r="NQC51" s="60"/>
      <c r="NQD51" s="61"/>
      <c r="NQF51" s="58"/>
      <c r="NQG51" s="59"/>
      <c r="NQH51" s="60"/>
      <c r="NQI51" s="61"/>
      <c r="NQK51" s="58"/>
      <c r="NQL51" s="59"/>
      <c r="NQM51" s="60"/>
      <c r="NQN51" s="61"/>
      <c r="NQP51" s="58"/>
      <c r="NQQ51" s="59"/>
      <c r="NQR51" s="60"/>
      <c r="NQS51" s="61"/>
      <c r="NQU51" s="58"/>
      <c r="NQV51" s="59"/>
      <c r="NQW51" s="60"/>
      <c r="NQX51" s="61"/>
      <c r="NQZ51" s="58"/>
      <c r="NRA51" s="59"/>
      <c r="NRB51" s="60"/>
      <c r="NRC51" s="61"/>
      <c r="NRE51" s="58"/>
      <c r="NRF51" s="59"/>
      <c r="NRG51" s="60"/>
      <c r="NRH51" s="61"/>
      <c r="NRJ51" s="58"/>
      <c r="NRK51" s="59"/>
      <c r="NRL51" s="60"/>
      <c r="NRM51" s="61"/>
      <c r="NRO51" s="58"/>
      <c r="NRP51" s="59"/>
      <c r="NRQ51" s="60"/>
      <c r="NRR51" s="61"/>
      <c r="NRT51" s="58"/>
      <c r="NRU51" s="59"/>
      <c r="NRV51" s="60"/>
      <c r="NRW51" s="61"/>
      <c r="NRY51" s="58"/>
      <c r="NRZ51" s="59"/>
      <c r="NSA51" s="60"/>
      <c r="NSB51" s="61"/>
      <c r="NSD51" s="58"/>
      <c r="NSE51" s="59"/>
      <c r="NSF51" s="60"/>
      <c r="NSG51" s="61"/>
      <c r="NSI51" s="58"/>
      <c r="NSJ51" s="59"/>
      <c r="NSK51" s="60"/>
      <c r="NSL51" s="61"/>
      <c r="NSN51" s="58"/>
      <c r="NSO51" s="59"/>
      <c r="NSP51" s="60"/>
      <c r="NSQ51" s="61"/>
      <c r="NSS51" s="58"/>
      <c r="NST51" s="59"/>
      <c r="NSU51" s="60"/>
      <c r="NSV51" s="61"/>
      <c r="NSX51" s="58"/>
      <c r="NSY51" s="59"/>
      <c r="NSZ51" s="60"/>
      <c r="NTA51" s="61"/>
      <c r="NTC51" s="58"/>
      <c r="NTD51" s="59"/>
      <c r="NTE51" s="60"/>
      <c r="NTF51" s="61"/>
      <c r="NTH51" s="58"/>
      <c r="NTI51" s="59"/>
      <c r="NTJ51" s="60"/>
      <c r="NTK51" s="61"/>
      <c r="NTM51" s="58"/>
      <c r="NTN51" s="59"/>
      <c r="NTO51" s="60"/>
      <c r="NTP51" s="61"/>
      <c r="NTR51" s="58"/>
      <c r="NTS51" s="59"/>
      <c r="NTT51" s="60"/>
      <c r="NTU51" s="61"/>
      <c r="NTW51" s="58"/>
      <c r="NTX51" s="59"/>
      <c r="NTY51" s="60"/>
      <c r="NTZ51" s="61"/>
      <c r="NUB51" s="58"/>
      <c r="NUC51" s="59"/>
      <c r="NUD51" s="60"/>
      <c r="NUE51" s="61"/>
      <c r="NUG51" s="58"/>
      <c r="NUH51" s="59"/>
      <c r="NUI51" s="60"/>
      <c r="NUJ51" s="61"/>
      <c r="NUL51" s="58"/>
      <c r="NUM51" s="59"/>
      <c r="NUN51" s="60"/>
      <c r="NUO51" s="61"/>
      <c r="NUQ51" s="58"/>
      <c r="NUR51" s="59"/>
      <c r="NUS51" s="60"/>
      <c r="NUT51" s="61"/>
      <c r="NUV51" s="58"/>
      <c r="NUW51" s="59"/>
      <c r="NUX51" s="60"/>
      <c r="NUY51" s="61"/>
      <c r="NVA51" s="58"/>
      <c r="NVB51" s="59"/>
      <c r="NVC51" s="60"/>
      <c r="NVD51" s="61"/>
      <c r="NVF51" s="58"/>
      <c r="NVG51" s="59"/>
      <c r="NVH51" s="60"/>
      <c r="NVI51" s="61"/>
      <c r="NVK51" s="58"/>
      <c r="NVL51" s="59"/>
      <c r="NVM51" s="60"/>
      <c r="NVN51" s="61"/>
      <c r="NVP51" s="58"/>
      <c r="NVQ51" s="59"/>
      <c r="NVR51" s="60"/>
      <c r="NVS51" s="61"/>
      <c r="NVU51" s="58"/>
      <c r="NVV51" s="59"/>
      <c r="NVW51" s="60"/>
      <c r="NVX51" s="61"/>
      <c r="NVZ51" s="58"/>
      <c r="NWA51" s="59"/>
      <c r="NWB51" s="60"/>
      <c r="NWC51" s="61"/>
      <c r="NWE51" s="58"/>
      <c r="NWF51" s="59"/>
      <c r="NWG51" s="60"/>
      <c r="NWH51" s="61"/>
      <c r="NWJ51" s="58"/>
      <c r="NWK51" s="59"/>
      <c r="NWL51" s="60"/>
      <c r="NWM51" s="61"/>
      <c r="NWO51" s="58"/>
      <c r="NWP51" s="59"/>
      <c r="NWQ51" s="60"/>
      <c r="NWR51" s="61"/>
      <c r="NWT51" s="58"/>
      <c r="NWU51" s="59"/>
      <c r="NWV51" s="60"/>
      <c r="NWW51" s="61"/>
      <c r="NWY51" s="58"/>
      <c r="NWZ51" s="59"/>
      <c r="NXA51" s="60"/>
      <c r="NXB51" s="61"/>
      <c r="NXD51" s="58"/>
      <c r="NXE51" s="59"/>
      <c r="NXF51" s="60"/>
      <c r="NXG51" s="61"/>
      <c r="NXI51" s="58"/>
      <c r="NXJ51" s="59"/>
      <c r="NXK51" s="60"/>
      <c r="NXL51" s="61"/>
      <c r="NXN51" s="58"/>
      <c r="NXO51" s="59"/>
      <c r="NXP51" s="60"/>
      <c r="NXQ51" s="61"/>
      <c r="NXS51" s="58"/>
      <c r="NXT51" s="59"/>
      <c r="NXU51" s="60"/>
      <c r="NXV51" s="61"/>
      <c r="NXX51" s="58"/>
      <c r="NXY51" s="59"/>
      <c r="NXZ51" s="60"/>
      <c r="NYA51" s="61"/>
      <c r="NYC51" s="58"/>
      <c r="NYD51" s="59"/>
      <c r="NYE51" s="60"/>
      <c r="NYF51" s="61"/>
      <c r="NYH51" s="58"/>
      <c r="NYI51" s="59"/>
      <c r="NYJ51" s="60"/>
      <c r="NYK51" s="61"/>
      <c r="NYM51" s="58"/>
      <c r="NYN51" s="59"/>
      <c r="NYO51" s="60"/>
      <c r="NYP51" s="61"/>
      <c r="NYR51" s="58"/>
      <c r="NYS51" s="59"/>
      <c r="NYT51" s="60"/>
      <c r="NYU51" s="61"/>
      <c r="NYW51" s="58"/>
      <c r="NYX51" s="59"/>
      <c r="NYY51" s="60"/>
      <c r="NYZ51" s="61"/>
      <c r="NZB51" s="58"/>
      <c r="NZC51" s="59"/>
      <c r="NZD51" s="60"/>
      <c r="NZE51" s="61"/>
      <c r="NZG51" s="58"/>
      <c r="NZH51" s="59"/>
      <c r="NZI51" s="60"/>
      <c r="NZJ51" s="61"/>
      <c r="NZL51" s="58"/>
      <c r="NZM51" s="59"/>
      <c r="NZN51" s="60"/>
      <c r="NZO51" s="61"/>
      <c r="NZQ51" s="58"/>
      <c r="NZR51" s="59"/>
      <c r="NZS51" s="60"/>
      <c r="NZT51" s="61"/>
      <c r="NZV51" s="58"/>
      <c r="NZW51" s="59"/>
      <c r="NZX51" s="60"/>
      <c r="NZY51" s="61"/>
      <c r="OAA51" s="58"/>
      <c r="OAB51" s="59"/>
      <c r="OAC51" s="60"/>
      <c r="OAD51" s="61"/>
      <c r="OAF51" s="58"/>
      <c r="OAG51" s="59"/>
      <c r="OAH51" s="60"/>
      <c r="OAI51" s="61"/>
      <c r="OAK51" s="58"/>
      <c r="OAL51" s="59"/>
      <c r="OAM51" s="60"/>
      <c r="OAN51" s="61"/>
      <c r="OAP51" s="58"/>
      <c r="OAQ51" s="59"/>
      <c r="OAR51" s="60"/>
      <c r="OAS51" s="61"/>
      <c r="OAU51" s="58"/>
      <c r="OAV51" s="59"/>
      <c r="OAW51" s="60"/>
      <c r="OAX51" s="61"/>
      <c r="OAZ51" s="58"/>
      <c r="OBA51" s="59"/>
      <c r="OBB51" s="60"/>
      <c r="OBC51" s="61"/>
      <c r="OBE51" s="58"/>
      <c r="OBF51" s="59"/>
      <c r="OBG51" s="60"/>
      <c r="OBH51" s="61"/>
      <c r="OBJ51" s="58"/>
      <c r="OBK51" s="59"/>
      <c r="OBL51" s="60"/>
      <c r="OBM51" s="61"/>
      <c r="OBO51" s="58"/>
      <c r="OBP51" s="59"/>
      <c r="OBQ51" s="60"/>
      <c r="OBR51" s="61"/>
      <c r="OBT51" s="58"/>
      <c r="OBU51" s="59"/>
      <c r="OBV51" s="60"/>
      <c r="OBW51" s="61"/>
      <c r="OBY51" s="58"/>
      <c r="OBZ51" s="59"/>
      <c r="OCA51" s="60"/>
      <c r="OCB51" s="61"/>
      <c r="OCD51" s="58"/>
      <c r="OCE51" s="59"/>
      <c r="OCF51" s="60"/>
      <c r="OCG51" s="61"/>
      <c r="OCI51" s="58"/>
      <c r="OCJ51" s="59"/>
      <c r="OCK51" s="60"/>
      <c r="OCL51" s="61"/>
      <c r="OCN51" s="58"/>
      <c r="OCO51" s="59"/>
      <c r="OCP51" s="60"/>
      <c r="OCQ51" s="61"/>
      <c r="OCS51" s="58"/>
      <c r="OCT51" s="59"/>
      <c r="OCU51" s="60"/>
      <c r="OCV51" s="61"/>
      <c r="OCX51" s="58"/>
      <c r="OCY51" s="59"/>
      <c r="OCZ51" s="60"/>
      <c r="ODA51" s="61"/>
      <c r="ODC51" s="58"/>
      <c r="ODD51" s="59"/>
      <c r="ODE51" s="60"/>
      <c r="ODF51" s="61"/>
      <c r="ODH51" s="58"/>
      <c r="ODI51" s="59"/>
      <c r="ODJ51" s="60"/>
      <c r="ODK51" s="61"/>
      <c r="ODM51" s="58"/>
      <c r="ODN51" s="59"/>
      <c r="ODO51" s="60"/>
      <c r="ODP51" s="61"/>
      <c r="ODR51" s="58"/>
      <c r="ODS51" s="59"/>
      <c r="ODT51" s="60"/>
      <c r="ODU51" s="61"/>
      <c r="ODW51" s="58"/>
      <c r="ODX51" s="59"/>
      <c r="ODY51" s="60"/>
      <c r="ODZ51" s="61"/>
      <c r="OEB51" s="58"/>
      <c r="OEC51" s="59"/>
      <c r="OED51" s="60"/>
      <c r="OEE51" s="61"/>
      <c r="OEG51" s="58"/>
      <c r="OEH51" s="59"/>
      <c r="OEI51" s="60"/>
      <c r="OEJ51" s="61"/>
      <c r="OEL51" s="58"/>
      <c r="OEM51" s="59"/>
      <c r="OEN51" s="60"/>
      <c r="OEO51" s="61"/>
      <c r="OEQ51" s="58"/>
      <c r="OER51" s="59"/>
      <c r="OES51" s="60"/>
      <c r="OET51" s="61"/>
      <c r="OEV51" s="58"/>
      <c r="OEW51" s="59"/>
      <c r="OEX51" s="60"/>
      <c r="OEY51" s="61"/>
      <c r="OFA51" s="58"/>
      <c r="OFB51" s="59"/>
      <c r="OFC51" s="60"/>
      <c r="OFD51" s="61"/>
      <c r="OFF51" s="58"/>
      <c r="OFG51" s="59"/>
      <c r="OFH51" s="60"/>
      <c r="OFI51" s="61"/>
      <c r="OFK51" s="58"/>
      <c r="OFL51" s="59"/>
      <c r="OFM51" s="60"/>
      <c r="OFN51" s="61"/>
      <c r="OFP51" s="58"/>
      <c r="OFQ51" s="59"/>
      <c r="OFR51" s="60"/>
      <c r="OFS51" s="61"/>
      <c r="OFU51" s="58"/>
      <c r="OFV51" s="59"/>
      <c r="OFW51" s="60"/>
      <c r="OFX51" s="61"/>
      <c r="OFZ51" s="58"/>
      <c r="OGA51" s="59"/>
      <c r="OGB51" s="60"/>
      <c r="OGC51" s="61"/>
      <c r="OGE51" s="58"/>
      <c r="OGF51" s="59"/>
      <c r="OGG51" s="60"/>
      <c r="OGH51" s="61"/>
      <c r="OGJ51" s="58"/>
      <c r="OGK51" s="59"/>
      <c r="OGL51" s="60"/>
      <c r="OGM51" s="61"/>
      <c r="OGO51" s="58"/>
      <c r="OGP51" s="59"/>
      <c r="OGQ51" s="60"/>
      <c r="OGR51" s="61"/>
      <c r="OGT51" s="58"/>
      <c r="OGU51" s="59"/>
      <c r="OGV51" s="60"/>
      <c r="OGW51" s="61"/>
      <c r="OGY51" s="58"/>
      <c r="OGZ51" s="59"/>
      <c r="OHA51" s="60"/>
      <c r="OHB51" s="61"/>
      <c r="OHD51" s="58"/>
      <c r="OHE51" s="59"/>
      <c r="OHF51" s="60"/>
      <c r="OHG51" s="61"/>
      <c r="OHI51" s="58"/>
      <c r="OHJ51" s="59"/>
      <c r="OHK51" s="60"/>
      <c r="OHL51" s="61"/>
      <c r="OHN51" s="58"/>
      <c r="OHO51" s="59"/>
      <c r="OHP51" s="60"/>
      <c r="OHQ51" s="61"/>
      <c r="OHS51" s="58"/>
      <c r="OHT51" s="59"/>
      <c r="OHU51" s="60"/>
      <c r="OHV51" s="61"/>
      <c r="OHX51" s="58"/>
      <c r="OHY51" s="59"/>
      <c r="OHZ51" s="60"/>
      <c r="OIA51" s="61"/>
      <c r="OIC51" s="58"/>
      <c r="OID51" s="59"/>
      <c r="OIE51" s="60"/>
      <c r="OIF51" s="61"/>
      <c r="OIH51" s="58"/>
      <c r="OII51" s="59"/>
      <c r="OIJ51" s="60"/>
      <c r="OIK51" s="61"/>
      <c r="OIM51" s="58"/>
      <c r="OIN51" s="59"/>
      <c r="OIO51" s="60"/>
      <c r="OIP51" s="61"/>
      <c r="OIR51" s="58"/>
      <c r="OIS51" s="59"/>
      <c r="OIT51" s="60"/>
      <c r="OIU51" s="61"/>
      <c r="OIW51" s="58"/>
      <c r="OIX51" s="59"/>
      <c r="OIY51" s="60"/>
      <c r="OIZ51" s="61"/>
      <c r="OJB51" s="58"/>
      <c r="OJC51" s="59"/>
      <c r="OJD51" s="60"/>
      <c r="OJE51" s="61"/>
      <c r="OJG51" s="58"/>
      <c r="OJH51" s="59"/>
      <c r="OJI51" s="60"/>
      <c r="OJJ51" s="61"/>
      <c r="OJL51" s="58"/>
      <c r="OJM51" s="59"/>
      <c r="OJN51" s="60"/>
      <c r="OJO51" s="61"/>
      <c r="OJQ51" s="58"/>
      <c r="OJR51" s="59"/>
      <c r="OJS51" s="60"/>
      <c r="OJT51" s="61"/>
      <c r="OJV51" s="58"/>
      <c r="OJW51" s="59"/>
      <c r="OJX51" s="60"/>
      <c r="OJY51" s="61"/>
      <c r="OKA51" s="58"/>
      <c r="OKB51" s="59"/>
      <c r="OKC51" s="60"/>
      <c r="OKD51" s="61"/>
      <c r="OKF51" s="58"/>
      <c r="OKG51" s="59"/>
      <c r="OKH51" s="60"/>
      <c r="OKI51" s="61"/>
      <c r="OKK51" s="58"/>
      <c r="OKL51" s="59"/>
      <c r="OKM51" s="60"/>
      <c r="OKN51" s="61"/>
      <c r="OKP51" s="58"/>
      <c r="OKQ51" s="59"/>
      <c r="OKR51" s="60"/>
      <c r="OKS51" s="61"/>
      <c r="OKU51" s="58"/>
      <c r="OKV51" s="59"/>
      <c r="OKW51" s="60"/>
      <c r="OKX51" s="61"/>
      <c r="OKZ51" s="58"/>
      <c r="OLA51" s="59"/>
      <c r="OLB51" s="60"/>
      <c r="OLC51" s="61"/>
      <c r="OLE51" s="58"/>
      <c r="OLF51" s="59"/>
      <c r="OLG51" s="60"/>
      <c r="OLH51" s="61"/>
      <c r="OLJ51" s="58"/>
      <c r="OLK51" s="59"/>
      <c r="OLL51" s="60"/>
      <c r="OLM51" s="61"/>
      <c r="OLO51" s="58"/>
      <c r="OLP51" s="59"/>
      <c r="OLQ51" s="60"/>
      <c r="OLR51" s="61"/>
      <c r="OLT51" s="58"/>
      <c r="OLU51" s="59"/>
      <c r="OLV51" s="60"/>
      <c r="OLW51" s="61"/>
      <c r="OLY51" s="58"/>
      <c r="OLZ51" s="59"/>
      <c r="OMA51" s="60"/>
      <c r="OMB51" s="61"/>
      <c r="OMD51" s="58"/>
      <c r="OME51" s="59"/>
      <c r="OMF51" s="60"/>
      <c r="OMG51" s="61"/>
      <c r="OMI51" s="58"/>
      <c r="OMJ51" s="59"/>
      <c r="OMK51" s="60"/>
      <c r="OML51" s="61"/>
      <c r="OMN51" s="58"/>
      <c r="OMO51" s="59"/>
      <c r="OMP51" s="60"/>
      <c r="OMQ51" s="61"/>
      <c r="OMS51" s="58"/>
      <c r="OMT51" s="59"/>
      <c r="OMU51" s="60"/>
      <c r="OMV51" s="61"/>
      <c r="OMX51" s="58"/>
      <c r="OMY51" s="59"/>
      <c r="OMZ51" s="60"/>
      <c r="ONA51" s="61"/>
      <c r="ONC51" s="58"/>
      <c r="OND51" s="59"/>
      <c r="ONE51" s="60"/>
      <c r="ONF51" s="61"/>
      <c r="ONH51" s="58"/>
      <c r="ONI51" s="59"/>
      <c r="ONJ51" s="60"/>
      <c r="ONK51" s="61"/>
      <c r="ONM51" s="58"/>
      <c r="ONN51" s="59"/>
      <c r="ONO51" s="60"/>
      <c r="ONP51" s="61"/>
      <c r="ONR51" s="58"/>
      <c r="ONS51" s="59"/>
      <c r="ONT51" s="60"/>
      <c r="ONU51" s="61"/>
      <c r="ONW51" s="58"/>
      <c r="ONX51" s="59"/>
      <c r="ONY51" s="60"/>
      <c r="ONZ51" s="61"/>
      <c r="OOB51" s="58"/>
      <c r="OOC51" s="59"/>
      <c r="OOD51" s="60"/>
      <c r="OOE51" s="61"/>
      <c r="OOG51" s="58"/>
      <c r="OOH51" s="59"/>
      <c r="OOI51" s="60"/>
      <c r="OOJ51" s="61"/>
      <c r="OOL51" s="58"/>
      <c r="OOM51" s="59"/>
      <c r="OON51" s="60"/>
      <c r="OOO51" s="61"/>
      <c r="OOQ51" s="58"/>
      <c r="OOR51" s="59"/>
      <c r="OOS51" s="60"/>
      <c r="OOT51" s="61"/>
      <c r="OOV51" s="58"/>
      <c r="OOW51" s="59"/>
      <c r="OOX51" s="60"/>
      <c r="OOY51" s="61"/>
      <c r="OPA51" s="58"/>
      <c r="OPB51" s="59"/>
      <c r="OPC51" s="60"/>
      <c r="OPD51" s="61"/>
      <c r="OPF51" s="58"/>
      <c r="OPG51" s="59"/>
      <c r="OPH51" s="60"/>
      <c r="OPI51" s="61"/>
      <c r="OPK51" s="58"/>
      <c r="OPL51" s="59"/>
      <c r="OPM51" s="60"/>
      <c r="OPN51" s="61"/>
      <c r="OPP51" s="58"/>
      <c r="OPQ51" s="59"/>
      <c r="OPR51" s="60"/>
      <c r="OPS51" s="61"/>
      <c r="OPU51" s="58"/>
      <c r="OPV51" s="59"/>
      <c r="OPW51" s="60"/>
      <c r="OPX51" s="61"/>
      <c r="OPZ51" s="58"/>
      <c r="OQA51" s="59"/>
      <c r="OQB51" s="60"/>
      <c r="OQC51" s="61"/>
      <c r="OQE51" s="58"/>
      <c r="OQF51" s="59"/>
      <c r="OQG51" s="60"/>
      <c r="OQH51" s="61"/>
      <c r="OQJ51" s="58"/>
      <c r="OQK51" s="59"/>
      <c r="OQL51" s="60"/>
      <c r="OQM51" s="61"/>
      <c r="OQO51" s="58"/>
      <c r="OQP51" s="59"/>
      <c r="OQQ51" s="60"/>
      <c r="OQR51" s="61"/>
      <c r="OQT51" s="58"/>
      <c r="OQU51" s="59"/>
      <c r="OQV51" s="60"/>
      <c r="OQW51" s="61"/>
      <c r="OQY51" s="58"/>
      <c r="OQZ51" s="59"/>
      <c r="ORA51" s="60"/>
      <c r="ORB51" s="61"/>
      <c r="ORD51" s="58"/>
      <c r="ORE51" s="59"/>
      <c r="ORF51" s="60"/>
      <c r="ORG51" s="61"/>
      <c r="ORI51" s="58"/>
      <c r="ORJ51" s="59"/>
      <c r="ORK51" s="60"/>
      <c r="ORL51" s="61"/>
      <c r="ORN51" s="58"/>
      <c r="ORO51" s="59"/>
      <c r="ORP51" s="60"/>
      <c r="ORQ51" s="61"/>
      <c r="ORS51" s="58"/>
      <c r="ORT51" s="59"/>
      <c r="ORU51" s="60"/>
      <c r="ORV51" s="61"/>
      <c r="ORX51" s="58"/>
      <c r="ORY51" s="59"/>
      <c r="ORZ51" s="60"/>
      <c r="OSA51" s="61"/>
      <c r="OSC51" s="58"/>
      <c r="OSD51" s="59"/>
      <c r="OSE51" s="60"/>
      <c r="OSF51" s="61"/>
      <c r="OSH51" s="58"/>
      <c r="OSI51" s="59"/>
      <c r="OSJ51" s="60"/>
      <c r="OSK51" s="61"/>
      <c r="OSM51" s="58"/>
      <c r="OSN51" s="59"/>
      <c r="OSO51" s="60"/>
      <c r="OSP51" s="61"/>
      <c r="OSR51" s="58"/>
      <c r="OSS51" s="59"/>
      <c r="OST51" s="60"/>
      <c r="OSU51" s="61"/>
      <c r="OSW51" s="58"/>
      <c r="OSX51" s="59"/>
      <c r="OSY51" s="60"/>
      <c r="OSZ51" s="61"/>
      <c r="OTB51" s="58"/>
      <c r="OTC51" s="59"/>
      <c r="OTD51" s="60"/>
      <c r="OTE51" s="61"/>
      <c r="OTG51" s="58"/>
      <c r="OTH51" s="59"/>
      <c r="OTI51" s="60"/>
      <c r="OTJ51" s="61"/>
      <c r="OTL51" s="58"/>
      <c r="OTM51" s="59"/>
      <c r="OTN51" s="60"/>
      <c r="OTO51" s="61"/>
      <c r="OTQ51" s="58"/>
      <c r="OTR51" s="59"/>
      <c r="OTS51" s="60"/>
      <c r="OTT51" s="61"/>
      <c r="OTV51" s="58"/>
      <c r="OTW51" s="59"/>
      <c r="OTX51" s="60"/>
      <c r="OTY51" s="61"/>
      <c r="OUA51" s="58"/>
      <c r="OUB51" s="59"/>
      <c r="OUC51" s="60"/>
      <c r="OUD51" s="61"/>
      <c r="OUF51" s="58"/>
      <c r="OUG51" s="59"/>
      <c r="OUH51" s="60"/>
      <c r="OUI51" s="61"/>
      <c r="OUK51" s="58"/>
      <c r="OUL51" s="59"/>
      <c r="OUM51" s="60"/>
      <c r="OUN51" s="61"/>
      <c r="OUP51" s="58"/>
      <c r="OUQ51" s="59"/>
      <c r="OUR51" s="60"/>
      <c r="OUS51" s="61"/>
      <c r="OUU51" s="58"/>
      <c r="OUV51" s="59"/>
      <c r="OUW51" s="60"/>
      <c r="OUX51" s="61"/>
      <c r="OUZ51" s="58"/>
      <c r="OVA51" s="59"/>
      <c r="OVB51" s="60"/>
      <c r="OVC51" s="61"/>
      <c r="OVE51" s="58"/>
      <c r="OVF51" s="59"/>
      <c r="OVG51" s="60"/>
      <c r="OVH51" s="61"/>
      <c r="OVJ51" s="58"/>
      <c r="OVK51" s="59"/>
      <c r="OVL51" s="60"/>
      <c r="OVM51" s="61"/>
      <c r="OVO51" s="58"/>
      <c r="OVP51" s="59"/>
      <c r="OVQ51" s="60"/>
      <c r="OVR51" s="61"/>
      <c r="OVT51" s="58"/>
      <c r="OVU51" s="59"/>
      <c r="OVV51" s="60"/>
      <c r="OVW51" s="61"/>
      <c r="OVY51" s="58"/>
      <c r="OVZ51" s="59"/>
      <c r="OWA51" s="60"/>
      <c r="OWB51" s="61"/>
      <c r="OWD51" s="58"/>
      <c r="OWE51" s="59"/>
      <c r="OWF51" s="60"/>
      <c r="OWG51" s="61"/>
      <c r="OWI51" s="58"/>
      <c r="OWJ51" s="59"/>
      <c r="OWK51" s="60"/>
      <c r="OWL51" s="61"/>
      <c r="OWN51" s="58"/>
      <c r="OWO51" s="59"/>
      <c r="OWP51" s="60"/>
      <c r="OWQ51" s="61"/>
      <c r="OWS51" s="58"/>
      <c r="OWT51" s="59"/>
      <c r="OWU51" s="60"/>
      <c r="OWV51" s="61"/>
      <c r="OWX51" s="58"/>
      <c r="OWY51" s="59"/>
      <c r="OWZ51" s="60"/>
      <c r="OXA51" s="61"/>
      <c r="OXC51" s="58"/>
      <c r="OXD51" s="59"/>
      <c r="OXE51" s="60"/>
      <c r="OXF51" s="61"/>
      <c r="OXH51" s="58"/>
      <c r="OXI51" s="59"/>
      <c r="OXJ51" s="60"/>
      <c r="OXK51" s="61"/>
      <c r="OXM51" s="58"/>
      <c r="OXN51" s="59"/>
      <c r="OXO51" s="60"/>
      <c r="OXP51" s="61"/>
      <c r="OXR51" s="58"/>
      <c r="OXS51" s="59"/>
      <c r="OXT51" s="60"/>
      <c r="OXU51" s="61"/>
      <c r="OXW51" s="58"/>
      <c r="OXX51" s="59"/>
      <c r="OXY51" s="60"/>
      <c r="OXZ51" s="61"/>
      <c r="OYB51" s="58"/>
      <c r="OYC51" s="59"/>
      <c r="OYD51" s="60"/>
      <c r="OYE51" s="61"/>
      <c r="OYG51" s="58"/>
      <c r="OYH51" s="59"/>
      <c r="OYI51" s="60"/>
      <c r="OYJ51" s="61"/>
      <c r="OYL51" s="58"/>
      <c r="OYM51" s="59"/>
      <c r="OYN51" s="60"/>
      <c r="OYO51" s="61"/>
      <c r="OYQ51" s="58"/>
      <c r="OYR51" s="59"/>
      <c r="OYS51" s="60"/>
      <c r="OYT51" s="61"/>
      <c r="OYV51" s="58"/>
      <c r="OYW51" s="59"/>
      <c r="OYX51" s="60"/>
      <c r="OYY51" s="61"/>
      <c r="OZA51" s="58"/>
      <c r="OZB51" s="59"/>
      <c r="OZC51" s="60"/>
      <c r="OZD51" s="61"/>
      <c r="OZF51" s="58"/>
      <c r="OZG51" s="59"/>
      <c r="OZH51" s="60"/>
      <c r="OZI51" s="61"/>
      <c r="OZK51" s="58"/>
      <c r="OZL51" s="59"/>
      <c r="OZM51" s="60"/>
      <c r="OZN51" s="61"/>
      <c r="OZP51" s="58"/>
      <c r="OZQ51" s="59"/>
      <c r="OZR51" s="60"/>
      <c r="OZS51" s="61"/>
      <c r="OZU51" s="58"/>
      <c r="OZV51" s="59"/>
      <c r="OZW51" s="60"/>
      <c r="OZX51" s="61"/>
      <c r="OZZ51" s="58"/>
      <c r="PAA51" s="59"/>
      <c r="PAB51" s="60"/>
      <c r="PAC51" s="61"/>
      <c r="PAE51" s="58"/>
      <c r="PAF51" s="59"/>
      <c r="PAG51" s="60"/>
      <c r="PAH51" s="61"/>
      <c r="PAJ51" s="58"/>
      <c r="PAK51" s="59"/>
      <c r="PAL51" s="60"/>
      <c r="PAM51" s="61"/>
      <c r="PAO51" s="58"/>
      <c r="PAP51" s="59"/>
      <c r="PAQ51" s="60"/>
      <c r="PAR51" s="61"/>
      <c r="PAT51" s="58"/>
      <c r="PAU51" s="59"/>
      <c r="PAV51" s="60"/>
      <c r="PAW51" s="61"/>
      <c r="PAY51" s="58"/>
      <c r="PAZ51" s="59"/>
      <c r="PBA51" s="60"/>
      <c r="PBB51" s="61"/>
      <c r="PBD51" s="58"/>
      <c r="PBE51" s="59"/>
      <c r="PBF51" s="60"/>
      <c r="PBG51" s="61"/>
      <c r="PBI51" s="58"/>
      <c r="PBJ51" s="59"/>
      <c r="PBK51" s="60"/>
      <c r="PBL51" s="61"/>
      <c r="PBN51" s="58"/>
      <c r="PBO51" s="59"/>
      <c r="PBP51" s="60"/>
      <c r="PBQ51" s="61"/>
      <c r="PBS51" s="58"/>
      <c r="PBT51" s="59"/>
      <c r="PBU51" s="60"/>
      <c r="PBV51" s="61"/>
      <c r="PBX51" s="58"/>
      <c r="PBY51" s="59"/>
      <c r="PBZ51" s="60"/>
      <c r="PCA51" s="61"/>
      <c r="PCC51" s="58"/>
      <c r="PCD51" s="59"/>
      <c r="PCE51" s="60"/>
      <c r="PCF51" s="61"/>
      <c r="PCH51" s="58"/>
      <c r="PCI51" s="59"/>
      <c r="PCJ51" s="60"/>
      <c r="PCK51" s="61"/>
      <c r="PCM51" s="58"/>
      <c r="PCN51" s="59"/>
      <c r="PCO51" s="60"/>
      <c r="PCP51" s="61"/>
      <c r="PCR51" s="58"/>
      <c r="PCS51" s="59"/>
      <c r="PCT51" s="60"/>
      <c r="PCU51" s="61"/>
      <c r="PCW51" s="58"/>
      <c r="PCX51" s="59"/>
      <c r="PCY51" s="60"/>
      <c r="PCZ51" s="61"/>
      <c r="PDB51" s="58"/>
      <c r="PDC51" s="59"/>
      <c r="PDD51" s="60"/>
      <c r="PDE51" s="61"/>
      <c r="PDG51" s="58"/>
      <c r="PDH51" s="59"/>
      <c r="PDI51" s="60"/>
      <c r="PDJ51" s="61"/>
      <c r="PDL51" s="58"/>
      <c r="PDM51" s="59"/>
      <c r="PDN51" s="60"/>
      <c r="PDO51" s="61"/>
      <c r="PDQ51" s="58"/>
      <c r="PDR51" s="59"/>
      <c r="PDS51" s="60"/>
      <c r="PDT51" s="61"/>
      <c r="PDV51" s="58"/>
      <c r="PDW51" s="59"/>
      <c r="PDX51" s="60"/>
      <c r="PDY51" s="61"/>
      <c r="PEA51" s="58"/>
      <c r="PEB51" s="59"/>
      <c r="PEC51" s="60"/>
      <c r="PED51" s="61"/>
      <c r="PEF51" s="58"/>
      <c r="PEG51" s="59"/>
      <c r="PEH51" s="60"/>
      <c r="PEI51" s="61"/>
      <c r="PEK51" s="58"/>
      <c r="PEL51" s="59"/>
      <c r="PEM51" s="60"/>
      <c r="PEN51" s="61"/>
      <c r="PEP51" s="58"/>
      <c r="PEQ51" s="59"/>
      <c r="PER51" s="60"/>
      <c r="PES51" s="61"/>
      <c r="PEU51" s="58"/>
      <c r="PEV51" s="59"/>
      <c r="PEW51" s="60"/>
      <c r="PEX51" s="61"/>
      <c r="PEZ51" s="58"/>
      <c r="PFA51" s="59"/>
      <c r="PFB51" s="60"/>
      <c r="PFC51" s="61"/>
      <c r="PFE51" s="58"/>
      <c r="PFF51" s="59"/>
      <c r="PFG51" s="60"/>
      <c r="PFH51" s="61"/>
      <c r="PFJ51" s="58"/>
      <c r="PFK51" s="59"/>
      <c r="PFL51" s="60"/>
      <c r="PFM51" s="61"/>
      <c r="PFO51" s="58"/>
      <c r="PFP51" s="59"/>
      <c r="PFQ51" s="60"/>
      <c r="PFR51" s="61"/>
      <c r="PFT51" s="58"/>
      <c r="PFU51" s="59"/>
      <c r="PFV51" s="60"/>
      <c r="PFW51" s="61"/>
      <c r="PFY51" s="58"/>
      <c r="PFZ51" s="59"/>
      <c r="PGA51" s="60"/>
      <c r="PGB51" s="61"/>
      <c r="PGD51" s="58"/>
      <c r="PGE51" s="59"/>
      <c r="PGF51" s="60"/>
      <c r="PGG51" s="61"/>
      <c r="PGI51" s="58"/>
      <c r="PGJ51" s="59"/>
      <c r="PGK51" s="60"/>
      <c r="PGL51" s="61"/>
      <c r="PGN51" s="58"/>
      <c r="PGO51" s="59"/>
      <c r="PGP51" s="60"/>
      <c r="PGQ51" s="61"/>
      <c r="PGS51" s="58"/>
      <c r="PGT51" s="59"/>
      <c r="PGU51" s="60"/>
      <c r="PGV51" s="61"/>
      <c r="PGX51" s="58"/>
      <c r="PGY51" s="59"/>
      <c r="PGZ51" s="60"/>
      <c r="PHA51" s="61"/>
      <c r="PHC51" s="58"/>
      <c r="PHD51" s="59"/>
      <c r="PHE51" s="60"/>
      <c r="PHF51" s="61"/>
      <c r="PHH51" s="58"/>
      <c r="PHI51" s="59"/>
      <c r="PHJ51" s="60"/>
      <c r="PHK51" s="61"/>
      <c r="PHM51" s="58"/>
      <c r="PHN51" s="59"/>
      <c r="PHO51" s="60"/>
      <c r="PHP51" s="61"/>
      <c r="PHR51" s="58"/>
      <c r="PHS51" s="59"/>
      <c r="PHT51" s="60"/>
      <c r="PHU51" s="61"/>
      <c r="PHW51" s="58"/>
      <c r="PHX51" s="59"/>
      <c r="PHY51" s="60"/>
      <c r="PHZ51" s="61"/>
      <c r="PIB51" s="58"/>
      <c r="PIC51" s="59"/>
      <c r="PID51" s="60"/>
      <c r="PIE51" s="61"/>
      <c r="PIG51" s="58"/>
      <c r="PIH51" s="59"/>
      <c r="PII51" s="60"/>
      <c r="PIJ51" s="61"/>
      <c r="PIL51" s="58"/>
      <c r="PIM51" s="59"/>
      <c r="PIN51" s="60"/>
      <c r="PIO51" s="61"/>
      <c r="PIQ51" s="58"/>
      <c r="PIR51" s="59"/>
      <c r="PIS51" s="60"/>
      <c r="PIT51" s="61"/>
      <c r="PIV51" s="58"/>
      <c r="PIW51" s="59"/>
      <c r="PIX51" s="60"/>
      <c r="PIY51" s="61"/>
      <c r="PJA51" s="58"/>
      <c r="PJB51" s="59"/>
      <c r="PJC51" s="60"/>
      <c r="PJD51" s="61"/>
      <c r="PJF51" s="58"/>
      <c r="PJG51" s="59"/>
      <c r="PJH51" s="60"/>
      <c r="PJI51" s="61"/>
      <c r="PJK51" s="58"/>
      <c r="PJL51" s="59"/>
      <c r="PJM51" s="60"/>
      <c r="PJN51" s="61"/>
      <c r="PJP51" s="58"/>
      <c r="PJQ51" s="59"/>
      <c r="PJR51" s="60"/>
      <c r="PJS51" s="61"/>
      <c r="PJU51" s="58"/>
      <c r="PJV51" s="59"/>
      <c r="PJW51" s="60"/>
      <c r="PJX51" s="61"/>
      <c r="PJZ51" s="58"/>
      <c r="PKA51" s="59"/>
      <c r="PKB51" s="60"/>
      <c r="PKC51" s="61"/>
      <c r="PKE51" s="58"/>
      <c r="PKF51" s="59"/>
      <c r="PKG51" s="60"/>
      <c r="PKH51" s="61"/>
      <c r="PKJ51" s="58"/>
      <c r="PKK51" s="59"/>
      <c r="PKL51" s="60"/>
      <c r="PKM51" s="61"/>
      <c r="PKO51" s="58"/>
      <c r="PKP51" s="59"/>
      <c r="PKQ51" s="60"/>
      <c r="PKR51" s="61"/>
      <c r="PKT51" s="58"/>
      <c r="PKU51" s="59"/>
      <c r="PKV51" s="60"/>
      <c r="PKW51" s="61"/>
      <c r="PKY51" s="58"/>
      <c r="PKZ51" s="59"/>
      <c r="PLA51" s="60"/>
      <c r="PLB51" s="61"/>
      <c r="PLD51" s="58"/>
      <c r="PLE51" s="59"/>
      <c r="PLF51" s="60"/>
      <c r="PLG51" s="61"/>
      <c r="PLI51" s="58"/>
      <c r="PLJ51" s="59"/>
      <c r="PLK51" s="60"/>
      <c r="PLL51" s="61"/>
      <c r="PLN51" s="58"/>
      <c r="PLO51" s="59"/>
      <c r="PLP51" s="60"/>
      <c r="PLQ51" s="61"/>
      <c r="PLS51" s="58"/>
      <c r="PLT51" s="59"/>
      <c r="PLU51" s="60"/>
      <c r="PLV51" s="61"/>
      <c r="PLX51" s="58"/>
      <c r="PLY51" s="59"/>
      <c r="PLZ51" s="60"/>
      <c r="PMA51" s="61"/>
      <c r="PMC51" s="58"/>
      <c r="PMD51" s="59"/>
      <c r="PME51" s="60"/>
      <c r="PMF51" s="61"/>
      <c r="PMH51" s="58"/>
      <c r="PMI51" s="59"/>
      <c r="PMJ51" s="60"/>
      <c r="PMK51" s="61"/>
      <c r="PMM51" s="58"/>
      <c r="PMN51" s="59"/>
      <c r="PMO51" s="60"/>
      <c r="PMP51" s="61"/>
      <c r="PMR51" s="58"/>
      <c r="PMS51" s="59"/>
      <c r="PMT51" s="60"/>
      <c r="PMU51" s="61"/>
      <c r="PMW51" s="58"/>
      <c r="PMX51" s="59"/>
      <c r="PMY51" s="60"/>
      <c r="PMZ51" s="61"/>
      <c r="PNB51" s="58"/>
      <c r="PNC51" s="59"/>
      <c r="PND51" s="60"/>
      <c r="PNE51" s="61"/>
      <c r="PNG51" s="58"/>
      <c r="PNH51" s="59"/>
      <c r="PNI51" s="60"/>
      <c r="PNJ51" s="61"/>
      <c r="PNL51" s="58"/>
      <c r="PNM51" s="59"/>
      <c r="PNN51" s="60"/>
      <c r="PNO51" s="61"/>
      <c r="PNQ51" s="58"/>
      <c r="PNR51" s="59"/>
      <c r="PNS51" s="60"/>
      <c r="PNT51" s="61"/>
      <c r="PNV51" s="58"/>
      <c r="PNW51" s="59"/>
      <c r="PNX51" s="60"/>
      <c r="PNY51" s="61"/>
      <c r="POA51" s="58"/>
      <c r="POB51" s="59"/>
      <c r="POC51" s="60"/>
      <c r="POD51" s="61"/>
      <c r="POF51" s="58"/>
      <c r="POG51" s="59"/>
      <c r="POH51" s="60"/>
      <c r="POI51" s="61"/>
      <c r="POK51" s="58"/>
      <c r="POL51" s="59"/>
      <c r="POM51" s="60"/>
      <c r="PON51" s="61"/>
      <c r="POP51" s="58"/>
      <c r="POQ51" s="59"/>
      <c r="POR51" s="60"/>
      <c r="POS51" s="61"/>
      <c r="POU51" s="58"/>
      <c r="POV51" s="59"/>
      <c r="POW51" s="60"/>
      <c r="POX51" s="61"/>
      <c r="POZ51" s="58"/>
      <c r="PPA51" s="59"/>
      <c r="PPB51" s="60"/>
      <c r="PPC51" s="61"/>
      <c r="PPE51" s="58"/>
      <c r="PPF51" s="59"/>
      <c r="PPG51" s="60"/>
      <c r="PPH51" s="61"/>
      <c r="PPJ51" s="58"/>
      <c r="PPK51" s="59"/>
      <c r="PPL51" s="60"/>
      <c r="PPM51" s="61"/>
      <c r="PPO51" s="58"/>
      <c r="PPP51" s="59"/>
      <c r="PPQ51" s="60"/>
      <c r="PPR51" s="61"/>
      <c r="PPT51" s="58"/>
      <c r="PPU51" s="59"/>
      <c r="PPV51" s="60"/>
      <c r="PPW51" s="61"/>
      <c r="PPY51" s="58"/>
      <c r="PPZ51" s="59"/>
      <c r="PQA51" s="60"/>
      <c r="PQB51" s="61"/>
      <c r="PQD51" s="58"/>
      <c r="PQE51" s="59"/>
      <c r="PQF51" s="60"/>
      <c r="PQG51" s="61"/>
      <c r="PQI51" s="58"/>
      <c r="PQJ51" s="59"/>
      <c r="PQK51" s="60"/>
      <c r="PQL51" s="61"/>
      <c r="PQN51" s="58"/>
      <c r="PQO51" s="59"/>
      <c r="PQP51" s="60"/>
      <c r="PQQ51" s="61"/>
      <c r="PQS51" s="58"/>
      <c r="PQT51" s="59"/>
      <c r="PQU51" s="60"/>
      <c r="PQV51" s="61"/>
      <c r="PQX51" s="58"/>
      <c r="PQY51" s="59"/>
      <c r="PQZ51" s="60"/>
      <c r="PRA51" s="61"/>
      <c r="PRC51" s="58"/>
      <c r="PRD51" s="59"/>
      <c r="PRE51" s="60"/>
      <c r="PRF51" s="61"/>
      <c r="PRH51" s="58"/>
      <c r="PRI51" s="59"/>
      <c r="PRJ51" s="60"/>
      <c r="PRK51" s="61"/>
      <c r="PRM51" s="58"/>
      <c r="PRN51" s="59"/>
      <c r="PRO51" s="60"/>
      <c r="PRP51" s="61"/>
      <c r="PRR51" s="58"/>
      <c r="PRS51" s="59"/>
      <c r="PRT51" s="60"/>
      <c r="PRU51" s="61"/>
      <c r="PRW51" s="58"/>
      <c r="PRX51" s="59"/>
      <c r="PRY51" s="60"/>
      <c r="PRZ51" s="61"/>
      <c r="PSB51" s="58"/>
      <c r="PSC51" s="59"/>
      <c r="PSD51" s="60"/>
      <c r="PSE51" s="61"/>
      <c r="PSG51" s="58"/>
      <c r="PSH51" s="59"/>
      <c r="PSI51" s="60"/>
      <c r="PSJ51" s="61"/>
      <c r="PSL51" s="58"/>
      <c r="PSM51" s="59"/>
      <c r="PSN51" s="60"/>
      <c r="PSO51" s="61"/>
      <c r="PSQ51" s="58"/>
      <c r="PSR51" s="59"/>
      <c r="PSS51" s="60"/>
      <c r="PST51" s="61"/>
      <c r="PSV51" s="58"/>
      <c r="PSW51" s="59"/>
      <c r="PSX51" s="60"/>
      <c r="PSY51" s="61"/>
      <c r="PTA51" s="58"/>
      <c r="PTB51" s="59"/>
      <c r="PTC51" s="60"/>
      <c r="PTD51" s="61"/>
      <c r="PTF51" s="58"/>
      <c r="PTG51" s="59"/>
      <c r="PTH51" s="60"/>
      <c r="PTI51" s="61"/>
      <c r="PTK51" s="58"/>
      <c r="PTL51" s="59"/>
      <c r="PTM51" s="60"/>
      <c r="PTN51" s="61"/>
      <c r="PTP51" s="58"/>
      <c r="PTQ51" s="59"/>
      <c r="PTR51" s="60"/>
      <c r="PTS51" s="61"/>
      <c r="PTU51" s="58"/>
      <c r="PTV51" s="59"/>
      <c r="PTW51" s="60"/>
      <c r="PTX51" s="61"/>
      <c r="PTZ51" s="58"/>
      <c r="PUA51" s="59"/>
      <c r="PUB51" s="60"/>
      <c r="PUC51" s="61"/>
      <c r="PUE51" s="58"/>
      <c r="PUF51" s="59"/>
      <c r="PUG51" s="60"/>
      <c r="PUH51" s="61"/>
      <c r="PUJ51" s="58"/>
      <c r="PUK51" s="59"/>
      <c r="PUL51" s="60"/>
      <c r="PUM51" s="61"/>
      <c r="PUO51" s="58"/>
      <c r="PUP51" s="59"/>
      <c r="PUQ51" s="60"/>
      <c r="PUR51" s="61"/>
      <c r="PUT51" s="58"/>
      <c r="PUU51" s="59"/>
      <c r="PUV51" s="60"/>
      <c r="PUW51" s="61"/>
      <c r="PUY51" s="58"/>
      <c r="PUZ51" s="59"/>
      <c r="PVA51" s="60"/>
      <c r="PVB51" s="61"/>
      <c r="PVD51" s="58"/>
      <c r="PVE51" s="59"/>
      <c r="PVF51" s="60"/>
      <c r="PVG51" s="61"/>
      <c r="PVI51" s="58"/>
      <c r="PVJ51" s="59"/>
      <c r="PVK51" s="60"/>
      <c r="PVL51" s="61"/>
      <c r="PVN51" s="58"/>
      <c r="PVO51" s="59"/>
      <c r="PVP51" s="60"/>
      <c r="PVQ51" s="61"/>
      <c r="PVS51" s="58"/>
      <c r="PVT51" s="59"/>
      <c r="PVU51" s="60"/>
      <c r="PVV51" s="61"/>
      <c r="PVX51" s="58"/>
      <c r="PVY51" s="59"/>
      <c r="PVZ51" s="60"/>
      <c r="PWA51" s="61"/>
      <c r="PWC51" s="58"/>
      <c r="PWD51" s="59"/>
      <c r="PWE51" s="60"/>
      <c r="PWF51" s="61"/>
      <c r="PWH51" s="58"/>
      <c r="PWI51" s="59"/>
      <c r="PWJ51" s="60"/>
      <c r="PWK51" s="61"/>
      <c r="PWM51" s="58"/>
      <c r="PWN51" s="59"/>
      <c r="PWO51" s="60"/>
      <c r="PWP51" s="61"/>
      <c r="PWR51" s="58"/>
      <c r="PWS51" s="59"/>
      <c r="PWT51" s="60"/>
      <c r="PWU51" s="61"/>
      <c r="PWW51" s="58"/>
      <c r="PWX51" s="59"/>
      <c r="PWY51" s="60"/>
      <c r="PWZ51" s="61"/>
      <c r="PXB51" s="58"/>
      <c r="PXC51" s="59"/>
      <c r="PXD51" s="60"/>
      <c r="PXE51" s="61"/>
      <c r="PXG51" s="58"/>
      <c r="PXH51" s="59"/>
      <c r="PXI51" s="60"/>
      <c r="PXJ51" s="61"/>
      <c r="PXL51" s="58"/>
      <c r="PXM51" s="59"/>
      <c r="PXN51" s="60"/>
      <c r="PXO51" s="61"/>
      <c r="PXQ51" s="58"/>
      <c r="PXR51" s="59"/>
      <c r="PXS51" s="60"/>
      <c r="PXT51" s="61"/>
      <c r="PXV51" s="58"/>
      <c r="PXW51" s="59"/>
      <c r="PXX51" s="60"/>
      <c r="PXY51" s="61"/>
      <c r="PYA51" s="58"/>
      <c r="PYB51" s="59"/>
      <c r="PYC51" s="60"/>
      <c r="PYD51" s="61"/>
      <c r="PYF51" s="58"/>
      <c r="PYG51" s="59"/>
      <c r="PYH51" s="60"/>
      <c r="PYI51" s="61"/>
      <c r="PYK51" s="58"/>
      <c r="PYL51" s="59"/>
      <c r="PYM51" s="60"/>
      <c r="PYN51" s="61"/>
      <c r="PYP51" s="58"/>
      <c r="PYQ51" s="59"/>
      <c r="PYR51" s="60"/>
      <c r="PYS51" s="61"/>
      <c r="PYU51" s="58"/>
      <c r="PYV51" s="59"/>
      <c r="PYW51" s="60"/>
      <c r="PYX51" s="61"/>
      <c r="PYZ51" s="58"/>
      <c r="PZA51" s="59"/>
      <c r="PZB51" s="60"/>
      <c r="PZC51" s="61"/>
      <c r="PZE51" s="58"/>
      <c r="PZF51" s="59"/>
      <c r="PZG51" s="60"/>
      <c r="PZH51" s="61"/>
      <c r="PZJ51" s="58"/>
      <c r="PZK51" s="59"/>
      <c r="PZL51" s="60"/>
      <c r="PZM51" s="61"/>
      <c r="PZO51" s="58"/>
      <c r="PZP51" s="59"/>
      <c r="PZQ51" s="60"/>
      <c r="PZR51" s="61"/>
      <c r="PZT51" s="58"/>
      <c r="PZU51" s="59"/>
      <c r="PZV51" s="60"/>
      <c r="PZW51" s="61"/>
      <c r="PZY51" s="58"/>
      <c r="PZZ51" s="59"/>
      <c r="QAA51" s="60"/>
      <c r="QAB51" s="61"/>
      <c r="QAD51" s="58"/>
      <c r="QAE51" s="59"/>
      <c r="QAF51" s="60"/>
      <c r="QAG51" s="61"/>
      <c r="QAI51" s="58"/>
      <c r="QAJ51" s="59"/>
      <c r="QAK51" s="60"/>
      <c r="QAL51" s="61"/>
      <c r="QAN51" s="58"/>
      <c r="QAO51" s="59"/>
      <c r="QAP51" s="60"/>
      <c r="QAQ51" s="61"/>
      <c r="QAS51" s="58"/>
      <c r="QAT51" s="59"/>
      <c r="QAU51" s="60"/>
      <c r="QAV51" s="61"/>
      <c r="QAX51" s="58"/>
      <c r="QAY51" s="59"/>
      <c r="QAZ51" s="60"/>
      <c r="QBA51" s="61"/>
      <c r="QBC51" s="58"/>
      <c r="QBD51" s="59"/>
      <c r="QBE51" s="60"/>
      <c r="QBF51" s="61"/>
      <c r="QBH51" s="58"/>
      <c r="QBI51" s="59"/>
      <c r="QBJ51" s="60"/>
      <c r="QBK51" s="61"/>
      <c r="QBM51" s="58"/>
      <c r="QBN51" s="59"/>
      <c r="QBO51" s="60"/>
      <c r="QBP51" s="61"/>
      <c r="QBR51" s="58"/>
      <c r="QBS51" s="59"/>
      <c r="QBT51" s="60"/>
      <c r="QBU51" s="61"/>
      <c r="QBW51" s="58"/>
      <c r="QBX51" s="59"/>
      <c r="QBY51" s="60"/>
      <c r="QBZ51" s="61"/>
      <c r="QCB51" s="58"/>
      <c r="QCC51" s="59"/>
      <c r="QCD51" s="60"/>
      <c r="QCE51" s="61"/>
      <c r="QCG51" s="58"/>
      <c r="QCH51" s="59"/>
      <c r="QCI51" s="60"/>
      <c r="QCJ51" s="61"/>
      <c r="QCL51" s="58"/>
      <c r="QCM51" s="59"/>
      <c r="QCN51" s="60"/>
      <c r="QCO51" s="61"/>
      <c r="QCQ51" s="58"/>
      <c r="QCR51" s="59"/>
      <c r="QCS51" s="60"/>
      <c r="QCT51" s="61"/>
      <c r="QCV51" s="58"/>
      <c r="QCW51" s="59"/>
      <c r="QCX51" s="60"/>
      <c r="QCY51" s="61"/>
      <c r="QDA51" s="58"/>
      <c r="QDB51" s="59"/>
      <c r="QDC51" s="60"/>
      <c r="QDD51" s="61"/>
      <c r="QDF51" s="58"/>
      <c r="QDG51" s="59"/>
      <c r="QDH51" s="60"/>
      <c r="QDI51" s="61"/>
      <c r="QDK51" s="58"/>
      <c r="QDL51" s="59"/>
      <c r="QDM51" s="60"/>
      <c r="QDN51" s="61"/>
      <c r="QDP51" s="58"/>
      <c r="QDQ51" s="59"/>
      <c r="QDR51" s="60"/>
      <c r="QDS51" s="61"/>
      <c r="QDU51" s="58"/>
      <c r="QDV51" s="59"/>
      <c r="QDW51" s="60"/>
      <c r="QDX51" s="61"/>
      <c r="QDZ51" s="58"/>
      <c r="QEA51" s="59"/>
      <c r="QEB51" s="60"/>
      <c r="QEC51" s="61"/>
      <c r="QEE51" s="58"/>
      <c r="QEF51" s="59"/>
      <c r="QEG51" s="60"/>
      <c r="QEH51" s="61"/>
      <c r="QEJ51" s="58"/>
      <c r="QEK51" s="59"/>
      <c r="QEL51" s="60"/>
      <c r="QEM51" s="61"/>
      <c r="QEO51" s="58"/>
      <c r="QEP51" s="59"/>
      <c r="QEQ51" s="60"/>
      <c r="QER51" s="61"/>
      <c r="QET51" s="58"/>
      <c r="QEU51" s="59"/>
      <c r="QEV51" s="60"/>
      <c r="QEW51" s="61"/>
      <c r="QEY51" s="58"/>
      <c r="QEZ51" s="59"/>
      <c r="QFA51" s="60"/>
      <c r="QFB51" s="61"/>
      <c r="QFD51" s="58"/>
      <c r="QFE51" s="59"/>
      <c r="QFF51" s="60"/>
      <c r="QFG51" s="61"/>
      <c r="QFI51" s="58"/>
      <c r="QFJ51" s="59"/>
      <c r="QFK51" s="60"/>
      <c r="QFL51" s="61"/>
      <c r="QFN51" s="58"/>
      <c r="QFO51" s="59"/>
      <c r="QFP51" s="60"/>
      <c r="QFQ51" s="61"/>
      <c r="QFS51" s="58"/>
      <c r="QFT51" s="59"/>
      <c r="QFU51" s="60"/>
      <c r="QFV51" s="61"/>
      <c r="QFX51" s="58"/>
      <c r="QFY51" s="59"/>
      <c r="QFZ51" s="60"/>
      <c r="QGA51" s="61"/>
      <c r="QGC51" s="58"/>
      <c r="QGD51" s="59"/>
      <c r="QGE51" s="60"/>
      <c r="QGF51" s="61"/>
      <c r="QGH51" s="58"/>
      <c r="QGI51" s="59"/>
      <c r="QGJ51" s="60"/>
      <c r="QGK51" s="61"/>
      <c r="QGM51" s="58"/>
      <c r="QGN51" s="59"/>
      <c r="QGO51" s="60"/>
      <c r="QGP51" s="61"/>
      <c r="QGR51" s="58"/>
      <c r="QGS51" s="59"/>
      <c r="QGT51" s="60"/>
      <c r="QGU51" s="61"/>
      <c r="QGW51" s="58"/>
      <c r="QGX51" s="59"/>
      <c r="QGY51" s="60"/>
      <c r="QGZ51" s="61"/>
      <c r="QHB51" s="58"/>
      <c r="QHC51" s="59"/>
      <c r="QHD51" s="60"/>
      <c r="QHE51" s="61"/>
      <c r="QHG51" s="58"/>
      <c r="QHH51" s="59"/>
      <c r="QHI51" s="60"/>
      <c r="QHJ51" s="61"/>
      <c r="QHL51" s="58"/>
      <c r="QHM51" s="59"/>
      <c r="QHN51" s="60"/>
      <c r="QHO51" s="61"/>
      <c r="QHQ51" s="58"/>
      <c r="QHR51" s="59"/>
      <c r="QHS51" s="60"/>
      <c r="QHT51" s="61"/>
      <c r="QHV51" s="58"/>
      <c r="QHW51" s="59"/>
      <c r="QHX51" s="60"/>
      <c r="QHY51" s="61"/>
      <c r="QIA51" s="58"/>
      <c r="QIB51" s="59"/>
      <c r="QIC51" s="60"/>
      <c r="QID51" s="61"/>
      <c r="QIF51" s="58"/>
      <c r="QIG51" s="59"/>
      <c r="QIH51" s="60"/>
      <c r="QII51" s="61"/>
      <c r="QIK51" s="58"/>
      <c r="QIL51" s="59"/>
      <c r="QIM51" s="60"/>
      <c r="QIN51" s="61"/>
      <c r="QIP51" s="58"/>
      <c r="QIQ51" s="59"/>
      <c r="QIR51" s="60"/>
      <c r="QIS51" s="61"/>
      <c r="QIU51" s="58"/>
      <c r="QIV51" s="59"/>
      <c r="QIW51" s="60"/>
      <c r="QIX51" s="61"/>
      <c r="QIZ51" s="58"/>
      <c r="QJA51" s="59"/>
      <c r="QJB51" s="60"/>
      <c r="QJC51" s="61"/>
      <c r="QJE51" s="58"/>
      <c r="QJF51" s="59"/>
      <c r="QJG51" s="60"/>
      <c r="QJH51" s="61"/>
      <c r="QJJ51" s="58"/>
      <c r="QJK51" s="59"/>
      <c r="QJL51" s="60"/>
      <c r="QJM51" s="61"/>
      <c r="QJO51" s="58"/>
      <c r="QJP51" s="59"/>
      <c r="QJQ51" s="60"/>
      <c r="QJR51" s="61"/>
      <c r="QJT51" s="58"/>
      <c r="QJU51" s="59"/>
      <c r="QJV51" s="60"/>
      <c r="QJW51" s="61"/>
      <c r="QJY51" s="58"/>
      <c r="QJZ51" s="59"/>
      <c r="QKA51" s="60"/>
      <c r="QKB51" s="61"/>
      <c r="QKD51" s="58"/>
      <c r="QKE51" s="59"/>
      <c r="QKF51" s="60"/>
      <c r="QKG51" s="61"/>
      <c r="QKI51" s="58"/>
      <c r="QKJ51" s="59"/>
      <c r="QKK51" s="60"/>
      <c r="QKL51" s="61"/>
      <c r="QKN51" s="58"/>
      <c r="QKO51" s="59"/>
      <c r="QKP51" s="60"/>
      <c r="QKQ51" s="61"/>
      <c r="QKS51" s="58"/>
      <c r="QKT51" s="59"/>
      <c r="QKU51" s="60"/>
      <c r="QKV51" s="61"/>
      <c r="QKX51" s="58"/>
      <c r="QKY51" s="59"/>
      <c r="QKZ51" s="60"/>
      <c r="QLA51" s="61"/>
      <c r="QLC51" s="58"/>
      <c r="QLD51" s="59"/>
      <c r="QLE51" s="60"/>
      <c r="QLF51" s="61"/>
      <c r="QLH51" s="58"/>
      <c r="QLI51" s="59"/>
      <c r="QLJ51" s="60"/>
      <c r="QLK51" s="61"/>
      <c r="QLM51" s="58"/>
      <c r="QLN51" s="59"/>
      <c r="QLO51" s="60"/>
      <c r="QLP51" s="61"/>
      <c r="QLR51" s="58"/>
      <c r="QLS51" s="59"/>
      <c r="QLT51" s="60"/>
      <c r="QLU51" s="61"/>
      <c r="QLW51" s="58"/>
      <c r="QLX51" s="59"/>
      <c r="QLY51" s="60"/>
      <c r="QLZ51" s="61"/>
      <c r="QMB51" s="58"/>
      <c r="QMC51" s="59"/>
      <c r="QMD51" s="60"/>
      <c r="QME51" s="61"/>
      <c r="QMG51" s="58"/>
      <c r="QMH51" s="59"/>
      <c r="QMI51" s="60"/>
      <c r="QMJ51" s="61"/>
      <c r="QML51" s="58"/>
      <c r="QMM51" s="59"/>
      <c r="QMN51" s="60"/>
      <c r="QMO51" s="61"/>
      <c r="QMQ51" s="58"/>
      <c r="QMR51" s="59"/>
      <c r="QMS51" s="60"/>
      <c r="QMT51" s="61"/>
      <c r="QMV51" s="58"/>
      <c r="QMW51" s="59"/>
      <c r="QMX51" s="60"/>
      <c r="QMY51" s="61"/>
      <c r="QNA51" s="58"/>
      <c r="QNB51" s="59"/>
      <c r="QNC51" s="60"/>
      <c r="QND51" s="61"/>
      <c r="QNF51" s="58"/>
      <c r="QNG51" s="59"/>
      <c r="QNH51" s="60"/>
      <c r="QNI51" s="61"/>
      <c r="QNK51" s="58"/>
      <c r="QNL51" s="59"/>
      <c r="QNM51" s="60"/>
      <c r="QNN51" s="61"/>
      <c r="QNP51" s="58"/>
      <c r="QNQ51" s="59"/>
      <c r="QNR51" s="60"/>
      <c r="QNS51" s="61"/>
      <c r="QNU51" s="58"/>
      <c r="QNV51" s="59"/>
      <c r="QNW51" s="60"/>
      <c r="QNX51" s="61"/>
      <c r="QNZ51" s="58"/>
      <c r="QOA51" s="59"/>
      <c r="QOB51" s="60"/>
      <c r="QOC51" s="61"/>
      <c r="QOE51" s="58"/>
      <c r="QOF51" s="59"/>
      <c r="QOG51" s="60"/>
      <c r="QOH51" s="61"/>
      <c r="QOJ51" s="58"/>
      <c r="QOK51" s="59"/>
      <c r="QOL51" s="60"/>
      <c r="QOM51" s="61"/>
      <c r="QOO51" s="58"/>
      <c r="QOP51" s="59"/>
      <c r="QOQ51" s="60"/>
      <c r="QOR51" s="61"/>
      <c r="QOT51" s="58"/>
      <c r="QOU51" s="59"/>
      <c r="QOV51" s="60"/>
      <c r="QOW51" s="61"/>
      <c r="QOY51" s="58"/>
      <c r="QOZ51" s="59"/>
      <c r="QPA51" s="60"/>
      <c r="QPB51" s="61"/>
      <c r="QPD51" s="58"/>
      <c r="QPE51" s="59"/>
      <c r="QPF51" s="60"/>
      <c r="QPG51" s="61"/>
      <c r="QPI51" s="58"/>
      <c r="QPJ51" s="59"/>
      <c r="QPK51" s="60"/>
      <c r="QPL51" s="61"/>
      <c r="QPN51" s="58"/>
      <c r="QPO51" s="59"/>
      <c r="QPP51" s="60"/>
      <c r="QPQ51" s="61"/>
      <c r="QPS51" s="58"/>
      <c r="QPT51" s="59"/>
      <c r="QPU51" s="60"/>
      <c r="QPV51" s="61"/>
      <c r="QPX51" s="58"/>
      <c r="QPY51" s="59"/>
      <c r="QPZ51" s="60"/>
      <c r="QQA51" s="61"/>
      <c r="QQC51" s="58"/>
      <c r="QQD51" s="59"/>
      <c r="QQE51" s="60"/>
      <c r="QQF51" s="61"/>
      <c r="QQH51" s="58"/>
      <c r="QQI51" s="59"/>
      <c r="QQJ51" s="60"/>
      <c r="QQK51" s="61"/>
      <c r="QQM51" s="58"/>
      <c r="QQN51" s="59"/>
      <c r="QQO51" s="60"/>
      <c r="QQP51" s="61"/>
      <c r="QQR51" s="58"/>
      <c r="QQS51" s="59"/>
      <c r="QQT51" s="60"/>
      <c r="QQU51" s="61"/>
      <c r="QQW51" s="58"/>
      <c r="QQX51" s="59"/>
      <c r="QQY51" s="60"/>
      <c r="QQZ51" s="61"/>
      <c r="QRB51" s="58"/>
      <c r="QRC51" s="59"/>
      <c r="QRD51" s="60"/>
      <c r="QRE51" s="61"/>
      <c r="QRG51" s="58"/>
      <c r="QRH51" s="59"/>
      <c r="QRI51" s="60"/>
      <c r="QRJ51" s="61"/>
      <c r="QRL51" s="58"/>
      <c r="QRM51" s="59"/>
      <c r="QRN51" s="60"/>
      <c r="QRO51" s="61"/>
      <c r="QRQ51" s="58"/>
      <c r="QRR51" s="59"/>
      <c r="QRS51" s="60"/>
      <c r="QRT51" s="61"/>
      <c r="QRV51" s="58"/>
      <c r="QRW51" s="59"/>
      <c r="QRX51" s="60"/>
      <c r="QRY51" s="61"/>
      <c r="QSA51" s="58"/>
      <c r="QSB51" s="59"/>
      <c r="QSC51" s="60"/>
      <c r="QSD51" s="61"/>
      <c r="QSF51" s="58"/>
      <c r="QSG51" s="59"/>
      <c r="QSH51" s="60"/>
      <c r="QSI51" s="61"/>
      <c r="QSK51" s="58"/>
      <c r="QSL51" s="59"/>
      <c r="QSM51" s="60"/>
      <c r="QSN51" s="61"/>
      <c r="QSP51" s="58"/>
      <c r="QSQ51" s="59"/>
      <c r="QSR51" s="60"/>
      <c r="QSS51" s="61"/>
      <c r="QSU51" s="58"/>
      <c r="QSV51" s="59"/>
      <c r="QSW51" s="60"/>
      <c r="QSX51" s="61"/>
      <c r="QSZ51" s="58"/>
      <c r="QTA51" s="59"/>
      <c r="QTB51" s="60"/>
      <c r="QTC51" s="61"/>
      <c r="QTE51" s="58"/>
      <c r="QTF51" s="59"/>
      <c r="QTG51" s="60"/>
      <c r="QTH51" s="61"/>
      <c r="QTJ51" s="58"/>
      <c r="QTK51" s="59"/>
      <c r="QTL51" s="60"/>
      <c r="QTM51" s="61"/>
      <c r="QTO51" s="58"/>
      <c r="QTP51" s="59"/>
      <c r="QTQ51" s="60"/>
      <c r="QTR51" s="61"/>
      <c r="QTT51" s="58"/>
      <c r="QTU51" s="59"/>
      <c r="QTV51" s="60"/>
      <c r="QTW51" s="61"/>
      <c r="QTY51" s="58"/>
      <c r="QTZ51" s="59"/>
      <c r="QUA51" s="60"/>
      <c r="QUB51" s="61"/>
      <c r="QUD51" s="58"/>
      <c r="QUE51" s="59"/>
      <c r="QUF51" s="60"/>
      <c r="QUG51" s="61"/>
      <c r="QUI51" s="58"/>
      <c r="QUJ51" s="59"/>
      <c r="QUK51" s="60"/>
      <c r="QUL51" s="61"/>
      <c r="QUN51" s="58"/>
      <c r="QUO51" s="59"/>
      <c r="QUP51" s="60"/>
      <c r="QUQ51" s="61"/>
      <c r="QUS51" s="58"/>
      <c r="QUT51" s="59"/>
      <c r="QUU51" s="60"/>
      <c r="QUV51" s="61"/>
      <c r="QUX51" s="58"/>
      <c r="QUY51" s="59"/>
      <c r="QUZ51" s="60"/>
      <c r="QVA51" s="61"/>
      <c r="QVC51" s="58"/>
      <c r="QVD51" s="59"/>
      <c r="QVE51" s="60"/>
      <c r="QVF51" s="61"/>
      <c r="QVH51" s="58"/>
      <c r="QVI51" s="59"/>
      <c r="QVJ51" s="60"/>
      <c r="QVK51" s="61"/>
      <c r="QVM51" s="58"/>
      <c r="QVN51" s="59"/>
      <c r="QVO51" s="60"/>
      <c r="QVP51" s="61"/>
      <c r="QVR51" s="58"/>
      <c r="QVS51" s="59"/>
      <c r="QVT51" s="60"/>
      <c r="QVU51" s="61"/>
      <c r="QVW51" s="58"/>
      <c r="QVX51" s="59"/>
      <c r="QVY51" s="60"/>
      <c r="QVZ51" s="61"/>
      <c r="QWB51" s="58"/>
      <c r="QWC51" s="59"/>
      <c r="QWD51" s="60"/>
      <c r="QWE51" s="61"/>
      <c r="QWG51" s="58"/>
      <c r="QWH51" s="59"/>
      <c r="QWI51" s="60"/>
      <c r="QWJ51" s="61"/>
      <c r="QWL51" s="58"/>
      <c r="QWM51" s="59"/>
      <c r="QWN51" s="60"/>
      <c r="QWO51" s="61"/>
      <c r="QWQ51" s="58"/>
      <c r="QWR51" s="59"/>
      <c r="QWS51" s="60"/>
      <c r="QWT51" s="61"/>
      <c r="QWV51" s="58"/>
      <c r="QWW51" s="59"/>
      <c r="QWX51" s="60"/>
      <c r="QWY51" s="61"/>
      <c r="QXA51" s="58"/>
      <c r="QXB51" s="59"/>
      <c r="QXC51" s="60"/>
      <c r="QXD51" s="61"/>
      <c r="QXF51" s="58"/>
      <c r="QXG51" s="59"/>
      <c r="QXH51" s="60"/>
      <c r="QXI51" s="61"/>
      <c r="QXK51" s="58"/>
      <c r="QXL51" s="59"/>
      <c r="QXM51" s="60"/>
      <c r="QXN51" s="61"/>
      <c r="QXP51" s="58"/>
      <c r="QXQ51" s="59"/>
      <c r="QXR51" s="60"/>
      <c r="QXS51" s="61"/>
      <c r="QXU51" s="58"/>
      <c r="QXV51" s="59"/>
      <c r="QXW51" s="60"/>
      <c r="QXX51" s="61"/>
      <c r="QXZ51" s="58"/>
      <c r="QYA51" s="59"/>
      <c r="QYB51" s="60"/>
      <c r="QYC51" s="61"/>
      <c r="QYE51" s="58"/>
      <c r="QYF51" s="59"/>
      <c r="QYG51" s="60"/>
      <c r="QYH51" s="61"/>
      <c r="QYJ51" s="58"/>
      <c r="QYK51" s="59"/>
      <c r="QYL51" s="60"/>
      <c r="QYM51" s="61"/>
      <c r="QYO51" s="58"/>
      <c r="QYP51" s="59"/>
      <c r="QYQ51" s="60"/>
      <c r="QYR51" s="61"/>
      <c r="QYT51" s="58"/>
      <c r="QYU51" s="59"/>
      <c r="QYV51" s="60"/>
      <c r="QYW51" s="61"/>
      <c r="QYY51" s="58"/>
      <c r="QYZ51" s="59"/>
      <c r="QZA51" s="60"/>
      <c r="QZB51" s="61"/>
      <c r="QZD51" s="58"/>
      <c r="QZE51" s="59"/>
      <c r="QZF51" s="60"/>
      <c r="QZG51" s="61"/>
      <c r="QZI51" s="58"/>
      <c r="QZJ51" s="59"/>
      <c r="QZK51" s="60"/>
      <c r="QZL51" s="61"/>
      <c r="QZN51" s="58"/>
      <c r="QZO51" s="59"/>
      <c r="QZP51" s="60"/>
      <c r="QZQ51" s="61"/>
      <c r="QZS51" s="58"/>
      <c r="QZT51" s="59"/>
      <c r="QZU51" s="60"/>
      <c r="QZV51" s="61"/>
      <c r="QZX51" s="58"/>
      <c r="QZY51" s="59"/>
      <c r="QZZ51" s="60"/>
      <c r="RAA51" s="61"/>
      <c r="RAC51" s="58"/>
      <c r="RAD51" s="59"/>
      <c r="RAE51" s="60"/>
      <c r="RAF51" s="61"/>
      <c r="RAH51" s="58"/>
      <c r="RAI51" s="59"/>
      <c r="RAJ51" s="60"/>
      <c r="RAK51" s="61"/>
      <c r="RAM51" s="58"/>
      <c r="RAN51" s="59"/>
      <c r="RAO51" s="60"/>
      <c r="RAP51" s="61"/>
      <c r="RAR51" s="58"/>
      <c r="RAS51" s="59"/>
      <c r="RAT51" s="60"/>
      <c r="RAU51" s="61"/>
      <c r="RAW51" s="58"/>
      <c r="RAX51" s="59"/>
      <c r="RAY51" s="60"/>
      <c r="RAZ51" s="61"/>
      <c r="RBB51" s="58"/>
      <c r="RBC51" s="59"/>
      <c r="RBD51" s="60"/>
      <c r="RBE51" s="61"/>
      <c r="RBG51" s="58"/>
      <c r="RBH51" s="59"/>
      <c r="RBI51" s="60"/>
      <c r="RBJ51" s="61"/>
      <c r="RBL51" s="58"/>
      <c r="RBM51" s="59"/>
      <c r="RBN51" s="60"/>
      <c r="RBO51" s="61"/>
      <c r="RBQ51" s="58"/>
      <c r="RBR51" s="59"/>
      <c r="RBS51" s="60"/>
      <c r="RBT51" s="61"/>
      <c r="RBV51" s="58"/>
      <c r="RBW51" s="59"/>
      <c r="RBX51" s="60"/>
      <c r="RBY51" s="61"/>
      <c r="RCA51" s="58"/>
      <c r="RCB51" s="59"/>
      <c r="RCC51" s="60"/>
      <c r="RCD51" s="61"/>
      <c r="RCF51" s="58"/>
      <c r="RCG51" s="59"/>
      <c r="RCH51" s="60"/>
      <c r="RCI51" s="61"/>
      <c r="RCK51" s="58"/>
      <c r="RCL51" s="59"/>
      <c r="RCM51" s="60"/>
      <c r="RCN51" s="61"/>
      <c r="RCP51" s="58"/>
      <c r="RCQ51" s="59"/>
      <c r="RCR51" s="60"/>
      <c r="RCS51" s="61"/>
      <c r="RCU51" s="58"/>
      <c r="RCV51" s="59"/>
      <c r="RCW51" s="60"/>
      <c r="RCX51" s="61"/>
      <c r="RCZ51" s="58"/>
      <c r="RDA51" s="59"/>
      <c r="RDB51" s="60"/>
      <c r="RDC51" s="61"/>
      <c r="RDE51" s="58"/>
      <c r="RDF51" s="59"/>
      <c r="RDG51" s="60"/>
      <c r="RDH51" s="61"/>
      <c r="RDJ51" s="58"/>
      <c r="RDK51" s="59"/>
      <c r="RDL51" s="60"/>
      <c r="RDM51" s="61"/>
      <c r="RDO51" s="58"/>
      <c r="RDP51" s="59"/>
      <c r="RDQ51" s="60"/>
      <c r="RDR51" s="61"/>
      <c r="RDT51" s="58"/>
      <c r="RDU51" s="59"/>
      <c r="RDV51" s="60"/>
      <c r="RDW51" s="61"/>
      <c r="RDY51" s="58"/>
      <c r="RDZ51" s="59"/>
      <c r="REA51" s="60"/>
      <c r="REB51" s="61"/>
      <c r="RED51" s="58"/>
      <c r="REE51" s="59"/>
      <c r="REF51" s="60"/>
      <c r="REG51" s="61"/>
      <c r="REI51" s="58"/>
      <c r="REJ51" s="59"/>
      <c r="REK51" s="60"/>
      <c r="REL51" s="61"/>
      <c r="REN51" s="58"/>
      <c r="REO51" s="59"/>
      <c r="REP51" s="60"/>
      <c r="REQ51" s="61"/>
      <c r="RES51" s="58"/>
      <c r="RET51" s="59"/>
      <c r="REU51" s="60"/>
      <c r="REV51" s="61"/>
      <c r="REX51" s="58"/>
      <c r="REY51" s="59"/>
      <c r="REZ51" s="60"/>
      <c r="RFA51" s="61"/>
      <c r="RFC51" s="58"/>
      <c r="RFD51" s="59"/>
      <c r="RFE51" s="60"/>
      <c r="RFF51" s="61"/>
      <c r="RFH51" s="58"/>
      <c r="RFI51" s="59"/>
      <c r="RFJ51" s="60"/>
      <c r="RFK51" s="61"/>
      <c r="RFM51" s="58"/>
      <c r="RFN51" s="59"/>
      <c r="RFO51" s="60"/>
      <c r="RFP51" s="61"/>
      <c r="RFR51" s="58"/>
      <c r="RFS51" s="59"/>
      <c r="RFT51" s="60"/>
      <c r="RFU51" s="61"/>
      <c r="RFW51" s="58"/>
      <c r="RFX51" s="59"/>
      <c r="RFY51" s="60"/>
      <c r="RFZ51" s="61"/>
      <c r="RGB51" s="58"/>
      <c r="RGC51" s="59"/>
      <c r="RGD51" s="60"/>
      <c r="RGE51" s="61"/>
      <c r="RGG51" s="58"/>
      <c r="RGH51" s="59"/>
      <c r="RGI51" s="60"/>
      <c r="RGJ51" s="61"/>
      <c r="RGL51" s="58"/>
      <c r="RGM51" s="59"/>
      <c r="RGN51" s="60"/>
      <c r="RGO51" s="61"/>
      <c r="RGQ51" s="58"/>
      <c r="RGR51" s="59"/>
      <c r="RGS51" s="60"/>
      <c r="RGT51" s="61"/>
      <c r="RGV51" s="58"/>
      <c r="RGW51" s="59"/>
      <c r="RGX51" s="60"/>
      <c r="RGY51" s="61"/>
      <c r="RHA51" s="58"/>
      <c r="RHB51" s="59"/>
      <c r="RHC51" s="60"/>
      <c r="RHD51" s="61"/>
      <c r="RHF51" s="58"/>
      <c r="RHG51" s="59"/>
      <c r="RHH51" s="60"/>
      <c r="RHI51" s="61"/>
      <c r="RHK51" s="58"/>
      <c r="RHL51" s="59"/>
      <c r="RHM51" s="60"/>
      <c r="RHN51" s="61"/>
      <c r="RHP51" s="58"/>
      <c r="RHQ51" s="59"/>
      <c r="RHR51" s="60"/>
      <c r="RHS51" s="61"/>
      <c r="RHU51" s="58"/>
      <c r="RHV51" s="59"/>
      <c r="RHW51" s="60"/>
      <c r="RHX51" s="61"/>
      <c r="RHZ51" s="58"/>
      <c r="RIA51" s="59"/>
      <c r="RIB51" s="60"/>
      <c r="RIC51" s="61"/>
      <c r="RIE51" s="58"/>
      <c r="RIF51" s="59"/>
      <c r="RIG51" s="60"/>
      <c r="RIH51" s="61"/>
      <c r="RIJ51" s="58"/>
      <c r="RIK51" s="59"/>
      <c r="RIL51" s="60"/>
      <c r="RIM51" s="61"/>
      <c r="RIO51" s="58"/>
      <c r="RIP51" s="59"/>
      <c r="RIQ51" s="60"/>
      <c r="RIR51" s="61"/>
      <c r="RIT51" s="58"/>
      <c r="RIU51" s="59"/>
      <c r="RIV51" s="60"/>
      <c r="RIW51" s="61"/>
      <c r="RIY51" s="58"/>
      <c r="RIZ51" s="59"/>
      <c r="RJA51" s="60"/>
      <c r="RJB51" s="61"/>
      <c r="RJD51" s="58"/>
      <c r="RJE51" s="59"/>
      <c r="RJF51" s="60"/>
      <c r="RJG51" s="61"/>
      <c r="RJI51" s="58"/>
      <c r="RJJ51" s="59"/>
      <c r="RJK51" s="60"/>
      <c r="RJL51" s="61"/>
      <c r="RJN51" s="58"/>
      <c r="RJO51" s="59"/>
      <c r="RJP51" s="60"/>
      <c r="RJQ51" s="61"/>
      <c r="RJS51" s="58"/>
      <c r="RJT51" s="59"/>
      <c r="RJU51" s="60"/>
      <c r="RJV51" s="61"/>
      <c r="RJX51" s="58"/>
      <c r="RJY51" s="59"/>
      <c r="RJZ51" s="60"/>
      <c r="RKA51" s="61"/>
      <c r="RKC51" s="58"/>
      <c r="RKD51" s="59"/>
      <c r="RKE51" s="60"/>
      <c r="RKF51" s="61"/>
      <c r="RKH51" s="58"/>
      <c r="RKI51" s="59"/>
      <c r="RKJ51" s="60"/>
      <c r="RKK51" s="61"/>
      <c r="RKM51" s="58"/>
      <c r="RKN51" s="59"/>
      <c r="RKO51" s="60"/>
      <c r="RKP51" s="61"/>
      <c r="RKR51" s="58"/>
      <c r="RKS51" s="59"/>
      <c r="RKT51" s="60"/>
      <c r="RKU51" s="61"/>
      <c r="RKW51" s="58"/>
      <c r="RKX51" s="59"/>
      <c r="RKY51" s="60"/>
      <c r="RKZ51" s="61"/>
      <c r="RLB51" s="58"/>
      <c r="RLC51" s="59"/>
      <c r="RLD51" s="60"/>
      <c r="RLE51" s="61"/>
      <c r="RLG51" s="58"/>
      <c r="RLH51" s="59"/>
      <c r="RLI51" s="60"/>
      <c r="RLJ51" s="61"/>
      <c r="RLL51" s="58"/>
      <c r="RLM51" s="59"/>
      <c r="RLN51" s="60"/>
      <c r="RLO51" s="61"/>
      <c r="RLQ51" s="58"/>
      <c r="RLR51" s="59"/>
      <c r="RLS51" s="60"/>
      <c r="RLT51" s="61"/>
      <c r="RLV51" s="58"/>
      <c r="RLW51" s="59"/>
      <c r="RLX51" s="60"/>
      <c r="RLY51" s="61"/>
      <c r="RMA51" s="58"/>
      <c r="RMB51" s="59"/>
      <c r="RMC51" s="60"/>
      <c r="RMD51" s="61"/>
      <c r="RMF51" s="58"/>
      <c r="RMG51" s="59"/>
      <c r="RMH51" s="60"/>
      <c r="RMI51" s="61"/>
      <c r="RMK51" s="58"/>
      <c r="RML51" s="59"/>
      <c r="RMM51" s="60"/>
      <c r="RMN51" s="61"/>
      <c r="RMP51" s="58"/>
      <c r="RMQ51" s="59"/>
      <c r="RMR51" s="60"/>
      <c r="RMS51" s="61"/>
      <c r="RMU51" s="58"/>
      <c r="RMV51" s="59"/>
      <c r="RMW51" s="60"/>
      <c r="RMX51" s="61"/>
      <c r="RMZ51" s="58"/>
      <c r="RNA51" s="59"/>
      <c r="RNB51" s="60"/>
      <c r="RNC51" s="61"/>
      <c r="RNE51" s="58"/>
      <c r="RNF51" s="59"/>
      <c r="RNG51" s="60"/>
      <c r="RNH51" s="61"/>
      <c r="RNJ51" s="58"/>
      <c r="RNK51" s="59"/>
      <c r="RNL51" s="60"/>
      <c r="RNM51" s="61"/>
      <c r="RNO51" s="58"/>
      <c r="RNP51" s="59"/>
      <c r="RNQ51" s="60"/>
      <c r="RNR51" s="61"/>
      <c r="RNT51" s="58"/>
      <c r="RNU51" s="59"/>
      <c r="RNV51" s="60"/>
      <c r="RNW51" s="61"/>
      <c r="RNY51" s="58"/>
      <c r="RNZ51" s="59"/>
      <c r="ROA51" s="60"/>
      <c r="ROB51" s="61"/>
      <c r="ROD51" s="58"/>
      <c r="ROE51" s="59"/>
      <c r="ROF51" s="60"/>
      <c r="ROG51" s="61"/>
      <c r="ROI51" s="58"/>
      <c r="ROJ51" s="59"/>
      <c r="ROK51" s="60"/>
      <c r="ROL51" s="61"/>
      <c r="RON51" s="58"/>
      <c r="ROO51" s="59"/>
      <c r="ROP51" s="60"/>
      <c r="ROQ51" s="61"/>
      <c r="ROS51" s="58"/>
      <c r="ROT51" s="59"/>
      <c r="ROU51" s="60"/>
      <c r="ROV51" s="61"/>
      <c r="ROX51" s="58"/>
      <c r="ROY51" s="59"/>
      <c r="ROZ51" s="60"/>
      <c r="RPA51" s="61"/>
      <c r="RPC51" s="58"/>
      <c r="RPD51" s="59"/>
      <c r="RPE51" s="60"/>
      <c r="RPF51" s="61"/>
      <c r="RPH51" s="58"/>
      <c r="RPI51" s="59"/>
      <c r="RPJ51" s="60"/>
      <c r="RPK51" s="61"/>
      <c r="RPM51" s="58"/>
      <c r="RPN51" s="59"/>
      <c r="RPO51" s="60"/>
      <c r="RPP51" s="61"/>
      <c r="RPR51" s="58"/>
      <c r="RPS51" s="59"/>
      <c r="RPT51" s="60"/>
      <c r="RPU51" s="61"/>
      <c r="RPW51" s="58"/>
      <c r="RPX51" s="59"/>
      <c r="RPY51" s="60"/>
      <c r="RPZ51" s="61"/>
      <c r="RQB51" s="58"/>
      <c r="RQC51" s="59"/>
      <c r="RQD51" s="60"/>
      <c r="RQE51" s="61"/>
      <c r="RQG51" s="58"/>
      <c r="RQH51" s="59"/>
      <c r="RQI51" s="60"/>
      <c r="RQJ51" s="61"/>
      <c r="RQL51" s="58"/>
      <c r="RQM51" s="59"/>
      <c r="RQN51" s="60"/>
      <c r="RQO51" s="61"/>
      <c r="RQQ51" s="58"/>
      <c r="RQR51" s="59"/>
      <c r="RQS51" s="60"/>
      <c r="RQT51" s="61"/>
      <c r="RQV51" s="58"/>
      <c r="RQW51" s="59"/>
      <c r="RQX51" s="60"/>
      <c r="RQY51" s="61"/>
      <c r="RRA51" s="58"/>
      <c r="RRB51" s="59"/>
      <c r="RRC51" s="60"/>
      <c r="RRD51" s="61"/>
      <c r="RRF51" s="58"/>
      <c r="RRG51" s="59"/>
      <c r="RRH51" s="60"/>
      <c r="RRI51" s="61"/>
      <c r="RRK51" s="58"/>
      <c r="RRL51" s="59"/>
      <c r="RRM51" s="60"/>
      <c r="RRN51" s="61"/>
      <c r="RRP51" s="58"/>
      <c r="RRQ51" s="59"/>
      <c r="RRR51" s="60"/>
      <c r="RRS51" s="61"/>
      <c r="RRU51" s="58"/>
      <c r="RRV51" s="59"/>
      <c r="RRW51" s="60"/>
      <c r="RRX51" s="61"/>
      <c r="RRZ51" s="58"/>
      <c r="RSA51" s="59"/>
      <c r="RSB51" s="60"/>
      <c r="RSC51" s="61"/>
      <c r="RSE51" s="58"/>
      <c r="RSF51" s="59"/>
      <c r="RSG51" s="60"/>
      <c r="RSH51" s="61"/>
      <c r="RSJ51" s="58"/>
      <c r="RSK51" s="59"/>
      <c r="RSL51" s="60"/>
      <c r="RSM51" s="61"/>
      <c r="RSO51" s="58"/>
      <c r="RSP51" s="59"/>
      <c r="RSQ51" s="60"/>
      <c r="RSR51" s="61"/>
      <c r="RST51" s="58"/>
      <c r="RSU51" s="59"/>
      <c r="RSV51" s="60"/>
      <c r="RSW51" s="61"/>
      <c r="RSY51" s="58"/>
      <c r="RSZ51" s="59"/>
      <c r="RTA51" s="60"/>
      <c r="RTB51" s="61"/>
      <c r="RTD51" s="58"/>
      <c r="RTE51" s="59"/>
      <c r="RTF51" s="60"/>
      <c r="RTG51" s="61"/>
      <c r="RTI51" s="58"/>
      <c r="RTJ51" s="59"/>
      <c r="RTK51" s="60"/>
      <c r="RTL51" s="61"/>
      <c r="RTN51" s="58"/>
      <c r="RTO51" s="59"/>
      <c r="RTP51" s="60"/>
      <c r="RTQ51" s="61"/>
      <c r="RTS51" s="58"/>
      <c r="RTT51" s="59"/>
      <c r="RTU51" s="60"/>
      <c r="RTV51" s="61"/>
      <c r="RTX51" s="58"/>
      <c r="RTY51" s="59"/>
      <c r="RTZ51" s="60"/>
      <c r="RUA51" s="61"/>
      <c r="RUC51" s="58"/>
      <c r="RUD51" s="59"/>
      <c r="RUE51" s="60"/>
      <c r="RUF51" s="61"/>
      <c r="RUH51" s="58"/>
      <c r="RUI51" s="59"/>
      <c r="RUJ51" s="60"/>
      <c r="RUK51" s="61"/>
      <c r="RUM51" s="58"/>
      <c r="RUN51" s="59"/>
      <c r="RUO51" s="60"/>
      <c r="RUP51" s="61"/>
      <c r="RUR51" s="58"/>
      <c r="RUS51" s="59"/>
      <c r="RUT51" s="60"/>
      <c r="RUU51" s="61"/>
      <c r="RUW51" s="58"/>
      <c r="RUX51" s="59"/>
      <c r="RUY51" s="60"/>
      <c r="RUZ51" s="61"/>
      <c r="RVB51" s="58"/>
      <c r="RVC51" s="59"/>
      <c r="RVD51" s="60"/>
      <c r="RVE51" s="61"/>
      <c r="RVG51" s="58"/>
      <c r="RVH51" s="59"/>
      <c r="RVI51" s="60"/>
      <c r="RVJ51" s="61"/>
      <c r="RVL51" s="58"/>
      <c r="RVM51" s="59"/>
      <c r="RVN51" s="60"/>
      <c r="RVO51" s="61"/>
      <c r="RVQ51" s="58"/>
      <c r="RVR51" s="59"/>
      <c r="RVS51" s="60"/>
      <c r="RVT51" s="61"/>
      <c r="RVV51" s="58"/>
      <c r="RVW51" s="59"/>
      <c r="RVX51" s="60"/>
      <c r="RVY51" s="61"/>
      <c r="RWA51" s="58"/>
      <c r="RWB51" s="59"/>
      <c r="RWC51" s="60"/>
      <c r="RWD51" s="61"/>
      <c r="RWF51" s="58"/>
      <c r="RWG51" s="59"/>
      <c r="RWH51" s="60"/>
      <c r="RWI51" s="61"/>
      <c r="RWK51" s="58"/>
      <c r="RWL51" s="59"/>
      <c r="RWM51" s="60"/>
      <c r="RWN51" s="61"/>
      <c r="RWP51" s="58"/>
      <c r="RWQ51" s="59"/>
      <c r="RWR51" s="60"/>
      <c r="RWS51" s="61"/>
      <c r="RWU51" s="58"/>
      <c r="RWV51" s="59"/>
      <c r="RWW51" s="60"/>
      <c r="RWX51" s="61"/>
      <c r="RWZ51" s="58"/>
      <c r="RXA51" s="59"/>
      <c r="RXB51" s="60"/>
      <c r="RXC51" s="61"/>
      <c r="RXE51" s="58"/>
      <c r="RXF51" s="59"/>
      <c r="RXG51" s="60"/>
      <c r="RXH51" s="61"/>
      <c r="RXJ51" s="58"/>
      <c r="RXK51" s="59"/>
      <c r="RXL51" s="60"/>
      <c r="RXM51" s="61"/>
      <c r="RXO51" s="58"/>
      <c r="RXP51" s="59"/>
      <c r="RXQ51" s="60"/>
      <c r="RXR51" s="61"/>
      <c r="RXT51" s="58"/>
      <c r="RXU51" s="59"/>
      <c r="RXV51" s="60"/>
      <c r="RXW51" s="61"/>
      <c r="RXY51" s="58"/>
      <c r="RXZ51" s="59"/>
      <c r="RYA51" s="60"/>
      <c r="RYB51" s="61"/>
      <c r="RYD51" s="58"/>
      <c r="RYE51" s="59"/>
      <c r="RYF51" s="60"/>
      <c r="RYG51" s="61"/>
      <c r="RYI51" s="58"/>
      <c r="RYJ51" s="59"/>
      <c r="RYK51" s="60"/>
      <c r="RYL51" s="61"/>
      <c r="RYN51" s="58"/>
      <c r="RYO51" s="59"/>
      <c r="RYP51" s="60"/>
      <c r="RYQ51" s="61"/>
      <c r="RYS51" s="58"/>
      <c r="RYT51" s="59"/>
      <c r="RYU51" s="60"/>
      <c r="RYV51" s="61"/>
      <c r="RYX51" s="58"/>
      <c r="RYY51" s="59"/>
      <c r="RYZ51" s="60"/>
      <c r="RZA51" s="61"/>
      <c r="RZC51" s="58"/>
      <c r="RZD51" s="59"/>
      <c r="RZE51" s="60"/>
      <c r="RZF51" s="61"/>
      <c r="RZH51" s="58"/>
      <c r="RZI51" s="59"/>
      <c r="RZJ51" s="60"/>
      <c r="RZK51" s="61"/>
      <c r="RZM51" s="58"/>
      <c r="RZN51" s="59"/>
      <c r="RZO51" s="60"/>
      <c r="RZP51" s="61"/>
      <c r="RZR51" s="58"/>
      <c r="RZS51" s="59"/>
      <c r="RZT51" s="60"/>
      <c r="RZU51" s="61"/>
      <c r="RZW51" s="58"/>
      <c r="RZX51" s="59"/>
      <c r="RZY51" s="60"/>
      <c r="RZZ51" s="61"/>
      <c r="SAB51" s="58"/>
      <c r="SAC51" s="59"/>
      <c r="SAD51" s="60"/>
      <c r="SAE51" s="61"/>
      <c r="SAG51" s="58"/>
      <c r="SAH51" s="59"/>
      <c r="SAI51" s="60"/>
      <c r="SAJ51" s="61"/>
      <c r="SAL51" s="58"/>
      <c r="SAM51" s="59"/>
      <c r="SAN51" s="60"/>
      <c r="SAO51" s="61"/>
      <c r="SAQ51" s="58"/>
      <c r="SAR51" s="59"/>
      <c r="SAS51" s="60"/>
      <c r="SAT51" s="61"/>
      <c r="SAV51" s="58"/>
      <c r="SAW51" s="59"/>
      <c r="SAX51" s="60"/>
      <c r="SAY51" s="61"/>
      <c r="SBA51" s="58"/>
      <c r="SBB51" s="59"/>
      <c r="SBC51" s="60"/>
      <c r="SBD51" s="61"/>
      <c r="SBF51" s="58"/>
      <c r="SBG51" s="59"/>
      <c r="SBH51" s="60"/>
      <c r="SBI51" s="61"/>
      <c r="SBK51" s="58"/>
      <c r="SBL51" s="59"/>
      <c r="SBM51" s="60"/>
      <c r="SBN51" s="61"/>
      <c r="SBP51" s="58"/>
      <c r="SBQ51" s="59"/>
      <c r="SBR51" s="60"/>
      <c r="SBS51" s="61"/>
      <c r="SBU51" s="58"/>
      <c r="SBV51" s="59"/>
      <c r="SBW51" s="60"/>
      <c r="SBX51" s="61"/>
      <c r="SBZ51" s="58"/>
      <c r="SCA51" s="59"/>
      <c r="SCB51" s="60"/>
      <c r="SCC51" s="61"/>
      <c r="SCE51" s="58"/>
      <c r="SCF51" s="59"/>
      <c r="SCG51" s="60"/>
      <c r="SCH51" s="61"/>
      <c r="SCJ51" s="58"/>
      <c r="SCK51" s="59"/>
      <c r="SCL51" s="60"/>
      <c r="SCM51" s="61"/>
      <c r="SCO51" s="58"/>
      <c r="SCP51" s="59"/>
      <c r="SCQ51" s="60"/>
      <c r="SCR51" s="61"/>
      <c r="SCT51" s="58"/>
      <c r="SCU51" s="59"/>
      <c r="SCV51" s="60"/>
      <c r="SCW51" s="61"/>
      <c r="SCY51" s="58"/>
      <c r="SCZ51" s="59"/>
      <c r="SDA51" s="60"/>
      <c r="SDB51" s="61"/>
      <c r="SDD51" s="58"/>
      <c r="SDE51" s="59"/>
      <c r="SDF51" s="60"/>
      <c r="SDG51" s="61"/>
      <c r="SDI51" s="58"/>
      <c r="SDJ51" s="59"/>
      <c r="SDK51" s="60"/>
      <c r="SDL51" s="61"/>
      <c r="SDN51" s="58"/>
      <c r="SDO51" s="59"/>
      <c r="SDP51" s="60"/>
      <c r="SDQ51" s="61"/>
      <c r="SDS51" s="58"/>
      <c r="SDT51" s="59"/>
      <c r="SDU51" s="60"/>
      <c r="SDV51" s="61"/>
      <c r="SDX51" s="58"/>
      <c r="SDY51" s="59"/>
      <c r="SDZ51" s="60"/>
      <c r="SEA51" s="61"/>
      <c r="SEC51" s="58"/>
      <c r="SED51" s="59"/>
      <c r="SEE51" s="60"/>
      <c r="SEF51" s="61"/>
      <c r="SEH51" s="58"/>
      <c r="SEI51" s="59"/>
      <c r="SEJ51" s="60"/>
      <c r="SEK51" s="61"/>
      <c r="SEM51" s="58"/>
      <c r="SEN51" s="59"/>
      <c r="SEO51" s="60"/>
      <c r="SEP51" s="61"/>
      <c r="SER51" s="58"/>
      <c r="SES51" s="59"/>
      <c r="SET51" s="60"/>
      <c r="SEU51" s="61"/>
      <c r="SEW51" s="58"/>
      <c r="SEX51" s="59"/>
      <c r="SEY51" s="60"/>
      <c r="SEZ51" s="61"/>
      <c r="SFB51" s="58"/>
      <c r="SFC51" s="59"/>
      <c r="SFD51" s="60"/>
      <c r="SFE51" s="61"/>
      <c r="SFG51" s="58"/>
      <c r="SFH51" s="59"/>
      <c r="SFI51" s="60"/>
      <c r="SFJ51" s="61"/>
      <c r="SFL51" s="58"/>
      <c r="SFM51" s="59"/>
      <c r="SFN51" s="60"/>
      <c r="SFO51" s="61"/>
      <c r="SFQ51" s="58"/>
      <c r="SFR51" s="59"/>
      <c r="SFS51" s="60"/>
      <c r="SFT51" s="61"/>
      <c r="SFV51" s="58"/>
      <c r="SFW51" s="59"/>
      <c r="SFX51" s="60"/>
      <c r="SFY51" s="61"/>
      <c r="SGA51" s="58"/>
      <c r="SGB51" s="59"/>
      <c r="SGC51" s="60"/>
      <c r="SGD51" s="61"/>
      <c r="SGF51" s="58"/>
      <c r="SGG51" s="59"/>
      <c r="SGH51" s="60"/>
      <c r="SGI51" s="61"/>
      <c r="SGK51" s="58"/>
      <c r="SGL51" s="59"/>
      <c r="SGM51" s="60"/>
      <c r="SGN51" s="61"/>
      <c r="SGP51" s="58"/>
      <c r="SGQ51" s="59"/>
      <c r="SGR51" s="60"/>
      <c r="SGS51" s="61"/>
      <c r="SGU51" s="58"/>
      <c r="SGV51" s="59"/>
      <c r="SGW51" s="60"/>
      <c r="SGX51" s="61"/>
      <c r="SGZ51" s="58"/>
      <c r="SHA51" s="59"/>
      <c r="SHB51" s="60"/>
      <c r="SHC51" s="61"/>
      <c r="SHE51" s="58"/>
      <c r="SHF51" s="59"/>
      <c r="SHG51" s="60"/>
      <c r="SHH51" s="61"/>
      <c r="SHJ51" s="58"/>
      <c r="SHK51" s="59"/>
      <c r="SHL51" s="60"/>
      <c r="SHM51" s="61"/>
      <c r="SHO51" s="58"/>
      <c r="SHP51" s="59"/>
      <c r="SHQ51" s="60"/>
      <c r="SHR51" s="61"/>
      <c r="SHT51" s="58"/>
      <c r="SHU51" s="59"/>
      <c r="SHV51" s="60"/>
      <c r="SHW51" s="61"/>
      <c r="SHY51" s="58"/>
      <c r="SHZ51" s="59"/>
      <c r="SIA51" s="60"/>
      <c r="SIB51" s="61"/>
      <c r="SID51" s="58"/>
      <c r="SIE51" s="59"/>
      <c r="SIF51" s="60"/>
      <c r="SIG51" s="61"/>
      <c r="SII51" s="58"/>
      <c r="SIJ51" s="59"/>
      <c r="SIK51" s="60"/>
      <c r="SIL51" s="61"/>
      <c r="SIN51" s="58"/>
      <c r="SIO51" s="59"/>
      <c r="SIP51" s="60"/>
      <c r="SIQ51" s="61"/>
      <c r="SIS51" s="58"/>
      <c r="SIT51" s="59"/>
      <c r="SIU51" s="60"/>
      <c r="SIV51" s="61"/>
      <c r="SIX51" s="58"/>
      <c r="SIY51" s="59"/>
      <c r="SIZ51" s="60"/>
      <c r="SJA51" s="61"/>
      <c r="SJC51" s="58"/>
      <c r="SJD51" s="59"/>
      <c r="SJE51" s="60"/>
      <c r="SJF51" s="61"/>
      <c r="SJH51" s="58"/>
      <c r="SJI51" s="59"/>
      <c r="SJJ51" s="60"/>
      <c r="SJK51" s="61"/>
      <c r="SJM51" s="58"/>
      <c r="SJN51" s="59"/>
      <c r="SJO51" s="60"/>
      <c r="SJP51" s="61"/>
      <c r="SJR51" s="58"/>
      <c r="SJS51" s="59"/>
      <c r="SJT51" s="60"/>
      <c r="SJU51" s="61"/>
      <c r="SJW51" s="58"/>
      <c r="SJX51" s="59"/>
      <c r="SJY51" s="60"/>
      <c r="SJZ51" s="61"/>
      <c r="SKB51" s="58"/>
      <c r="SKC51" s="59"/>
      <c r="SKD51" s="60"/>
      <c r="SKE51" s="61"/>
      <c r="SKG51" s="58"/>
      <c r="SKH51" s="59"/>
      <c r="SKI51" s="60"/>
      <c r="SKJ51" s="61"/>
      <c r="SKL51" s="58"/>
      <c r="SKM51" s="59"/>
      <c r="SKN51" s="60"/>
      <c r="SKO51" s="61"/>
      <c r="SKQ51" s="58"/>
      <c r="SKR51" s="59"/>
      <c r="SKS51" s="60"/>
      <c r="SKT51" s="61"/>
      <c r="SKV51" s="58"/>
      <c r="SKW51" s="59"/>
      <c r="SKX51" s="60"/>
      <c r="SKY51" s="61"/>
      <c r="SLA51" s="58"/>
      <c r="SLB51" s="59"/>
      <c r="SLC51" s="60"/>
      <c r="SLD51" s="61"/>
      <c r="SLF51" s="58"/>
      <c r="SLG51" s="59"/>
      <c r="SLH51" s="60"/>
      <c r="SLI51" s="61"/>
      <c r="SLK51" s="58"/>
      <c r="SLL51" s="59"/>
      <c r="SLM51" s="60"/>
      <c r="SLN51" s="61"/>
      <c r="SLP51" s="58"/>
      <c r="SLQ51" s="59"/>
      <c r="SLR51" s="60"/>
      <c r="SLS51" s="61"/>
      <c r="SLU51" s="58"/>
      <c r="SLV51" s="59"/>
      <c r="SLW51" s="60"/>
      <c r="SLX51" s="61"/>
      <c r="SLZ51" s="58"/>
      <c r="SMA51" s="59"/>
      <c r="SMB51" s="60"/>
      <c r="SMC51" s="61"/>
      <c r="SME51" s="58"/>
      <c r="SMF51" s="59"/>
      <c r="SMG51" s="60"/>
      <c r="SMH51" s="61"/>
      <c r="SMJ51" s="58"/>
      <c r="SMK51" s="59"/>
      <c r="SML51" s="60"/>
      <c r="SMM51" s="61"/>
      <c r="SMO51" s="58"/>
      <c r="SMP51" s="59"/>
      <c r="SMQ51" s="60"/>
      <c r="SMR51" s="61"/>
      <c r="SMT51" s="58"/>
      <c r="SMU51" s="59"/>
      <c r="SMV51" s="60"/>
      <c r="SMW51" s="61"/>
      <c r="SMY51" s="58"/>
      <c r="SMZ51" s="59"/>
      <c r="SNA51" s="60"/>
      <c r="SNB51" s="61"/>
      <c r="SND51" s="58"/>
      <c r="SNE51" s="59"/>
      <c r="SNF51" s="60"/>
      <c r="SNG51" s="61"/>
      <c r="SNI51" s="58"/>
      <c r="SNJ51" s="59"/>
      <c r="SNK51" s="60"/>
      <c r="SNL51" s="61"/>
      <c r="SNN51" s="58"/>
      <c r="SNO51" s="59"/>
      <c r="SNP51" s="60"/>
      <c r="SNQ51" s="61"/>
      <c r="SNS51" s="58"/>
      <c r="SNT51" s="59"/>
      <c r="SNU51" s="60"/>
      <c r="SNV51" s="61"/>
      <c r="SNX51" s="58"/>
      <c r="SNY51" s="59"/>
      <c r="SNZ51" s="60"/>
      <c r="SOA51" s="61"/>
      <c r="SOC51" s="58"/>
      <c r="SOD51" s="59"/>
      <c r="SOE51" s="60"/>
      <c r="SOF51" s="61"/>
      <c r="SOH51" s="58"/>
      <c r="SOI51" s="59"/>
      <c r="SOJ51" s="60"/>
      <c r="SOK51" s="61"/>
      <c r="SOM51" s="58"/>
      <c r="SON51" s="59"/>
      <c r="SOO51" s="60"/>
      <c r="SOP51" s="61"/>
      <c r="SOR51" s="58"/>
      <c r="SOS51" s="59"/>
      <c r="SOT51" s="60"/>
      <c r="SOU51" s="61"/>
      <c r="SOW51" s="58"/>
      <c r="SOX51" s="59"/>
      <c r="SOY51" s="60"/>
      <c r="SOZ51" s="61"/>
      <c r="SPB51" s="58"/>
      <c r="SPC51" s="59"/>
      <c r="SPD51" s="60"/>
      <c r="SPE51" s="61"/>
      <c r="SPG51" s="58"/>
      <c r="SPH51" s="59"/>
      <c r="SPI51" s="60"/>
      <c r="SPJ51" s="61"/>
      <c r="SPL51" s="58"/>
      <c r="SPM51" s="59"/>
      <c r="SPN51" s="60"/>
      <c r="SPO51" s="61"/>
      <c r="SPQ51" s="58"/>
      <c r="SPR51" s="59"/>
      <c r="SPS51" s="60"/>
      <c r="SPT51" s="61"/>
      <c r="SPV51" s="58"/>
      <c r="SPW51" s="59"/>
      <c r="SPX51" s="60"/>
      <c r="SPY51" s="61"/>
      <c r="SQA51" s="58"/>
      <c r="SQB51" s="59"/>
      <c r="SQC51" s="60"/>
      <c r="SQD51" s="61"/>
      <c r="SQF51" s="58"/>
      <c r="SQG51" s="59"/>
      <c r="SQH51" s="60"/>
      <c r="SQI51" s="61"/>
      <c r="SQK51" s="58"/>
      <c r="SQL51" s="59"/>
      <c r="SQM51" s="60"/>
      <c r="SQN51" s="61"/>
      <c r="SQP51" s="58"/>
      <c r="SQQ51" s="59"/>
      <c r="SQR51" s="60"/>
      <c r="SQS51" s="61"/>
      <c r="SQU51" s="58"/>
      <c r="SQV51" s="59"/>
      <c r="SQW51" s="60"/>
      <c r="SQX51" s="61"/>
      <c r="SQZ51" s="58"/>
      <c r="SRA51" s="59"/>
      <c r="SRB51" s="60"/>
      <c r="SRC51" s="61"/>
      <c r="SRE51" s="58"/>
      <c r="SRF51" s="59"/>
      <c r="SRG51" s="60"/>
      <c r="SRH51" s="61"/>
      <c r="SRJ51" s="58"/>
      <c r="SRK51" s="59"/>
      <c r="SRL51" s="60"/>
      <c r="SRM51" s="61"/>
      <c r="SRO51" s="58"/>
      <c r="SRP51" s="59"/>
      <c r="SRQ51" s="60"/>
      <c r="SRR51" s="61"/>
      <c r="SRT51" s="58"/>
      <c r="SRU51" s="59"/>
      <c r="SRV51" s="60"/>
      <c r="SRW51" s="61"/>
      <c r="SRY51" s="58"/>
      <c r="SRZ51" s="59"/>
      <c r="SSA51" s="60"/>
      <c r="SSB51" s="61"/>
      <c r="SSD51" s="58"/>
      <c r="SSE51" s="59"/>
      <c r="SSF51" s="60"/>
      <c r="SSG51" s="61"/>
      <c r="SSI51" s="58"/>
      <c r="SSJ51" s="59"/>
      <c r="SSK51" s="60"/>
      <c r="SSL51" s="61"/>
      <c r="SSN51" s="58"/>
      <c r="SSO51" s="59"/>
      <c r="SSP51" s="60"/>
      <c r="SSQ51" s="61"/>
      <c r="SSS51" s="58"/>
      <c r="SST51" s="59"/>
      <c r="SSU51" s="60"/>
      <c r="SSV51" s="61"/>
      <c r="SSX51" s="58"/>
      <c r="SSY51" s="59"/>
      <c r="SSZ51" s="60"/>
      <c r="STA51" s="61"/>
      <c r="STC51" s="58"/>
      <c r="STD51" s="59"/>
      <c r="STE51" s="60"/>
      <c r="STF51" s="61"/>
      <c r="STH51" s="58"/>
      <c r="STI51" s="59"/>
      <c r="STJ51" s="60"/>
      <c r="STK51" s="61"/>
      <c r="STM51" s="58"/>
      <c r="STN51" s="59"/>
      <c r="STO51" s="60"/>
      <c r="STP51" s="61"/>
      <c r="STR51" s="58"/>
      <c r="STS51" s="59"/>
      <c r="STT51" s="60"/>
      <c r="STU51" s="61"/>
      <c r="STW51" s="58"/>
      <c r="STX51" s="59"/>
      <c r="STY51" s="60"/>
      <c r="STZ51" s="61"/>
      <c r="SUB51" s="58"/>
      <c r="SUC51" s="59"/>
      <c r="SUD51" s="60"/>
      <c r="SUE51" s="61"/>
      <c r="SUG51" s="58"/>
      <c r="SUH51" s="59"/>
      <c r="SUI51" s="60"/>
      <c r="SUJ51" s="61"/>
      <c r="SUL51" s="58"/>
      <c r="SUM51" s="59"/>
      <c r="SUN51" s="60"/>
      <c r="SUO51" s="61"/>
      <c r="SUQ51" s="58"/>
      <c r="SUR51" s="59"/>
      <c r="SUS51" s="60"/>
      <c r="SUT51" s="61"/>
      <c r="SUV51" s="58"/>
      <c r="SUW51" s="59"/>
      <c r="SUX51" s="60"/>
      <c r="SUY51" s="61"/>
      <c r="SVA51" s="58"/>
      <c r="SVB51" s="59"/>
      <c r="SVC51" s="60"/>
      <c r="SVD51" s="61"/>
      <c r="SVF51" s="58"/>
      <c r="SVG51" s="59"/>
      <c r="SVH51" s="60"/>
      <c r="SVI51" s="61"/>
      <c r="SVK51" s="58"/>
      <c r="SVL51" s="59"/>
      <c r="SVM51" s="60"/>
      <c r="SVN51" s="61"/>
      <c r="SVP51" s="58"/>
      <c r="SVQ51" s="59"/>
      <c r="SVR51" s="60"/>
      <c r="SVS51" s="61"/>
      <c r="SVU51" s="58"/>
      <c r="SVV51" s="59"/>
      <c r="SVW51" s="60"/>
      <c r="SVX51" s="61"/>
      <c r="SVZ51" s="58"/>
      <c r="SWA51" s="59"/>
      <c r="SWB51" s="60"/>
      <c r="SWC51" s="61"/>
      <c r="SWE51" s="58"/>
      <c r="SWF51" s="59"/>
      <c r="SWG51" s="60"/>
      <c r="SWH51" s="61"/>
      <c r="SWJ51" s="58"/>
      <c r="SWK51" s="59"/>
      <c r="SWL51" s="60"/>
      <c r="SWM51" s="61"/>
      <c r="SWO51" s="58"/>
      <c r="SWP51" s="59"/>
      <c r="SWQ51" s="60"/>
      <c r="SWR51" s="61"/>
      <c r="SWT51" s="58"/>
      <c r="SWU51" s="59"/>
      <c r="SWV51" s="60"/>
      <c r="SWW51" s="61"/>
      <c r="SWY51" s="58"/>
      <c r="SWZ51" s="59"/>
      <c r="SXA51" s="60"/>
      <c r="SXB51" s="61"/>
      <c r="SXD51" s="58"/>
      <c r="SXE51" s="59"/>
      <c r="SXF51" s="60"/>
      <c r="SXG51" s="61"/>
      <c r="SXI51" s="58"/>
      <c r="SXJ51" s="59"/>
      <c r="SXK51" s="60"/>
      <c r="SXL51" s="61"/>
      <c r="SXN51" s="58"/>
      <c r="SXO51" s="59"/>
      <c r="SXP51" s="60"/>
      <c r="SXQ51" s="61"/>
      <c r="SXS51" s="58"/>
      <c r="SXT51" s="59"/>
      <c r="SXU51" s="60"/>
      <c r="SXV51" s="61"/>
      <c r="SXX51" s="58"/>
      <c r="SXY51" s="59"/>
      <c r="SXZ51" s="60"/>
      <c r="SYA51" s="61"/>
      <c r="SYC51" s="58"/>
      <c r="SYD51" s="59"/>
      <c r="SYE51" s="60"/>
      <c r="SYF51" s="61"/>
      <c r="SYH51" s="58"/>
      <c r="SYI51" s="59"/>
      <c r="SYJ51" s="60"/>
      <c r="SYK51" s="61"/>
      <c r="SYM51" s="58"/>
      <c r="SYN51" s="59"/>
      <c r="SYO51" s="60"/>
      <c r="SYP51" s="61"/>
      <c r="SYR51" s="58"/>
      <c r="SYS51" s="59"/>
      <c r="SYT51" s="60"/>
      <c r="SYU51" s="61"/>
      <c r="SYW51" s="58"/>
      <c r="SYX51" s="59"/>
      <c r="SYY51" s="60"/>
      <c r="SYZ51" s="61"/>
      <c r="SZB51" s="58"/>
      <c r="SZC51" s="59"/>
      <c r="SZD51" s="60"/>
      <c r="SZE51" s="61"/>
      <c r="SZG51" s="58"/>
      <c r="SZH51" s="59"/>
      <c r="SZI51" s="60"/>
      <c r="SZJ51" s="61"/>
      <c r="SZL51" s="58"/>
      <c r="SZM51" s="59"/>
      <c r="SZN51" s="60"/>
      <c r="SZO51" s="61"/>
      <c r="SZQ51" s="58"/>
      <c r="SZR51" s="59"/>
      <c r="SZS51" s="60"/>
      <c r="SZT51" s="61"/>
      <c r="SZV51" s="58"/>
      <c r="SZW51" s="59"/>
      <c r="SZX51" s="60"/>
      <c r="SZY51" s="61"/>
      <c r="TAA51" s="58"/>
      <c r="TAB51" s="59"/>
      <c r="TAC51" s="60"/>
      <c r="TAD51" s="61"/>
      <c r="TAF51" s="58"/>
      <c r="TAG51" s="59"/>
      <c r="TAH51" s="60"/>
      <c r="TAI51" s="61"/>
      <c r="TAK51" s="58"/>
      <c r="TAL51" s="59"/>
      <c r="TAM51" s="60"/>
      <c r="TAN51" s="61"/>
      <c r="TAP51" s="58"/>
      <c r="TAQ51" s="59"/>
      <c r="TAR51" s="60"/>
      <c r="TAS51" s="61"/>
      <c r="TAU51" s="58"/>
      <c r="TAV51" s="59"/>
      <c r="TAW51" s="60"/>
      <c r="TAX51" s="61"/>
      <c r="TAZ51" s="58"/>
      <c r="TBA51" s="59"/>
      <c r="TBB51" s="60"/>
      <c r="TBC51" s="61"/>
      <c r="TBE51" s="58"/>
      <c r="TBF51" s="59"/>
      <c r="TBG51" s="60"/>
      <c r="TBH51" s="61"/>
      <c r="TBJ51" s="58"/>
      <c r="TBK51" s="59"/>
      <c r="TBL51" s="60"/>
      <c r="TBM51" s="61"/>
      <c r="TBO51" s="58"/>
      <c r="TBP51" s="59"/>
      <c r="TBQ51" s="60"/>
      <c r="TBR51" s="61"/>
      <c r="TBT51" s="58"/>
      <c r="TBU51" s="59"/>
      <c r="TBV51" s="60"/>
      <c r="TBW51" s="61"/>
      <c r="TBY51" s="58"/>
      <c r="TBZ51" s="59"/>
      <c r="TCA51" s="60"/>
      <c r="TCB51" s="61"/>
      <c r="TCD51" s="58"/>
      <c r="TCE51" s="59"/>
      <c r="TCF51" s="60"/>
      <c r="TCG51" s="61"/>
      <c r="TCI51" s="58"/>
      <c r="TCJ51" s="59"/>
      <c r="TCK51" s="60"/>
      <c r="TCL51" s="61"/>
      <c r="TCN51" s="58"/>
      <c r="TCO51" s="59"/>
      <c r="TCP51" s="60"/>
      <c r="TCQ51" s="61"/>
      <c r="TCS51" s="58"/>
      <c r="TCT51" s="59"/>
      <c r="TCU51" s="60"/>
      <c r="TCV51" s="61"/>
      <c r="TCX51" s="58"/>
      <c r="TCY51" s="59"/>
      <c r="TCZ51" s="60"/>
      <c r="TDA51" s="61"/>
      <c r="TDC51" s="58"/>
      <c r="TDD51" s="59"/>
      <c r="TDE51" s="60"/>
      <c r="TDF51" s="61"/>
      <c r="TDH51" s="58"/>
      <c r="TDI51" s="59"/>
      <c r="TDJ51" s="60"/>
      <c r="TDK51" s="61"/>
      <c r="TDM51" s="58"/>
      <c r="TDN51" s="59"/>
      <c r="TDO51" s="60"/>
      <c r="TDP51" s="61"/>
      <c r="TDR51" s="58"/>
      <c r="TDS51" s="59"/>
      <c r="TDT51" s="60"/>
      <c r="TDU51" s="61"/>
      <c r="TDW51" s="58"/>
      <c r="TDX51" s="59"/>
      <c r="TDY51" s="60"/>
      <c r="TDZ51" s="61"/>
      <c r="TEB51" s="58"/>
      <c r="TEC51" s="59"/>
      <c r="TED51" s="60"/>
      <c r="TEE51" s="61"/>
      <c r="TEG51" s="58"/>
      <c r="TEH51" s="59"/>
      <c r="TEI51" s="60"/>
      <c r="TEJ51" s="61"/>
      <c r="TEL51" s="58"/>
      <c r="TEM51" s="59"/>
      <c r="TEN51" s="60"/>
      <c r="TEO51" s="61"/>
      <c r="TEQ51" s="58"/>
      <c r="TER51" s="59"/>
      <c r="TES51" s="60"/>
      <c r="TET51" s="61"/>
      <c r="TEV51" s="58"/>
      <c r="TEW51" s="59"/>
      <c r="TEX51" s="60"/>
      <c r="TEY51" s="61"/>
      <c r="TFA51" s="58"/>
      <c r="TFB51" s="59"/>
      <c r="TFC51" s="60"/>
      <c r="TFD51" s="61"/>
      <c r="TFF51" s="58"/>
      <c r="TFG51" s="59"/>
      <c r="TFH51" s="60"/>
      <c r="TFI51" s="61"/>
      <c r="TFK51" s="58"/>
      <c r="TFL51" s="59"/>
      <c r="TFM51" s="60"/>
      <c r="TFN51" s="61"/>
      <c r="TFP51" s="58"/>
      <c r="TFQ51" s="59"/>
      <c r="TFR51" s="60"/>
      <c r="TFS51" s="61"/>
      <c r="TFU51" s="58"/>
      <c r="TFV51" s="59"/>
      <c r="TFW51" s="60"/>
      <c r="TFX51" s="61"/>
      <c r="TFZ51" s="58"/>
      <c r="TGA51" s="59"/>
      <c r="TGB51" s="60"/>
      <c r="TGC51" s="61"/>
      <c r="TGE51" s="58"/>
      <c r="TGF51" s="59"/>
      <c r="TGG51" s="60"/>
      <c r="TGH51" s="61"/>
      <c r="TGJ51" s="58"/>
      <c r="TGK51" s="59"/>
      <c r="TGL51" s="60"/>
      <c r="TGM51" s="61"/>
      <c r="TGO51" s="58"/>
      <c r="TGP51" s="59"/>
      <c r="TGQ51" s="60"/>
      <c r="TGR51" s="61"/>
      <c r="TGT51" s="58"/>
      <c r="TGU51" s="59"/>
      <c r="TGV51" s="60"/>
      <c r="TGW51" s="61"/>
      <c r="TGY51" s="58"/>
      <c r="TGZ51" s="59"/>
      <c r="THA51" s="60"/>
      <c r="THB51" s="61"/>
      <c r="THD51" s="58"/>
      <c r="THE51" s="59"/>
      <c r="THF51" s="60"/>
      <c r="THG51" s="61"/>
      <c r="THI51" s="58"/>
      <c r="THJ51" s="59"/>
      <c r="THK51" s="60"/>
      <c r="THL51" s="61"/>
      <c r="THN51" s="58"/>
      <c r="THO51" s="59"/>
      <c r="THP51" s="60"/>
      <c r="THQ51" s="61"/>
      <c r="THS51" s="58"/>
      <c r="THT51" s="59"/>
      <c r="THU51" s="60"/>
      <c r="THV51" s="61"/>
      <c r="THX51" s="58"/>
      <c r="THY51" s="59"/>
      <c r="THZ51" s="60"/>
      <c r="TIA51" s="61"/>
      <c r="TIC51" s="58"/>
      <c r="TID51" s="59"/>
      <c r="TIE51" s="60"/>
      <c r="TIF51" s="61"/>
      <c r="TIH51" s="58"/>
      <c r="TII51" s="59"/>
      <c r="TIJ51" s="60"/>
      <c r="TIK51" s="61"/>
      <c r="TIM51" s="58"/>
      <c r="TIN51" s="59"/>
      <c r="TIO51" s="60"/>
      <c r="TIP51" s="61"/>
      <c r="TIR51" s="58"/>
      <c r="TIS51" s="59"/>
      <c r="TIT51" s="60"/>
      <c r="TIU51" s="61"/>
      <c r="TIW51" s="58"/>
      <c r="TIX51" s="59"/>
      <c r="TIY51" s="60"/>
      <c r="TIZ51" s="61"/>
      <c r="TJB51" s="58"/>
      <c r="TJC51" s="59"/>
      <c r="TJD51" s="60"/>
      <c r="TJE51" s="61"/>
      <c r="TJG51" s="58"/>
      <c r="TJH51" s="59"/>
      <c r="TJI51" s="60"/>
      <c r="TJJ51" s="61"/>
      <c r="TJL51" s="58"/>
      <c r="TJM51" s="59"/>
      <c r="TJN51" s="60"/>
      <c r="TJO51" s="61"/>
      <c r="TJQ51" s="58"/>
      <c r="TJR51" s="59"/>
      <c r="TJS51" s="60"/>
      <c r="TJT51" s="61"/>
      <c r="TJV51" s="58"/>
      <c r="TJW51" s="59"/>
      <c r="TJX51" s="60"/>
      <c r="TJY51" s="61"/>
      <c r="TKA51" s="58"/>
      <c r="TKB51" s="59"/>
      <c r="TKC51" s="60"/>
      <c r="TKD51" s="61"/>
      <c r="TKF51" s="58"/>
      <c r="TKG51" s="59"/>
      <c r="TKH51" s="60"/>
      <c r="TKI51" s="61"/>
      <c r="TKK51" s="58"/>
      <c r="TKL51" s="59"/>
      <c r="TKM51" s="60"/>
      <c r="TKN51" s="61"/>
      <c r="TKP51" s="58"/>
      <c r="TKQ51" s="59"/>
      <c r="TKR51" s="60"/>
      <c r="TKS51" s="61"/>
      <c r="TKU51" s="58"/>
      <c r="TKV51" s="59"/>
      <c r="TKW51" s="60"/>
      <c r="TKX51" s="61"/>
      <c r="TKZ51" s="58"/>
      <c r="TLA51" s="59"/>
      <c r="TLB51" s="60"/>
      <c r="TLC51" s="61"/>
      <c r="TLE51" s="58"/>
      <c r="TLF51" s="59"/>
      <c r="TLG51" s="60"/>
      <c r="TLH51" s="61"/>
      <c r="TLJ51" s="58"/>
      <c r="TLK51" s="59"/>
      <c r="TLL51" s="60"/>
      <c r="TLM51" s="61"/>
      <c r="TLO51" s="58"/>
      <c r="TLP51" s="59"/>
      <c r="TLQ51" s="60"/>
      <c r="TLR51" s="61"/>
      <c r="TLT51" s="58"/>
      <c r="TLU51" s="59"/>
      <c r="TLV51" s="60"/>
      <c r="TLW51" s="61"/>
      <c r="TLY51" s="58"/>
      <c r="TLZ51" s="59"/>
      <c r="TMA51" s="60"/>
      <c r="TMB51" s="61"/>
      <c r="TMD51" s="58"/>
      <c r="TME51" s="59"/>
      <c r="TMF51" s="60"/>
      <c r="TMG51" s="61"/>
      <c r="TMI51" s="58"/>
      <c r="TMJ51" s="59"/>
      <c r="TMK51" s="60"/>
      <c r="TML51" s="61"/>
      <c r="TMN51" s="58"/>
      <c r="TMO51" s="59"/>
      <c r="TMP51" s="60"/>
      <c r="TMQ51" s="61"/>
      <c r="TMS51" s="58"/>
      <c r="TMT51" s="59"/>
      <c r="TMU51" s="60"/>
      <c r="TMV51" s="61"/>
      <c r="TMX51" s="58"/>
      <c r="TMY51" s="59"/>
      <c r="TMZ51" s="60"/>
      <c r="TNA51" s="61"/>
      <c r="TNC51" s="58"/>
      <c r="TND51" s="59"/>
      <c r="TNE51" s="60"/>
      <c r="TNF51" s="61"/>
      <c r="TNH51" s="58"/>
      <c r="TNI51" s="59"/>
      <c r="TNJ51" s="60"/>
      <c r="TNK51" s="61"/>
      <c r="TNM51" s="58"/>
      <c r="TNN51" s="59"/>
      <c r="TNO51" s="60"/>
      <c r="TNP51" s="61"/>
      <c r="TNR51" s="58"/>
      <c r="TNS51" s="59"/>
      <c r="TNT51" s="60"/>
      <c r="TNU51" s="61"/>
      <c r="TNW51" s="58"/>
      <c r="TNX51" s="59"/>
      <c r="TNY51" s="60"/>
      <c r="TNZ51" s="61"/>
      <c r="TOB51" s="58"/>
      <c r="TOC51" s="59"/>
      <c r="TOD51" s="60"/>
      <c r="TOE51" s="61"/>
      <c r="TOG51" s="58"/>
      <c r="TOH51" s="59"/>
      <c r="TOI51" s="60"/>
      <c r="TOJ51" s="61"/>
      <c r="TOL51" s="58"/>
      <c r="TOM51" s="59"/>
      <c r="TON51" s="60"/>
      <c r="TOO51" s="61"/>
      <c r="TOQ51" s="58"/>
      <c r="TOR51" s="59"/>
      <c r="TOS51" s="60"/>
      <c r="TOT51" s="61"/>
      <c r="TOV51" s="58"/>
      <c r="TOW51" s="59"/>
      <c r="TOX51" s="60"/>
      <c r="TOY51" s="61"/>
      <c r="TPA51" s="58"/>
      <c r="TPB51" s="59"/>
      <c r="TPC51" s="60"/>
      <c r="TPD51" s="61"/>
      <c r="TPF51" s="58"/>
      <c r="TPG51" s="59"/>
      <c r="TPH51" s="60"/>
      <c r="TPI51" s="61"/>
      <c r="TPK51" s="58"/>
      <c r="TPL51" s="59"/>
      <c r="TPM51" s="60"/>
      <c r="TPN51" s="61"/>
      <c r="TPP51" s="58"/>
      <c r="TPQ51" s="59"/>
      <c r="TPR51" s="60"/>
      <c r="TPS51" s="61"/>
      <c r="TPU51" s="58"/>
      <c r="TPV51" s="59"/>
      <c r="TPW51" s="60"/>
      <c r="TPX51" s="61"/>
      <c r="TPZ51" s="58"/>
      <c r="TQA51" s="59"/>
      <c r="TQB51" s="60"/>
      <c r="TQC51" s="61"/>
      <c r="TQE51" s="58"/>
      <c r="TQF51" s="59"/>
      <c r="TQG51" s="60"/>
      <c r="TQH51" s="61"/>
      <c r="TQJ51" s="58"/>
      <c r="TQK51" s="59"/>
      <c r="TQL51" s="60"/>
      <c r="TQM51" s="61"/>
      <c r="TQO51" s="58"/>
      <c r="TQP51" s="59"/>
      <c r="TQQ51" s="60"/>
      <c r="TQR51" s="61"/>
      <c r="TQT51" s="58"/>
      <c r="TQU51" s="59"/>
      <c r="TQV51" s="60"/>
      <c r="TQW51" s="61"/>
      <c r="TQY51" s="58"/>
      <c r="TQZ51" s="59"/>
      <c r="TRA51" s="60"/>
      <c r="TRB51" s="61"/>
      <c r="TRD51" s="58"/>
      <c r="TRE51" s="59"/>
      <c r="TRF51" s="60"/>
      <c r="TRG51" s="61"/>
      <c r="TRI51" s="58"/>
      <c r="TRJ51" s="59"/>
      <c r="TRK51" s="60"/>
      <c r="TRL51" s="61"/>
      <c r="TRN51" s="58"/>
      <c r="TRO51" s="59"/>
      <c r="TRP51" s="60"/>
      <c r="TRQ51" s="61"/>
      <c r="TRS51" s="58"/>
      <c r="TRT51" s="59"/>
      <c r="TRU51" s="60"/>
      <c r="TRV51" s="61"/>
      <c r="TRX51" s="58"/>
      <c r="TRY51" s="59"/>
      <c r="TRZ51" s="60"/>
      <c r="TSA51" s="61"/>
      <c r="TSC51" s="58"/>
      <c r="TSD51" s="59"/>
      <c r="TSE51" s="60"/>
      <c r="TSF51" s="61"/>
      <c r="TSH51" s="58"/>
      <c r="TSI51" s="59"/>
      <c r="TSJ51" s="60"/>
      <c r="TSK51" s="61"/>
      <c r="TSM51" s="58"/>
      <c r="TSN51" s="59"/>
      <c r="TSO51" s="60"/>
      <c r="TSP51" s="61"/>
      <c r="TSR51" s="58"/>
      <c r="TSS51" s="59"/>
      <c r="TST51" s="60"/>
      <c r="TSU51" s="61"/>
      <c r="TSW51" s="58"/>
      <c r="TSX51" s="59"/>
      <c r="TSY51" s="60"/>
      <c r="TSZ51" s="61"/>
      <c r="TTB51" s="58"/>
      <c r="TTC51" s="59"/>
      <c r="TTD51" s="60"/>
      <c r="TTE51" s="61"/>
      <c r="TTG51" s="58"/>
      <c r="TTH51" s="59"/>
      <c r="TTI51" s="60"/>
      <c r="TTJ51" s="61"/>
      <c r="TTL51" s="58"/>
      <c r="TTM51" s="59"/>
      <c r="TTN51" s="60"/>
      <c r="TTO51" s="61"/>
      <c r="TTQ51" s="58"/>
      <c r="TTR51" s="59"/>
      <c r="TTS51" s="60"/>
      <c r="TTT51" s="61"/>
      <c r="TTV51" s="58"/>
      <c r="TTW51" s="59"/>
      <c r="TTX51" s="60"/>
      <c r="TTY51" s="61"/>
      <c r="TUA51" s="58"/>
      <c r="TUB51" s="59"/>
      <c r="TUC51" s="60"/>
      <c r="TUD51" s="61"/>
      <c r="TUF51" s="58"/>
      <c r="TUG51" s="59"/>
      <c r="TUH51" s="60"/>
      <c r="TUI51" s="61"/>
      <c r="TUK51" s="58"/>
      <c r="TUL51" s="59"/>
      <c r="TUM51" s="60"/>
      <c r="TUN51" s="61"/>
      <c r="TUP51" s="58"/>
      <c r="TUQ51" s="59"/>
      <c r="TUR51" s="60"/>
      <c r="TUS51" s="61"/>
      <c r="TUU51" s="58"/>
      <c r="TUV51" s="59"/>
      <c r="TUW51" s="60"/>
      <c r="TUX51" s="61"/>
      <c r="TUZ51" s="58"/>
      <c r="TVA51" s="59"/>
      <c r="TVB51" s="60"/>
      <c r="TVC51" s="61"/>
      <c r="TVE51" s="58"/>
      <c r="TVF51" s="59"/>
      <c r="TVG51" s="60"/>
      <c r="TVH51" s="61"/>
      <c r="TVJ51" s="58"/>
      <c r="TVK51" s="59"/>
      <c r="TVL51" s="60"/>
      <c r="TVM51" s="61"/>
      <c r="TVO51" s="58"/>
      <c r="TVP51" s="59"/>
      <c r="TVQ51" s="60"/>
      <c r="TVR51" s="61"/>
      <c r="TVT51" s="58"/>
      <c r="TVU51" s="59"/>
      <c r="TVV51" s="60"/>
      <c r="TVW51" s="61"/>
      <c r="TVY51" s="58"/>
      <c r="TVZ51" s="59"/>
      <c r="TWA51" s="60"/>
      <c r="TWB51" s="61"/>
      <c r="TWD51" s="58"/>
      <c r="TWE51" s="59"/>
      <c r="TWF51" s="60"/>
      <c r="TWG51" s="61"/>
      <c r="TWI51" s="58"/>
      <c r="TWJ51" s="59"/>
      <c r="TWK51" s="60"/>
      <c r="TWL51" s="61"/>
      <c r="TWN51" s="58"/>
      <c r="TWO51" s="59"/>
      <c r="TWP51" s="60"/>
      <c r="TWQ51" s="61"/>
      <c r="TWS51" s="58"/>
      <c r="TWT51" s="59"/>
      <c r="TWU51" s="60"/>
      <c r="TWV51" s="61"/>
      <c r="TWX51" s="58"/>
      <c r="TWY51" s="59"/>
      <c r="TWZ51" s="60"/>
      <c r="TXA51" s="61"/>
      <c r="TXC51" s="58"/>
      <c r="TXD51" s="59"/>
      <c r="TXE51" s="60"/>
      <c r="TXF51" s="61"/>
      <c r="TXH51" s="58"/>
      <c r="TXI51" s="59"/>
      <c r="TXJ51" s="60"/>
      <c r="TXK51" s="61"/>
      <c r="TXM51" s="58"/>
      <c r="TXN51" s="59"/>
      <c r="TXO51" s="60"/>
      <c r="TXP51" s="61"/>
      <c r="TXR51" s="58"/>
      <c r="TXS51" s="59"/>
      <c r="TXT51" s="60"/>
      <c r="TXU51" s="61"/>
      <c r="TXW51" s="58"/>
      <c r="TXX51" s="59"/>
      <c r="TXY51" s="60"/>
      <c r="TXZ51" s="61"/>
      <c r="TYB51" s="58"/>
      <c r="TYC51" s="59"/>
      <c r="TYD51" s="60"/>
      <c r="TYE51" s="61"/>
      <c r="TYG51" s="58"/>
      <c r="TYH51" s="59"/>
      <c r="TYI51" s="60"/>
      <c r="TYJ51" s="61"/>
      <c r="TYL51" s="58"/>
      <c r="TYM51" s="59"/>
      <c r="TYN51" s="60"/>
      <c r="TYO51" s="61"/>
      <c r="TYQ51" s="58"/>
      <c r="TYR51" s="59"/>
      <c r="TYS51" s="60"/>
      <c r="TYT51" s="61"/>
      <c r="TYV51" s="58"/>
      <c r="TYW51" s="59"/>
      <c r="TYX51" s="60"/>
      <c r="TYY51" s="61"/>
      <c r="TZA51" s="58"/>
      <c r="TZB51" s="59"/>
      <c r="TZC51" s="60"/>
      <c r="TZD51" s="61"/>
      <c r="TZF51" s="58"/>
      <c r="TZG51" s="59"/>
      <c r="TZH51" s="60"/>
      <c r="TZI51" s="61"/>
      <c r="TZK51" s="58"/>
      <c r="TZL51" s="59"/>
      <c r="TZM51" s="60"/>
      <c r="TZN51" s="61"/>
      <c r="TZP51" s="58"/>
      <c r="TZQ51" s="59"/>
      <c r="TZR51" s="60"/>
      <c r="TZS51" s="61"/>
      <c r="TZU51" s="58"/>
      <c r="TZV51" s="59"/>
      <c r="TZW51" s="60"/>
      <c r="TZX51" s="61"/>
      <c r="TZZ51" s="58"/>
      <c r="UAA51" s="59"/>
      <c r="UAB51" s="60"/>
      <c r="UAC51" s="61"/>
      <c r="UAE51" s="58"/>
      <c r="UAF51" s="59"/>
      <c r="UAG51" s="60"/>
      <c r="UAH51" s="61"/>
      <c r="UAJ51" s="58"/>
      <c r="UAK51" s="59"/>
      <c r="UAL51" s="60"/>
      <c r="UAM51" s="61"/>
      <c r="UAO51" s="58"/>
      <c r="UAP51" s="59"/>
      <c r="UAQ51" s="60"/>
      <c r="UAR51" s="61"/>
      <c r="UAT51" s="58"/>
      <c r="UAU51" s="59"/>
      <c r="UAV51" s="60"/>
      <c r="UAW51" s="61"/>
      <c r="UAY51" s="58"/>
      <c r="UAZ51" s="59"/>
      <c r="UBA51" s="60"/>
      <c r="UBB51" s="61"/>
      <c r="UBD51" s="58"/>
      <c r="UBE51" s="59"/>
      <c r="UBF51" s="60"/>
      <c r="UBG51" s="61"/>
      <c r="UBI51" s="58"/>
      <c r="UBJ51" s="59"/>
      <c r="UBK51" s="60"/>
      <c r="UBL51" s="61"/>
      <c r="UBN51" s="58"/>
      <c r="UBO51" s="59"/>
      <c r="UBP51" s="60"/>
      <c r="UBQ51" s="61"/>
      <c r="UBS51" s="58"/>
      <c r="UBT51" s="59"/>
      <c r="UBU51" s="60"/>
      <c r="UBV51" s="61"/>
      <c r="UBX51" s="58"/>
      <c r="UBY51" s="59"/>
      <c r="UBZ51" s="60"/>
      <c r="UCA51" s="61"/>
      <c r="UCC51" s="58"/>
      <c r="UCD51" s="59"/>
      <c r="UCE51" s="60"/>
      <c r="UCF51" s="61"/>
      <c r="UCH51" s="58"/>
      <c r="UCI51" s="59"/>
      <c r="UCJ51" s="60"/>
      <c r="UCK51" s="61"/>
      <c r="UCM51" s="58"/>
      <c r="UCN51" s="59"/>
      <c r="UCO51" s="60"/>
      <c r="UCP51" s="61"/>
      <c r="UCR51" s="58"/>
      <c r="UCS51" s="59"/>
      <c r="UCT51" s="60"/>
      <c r="UCU51" s="61"/>
      <c r="UCW51" s="58"/>
      <c r="UCX51" s="59"/>
      <c r="UCY51" s="60"/>
      <c r="UCZ51" s="61"/>
      <c r="UDB51" s="58"/>
      <c r="UDC51" s="59"/>
      <c r="UDD51" s="60"/>
      <c r="UDE51" s="61"/>
      <c r="UDG51" s="58"/>
      <c r="UDH51" s="59"/>
      <c r="UDI51" s="60"/>
      <c r="UDJ51" s="61"/>
      <c r="UDL51" s="58"/>
      <c r="UDM51" s="59"/>
      <c r="UDN51" s="60"/>
      <c r="UDO51" s="61"/>
      <c r="UDQ51" s="58"/>
      <c r="UDR51" s="59"/>
      <c r="UDS51" s="60"/>
      <c r="UDT51" s="61"/>
      <c r="UDV51" s="58"/>
      <c r="UDW51" s="59"/>
      <c r="UDX51" s="60"/>
      <c r="UDY51" s="61"/>
      <c r="UEA51" s="58"/>
      <c r="UEB51" s="59"/>
      <c r="UEC51" s="60"/>
      <c r="UED51" s="61"/>
      <c r="UEF51" s="58"/>
      <c r="UEG51" s="59"/>
      <c r="UEH51" s="60"/>
      <c r="UEI51" s="61"/>
      <c r="UEK51" s="58"/>
      <c r="UEL51" s="59"/>
      <c r="UEM51" s="60"/>
      <c r="UEN51" s="61"/>
      <c r="UEP51" s="58"/>
      <c r="UEQ51" s="59"/>
      <c r="UER51" s="60"/>
      <c r="UES51" s="61"/>
      <c r="UEU51" s="58"/>
      <c r="UEV51" s="59"/>
      <c r="UEW51" s="60"/>
      <c r="UEX51" s="61"/>
      <c r="UEZ51" s="58"/>
      <c r="UFA51" s="59"/>
      <c r="UFB51" s="60"/>
      <c r="UFC51" s="61"/>
      <c r="UFE51" s="58"/>
      <c r="UFF51" s="59"/>
      <c r="UFG51" s="60"/>
      <c r="UFH51" s="61"/>
      <c r="UFJ51" s="58"/>
      <c r="UFK51" s="59"/>
      <c r="UFL51" s="60"/>
      <c r="UFM51" s="61"/>
      <c r="UFO51" s="58"/>
      <c r="UFP51" s="59"/>
      <c r="UFQ51" s="60"/>
      <c r="UFR51" s="61"/>
      <c r="UFT51" s="58"/>
      <c r="UFU51" s="59"/>
      <c r="UFV51" s="60"/>
      <c r="UFW51" s="61"/>
      <c r="UFY51" s="58"/>
      <c r="UFZ51" s="59"/>
      <c r="UGA51" s="60"/>
      <c r="UGB51" s="61"/>
      <c r="UGD51" s="58"/>
      <c r="UGE51" s="59"/>
      <c r="UGF51" s="60"/>
      <c r="UGG51" s="61"/>
      <c r="UGI51" s="58"/>
      <c r="UGJ51" s="59"/>
      <c r="UGK51" s="60"/>
      <c r="UGL51" s="61"/>
      <c r="UGN51" s="58"/>
      <c r="UGO51" s="59"/>
      <c r="UGP51" s="60"/>
      <c r="UGQ51" s="61"/>
      <c r="UGS51" s="58"/>
      <c r="UGT51" s="59"/>
      <c r="UGU51" s="60"/>
      <c r="UGV51" s="61"/>
      <c r="UGX51" s="58"/>
      <c r="UGY51" s="59"/>
      <c r="UGZ51" s="60"/>
      <c r="UHA51" s="61"/>
      <c r="UHC51" s="58"/>
      <c r="UHD51" s="59"/>
      <c r="UHE51" s="60"/>
      <c r="UHF51" s="61"/>
      <c r="UHH51" s="58"/>
      <c r="UHI51" s="59"/>
      <c r="UHJ51" s="60"/>
      <c r="UHK51" s="61"/>
      <c r="UHM51" s="58"/>
      <c r="UHN51" s="59"/>
      <c r="UHO51" s="60"/>
      <c r="UHP51" s="61"/>
      <c r="UHR51" s="58"/>
      <c r="UHS51" s="59"/>
      <c r="UHT51" s="60"/>
      <c r="UHU51" s="61"/>
      <c r="UHW51" s="58"/>
      <c r="UHX51" s="59"/>
      <c r="UHY51" s="60"/>
      <c r="UHZ51" s="61"/>
      <c r="UIB51" s="58"/>
      <c r="UIC51" s="59"/>
      <c r="UID51" s="60"/>
      <c r="UIE51" s="61"/>
      <c r="UIG51" s="58"/>
      <c r="UIH51" s="59"/>
      <c r="UII51" s="60"/>
      <c r="UIJ51" s="61"/>
      <c r="UIL51" s="58"/>
      <c r="UIM51" s="59"/>
      <c r="UIN51" s="60"/>
      <c r="UIO51" s="61"/>
      <c r="UIQ51" s="58"/>
      <c r="UIR51" s="59"/>
      <c r="UIS51" s="60"/>
      <c r="UIT51" s="61"/>
      <c r="UIV51" s="58"/>
      <c r="UIW51" s="59"/>
      <c r="UIX51" s="60"/>
      <c r="UIY51" s="61"/>
      <c r="UJA51" s="58"/>
      <c r="UJB51" s="59"/>
      <c r="UJC51" s="60"/>
      <c r="UJD51" s="61"/>
      <c r="UJF51" s="58"/>
      <c r="UJG51" s="59"/>
      <c r="UJH51" s="60"/>
      <c r="UJI51" s="61"/>
      <c r="UJK51" s="58"/>
      <c r="UJL51" s="59"/>
      <c r="UJM51" s="60"/>
      <c r="UJN51" s="61"/>
      <c r="UJP51" s="58"/>
      <c r="UJQ51" s="59"/>
      <c r="UJR51" s="60"/>
      <c r="UJS51" s="61"/>
      <c r="UJU51" s="58"/>
      <c r="UJV51" s="59"/>
      <c r="UJW51" s="60"/>
      <c r="UJX51" s="61"/>
      <c r="UJZ51" s="58"/>
      <c r="UKA51" s="59"/>
      <c r="UKB51" s="60"/>
      <c r="UKC51" s="61"/>
      <c r="UKE51" s="58"/>
      <c r="UKF51" s="59"/>
      <c r="UKG51" s="60"/>
      <c r="UKH51" s="61"/>
      <c r="UKJ51" s="58"/>
      <c r="UKK51" s="59"/>
      <c r="UKL51" s="60"/>
      <c r="UKM51" s="61"/>
      <c r="UKO51" s="58"/>
      <c r="UKP51" s="59"/>
      <c r="UKQ51" s="60"/>
      <c r="UKR51" s="61"/>
      <c r="UKT51" s="58"/>
      <c r="UKU51" s="59"/>
      <c r="UKV51" s="60"/>
      <c r="UKW51" s="61"/>
      <c r="UKY51" s="58"/>
      <c r="UKZ51" s="59"/>
      <c r="ULA51" s="60"/>
      <c r="ULB51" s="61"/>
      <c r="ULD51" s="58"/>
      <c r="ULE51" s="59"/>
      <c r="ULF51" s="60"/>
      <c r="ULG51" s="61"/>
      <c r="ULI51" s="58"/>
      <c r="ULJ51" s="59"/>
      <c r="ULK51" s="60"/>
      <c r="ULL51" s="61"/>
      <c r="ULN51" s="58"/>
      <c r="ULO51" s="59"/>
      <c r="ULP51" s="60"/>
      <c r="ULQ51" s="61"/>
      <c r="ULS51" s="58"/>
      <c r="ULT51" s="59"/>
      <c r="ULU51" s="60"/>
      <c r="ULV51" s="61"/>
      <c r="ULX51" s="58"/>
      <c r="ULY51" s="59"/>
      <c r="ULZ51" s="60"/>
      <c r="UMA51" s="61"/>
      <c r="UMC51" s="58"/>
      <c r="UMD51" s="59"/>
      <c r="UME51" s="60"/>
      <c r="UMF51" s="61"/>
      <c r="UMH51" s="58"/>
      <c r="UMI51" s="59"/>
      <c r="UMJ51" s="60"/>
      <c r="UMK51" s="61"/>
      <c r="UMM51" s="58"/>
      <c r="UMN51" s="59"/>
      <c r="UMO51" s="60"/>
      <c r="UMP51" s="61"/>
      <c r="UMR51" s="58"/>
      <c r="UMS51" s="59"/>
      <c r="UMT51" s="60"/>
      <c r="UMU51" s="61"/>
      <c r="UMW51" s="58"/>
      <c r="UMX51" s="59"/>
      <c r="UMY51" s="60"/>
      <c r="UMZ51" s="61"/>
      <c r="UNB51" s="58"/>
      <c r="UNC51" s="59"/>
      <c r="UND51" s="60"/>
      <c r="UNE51" s="61"/>
      <c r="UNG51" s="58"/>
      <c r="UNH51" s="59"/>
      <c r="UNI51" s="60"/>
      <c r="UNJ51" s="61"/>
      <c r="UNL51" s="58"/>
      <c r="UNM51" s="59"/>
      <c r="UNN51" s="60"/>
      <c r="UNO51" s="61"/>
      <c r="UNQ51" s="58"/>
      <c r="UNR51" s="59"/>
      <c r="UNS51" s="60"/>
      <c r="UNT51" s="61"/>
      <c r="UNV51" s="58"/>
      <c r="UNW51" s="59"/>
      <c r="UNX51" s="60"/>
      <c r="UNY51" s="61"/>
      <c r="UOA51" s="58"/>
      <c r="UOB51" s="59"/>
      <c r="UOC51" s="60"/>
      <c r="UOD51" s="61"/>
      <c r="UOF51" s="58"/>
      <c r="UOG51" s="59"/>
      <c r="UOH51" s="60"/>
      <c r="UOI51" s="61"/>
      <c r="UOK51" s="58"/>
      <c r="UOL51" s="59"/>
      <c r="UOM51" s="60"/>
      <c r="UON51" s="61"/>
      <c r="UOP51" s="58"/>
      <c r="UOQ51" s="59"/>
      <c r="UOR51" s="60"/>
      <c r="UOS51" s="61"/>
      <c r="UOU51" s="58"/>
      <c r="UOV51" s="59"/>
      <c r="UOW51" s="60"/>
      <c r="UOX51" s="61"/>
      <c r="UOZ51" s="58"/>
      <c r="UPA51" s="59"/>
      <c r="UPB51" s="60"/>
      <c r="UPC51" s="61"/>
      <c r="UPE51" s="58"/>
      <c r="UPF51" s="59"/>
      <c r="UPG51" s="60"/>
      <c r="UPH51" s="61"/>
      <c r="UPJ51" s="58"/>
      <c r="UPK51" s="59"/>
      <c r="UPL51" s="60"/>
      <c r="UPM51" s="61"/>
      <c r="UPO51" s="58"/>
      <c r="UPP51" s="59"/>
      <c r="UPQ51" s="60"/>
      <c r="UPR51" s="61"/>
      <c r="UPT51" s="58"/>
      <c r="UPU51" s="59"/>
      <c r="UPV51" s="60"/>
      <c r="UPW51" s="61"/>
      <c r="UPY51" s="58"/>
      <c r="UPZ51" s="59"/>
      <c r="UQA51" s="60"/>
      <c r="UQB51" s="61"/>
      <c r="UQD51" s="58"/>
      <c r="UQE51" s="59"/>
      <c r="UQF51" s="60"/>
      <c r="UQG51" s="61"/>
      <c r="UQI51" s="58"/>
      <c r="UQJ51" s="59"/>
      <c r="UQK51" s="60"/>
      <c r="UQL51" s="61"/>
      <c r="UQN51" s="58"/>
      <c r="UQO51" s="59"/>
      <c r="UQP51" s="60"/>
      <c r="UQQ51" s="61"/>
      <c r="UQS51" s="58"/>
      <c r="UQT51" s="59"/>
      <c r="UQU51" s="60"/>
      <c r="UQV51" s="61"/>
      <c r="UQX51" s="58"/>
      <c r="UQY51" s="59"/>
      <c r="UQZ51" s="60"/>
      <c r="URA51" s="61"/>
      <c r="URC51" s="58"/>
      <c r="URD51" s="59"/>
      <c r="URE51" s="60"/>
      <c r="URF51" s="61"/>
      <c r="URH51" s="58"/>
      <c r="URI51" s="59"/>
      <c r="URJ51" s="60"/>
      <c r="URK51" s="61"/>
      <c r="URM51" s="58"/>
      <c r="URN51" s="59"/>
      <c r="URO51" s="60"/>
      <c r="URP51" s="61"/>
      <c r="URR51" s="58"/>
      <c r="URS51" s="59"/>
      <c r="URT51" s="60"/>
      <c r="URU51" s="61"/>
      <c r="URW51" s="58"/>
      <c r="URX51" s="59"/>
      <c r="URY51" s="60"/>
      <c r="URZ51" s="61"/>
      <c r="USB51" s="58"/>
      <c r="USC51" s="59"/>
      <c r="USD51" s="60"/>
      <c r="USE51" s="61"/>
      <c r="USG51" s="58"/>
      <c r="USH51" s="59"/>
      <c r="USI51" s="60"/>
      <c r="USJ51" s="61"/>
      <c r="USL51" s="58"/>
      <c r="USM51" s="59"/>
      <c r="USN51" s="60"/>
      <c r="USO51" s="61"/>
      <c r="USQ51" s="58"/>
      <c r="USR51" s="59"/>
      <c r="USS51" s="60"/>
      <c r="UST51" s="61"/>
      <c r="USV51" s="58"/>
      <c r="USW51" s="59"/>
      <c r="USX51" s="60"/>
      <c r="USY51" s="61"/>
      <c r="UTA51" s="58"/>
      <c r="UTB51" s="59"/>
      <c r="UTC51" s="60"/>
      <c r="UTD51" s="61"/>
      <c r="UTF51" s="58"/>
      <c r="UTG51" s="59"/>
      <c r="UTH51" s="60"/>
      <c r="UTI51" s="61"/>
      <c r="UTK51" s="58"/>
      <c r="UTL51" s="59"/>
      <c r="UTM51" s="60"/>
      <c r="UTN51" s="61"/>
      <c r="UTP51" s="58"/>
      <c r="UTQ51" s="59"/>
      <c r="UTR51" s="60"/>
      <c r="UTS51" s="61"/>
      <c r="UTU51" s="58"/>
      <c r="UTV51" s="59"/>
      <c r="UTW51" s="60"/>
      <c r="UTX51" s="61"/>
      <c r="UTZ51" s="58"/>
      <c r="UUA51" s="59"/>
      <c r="UUB51" s="60"/>
      <c r="UUC51" s="61"/>
      <c r="UUE51" s="58"/>
      <c r="UUF51" s="59"/>
      <c r="UUG51" s="60"/>
      <c r="UUH51" s="61"/>
      <c r="UUJ51" s="58"/>
      <c r="UUK51" s="59"/>
      <c r="UUL51" s="60"/>
      <c r="UUM51" s="61"/>
      <c r="UUO51" s="58"/>
      <c r="UUP51" s="59"/>
      <c r="UUQ51" s="60"/>
      <c r="UUR51" s="61"/>
      <c r="UUT51" s="58"/>
      <c r="UUU51" s="59"/>
      <c r="UUV51" s="60"/>
      <c r="UUW51" s="61"/>
      <c r="UUY51" s="58"/>
      <c r="UUZ51" s="59"/>
      <c r="UVA51" s="60"/>
      <c r="UVB51" s="61"/>
      <c r="UVD51" s="58"/>
      <c r="UVE51" s="59"/>
      <c r="UVF51" s="60"/>
      <c r="UVG51" s="61"/>
      <c r="UVI51" s="58"/>
      <c r="UVJ51" s="59"/>
      <c r="UVK51" s="60"/>
      <c r="UVL51" s="61"/>
      <c r="UVN51" s="58"/>
      <c r="UVO51" s="59"/>
      <c r="UVP51" s="60"/>
      <c r="UVQ51" s="61"/>
      <c r="UVS51" s="58"/>
      <c r="UVT51" s="59"/>
      <c r="UVU51" s="60"/>
      <c r="UVV51" s="61"/>
      <c r="UVX51" s="58"/>
      <c r="UVY51" s="59"/>
      <c r="UVZ51" s="60"/>
      <c r="UWA51" s="61"/>
      <c r="UWC51" s="58"/>
      <c r="UWD51" s="59"/>
      <c r="UWE51" s="60"/>
      <c r="UWF51" s="61"/>
      <c r="UWH51" s="58"/>
      <c r="UWI51" s="59"/>
      <c r="UWJ51" s="60"/>
      <c r="UWK51" s="61"/>
      <c r="UWM51" s="58"/>
      <c r="UWN51" s="59"/>
      <c r="UWO51" s="60"/>
      <c r="UWP51" s="61"/>
      <c r="UWR51" s="58"/>
      <c r="UWS51" s="59"/>
      <c r="UWT51" s="60"/>
      <c r="UWU51" s="61"/>
      <c r="UWW51" s="58"/>
      <c r="UWX51" s="59"/>
      <c r="UWY51" s="60"/>
      <c r="UWZ51" s="61"/>
      <c r="UXB51" s="58"/>
      <c r="UXC51" s="59"/>
      <c r="UXD51" s="60"/>
      <c r="UXE51" s="61"/>
      <c r="UXG51" s="58"/>
      <c r="UXH51" s="59"/>
      <c r="UXI51" s="60"/>
      <c r="UXJ51" s="61"/>
      <c r="UXL51" s="58"/>
      <c r="UXM51" s="59"/>
      <c r="UXN51" s="60"/>
      <c r="UXO51" s="61"/>
      <c r="UXQ51" s="58"/>
      <c r="UXR51" s="59"/>
      <c r="UXS51" s="60"/>
      <c r="UXT51" s="61"/>
      <c r="UXV51" s="58"/>
      <c r="UXW51" s="59"/>
      <c r="UXX51" s="60"/>
      <c r="UXY51" s="61"/>
      <c r="UYA51" s="58"/>
      <c r="UYB51" s="59"/>
      <c r="UYC51" s="60"/>
      <c r="UYD51" s="61"/>
      <c r="UYF51" s="58"/>
      <c r="UYG51" s="59"/>
      <c r="UYH51" s="60"/>
      <c r="UYI51" s="61"/>
      <c r="UYK51" s="58"/>
      <c r="UYL51" s="59"/>
      <c r="UYM51" s="60"/>
      <c r="UYN51" s="61"/>
      <c r="UYP51" s="58"/>
      <c r="UYQ51" s="59"/>
      <c r="UYR51" s="60"/>
      <c r="UYS51" s="61"/>
      <c r="UYU51" s="58"/>
      <c r="UYV51" s="59"/>
      <c r="UYW51" s="60"/>
      <c r="UYX51" s="61"/>
      <c r="UYZ51" s="58"/>
      <c r="UZA51" s="59"/>
      <c r="UZB51" s="60"/>
      <c r="UZC51" s="61"/>
      <c r="UZE51" s="58"/>
      <c r="UZF51" s="59"/>
      <c r="UZG51" s="60"/>
      <c r="UZH51" s="61"/>
      <c r="UZJ51" s="58"/>
      <c r="UZK51" s="59"/>
      <c r="UZL51" s="60"/>
      <c r="UZM51" s="61"/>
      <c r="UZO51" s="58"/>
      <c r="UZP51" s="59"/>
      <c r="UZQ51" s="60"/>
      <c r="UZR51" s="61"/>
      <c r="UZT51" s="58"/>
      <c r="UZU51" s="59"/>
      <c r="UZV51" s="60"/>
      <c r="UZW51" s="61"/>
      <c r="UZY51" s="58"/>
      <c r="UZZ51" s="59"/>
      <c r="VAA51" s="60"/>
      <c r="VAB51" s="61"/>
      <c r="VAD51" s="58"/>
      <c r="VAE51" s="59"/>
      <c r="VAF51" s="60"/>
      <c r="VAG51" s="61"/>
      <c r="VAI51" s="58"/>
      <c r="VAJ51" s="59"/>
      <c r="VAK51" s="60"/>
      <c r="VAL51" s="61"/>
      <c r="VAN51" s="58"/>
      <c r="VAO51" s="59"/>
      <c r="VAP51" s="60"/>
      <c r="VAQ51" s="61"/>
      <c r="VAS51" s="58"/>
      <c r="VAT51" s="59"/>
      <c r="VAU51" s="60"/>
      <c r="VAV51" s="61"/>
      <c r="VAX51" s="58"/>
      <c r="VAY51" s="59"/>
      <c r="VAZ51" s="60"/>
      <c r="VBA51" s="61"/>
      <c r="VBC51" s="58"/>
      <c r="VBD51" s="59"/>
      <c r="VBE51" s="60"/>
      <c r="VBF51" s="61"/>
      <c r="VBH51" s="58"/>
      <c r="VBI51" s="59"/>
      <c r="VBJ51" s="60"/>
      <c r="VBK51" s="61"/>
      <c r="VBM51" s="58"/>
      <c r="VBN51" s="59"/>
      <c r="VBO51" s="60"/>
      <c r="VBP51" s="61"/>
      <c r="VBR51" s="58"/>
      <c r="VBS51" s="59"/>
      <c r="VBT51" s="60"/>
      <c r="VBU51" s="61"/>
      <c r="VBW51" s="58"/>
      <c r="VBX51" s="59"/>
      <c r="VBY51" s="60"/>
      <c r="VBZ51" s="61"/>
      <c r="VCB51" s="58"/>
      <c r="VCC51" s="59"/>
      <c r="VCD51" s="60"/>
      <c r="VCE51" s="61"/>
      <c r="VCG51" s="58"/>
      <c r="VCH51" s="59"/>
      <c r="VCI51" s="60"/>
      <c r="VCJ51" s="61"/>
      <c r="VCL51" s="58"/>
      <c r="VCM51" s="59"/>
      <c r="VCN51" s="60"/>
      <c r="VCO51" s="61"/>
      <c r="VCQ51" s="58"/>
      <c r="VCR51" s="59"/>
      <c r="VCS51" s="60"/>
      <c r="VCT51" s="61"/>
      <c r="VCV51" s="58"/>
      <c r="VCW51" s="59"/>
      <c r="VCX51" s="60"/>
      <c r="VCY51" s="61"/>
      <c r="VDA51" s="58"/>
      <c r="VDB51" s="59"/>
      <c r="VDC51" s="60"/>
      <c r="VDD51" s="61"/>
      <c r="VDF51" s="58"/>
      <c r="VDG51" s="59"/>
      <c r="VDH51" s="60"/>
      <c r="VDI51" s="61"/>
      <c r="VDK51" s="58"/>
      <c r="VDL51" s="59"/>
      <c r="VDM51" s="60"/>
      <c r="VDN51" s="61"/>
      <c r="VDP51" s="58"/>
      <c r="VDQ51" s="59"/>
      <c r="VDR51" s="60"/>
      <c r="VDS51" s="61"/>
      <c r="VDU51" s="58"/>
      <c r="VDV51" s="59"/>
      <c r="VDW51" s="60"/>
      <c r="VDX51" s="61"/>
      <c r="VDZ51" s="58"/>
      <c r="VEA51" s="59"/>
      <c r="VEB51" s="60"/>
      <c r="VEC51" s="61"/>
      <c r="VEE51" s="58"/>
      <c r="VEF51" s="59"/>
      <c r="VEG51" s="60"/>
      <c r="VEH51" s="61"/>
      <c r="VEJ51" s="58"/>
      <c r="VEK51" s="59"/>
      <c r="VEL51" s="60"/>
      <c r="VEM51" s="61"/>
      <c r="VEO51" s="58"/>
      <c r="VEP51" s="59"/>
      <c r="VEQ51" s="60"/>
      <c r="VER51" s="61"/>
      <c r="VET51" s="58"/>
      <c r="VEU51" s="59"/>
      <c r="VEV51" s="60"/>
      <c r="VEW51" s="61"/>
      <c r="VEY51" s="58"/>
      <c r="VEZ51" s="59"/>
      <c r="VFA51" s="60"/>
      <c r="VFB51" s="61"/>
      <c r="VFD51" s="58"/>
      <c r="VFE51" s="59"/>
      <c r="VFF51" s="60"/>
      <c r="VFG51" s="61"/>
      <c r="VFI51" s="58"/>
      <c r="VFJ51" s="59"/>
      <c r="VFK51" s="60"/>
      <c r="VFL51" s="61"/>
      <c r="VFN51" s="58"/>
      <c r="VFO51" s="59"/>
      <c r="VFP51" s="60"/>
      <c r="VFQ51" s="61"/>
      <c r="VFS51" s="58"/>
      <c r="VFT51" s="59"/>
      <c r="VFU51" s="60"/>
      <c r="VFV51" s="61"/>
      <c r="VFX51" s="58"/>
      <c r="VFY51" s="59"/>
      <c r="VFZ51" s="60"/>
      <c r="VGA51" s="61"/>
      <c r="VGC51" s="58"/>
      <c r="VGD51" s="59"/>
      <c r="VGE51" s="60"/>
      <c r="VGF51" s="61"/>
      <c r="VGH51" s="58"/>
      <c r="VGI51" s="59"/>
      <c r="VGJ51" s="60"/>
      <c r="VGK51" s="61"/>
      <c r="VGM51" s="58"/>
      <c r="VGN51" s="59"/>
      <c r="VGO51" s="60"/>
      <c r="VGP51" s="61"/>
      <c r="VGR51" s="58"/>
      <c r="VGS51" s="59"/>
      <c r="VGT51" s="60"/>
      <c r="VGU51" s="61"/>
      <c r="VGW51" s="58"/>
      <c r="VGX51" s="59"/>
      <c r="VGY51" s="60"/>
      <c r="VGZ51" s="61"/>
      <c r="VHB51" s="58"/>
      <c r="VHC51" s="59"/>
      <c r="VHD51" s="60"/>
      <c r="VHE51" s="61"/>
      <c r="VHG51" s="58"/>
      <c r="VHH51" s="59"/>
      <c r="VHI51" s="60"/>
      <c r="VHJ51" s="61"/>
      <c r="VHL51" s="58"/>
      <c r="VHM51" s="59"/>
      <c r="VHN51" s="60"/>
      <c r="VHO51" s="61"/>
      <c r="VHQ51" s="58"/>
      <c r="VHR51" s="59"/>
      <c r="VHS51" s="60"/>
      <c r="VHT51" s="61"/>
      <c r="VHV51" s="58"/>
      <c r="VHW51" s="59"/>
      <c r="VHX51" s="60"/>
      <c r="VHY51" s="61"/>
      <c r="VIA51" s="58"/>
      <c r="VIB51" s="59"/>
      <c r="VIC51" s="60"/>
      <c r="VID51" s="61"/>
      <c r="VIF51" s="58"/>
      <c r="VIG51" s="59"/>
      <c r="VIH51" s="60"/>
      <c r="VII51" s="61"/>
      <c r="VIK51" s="58"/>
      <c r="VIL51" s="59"/>
      <c r="VIM51" s="60"/>
      <c r="VIN51" s="61"/>
      <c r="VIP51" s="58"/>
      <c r="VIQ51" s="59"/>
      <c r="VIR51" s="60"/>
      <c r="VIS51" s="61"/>
      <c r="VIU51" s="58"/>
      <c r="VIV51" s="59"/>
      <c r="VIW51" s="60"/>
      <c r="VIX51" s="61"/>
      <c r="VIZ51" s="58"/>
      <c r="VJA51" s="59"/>
      <c r="VJB51" s="60"/>
      <c r="VJC51" s="61"/>
      <c r="VJE51" s="58"/>
      <c r="VJF51" s="59"/>
      <c r="VJG51" s="60"/>
      <c r="VJH51" s="61"/>
      <c r="VJJ51" s="58"/>
      <c r="VJK51" s="59"/>
      <c r="VJL51" s="60"/>
      <c r="VJM51" s="61"/>
      <c r="VJO51" s="58"/>
      <c r="VJP51" s="59"/>
      <c r="VJQ51" s="60"/>
      <c r="VJR51" s="61"/>
      <c r="VJT51" s="58"/>
      <c r="VJU51" s="59"/>
      <c r="VJV51" s="60"/>
      <c r="VJW51" s="61"/>
      <c r="VJY51" s="58"/>
      <c r="VJZ51" s="59"/>
      <c r="VKA51" s="60"/>
      <c r="VKB51" s="61"/>
      <c r="VKD51" s="58"/>
      <c r="VKE51" s="59"/>
      <c r="VKF51" s="60"/>
      <c r="VKG51" s="61"/>
      <c r="VKI51" s="58"/>
      <c r="VKJ51" s="59"/>
      <c r="VKK51" s="60"/>
      <c r="VKL51" s="61"/>
      <c r="VKN51" s="58"/>
      <c r="VKO51" s="59"/>
      <c r="VKP51" s="60"/>
      <c r="VKQ51" s="61"/>
      <c r="VKS51" s="58"/>
      <c r="VKT51" s="59"/>
      <c r="VKU51" s="60"/>
      <c r="VKV51" s="61"/>
      <c r="VKX51" s="58"/>
      <c r="VKY51" s="59"/>
      <c r="VKZ51" s="60"/>
      <c r="VLA51" s="61"/>
      <c r="VLC51" s="58"/>
      <c r="VLD51" s="59"/>
      <c r="VLE51" s="60"/>
      <c r="VLF51" s="61"/>
      <c r="VLH51" s="58"/>
      <c r="VLI51" s="59"/>
      <c r="VLJ51" s="60"/>
      <c r="VLK51" s="61"/>
      <c r="VLM51" s="58"/>
      <c r="VLN51" s="59"/>
      <c r="VLO51" s="60"/>
      <c r="VLP51" s="61"/>
      <c r="VLR51" s="58"/>
      <c r="VLS51" s="59"/>
      <c r="VLT51" s="60"/>
      <c r="VLU51" s="61"/>
      <c r="VLW51" s="58"/>
      <c r="VLX51" s="59"/>
      <c r="VLY51" s="60"/>
      <c r="VLZ51" s="61"/>
      <c r="VMB51" s="58"/>
      <c r="VMC51" s="59"/>
      <c r="VMD51" s="60"/>
      <c r="VME51" s="61"/>
      <c r="VMG51" s="58"/>
      <c r="VMH51" s="59"/>
      <c r="VMI51" s="60"/>
      <c r="VMJ51" s="61"/>
      <c r="VML51" s="58"/>
      <c r="VMM51" s="59"/>
      <c r="VMN51" s="60"/>
      <c r="VMO51" s="61"/>
      <c r="VMQ51" s="58"/>
      <c r="VMR51" s="59"/>
      <c r="VMS51" s="60"/>
      <c r="VMT51" s="61"/>
      <c r="VMV51" s="58"/>
      <c r="VMW51" s="59"/>
      <c r="VMX51" s="60"/>
      <c r="VMY51" s="61"/>
      <c r="VNA51" s="58"/>
      <c r="VNB51" s="59"/>
      <c r="VNC51" s="60"/>
      <c r="VND51" s="61"/>
      <c r="VNF51" s="58"/>
      <c r="VNG51" s="59"/>
      <c r="VNH51" s="60"/>
      <c r="VNI51" s="61"/>
      <c r="VNK51" s="58"/>
      <c r="VNL51" s="59"/>
      <c r="VNM51" s="60"/>
      <c r="VNN51" s="61"/>
      <c r="VNP51" s="58"/>
      <c r="VNQ51" s="59"/>
      <c r="VNR51" s="60"/>
      <c r="VNS51" s="61"/>
      <c r="VNU51" s="58"/>
      <c r="VNV51" s="59"/>
      <c r="VNW51" s="60"/>
      <c r="VNX51" s="61"/>
      <c r="VNZ51" s="58"/>
      <c r="VOA51" s="59"/>
      <c r="VOB51" s="60"/>
      <c r="VOC51" s="61"/>
      <c r="VOE51" s="58"/>
      <c r="VOF51" s="59"/>
      <c r="VOG51" s="60"/>
      <c r="VOH51" s="61"/>
      <c r="VOJ51" s="58"/>
      <c r="VOK51" s="59"/>
      <c r="VOL51" s="60"/>
      <c r="VOM51" s="61"/>
      <c r="VOO51" s="58"/>
      <c r="VOP51" s="59"/>
      <c r="VOQ51" s="60"/>
      <c r="VOR51" s="61"/>
      <c r="VOT51" s="58"/>
      <c r="VOU51" s="59"/>
      <c r="VOV51" s="60"/>
      <c r="VOW51" s="61"/>
      <c r="VOY51" s="58"/>
      <c r="VOZ51" s="59"/>
      <c r="VPA51" s="60"/>
      <c r="VPB51" s="61"/>
      <c r="VPD51" s="58"/>
      <c r="VPE51" s="59"/>
      <c r="VPF51" s="60"/>
      <c r="VPG51" s="61"/>
      <c r="VPI51" s="58"/>
      <c r="VPJ51" s="59"/>
      <c r="VPK51" s="60"/>
      <c r="VPL51" s="61"/>
      <c r="VPN51" s="58"/>
      <c r="VPO51" s="59"/>
      <c r="VPP51" s="60"/>
      <c r="VPQ51" s="61"/>
      <c r="VPS51" s="58"/>
      <c r="VPT51" s="59"/>
      <c r="VPU51" s="60"/>
      <c r="VPV51" s="61"/>
      <c r="VPX51" s="58"/>
      <c r="VPY51" s="59"/>
      <c r="VPZ51" s="60"/>
      <c r="VQA51" s="61"/>
      <c r="VQC51" s="58"/>
      <c r="VQD51" s="59"/>
      <c r="VQE51" s="60"/>
      <c r="VQF51" s="61"/>
      <c r="VQH51" s="58"/>
      <c r="VQI51" s="59"/>
      <c r="VQJ51" s="60"/>
      <c r="VQK51" s="61"/>
      <c r="VQM51" s="58"/>
      <c r="VQN51" s="59"/>
      <c r="VQO51" s="60"/>
      <c r="VQP51" s="61"/>
      <c r="VQR51" s="58"/>
      <c r="VQS51" s="59"/>
      <c r="VQT51" s="60"/>
      <c r="VQU51" s="61"/>
      <c r="VQW51" s="58"/>
      <c r="VQX51" s="59"/>
      <c r="VQY51" s="60"/>
      <c r="VQZ51" s="61"/>
      <c r="VRB51" s="58"/>
      <c r="VRC51" s="59"/>
      <c r="VRD51" s="60"/>
      <c r="VRE51" s="61"/>
      <c r="VRG51" s="58"/>
      <c r="VRH51" s="59"/>
      <c r="VRI51" s="60"/>
      <c r="VRJ51" s="61"/>
      <c r="VRL51" s="58"/>
      <c r="VRM51" s="59"/>
      <c r="VRN51" s="60"/>
      <c r="VRO51" s="61"/>
      <c r="VRQ51" s="58"/>
      <c r="VRR51" s="59"/>
      <c r="VRS51" s="60"/>
      <c r="VRT51" s="61"/>
      <c r="VRV51" s="58"/>
      <c r="VRW51" s="59"/>
      <c r="VRX51" s="60"/>
      <c r="VRY51" s="61"/>
      <c r="VSA51" s="58"/>
      <c r="VSB51" s="59"/>
      <c r="VSC51" s="60"/>
      <c r="VSD51" s="61"/>
      <c r="VSF51" s="58"/>
      <c r="VSG51" s="59"/>
      <c r="VSH51" s="60"/>
      <c r="VSI51" s="61"/>
      <c r="VSK51" s="58"/>
      <c r="VSL51" s="59"/>
      <c r="VSM51" s="60"/>
      <c r="VSN51" s="61"/>
      <c r="VSP51" s="58"/>
      <c r="VSQ51" s="59"/>
      <c r="VSR51" s="60"/>
      <c r="VSS51" s="61"/>
      <c r="VSU51" s="58"/>
      <c r="VSV51" s="59"/>
      <c r="VSW51" s="60"/>
      <c r="VSX51" s="61"/>
      <c r="VSZ51" s="58"/>
      <c r="VTA51" s="59"/>
      <c r="VTB51" s="60"/>
      <c r="VTC51" s="61"/>
      <c r="VTE51" s="58"/>
      <c r="VTF51" s="59"/>
      <c r="VTG51" s="60"/>
      <c r="VTH51" s="61"/>
      <c r="VTJ51" s="58"/>
      <c r="VTK51" s="59"/>
      <c r="VTL51" s="60"/>
      <c r="VTM51" s="61"/>
      <c r="VTO51" s="58"/>
      <c r="VTP51" s="59"/>
      <c r="VTQ51" s="60"/>
      <c r="VTR51" s="61"/>
      <c r="VTT51" s="58"/>
      <c r="VTU51" s="59"/>
      <c r="VTV51" s="60"/>
      <c r="VTW51" s="61"/>
      <c r="VTY51" s="58"/>
      <c r="VTZ51" s="59"/>
      <c r="VUA51" s="60"/>
      <c r="VUB51" s="61"/>
      <c r="VUD51" s="58"/>
      <c r="VUE51" s="59"/>
      <c r="VUF51" s="60"/>
      <c r="VUG51" s="61"/>
      <c r="VUI51" s="58"/>
      <c r="VUJ51" s="59"/>
      <c r="VUK51" s="60"/>
      <c r="VUL51" s="61"/>
      <c r="VUN51" s="58"/>
      <c r="VUO51" s="59"/>
      <c r="VUP51" s="60"/>
      <c r="VUQ51" s="61"/>
      <c r="VUS51" s="58"/>
      <c r="VUT51" s="59"/>
      <c r="VUU51" s="60"/>
      <c r="VUV51" s="61"/>
      <c r="VUX51" s="58"/>
      <c r="VUY51" s="59"/>
      <c r="VUZ51" s="60"/>
      <c r="VVA51" s="61"/>
      <c r="VVC51" s="58"/>
      <c r="VVD51" s="59"/>
      <c r="VVE51" s="60"/>
      <c r="VVF51" s="61"/>
      <c r="VVH51" s="58"/>
      <c r="VVI51" s="59"/>
      <c r="VVJ51" s="60"/>
      <c r="VVK51" s="61"/>
      <c r="VVM51" s="58"/>
      <c r="VVN51" s="59"/>
      <c r="VVO51" s="60"/>
      <c r="VVP51" s="61"/>
      <c r="VVR51" s="58"/>
      <c r="VVS51" s="59"/>
      <c r="VVT51" s="60"/>
      <c r="VVU51" s="61"/>
      <c r="VVW51" s="58"/>
      <c r="VVX51" s="59"/>
      <c r="VVY51" s="60"/>
      <c r="VVZ51" s="61"/>
      <c r="VWB51" s="58"/>
      <c r="VWC51" s="59"/>
      <c r="VWD51" s="60"/>
      <c r="VWE51" s="61"/>
      <c r="VWG51" s="58"/>
      <c r="VWH51" s="59"/>
      <c r="VWI51" s="60"/>
      <c r="VWJ51" s="61"/>
      <c r="VWL51" s="58"/>
      <c r="VWM51" s="59"/>
      <c r="VWN51" s="60"/>
      <c r="VWO51" s="61"/>
      <c r="VWQ51" s="58"/>
      <c r="VWR51" s="59"/>
      <c r="VWS51" s="60"/>
      <c r="VWT51" s="61"/>
      <c r="VWV51" s="58"/>
      <c r="VWW51" s="59"/>
      <c r="VWX51" s="60"/>
      <c r="VWY51" s="61"/>
      <c r="VXA51" s="58"/>
      <c r="VXB51" s="59"/>
      <c r="VXC51" s="60"/>
      <c r="VXD51" s="61"/>
      <c r="VXF51" s="58"/>
      <c r="VXG51" s="59"/>
      <c r="VXH51" s="60"/>
      <c r="VXI51" s="61"/>
      <c r="VXK51" s="58"/>
      <c r="VXL51" s="59"/>
      <c r="VXM51" s="60"/>
      <c r="VXN51" s="61"/>
      <c r="VXP51" s="58"/>
      <c r="VXQ51" s="59"/>
      <c r="VXR51" s="60"/>
      <c r="VXS51" s="61"/>
      <c r="VXU51" s="58"/>
      <c r="VXV51" s="59"/>
      <c r="VXW51" s="60"/>
      <c r="VXX51" s="61"/>
      <c r="VXZ51" s="58"/>
      <c r="VYA51" s="59"/>
      <c r="VYB51" s="60"/>
      <c r="VYC51" s="61"/>
      <c r="VYE51" s="58"/>
      <c r="VYF51" s="59"/>
      <c r="VYG51" s="60"/>
      <c r="VYH51" s="61"/>
      <c r="VYJ51" s="58"/>
      <c r="VYK51" s="59"/>
      <c r="VYL51" s="60"/>
      <c r="VYM51" s="61"/>
      <c r="VYO51" s="58"/>
      <c r="VYP51" s="59"/>
      <c r="VYQ51" s="60"/>
      <c r="VYR51" s="61"/>
      <c r="VYT51" s="58"/>
      <c r="VYU51" s="59"/>
      <c r="VYV51" s="60"/>
      <c r="VYW51" s="61"/>
      <c r="VYY51" s="58"/>
      <c r="VYZ51" s="59"/>
      <c r="VZA51" s="60"/>
      <c r="VZB51" s="61"/>
      <c r="VZD51" s="58"/>
      <c r="VZE51" s="59"/>
      <c r="VZF51" s="60"/>
      <c r="VZG51" s="61"/>
      <c r="VZI51" s="58"/>
      <c r="VZJ51" s="59"/>
      <c r="VZK51" s="60"/>
      <c r="VZL51" s="61"/>
      <c r="VZN51" s="58"/>
      <c r="VZO51" s="59"/>
      <c r="VZP51" s="60"/>
      <c r="VZQ51" s="61"/>
      <c r="VZS51" s="58"/>
      <c r="VZT51" s="59"/>
      <c r="VZU51" s="60"/>
      <c r="VZV51" s="61"/>
      <c r="VZX51" s="58"/>
      <c r="VZY51" s="59"/>
      <c r="VZZ51" s="60"/>
      <c r="WAA51" s="61"/>
      <c r="WAC51" s="58"/>
      <c r="WAD51" s="59"/>
      <c r="WAE51" s="60"/>
      <c r="WAF51" s="61"/>
      <c r="WAH51" s="58"/>
      <c r="WAI51" s="59"/>
      <c r="WAJ51" s="60"/>
      <c r="WAK51" s="61"/>
      <c r="WAM51" s="58"/>
      <c r="WAN51" s="59"/>
      <c r="WAO51" s="60"/>
      <c r="WAP51" s="61"/>
      <c r="WAR51" s="58"/>
      <c r="WAS51" s="59"/>
      <c r="WAT51" s="60"/>
      <c r="WAU51" s="61"/>
      <c r="WAW51" s="58"/>
      <c r="WAX51" s="59"/>
      <c r="WAY51" s="60"/>
      <c r="WAZ51" s="61"/>
      <c r="WBB51" s="58"/>
      <c r="WBC51" s="59"/>
      <c r="WBD51" s="60"/>
      <c r="WBE51" s="61"/>
      <c r="WBG51" s="58"/>
      <c r="WBH51" s="59"/>
      <c r="WBI51" s="60"/>
      <c r="WBJ51" s="61"/>
      <c r="WBL51" s="58"/>
      <c r="WBM51" s="59"/>
      <c r="WBN51" s="60"/>
      <c r="WBO51" s="61"/>
      <c r="WBQ51" s="58"/>
      <c r="WBR51" s="59"/>
      <c r="WBS51" s="60"/>
      <c r="WBT51" s="61"/>
      <c r="WBV51" s="58"/>
      <c r="WBW51" s="59"/>
      <c r="WBX51" s="60"/>
      <c r="WBY51" s="61"/>
      <c r="WCA51" s="58"/>
      <c r="WCB51" s="59"/>
      <c r="WCC51" s="60"/>
      <c r="WCD51" s="61"/>
      <c r="WCF51" s="58"/>
      <c r="WCG51" s="59"/>
      <c r="WCH51" s="60"/>
      <c r="WCI51" s="61"/>
      <c r="WCK51" s="58"/>
      <c r="WCL51" s="59"/>
      <c r="WCM51" s="60"/>
      <c r="WCN51" s="61"/>
      <c r="WCP51" s="58"/>
      <c r="WCQ51" s="59"/>
      <c r="WCR51" s="60"/>
      <c r="WCS51" s="61"/>
      <c r="WCU51" s="58"/>
      <c r="WCV51" s="59"/>
      <c r="WCW51" s="60"/>
      <c r="WCX51" s="61"/>
      <c r="WCZ51" s="58"/>
      <c r="WDA51" s="59"/>
      <c r="WDB51" s="60"/>
      <c r="WDC51" s="61"/>
      <c r="WDE51" s="58"/>
      <c r="WDF51" s="59"/>
      <c r="WDG51" s="60"/>
      <c r="WDH51" s="61"/>
      <c r="WDJ51" s="58"/>
      <c r="WDK51" s="59"/>
      <c r="WDL51" s="60"/>
      <c r="WDM51" s="61"/>
      <c r="WDO51" s="58"/>
      <c r="WDP51" s="59"/>
      <c r="WDQ51" s="60"/>
      <c r="WDR51" s="61"/>
      <c r="WDT51" s="58"/>
      <c r="WDU51" s="59"/>
      <c r="WDV51" s="60"/>
      <c r="WDW51" s="61"/>
      <c r="WDY51" s="58"/>
      <c r="WDZ51" s="59"/>
      <c r="WEA51" s="60"/>
      <c r="WEB51" s="61"/>
      <c r="WED51" s="58"/>
      <c r="WEE51" s="59"/>
      <c r="WEF51" s="60"/>
      <c r="WEG51" s="61"/>
      <c r="WEI51" s="58"/>
      <c r="WEJ51" s="59"/>
      <c r="WEK51" s="60"/>
      <c r="WEL51" s="61"/>
      <c r="WEN51" s="58"/>
      <c r="WEO51" s="59"/>
      <c r="WEP51" s="60"/>
      <c r="WEQ51" s="61"/>
      <c r="WES51" s="58"/>
      <c r="WET51" s="59"/>
      <c r="WEU51" s="60"/>
      <c r="WEV51" s="61"/>
      <c r="WEX51" s="58"/>
      <c r="WEY51" s="59"/>
      <c r="WEZ51" s="60"/>
      <c r="WFA51" s="61"/>
      <c r="WFC51" s="58"/>
      <c r="WFD51" s="59"/>
      <c r="WFE51" s="60"/>
      <c r="WFF51" s="61"/>
      <c r="WFH51" s="58"/>
      <c r="WFI51" s="59"/>
      <c r="WFJ51" s="60"/>
      <c r="WFK51" s="61"/>
      <c r="WFM51" s="58"/>
      <c r="WFN51" s="59"/>
      <c r="WFO51" s="60"/>
      <c r="WFP51" s="61"/>
      <c r="WFR51" s="58"/>
      <c r="WFS51" s="59"/>
      <c r="WFT51" s="60"/>
      <c r="WFU51" s="61"/>
      <c r="WFW51" s="58"/>
      <c r="WFX51" s="59"/>
      <c r="WFY51" s="60"/>
      <c r="WFZ51" s="61"/>
      <c r="WGB51" s="58"/>
      <c r="WGC51" s="59"/>
      <c r="WGD51" s="60"/>
      <c r="WGE51" s="61"/>
      <c r="WGG51" s="58"/>
      <c r="WGH51" s="59"/>
      <c r="WGI51" s="60"/>
      <c r="WGJ51" s="61"/>
      <c r="WGL51" s="58"/>
      <c r="WGM51" s="59"/>
      <c r="WGN51" s="60"/>
      <c r="WGO51" s="61"/>
      <c r="WGQ51" s="58"/>
      <c r="WGR51" s="59"/>
      <c r="WGS51" s="60"/>
      <c r="WGT51" s="61"/>
      <c r="WGV51" s="58"/>
      <c r="WGW51" s="59"/>
      <c r="WGX51" s="60"/>
      <c r="WGY51" s="61"/>
      <c r="WHA51" s="58"/>
      <c r="WHB51" s="59"/>
      <c r="WHC51" s="60"/>
      <c r="WHD51" s="61"/>
      <c r="WHF51" s="58"/>
      <c r="WHG51" s="59"/>
      <c r="WHH51" s="60"/>
      <c r="WHI51" s="61"/>
      <c r="WHK51" s="58"/>
      <c r="WHL51" s="59"/>
      <c r="WHM51" s="60"/>
      <c r="WHN51" s="61"/>
      <c r="WHP51" s="58"/>
      <c r="WHQ51" s="59"/>
      <c r="WHR51" s="60"/>
      <c r="WHS51" s="61"/>
      <c r="WHU51" s="58"/>
      <c r="WHV51" s="59"/>
      <c r="WHW51" s="60"/>
      <c r="WHX51" s="61"/>
      <c r="WHZ51" s="58"/>
      <c r="WIA51" s="59"/>
      <c r="WIB51" s="60"/>
      <c r="WIC51" s="61"/>
      <c r="WIE51" s="58"/>
      <c r="WIF51" s="59"/>
      <c r="WIG51" s="60"/>
      <c r="WIH51" s="61"/>
      <c r="WIJ51" s="58"/>
      <c r="WIK51" s="59"/>
      <c r="WIL51" s="60"/>
      <c r="WIM51" s="61"/>
      <c r="WIO51" s="58"/>
      <c r="WIP51" s="59"/>
      <c r="WIQ51" s="60"/>
      <c r="WIR51" s="61"/>
      <c r="WIT51" s="58"/>
      <c r="WIU51" s="59"/>
      <c r="WIV51" s="60"/>
      <c r="WIW51" s="61"/>
      <c r="WIY51" s="58"/>
      <c r="WIZ51" s="59"/>
      <c r="WJA51" s="60"/>
      <c r="WJB51" s="61"/>
      <c r="WJD51" s="58"/>
      <c r="WJE51" s="59"/>
      <c r="WJF51" s="60"/>
      <c r="WJG51" s="61"/>
      <c r="WJI51" s="58"/>
      <c r="WJJ51" s="59"/>
      <c r="WJK51" s="60"/>
      <c r="WJL51" s="61"/>
      <c r="WJN51" s="58"/>
      <c r="WJO51" s="59"/>
      <c r="WJP51" s="60"/>
      <c r="WJQ51" s="61"/>
      <c r="WJS51" s="58"/>
      <c r="WJT51" s="59"/>
      <c r="WJU51" s="60"/>
      <c r="WJV51" s="61"/>
      <c r="WJX51" s="58"/>
      <c r="WJY51" s="59"/>
      <c r="WJZ51" s="60"/>
      <c r="WKA51" s="61"/>
      <c r="WKC51" s="58"/>
      <c r="WKD51" s="59"/>
      <c r="WKE51" s="60"/>
      <c r="WKF51" s="61"/>
      <c r="WKH51" s="58"/>
      <c r="WKI51" s="59"/>
      <c r="WKJ51" s="60"/>
      <c r="WKK51" s="61"/>
      <c r="WKM51" s="58"/>
      <c r="WKN51" s="59"/>
      <c r="WKO51" s="60"/>
      <c r="WKP51" s="61"/>
      <c r="WKR51" s="58"/>
      <c r="WKS51" s="59"/>
      <c r="WKT51" s="60"/>
      <c r="WKU51" s="61"/>
      <c r="WKW51" s="58"/>
      <c r="WKX51" s="59"/>
      <c r="WKY51" s="60"/>
      <c r="WKZ51" s="61"/>
      <c r="WLB51" s="58"/>
      <c r="WLC51" s="59"/>
      <c r="WLD51" s="60"/>
      <c r="WLE51" s="61"/>
      <c r="WLG51" s="58"/>
      <c r="WLH51" s="59"/>
      <c r="WLI51" s="60"/>
      <c r="WLJ51" s="61"/>
      <c r="WLL51" s="58"/>
      <c r="WLM51" s="59"/>
      <c r="WLN51" s="60"/>
      <c r="WLO51" s="61"/>
      <c r="WLQ51" s="58"/>
      <c r="WLR51" s="59"/>
      <c r="WLS51" s="60"/>
      <c r="WLT51" s="61"/>
      <c r="WLV51" s="58"/>
      <c r="WLW51" s="59"/>
      <c r="WLX51" s="60"/>
      <c r="WLY51" s="61"/>
      <c r="WMA51" s="58"/>
      <c r="WMB51" s="59"/>
      <c r="WMC51" s="60"/>
      <c r="WMD51" s="61"/>
      <c r="WMF51" s="58"/>
      <c r="WMG51" s="59"/>
      <c r="WMH51" s="60"/>
      <c r="WMI51" s="61"/>
      <c r="WMK51" s="58"/>
      <c r="WML51" s="59"/>
      <c r="WMM51" s="60"/>
      <c r="WMN51" s="61"/>
      <c r="WMP51" s="58"/>
      <c r="WMQ51" s="59"/>
      <c r="WMR51" s="60"/>
      <c r="WMS51" s="61"/>
      <c r="WMU51" s="58"/>
      <c r="WMV51" s="59"/>
      <c r="WMW51" s="60"/>
      <c r="WMX51" s="61"/>
      <c r="WMZ51" s="58"/>
      <c r="WNA51" s="59"/>
      <c r="WNB51" s="60"/>
      <c r="WNC51" s="61"/>
      <c r="WNE51" s="58"/>
      <c r="WNF51" s="59"/>
      <c r="WNG51" s="60"/>
      <c r="WNH51" s="61"/>
      <c r="WNJ51" s="58"/>
      <c r="WNK51" s="59"/>
      <c r="WNL51" s="60"/>
      <c r="WNM51" s="61"/>
      <c r="WNO51" s="58"/>
      <c r="WNP51" s="59"/>
      <c r="WNQ51" s="60"/>
      <c r="WNR51" s="61"/>
      <c r="WNT51" s="58"/>
      <c r="WNU51" s="59"/>
      <c r="WNV51" s="60"/>
      <c r="WNW51" s="61"/>
      <c r="WNY51" s="58"/>
      <c r="WNZ51" s="59"/>
      <c r="WOA51" s="60"/>
      <c r="WOB51" s="61"/>
      <c r="WOD51" s="58"/>
      <c r="WOE51" s="59"/>
      <c r="WOF51" s="60"/>
      <c r="WOG51" s="61"/>
      <c r="WOI51" s="58"/>
      <c r="WOJ51" s="59"/>
      <c r="WOK51" s="60"/>
      <c r="WOL51" s="61"/>
      <c r="WON51" s="58"/>
      <c r="WOO51" s="59"/>
      <c r="WOP51" s="60"/>
      <c r="WOQ51" s="61"/>
      <c r="WOS51" s="58"/>
      <c r="WOT51" s="59"/>
      <c r="WOU51" s="60"/>
      <c r="WOV51" s="61"/>
      <c r="WOX51" s="58"/>
      <c r="WOY51" s="59"/>
      <c r="WOZ51" s="60"/>
      <c r="WPA51" s="61"/>
      <c r="WPC51" s="58"/>
      <c r="WPD51" s="59"/>
      <c r="WPE51" s="60"/>
      <c r="WPF51" s="61"/>
      <c r="WPH51" s="58"/>
      <c r="WPI51" s="59"/>
      <c r="WPJ51" s="60"/>
      <c r="WPK51" s="61"/>
      <c r="WPM51" s="58"/>
      <c r="WPN51" s="59"/>
      <c r="WPO51" s="60"/>
      <c r="WPP51" s="61"/>
      <c r="WPR51" s="58"/>
      <c r="WPS51" s="59"/>
      <c r="WPT51" s="60"/>
      <c r="WPU51" s="61"/>
      <c r="WPW51" s="58"/>
      <c r="WPX51" s="59"/>
      <c r="WPY51" s="60"/>
      <c r="WPZ51" s="61"/>
      <c r="WQB51" s="58"/>
      <c r="WQC51" s="59"/>
      <c r="WQD51" s="60"/>
      <c r="WQE51" s="61"/>
      <c r="WQG51" s="58"/>
      <c r="WQH51" s="59"/>
      <c r="WQI51" s="60"/>
      <c r="WQJ51" s="61"/>
      <c r="WQL51" s="58"/>
      <c r="WQM51" s="59"/>
      <c r="WQN51" s="60"/>
      <c r="WQO51" s="61"/>
      <c r="WQQ51" s="58"/>
      <c r="WQR51" s="59"/>
      <c r="WQS51" s="60"/>
      <c r="WQT51" s="61"/>
      <c r="WQV51" s="58"/>
      <c r="WQW51" s="59"/>
      <c r="WQX51" s="60"/>
      <c r="WQY51" s="61"/>
      <c r="WRA51" s="58"/>
      <c r="WRB51" s="59"/>
      <c r="WRC51" s="60"/>
      <c r="WRD51" s="61"/>
      <c r="WRF51" s="58"/>
      <c r="WRG51" s="59"/>
      <c r="WRH51" s="60"/>
      <c r="WRI51" s="61"/>
      <c r="WRK51" s="58"/>
      <c r="WRL51" s="59"/>
      <c r="WRM51" s="60"/>
      <c r="WRN51" s="61"/>
      <c r="WRP51" s="58"/>
      <c r="WRQ51" s="59"/>
      <c r="WRR51" s="60"/>
      <c r="WRS51" s="61"/>
      <c r="WRU51" s="58"/>
      <c r="WRV51" s="59"/>
      <c r="WRW51" s="60"/>
      <c r="WRX51" s="61"/>
      <c r="WRZ51" s="58"/>
      <c r="WSA51" s="59"/>
      <c r="WSB51" s="60"/>
      <c r="WSC51" s="61"/>
      <c r="WSE51" s="58"/>
      <c r="WSF51" s="59"/>
      <c r="WSG51" s="60"/>
      <c r="WSH51" s="61"/>
      <c r="WSJ51" s="58"/>
      <c r="WSK51" s="59"/>
      <c r="WSL51" s="60"/>
      <c r="WSM51" s="61"/>
      <c r="WSO51" s="58"/>
      <c r="WSP51" s="59"/>
      <c r="WSQ51" s="60"/>
      <c r="WSR51" s="61"/>
      <c r="WST51" s="58"/>
      <c r="WSU51" s="59"/>
      <c r="WSV51" s="60"/>
      <c r="WSW51" s="61"/>
      <c r="WSY51" s="58"/>
      <c r="WSZ51" s="59"/>
      <c r="WTA51" s="60"/>
      <c r="WTB51" s="61"/>
      <c r="WTD51" s="58"/>
      <c r="WTE51" s="59"/>
      <c r="WTF51" s="60"/>
      <c r="WTG51" s="61"/>
      <c r="WTI51" s="58"/>
      <c r="WTJ51" s="59"/>
      <c r="WTK51" s="60"/>
      <c r="WTL51" s="61"/>
      <c r="WTN51" s="58"/>
      <c r="WTO51" s="59"/>
      <c r="WTP51" s="60"/>
      <c r="WTQ51" s="61"/>
      <c r="WTS51" s="58"/>
      <c r="WTT51" s="59"/>
      <c r="WTU51" s="60"/>
      <c r="WTV51" s="61"/>
      <c r="WTX51" s="58"/>
      <c r="WTY51" s="59"/>
      <c r="WTZ51" s="60"/>
      <c r="WUA51" s="61"/>
      <c r="WUC51" s="58"/>
      <c r="WUD51" s="59"/>
      <c r="WUE51" s="60"/>
      <c r="WUF51" s="61"/>
      <c r="WUH51" s="58"/>
      <c r="WUI51" s="59"/>
      <c r="WUJ51" s="60"/>
      <c r="WUK51" s="61"/>
      <c r="WUM51" s="58"/>
      <c r="WUN51" s="59"/>
      <c r="WUO51" s="60"/>
      <c r="WUP51" s="61"/>
      <c r="WUR51" s="58"/>
      <c r="WUS51" s="59"/>
      <c r="WUT51" s="60"/>
      <c r="WUU51" s="61"/>
      <c r="WUW51" s="58"/>
      <c r="WUX51" s="59"/>
      <c r="WUY51" s="60"/>
      <c r="WUZ51" s="61"/>
      <c r="WVB51" s="58"/>
      <c r="WVC51" s="59"/>
      <c r="WVD51" s="60"/>
      <c r="WVE51" s="61"/>
      <c r="WVG51" s="58"/>
      <c r="WVH51" s="59"/>
      <c r="WVI51" s="60"/>
      <c r="WVJ51" s="61"/>
      <c r="WVL51" s="58"/>
      <c r="WVM51" s="59"/>
      <c r="WVN51" s="60"/>
      <c r="WVO51" s="61"/>
      <c r="WVQ51" s="58"/>
      <c r="WVR51" s="59"/>
      <c r="WVS51" s="60"/>
      <c r="WVT51" s="61"/>
      <c r="WVV51" s="58"/>
      <c r="WVW51" s="59"/>
      <c r="WVX51" s="60"/>
      <c r="WVY51" s="61"/>
      <c r="WWA51" s="58"/>
      <c r="WWB51" s="59"/>
      <c r="WWC51" s="60"/>
      <c r="WWD51" s="61"/>
      <c r="WWF51" s="58"/>
      <c r="WWG51" s="59"/>
      <c r="WWH51" s="60"/>
      <c r="WWI51" s="61"/>
      <c r="WWK51" s="58"/>
      <c r="WWL51" s="59"/>
      <c r="WWM51" s="60"/>
      <c r="WWN51" s="61"/>
      <c r="WWP51" s="58"/>
      <c r="WWQ51" s="59"/>
      <c r="WWR51" s="60"/>
      <c r="WWS51" s="61"/>
      <c r="WWU51" s="58"/>
      <c r="WWV51" s="59"/>
      <c r="WWW51" s="60"/>
      <c r="WWX51" s="61"/>
      <c r="WWZ51" s="58"/>
      <c r="WXA51" s="59"/>
      <c r="WXB51" s="60"/>
      <c r="WXC51" s="61"/>
      <c r="WXE51" s="58"/>
      <c r="WXF51" s="59"/>
      <c r="WXG51" s="60"/>
      <c r="WXH51" s="61"/>
      <c r="WXJ51" s="58"/>
      <c r="WXK51" s="59"/>
      <c r="WXL51" s="60"/>
      <c r="WXM51" s="61"/>
      <c r="WXO51" s="58"/>
      <c r="WXP51" s="59"/>
      <c r="WXQ51" s="60"/>
      <c r="WXR51" s="61"/>
      <c r="WXT51" s="58"/>
      <c r="WXU51" s="59"/>
      <c r="WXV51" s="60"/>
      <c r="WXW51" s="61"/>
      <c r="WXY51" s="58"/>
      <c r="WXZ51" s="59"/>
      <c r="WYA51" s="60"/>
      <c r="WYB51" s="61"/>
      <c r="WYD51" s="58"/>
      <c r="WYE51" s="59"/>
      <c r="WYF51" s="60"/>
      <c r="WYG51" s="61"/>
      <c r="WYI51" s="58"/>
      <c r="WYJ51" s="59"/>
      <c r="WYK51" s="60"/>
      <c r="WYL51" s="61"/>
      <c r="WYN51" s="58"/>
      <c r="WYO51" s="59"/>
      <c r="WYP51" s="60"/>
      <c r="WYQ51" s="61"/>
      <c r="WYS51" s="58"/>
      <c r="WYT51" s="59"/>
      <c r="WYU51" s="60"/>
      <c r="WYV51" s="61"/>
      <c r="WYX51" s="58"/>
      <c r="WYY51" s="59"/>
      <c r="WYZ51" s="60"/>
      <c r="WZA51" s="61"/>
      <c r="WZC51" s="58"/>
      <c r="WZD51" s="59"/>
      <c r="WZE51" s="60"/>
      <c r="WZF51" s="61"/>
      <c r="WZH51" s="58"/>
      <c r="WZI51" s="59"/>
      <c r="WZJ51" s="60"/>
      <c r="WZK51" s="61"/>
      <c r="WZM51" s="58"/>
      <c r="WZN51" s="59"/>
      <c r="WZO51" s="60"/>
      <c r="WZP51" s="61"/>
      <c r="WZR51" s="58"/>
      <c r="WZS51" s="59"/>
      <c r="WZT51" s="60"/>
      <c r="WZU51" s="61"/>
      <c r="WZW51" s="58"/>
      <c r="WZX51" s="59"/>
      <c r="WZY51" s="60"/>
      <c r="WZZ51" s="61"/>
      <c r="XAB51" s="58"/>
      <c r="XAC51" s="59"/>
      <c r="XAD51" s="60"/>
      <c r="XAE51" s="61"/>
      <c r="XAG51" s="58"/>
      <c r="XAH51" s="59"/>
      <c r="XAI51" s="60"/>
      <c r="XAJ51" s="61"/>
      <c r="XAL51" s="58"/>
      <c r="XAM51" s="59"/>
      <c r="XAN51" s="60"/>
      <c r="XAO51" s="61"/>
      <c r="XAQ51" s="58"/>
      <c r="XAR51" s="59"/>
      <c r="XAS51" s="60"/>
      <c r="XAT51" s="61"/>
      <c r="XAV51" s="58"/>
      <c r="XAW51" s="59"/>
      <c r="XAX51" s="60"/>
      <c r="XAY51" s="61"/>
      <c r="XBA51" s="58"/>
      <c r="XBB51" s="59"/>
      <c r="XBC51" s="60"/>
      <c r="XBD51" s="61"/>
      <c r="XBF51" s="58"/>
      <c r="XBG51" s="59"/>
      <c r="XBH51" s="60"/>
      <c r="XBI51" s="61"/>
      <c r="XBK51" s="58"/>
      <c r="XBL51" s="59"/>
      <c r="XBM51" s="60"/>
      <c r="XBN51" s="61"/>
      <c r="XBP51" s="58"/>
      <c r="XBQ51" s="59"/>
      <c r="XBR51" s="60"/>
      <c r="XBS51" s="61"/>
      <c r="XBU51" s="58"/>
      <c r="XBV51" s="59"/>
      <c r="XBW51" s="60"/>
      <c r="XBX51" s="61"/>
      <c r="XBZ51" s="58"/>
      <c r="XCA51" s="59"/>
      <c r="XCB51" s="60"/>
      <c r="XCC51" s="61"/>
      <c r="XCE51" s="58"/>
      <c r="XCF51" s="59"/>
      <c r="XCG51" s="60"/>
      <c r="XCH51" s="61"/>
      <c r="XCJ51" s="58"/>
      <c r="XCK51" s="59"/>
      <c r="XCL51" s="60"/>
      <c r="XCM51" s="61"/>
      <c r="XCO51" s="58"/>
      <c r="XCP51" s="59"/>
      <c r="XCQ51" s="60"/>
      <c r="XCR51" s="61"/>
      <c r="XCT51" s="58"/>
      <c r="XCU51" s="59"/>
      <c r="XCV51" s="60"/>
      <c r="XCW51" s="61"/>
      <c r="XCY51" s="58"/>
      <c r="XCZ51" s="59"/>
      <c r="XDA51" s="60"/>
      <c r="XDB51" s="61"/>
      <c r="XDD51" s="58"/>
      <c r="XDE51" s="59"/>
      <c r="XDF51" s="60"/>
      <c r="XDG51" s="61"/>
      <c r="XDI51" s="58"/>
      <c r="XDJ51" s="59"/>
      <c r="XDK51" s="60"/>
      <c r="XDL51" s="61"/>
      <c r="XDN51" s="58"/>
      <c r="XDO51" s="59"/>
      <c r="XDP51" s="60"/>
      <c r="XDQ51" s="61"/>
      <c r="XDS51" s="58"/>
      <c r="XDT51" s="59"/>
      <c r="XDU51" s="60"/>
      <c r="XDV51" s="61"/>
      <c r="XDX51" s="58"/>
      <c r="XDY51" s="59"/>
      <c r="XDZ51" s="60"/>
      <c r="XEA51" s="61"/>
      <c r="XEC51" s="58"/>
      <c r="XED51" s="59"/>
      <c r="XEE51" s="60"/>
      <c r="XEF51" s="61"/>
      <c r="XEH51" s="58"/>
      <c r="XEI51" s="59"/>
      <c r="XEJ51" s="60"/>
      <c r="XEK51" s="61"/>
      <c r="XEM51" s="58"/>
      <c r="XEN51" s="59"/>
      <c r="XEO51" s="60"/>
      <c r="XEP51" s="61"/>
      <c r="XER51" s="58"/>
      <c r="XES51" s="59"/>
      <c r="XET51" s="60"/>
      <c r="XEU51" s="61"/>
      <c r="XEW51" s="58"/>
      <c r="XEX51" s="59"/>
      <c r="XEY51" s="60"/>
      <c r="XEZ51" s="61"/>
      <c r="XFB51" s="58"/>
      <c r="XFC51" s="59"/>
      <c r="XFD51" s="60"/>
    </row>
    <row r="52" spans="2:4095 4097:5120 5122:9215 9217:10240 10242:14335 14337:15360 15362:16384" x14ac:dyDescent="0.35">
      <c r="B52" s="43" t="s">
        <v>103</v>
      </c>
      <c r="C52" s="43"/>
      <c r="D52" s="43"/>
      <c r="E52" s="30">
        <v>5.1999999999999998E-2</v>
      </c>
      <c r="G52" s="62"/>
      <c r="H52" s="63"/>
      <c r="I52" s="64"/>
      <c r="J52" s="65"/>
      <c r="L52" s="62"/>
      <c r="M52" s="63"/>
      <c r="N52" s="64"/>
      <c r="O52" s="65"/>
      <c r="Q52" s="62"/>
      <c r="R52" s="63"/>
      <c r="S52" s="64"/>
      <c r="T52" s="65"/>
      <c r="V52" s="62"/>
      <c r="W52" s="63"/>
      <c r="X52" s="64"/>
      <c r="Y52" s="65"/>
      <c r="AA52" s="62"/>
      <c r="AB52" s="63"/>
      <c r="AC52" s="64"/>
      <c r="AD52" s="65"/>
      <c r="AF52" s="62"/>
      <c r="AG52" s="63"/>
      <c r="AH52" s="64"/>
      <c r="AI52" s="65"/>
      <c r="AK52" s="62"/>
      <c r="AL52" s="63"/>
      <c r="AM52" s="64"/>
      <c r="AN52" s="65"/>
      <c r="AP52" s="62"/>
      <c r="AQ52" s="63"/>
      <c r="AR52" s="64"/>
      <c r="AS52" s="65"/>
      <c r="AU52" s="62"/>
      <c r="AV52" s="63"/>
      <c r="AW52" s="64"/>
      <c r="AX52" s="65"/>
      <c r="AZ52" s="62"/>
      <c r="BA52" s="63"/>
      <c r="BB52" s="64"/>
      <c r="BC52" s="65"/>
      <c r="BE52" s="62"/>
      <c r="BF52" s="63"/>
      <c r="BG52" s="64"/>
      <c r="BH52" s="65"/>
      <c r="BJ52" s="62"/>
      <c r="BK52" s="63"/>
      <c r="BL52" s="64"/>
      <c r="BM52" s="65"/>
      <c r="BO52" s="62"/>
      <c r="BP52" s="63"/>
      <c r="BQ52" s="64"/>
      <c r="BR52" s="65"/>
      <c r="BT52" s="62"/>
      <c r="BU52" s="63"/>
      <c r="BV52" s="64"/>
      <c r="BW52" s="65"/>
      <c r="BY52" s="62"/>
      <c r="BZ52" s="63"/>
      <c r="CA52" s="64"/>
      <c r="CB52" s="65"/>
      <c r="CD52" s="62"/>
      <c r="CE52" s="63"/>
      <c r="CF52" s="64"/>
      <c r="CG52" s="65"/>
      <c r="CI52" s="62"/>
      <c r="CJ52" s="63"/>
      <c r="CK52" s="64"/>
      <c r="CL52" s="65"/>
      <c r="CN52" s="62"/>
      <c r="CO52" s="63"/>
      <c r="CP52" s="64"/>
      <c r="CQ52" s="65"/>
      <c r="CS52" s="62"/>
      <c r="CT52" s="63"/>
      <c r="CU52" s="64"/>
      <c r="CV52" s="65"/>
      <c r="CX52" s="62"/>
      <c r="CY52" s="63"/>
      <c r="CZ52" s="64"/>
      <c r="DA52" s="65"/>
      <c r="DC52" s="62"/>
      <c r="DD52" s="63"/>
      <c r="DE52" s="64"/>
      <c r="DF52" s="65"/>
      <c r="DH52" s="62"/>
      <c r="DI52" s="63"/>
      <c r="DJ52" s="64"/>
      <c r="DK52" s="65"/>
      <c r="DM52" s="62"/>
      <c r="DN52" s="63"/>
      <c r="DO52" s="64"/>
      <c r="DP52" s="65"/>
      <c r="DR52" s="62"/>
      <c r="DS52" s="63"/>
      <c r="DT52" s="64"/>
      <c r="DU52" s="65"/>
      <c r="DW52" s="62"/>
      <c r="DX52" s="63"/>
      <c r="DY52" s="64"/>
      <c r="DZ52" s="65"/>
      <c r="EB52" s="62"/>
      <c r="EC52" s="63"/>
      <c r="ED52" s="64"/>
      <c r="EE52" s="65"/>
      <c r="EG52" s="62"/>
      <c r="EH52" s="63"/>
      <c r="EI52" s="64"/>
      <c r="EJ52" s="65"/>
      <c r="EL52" s="62"/>
      <c r="EM52" s="63"/>
      <c r="EN52" s="64"/>
      <c r="EO52" s="65"/>
      <c r="EQ52" s="62"/>
      <c r="ER52" s="63"/>
      <c r="ES52" s="64"/>
      <c r="ET52" s="65"/>
      <c r="EV52" s="62"/>
      <c r="EW52" s="63"/>
      <c r="EX52" s="64"/>
      <c r="EY52" s="65"/>
      <c r="FA52" s="62"/>
      <c r="FB52" s="63"/>
      <c r="FC52" s="64"/>
      <c r="FD52" s="65"/>
      <c r="FF52" s="62"/>
      <c r="FG52" s="63"/>
      <c r="FH52" s="64"/>
      <c r="FI52" s="65"/>
      <c r="FK52" s="62"/>
      <c r="FL52" s="63"/>
      <c r="FM52" s="64"/>
      <c r="FN52" s="65"/>
      <c r="FP52" s="62"/>
      <c r="FQ52" s="63"/>
      <c r="FR52" s="64"/>
      <c r="FS52" s="65"/>
      <c r="FU52" s="62"/>
      <c r="FV52" s="63"/>
      <c r="FW52" s="64"/>
      <c r="FX52" s="65"/>
      <c r="FZ52" s="62"/>
      <c r="GA52" s="63"/>
      <c r="GB52" s="64"/>
      <c r="GC52" s="65"/>
      <c r="GE52" s="62"/>
      <c r="GF52" s="63"/>
      <c r="GG52" s="64"/>
      <c r="GH52" s="65"/>
      <c r="GJ52" s="62"/>
      <c r="GK52" s="63"/>
      <c r="GL52" s="64"/>
      <c r="GM52" s="65"/>
      <c r="GO52" s="62"/>
      <c r="GP52" s="63"/>
      <c r="GQ52" s="64"/>
      <c r="GR52" s="65"/>
      <c r="GT52" s="62"/>
      <c r="GU52" s="63"/>
      <c r="GV52" s="64"/>
      <c r="GW52" s="65"/>
      <c r="GY52" s="62"/>
      <c r="GZ52" s="63"/>
      <c r="HA52" s="64"/>
      <c r="HB52" s="65"/>
      <c r="HD52" s="62"/>
      <c r="HE52" s="63"/>
      <c r="HF52" s="64"/>
      <c r="HG52" s="65"/>
      <c r="HI52" s="62"/>
      <c r="HJ52" s="63"/>
      <c r="HK52" s="64"/>
      <c r="HL52" s="65"/>
      <c r="HN52" s="62"/>
      <c r="HO52" s="63"/>
      <c r="HP52" s="64"/>
      <c r="HQ52" s="65"/>
      <c r="HS52" s="62"/>
      <c r="HT52" s="63"/>
      <c r="HU52" s="64"/>
      <c r="HV52" s="65"/>
      <c r="HX52" s="62"/>
      <c r="HY52" s="63"/>
      <c r="HZ52" s="64"/>
      <c r="IA52" s="65"/>
      <c r="IC52" s="62"/>
      <c r="ID52" s="63"/>
      <c r="IE52" s="64"/>
      <c r="IF52" s="65"/>
      <c r="IH52" s="62"/>
      <c r="II52" s="63"/>
      <c r="IJ52" s="64"/>
      <c r="IK52" s="65"/>
      <c r="IM52" s="62"/>
      <c r="IN52" s="63"/>
      <c r="IO52" s="64"/>
      <c r="IP52" s="65"/>
      <c r="IR52" s="62"/>
      <c r="IS52" s="63"/>
      <c r="IT52" s="64"/>
      <c r="IU52" s="65"/>
      <c r="IW52" s="62"/>
      <c r="IX52" s="63"/>
      <c r="IY52" s="64"/>
      <c r="IZ52" s="65"/>
      <c r="JB52" s="62"/>
      <c r="JC52" s="63"/>
      <c r="JD52" s="64"/>
      <c r="JE52" s="65"/>
      <c r="JG52" s="62"/>
      <c r="JH52" s="63"/>
      <c r="JI52" s="64"/>
      <c r="JJ52" s="65"/>
      <c r="JL52" s="62"/>
      <c r="JM52" s="63"/>
      <c r="JN52" s="64"/>
      <c r="JO52" s="65"/>
      <c r="JQ52" s="62"/>
      <c r="JR52" s="63"/>
      <c r="JS52" s="64"/>
      <c r="JT52" s="65"/>
      <c r="JV52" s="62"/>
      <c r="JW52" s="63"/>
      <c r="JX52" s="64"/>
      <c r="JY52" s="65"/>
      <c r="KA52" s="62"/>
      <c r="KB52" s="63"/>
      <c r="KC52" s="64"/>
      <c r="KD52" s="65"/>
      <c r="KF52" s="62"/>
      <c r="KG52" s="63"/>
      <c r="KH52" s="64"/>
      <c r="KI52" s="65"/>
      <c r="KK52" s="62"/>
      <c r="KL52" s="63"/>
      <c r="KM52" s="64"/>
      <c r="KN52" s="65"/>
      <c r="KP52" s="62"/>
      <c r="KQ52" s="63"/>
      <c r="KR52" s="64"/>
      <c r="KS52" s="65"/>
      <c r="KU52" s="62"/>
      <c r="KV52" s="63"/>
      <c r="KW52" s="64"/>
      <c r="KX52" s="65"/>
      <c r="KZ52" s="62"/>
      <c r="LA52" s="63"/>
      <c r="LB52" s="64"/>
      <c r="LC52" s="65"/>
      <c r="LE52" s="62"/>
      <c r="LF52" s="63"/>
      <c r="LG52" s="64"/>
      <c r="LH52" s="65"/>
      <c r="LJ52" s="62"/>
      <c r="LK52" s="63"/>
      <c r="LL52" s="64"/>
      <c r="LM52" s="65"/>
      <c r="LO52" s="62"/>
      <c r="LP52" s="63"/>
      <c r="LQ52" s="64"/>
      <c r="LR52" s="65"/>
      <c r="LT52" s="62"/>
      <c r="LU52" s="63"/>
      <c r="LV52" s="64"/>
      <c r="LW52" s="65"/>
      <c r="LY52" s="62"/>
      <c r="LZ52" s="63"/>
      <c r="MA52" s="64"/>
      <c r="MB52" s="65"/>
      <c r="MD52" s="62"/>
      <c r="ME52" s="63"/>
      <c r="MF52" s="64"/>
      <c r="MG52" s="65"/>
      <c r="MI52" s="62"/>
      <c r="MJ52" s="63"/>
      <c r="MK52" s="64"/>
      <c r="ML52" s="65"/>
      <c r="MN52" s="62"/>
      <c r="MO52" s="63"/>
      <c r="MP52" s="64"/>
      <c r="MQ52" s="65"/>
      <c r="MS52" s="62"/>
      <c r="MT52" s="63"/>
      <c r="MU52" s="64"/>
      <c r="MV52" s="65"/>
      <c r="MX52" s="62"/>
      <c r="MY52" s="63"/>
      <c r="MZ52" s="64"/>
      <c r="NA52" s="65"/>
      <c r="NC52" s="62"/>
      <c r="ND52" s="63"/>
      <c r="NE52" s="64"/>
      <c r="NF52" s="65"/>
      <c r="NH52" s="62"/>
      <c r="NI52" s="63"/>
      <c r="NJ52" s="64"/>
      <c r="NK52" s="65"/>
      <c r="NM52" s="62"/>
      <c r="NN52" s="63"/>
      <c r="NO52" s="64"/>
      <c r="NP52" s="65"/>
      <c r="NR52" s="62"/>
      <c r="NS52" s="63"/>
      <c r="NT52" s="64"/>
      <c r="NU52" s="65"/>
      <c r="NW52" s="62"/>
      <c r="NX52" s="63"/>
      <c r="NY52" s="64"/>
      <c r="NZ52" s="65"/>
      <c r="OB52" s="62"/>
      <c r="OC52" s="63"/>
      <c r="OD52" s="64"/>
      <c r="OE52" s="65"/>
      <c r="OG52" s="62"/>
      <c r="OH52" s="63"/>
      <c r="OI52" s="64"/>
      <c r="OJ52" s="65"/>
      <c r="OL52" s="62"/>
      <c r="OM52" s="63"/>
      <c r="ON52" s="64"/>
      <c r="OO52" s="65"/>
      <c r="OQ52" s="62"/>
      <c r="OR52" s="63"/>
      <c r="OS52" s="64"/>
      <c r="OT52" s="65"/>
      <c r="OV52" s="62"/>
      <c r="OW52" s="63"/>
      <c r="OX52" s="64"/>
      <c r="OY52" s="65"/>
      <c r="PA52" s="62"/>
      <c r="PB52" s="63"/>
      <c r="PC52" s="64"/>
      <c r="PD52" s="65"/>
      <c r="PF52" s="62"/>
      <c r="PG52" s="63"/>
      <c r="PH52" s="64"/>
      <c r="PI52" s="65"/>
      <c r="PK52" s="62"/>
      <c r="PL52" s="63"/>
      <c r="PM52" s="64"/>
      <c r="PN52" s="65"/>
      <c r="PP52" s="62"/>
      <c r="PQ52" s="63"/>
      <c r="PR52" s="64"/>
      <c r="PS52" s="65"/>
      <c r="PU52" s="62"/>
      <c r="PV52" s="63"/>
      <c r="PW52" s="64"/>
      <c r="PX52" s="65"/>
      <c r="PZ52" s="62"/>
      <c r="QA52" s="63"/>
      <c r="QB52" s="64"/>
      <c r="QC52" s="65"/>
      <c r="QE52" s="62"/>
      <c r="QF52" s="63"/>
      <c r="QG52" s="64"/>
      <c r="QH52" s="65"/>
      <c r="QJ52" s="62"/>
      <c r="QK52" s="63"/>
      <c r="QL52" s="64"/>
      <c r="QM52" s="65"/>
      <c r="QO52" s="62"/>
      <c r="QP52" s="63"/>
      <c r="QQ52" s="64"/>
      <c r="QR52" s="65"/>
      <c r="QT52" s="62"/>
      <c r="QU52" s="63"/>
      <c r="QV52" s="64"/>
      <c r="QW52" s="65"/>
      <c r="QY52" s="62"/>
      <c r="QZ52" s="63"/>
      <c r="RA52" s="64"/>
      <c r="RB52" s="65"/>
      <c r="RD52" s="62"/>
      <c r="RE52" s="63"/>
      <c r="RF52" s="64"/>
      <c r="RG52" s="65"/>
      <c r="RI52" s="62"/>
      <c r="RJ52" s="63"/>
      <c r="RK52" s="64"/>
      <c r="RL52" s="65"/>
      <c r="RN52" s="62"/>
      <c r="RO52" s="63"/>
      <c r="RP52" s="64"/>
      <c r="RQ52" s="65"/>
      <c r="RS52" s="62"/>
      <c r="RT52" s="63"/>
      <c r="RU52" s="64"/>
      <c r="RV52" s="65"/>
      <c r="RX52" s="62"/>
      <c r="RY52" s="63"/>
      <c r="RZ52" s="64"/>
      <c r="SA52" s="65"/>
      <c r="SC52" s="62"/>
      <c r="SD52" s="63"/>
      <c r="SE52" s="64"/>
      <c r="SF52" s="65"/>
      <c r="SH52" s="62"/>
      <c r="SI52" s="63"/>
      <c r="SJ52" s="64"/>
      <c r="SK52" s="65"/>
      <c r="SM52" s="62"/>
      <c r="SN52" s="63"/>
      <c r="SO52" s="64"/>
      <c r="SP52" s="65"/>
      <c r="SR52" s="62"/>
      <c r="SS52" s="63"/>
      <c r="ST52" s="64"/>
      <c r="SU52" s="65"/>
      <c r="SW52" s="62"/>
      <c r="SX52" s="63"/>
      <c r="SY52" s="64"/>
      <c r="SZ52" s="65"/>
      <c r="TB52" s="62"/>
      <c r="TC52" s="63"/>
      <c r="TD52" s="64"/>
      <c r="TE52" s="65"/>
      <c r="TG52" s="62"/>
      <c r="TH52" s="63"/>
      <c r="TI52" s="64"/>
      <c r="TJ52" s="65"/>
      <c r="TL52" s="62"/>
      <c r="TM52" s="63"/>
      <c r="TN52" s="64"/>
      <c r="TO52" s="65"/>
      <c r="TQ52" s="62"/>
      <c r="TR52" s="63"/>
      <c r="TS52" s="64"/>
      <c r="TT52" s="65"/>
      <c r="TV52" s="62"/>
      <c r="TW52" s="63"/>
      <c r="TX52" s="64"/>
      <c r="TY52" s="65"/>
      <c r="UA52" s="62"/>
      <c r="UB52" s="63"/>
      <c r="UC52" s="64"/>
      <c r="UD52" s="65"/>
      <c r="UF52" s="62"/>
      <c r="UG52" s="63"/>
      <c r="UH52" s="64"/>
      <c r="UI52" s="65"/>
      <c r="UK52" s="62"/>
      <c r="UL52" s="63"/>
      <c r="UM52" s="64"/>
      <c r="UN52" s="65"/>
      <c r="UP52" s="62"/>
      <c r="UQ52" s="63"/>
      <c r="UR52" s="64"/>
      <c r="US52" s="65"/>
      <c r="UU52" s="62"/>
      <c r="UV52" s="63"/>
      <c r="UW52" s="64"/>
      <c r="UX52" s="65"/>
      <c r="UZ52" s="62"/>
      <c r="VA52" s="63"/>
      <c r="VB52" s="64"/>
      <c r="VC52" s="65"/>
      <c r="VE52" s="62"/>
      <c r="VF52" s="63"/>
      <c r="VG52" s="64"/>
      <c r="VH52" s="65"/>
      <c r="VJ52" s="62"/>
      <c r="VK52" s="63"/>
      <c r="VL52" s="64"/>
      <c r="VM52" s="65"/>
      <c r="VO52" s="62"/>
      <c r="VP52" s="63"/>
      <c r="VQ52" s="64"/>
      <c r="VR52" s="65"/>
      <c r="VT52" s="62"/>
      <c r="VU52" s="63"/>
      <c r="VV52" s="64"/>
      <c r="VW52" s="65"/>
      <c r="VY52" s="62"/>
      <c r="VZ52" s="63"/>
      <c r="WA52" s="64"/>
      <c r="WB52" s="65"/>
      <c r="WD52" s="62"/>
      <c r="WE52" s="63"/>
      <c r="WF52" s="64"/>
      <c r="WG52" s="65"/>
      <c r="WI52" s="62"/>
      <c r="WJ52" s="63"/>
      <c r="WK52" s="64"/>
      <c r="WL52" s="65"/>
      <c r="WN52" s="62"/>
      <c r="WO52" s="63"/>
      <c r="WP52" s="64"/>
      <c r="WQ52" s="65"/>
      <c r="WS52" s="62"/>
      <c r="WT52" s="63"/>
      <c r="WU52" s="64"/>
      <c r="WV52" s="65"/>
      <c r="WX52" s="62"/>
      <c r="WY52" s="63"/>
      <c r="WZ52" s="64"/>
      <c r="XA52" s="65"/>
      <c r="XC52" s="62"/>
      <c r="XD52" s="63"/>
      <c r="XE52" s="64"/>
      <c r="XF52" s="65"/>
      <c r="XH52" s="62"/>
      <c r="XI52" s="63"/>
      <c r="XJ52" s="64"/>
      <c r="XK52" s="65"/>
      <c r="XM52" s="62"/>
      <c r="XN52" s="63"/>
      <c r="XO52" s="64"/>
      <c r="XP52" s="65"/>
      <c r="XR52" s="62"/>
      <c r="XS52" s="63"/>
      <c r="XT52" s="64"/>
      <c r="XU52" s="65"/>
      <c r="XW52" s="62"/>
      <c r="XX52" s="63"/>
      <c r="XY52" s="64"/>
      <c r="XZ52" s="65"/>
      <c r="YB52" s="62"/>
      <c r="YC52" s="63"/>
      <c r="YD52" s="64"/>
      <c r="YE52" s="65"/>
      <c r="YG52" s="62"/>
      <c r="YH52" s="63"/>
      <c r="YI52" s="64"/>
      <c r="YJ52" s="65"/>
      <c r="YL52" s="62"/>
      <c r="YM52" s="63"/>
      <c r="YN52" s="64"/>
      <c r="YO52" s="65"/>
      <c r="YQ52" s="62"/>
      <c r="YR52" s="63"/>
      <c r="YS52" s="64"/>
      <c r="YT52" s="65"/>
      <c r="YV52" s="62"/>
      <c r="YW52" s="63"/>
      <c r="YX52" s="64"/>
      <c r="YY52" s="65"/>
      <c r="ZA52" s="62"/>
      <c r="ZB52" s="63"/>
      <c r="ZC52" s="64"/>
      <c r="ZD52" s="65"/>
      <c r="ZF52" s="62"/>
      <c r="ZG52" s="63"/>
      <c r="ZH52" s="64"/>
      <c r="ZI52" s="65"/>
      <c r="ZK52" s="62"/>
      <c r="ZL52" s="63"/>
      <c r="ZM52" s="64"/>
      <c r="ZN52" s="65"/>
      <c r="ZP52" s="62"/>
      <c r="ZQ52" s="63"/>
      <c r="ZR52" s="64"/>
      <c r="ZS52" s="65"/>
      <c r="ZU52" s="62"/>
      <c r="ZV52" s="63"/>
      <c r="ZW52" s="64"/>
      <c r="ZX52" s="65"/>
      <c r="ZZ52" s="62"/>
      <c r="AAA52" s="63"/>
      <c r="AAB52" s="64"/>
      <c r="AAC52" s="65"/>
      <c r="AAE52" s="62"/>
      <c r="AAF52" s="63"/>
      <c r="AAG52" s="64"/>
      <c r="AAH52" s="65"/>
      <c r="AAJ52" s="62"/>
      <c r="AAK52" s="63"/>
      <c r="AAL52" s="64"/>
      <c r="AAM52" s="65"/>
      <c r="AAO52" s="62"/>
      <c r="AAP52" s="63"/>
      <c r="AAQ52" s="64"/>
      <c r="AAR52" s="65"/>
      <c r="AAT52" s="62"/>
      <c r="AAU52" s="63"/>
      <c r="AAV52" s="64"/>
      <c r="AAW52" s="65"/>
      <c r="AAY52" s="62"/>
      <c r="AAZ52" s="63"/>
      <c r="ABA52" s="64"/>
      <c r="ABB52" s="65"/>
      <c r="ABD52" s="62"/>
      <c r="ABE52" s="63"/>
      <c r="ABF52" s="64"/>
      <c r="ABG52" s="65"/>
      <c r="ABI52" s="62"/>
      <c r="ABJ52" s="63"/>
      <c r="ABK52" s="64"/>
      <c r="ABL52" s="65"/>
      <c r="ABN52" s="62"/>
      <c r="ABO52" s="63"/>
      <c r="ABP52" s="64"/>
      <c r="ABQ52" s="65"/>
      <c r="ABS52" s="62"/>
      <c r="ABT52" s="63"/>
      <c r="ABU52" s="64"/>
      <c r="ABV52" s="65"/>
      <c r="ABX52" s="62"/>
      <c r="ABY52" s="63"/>
      <c r="ABZ52" s="64"/>
      <c r="ACA52" s="65"/>
      <c r="ACC52" s="62"/>
      <c r="ACD52" s="63"/>
      <c r="ACE52" s="64"/>
      <c r="ACF52" s="65"/>
      <c r="ACH52" s="62"/>
      <c r="ACI52" s="63"/>
      <c r="ACJ52" s="64"/>
      <c r="ACK52" s="65"/>
      <c r="ACM52" s="62"/>
      <c r="ACN52" s="63"/>
      <c r="ACO52" s="64"/>
      <c r="ACP52" s="65"/>
      <c r="ACR52" s="62"/>
      <c r="ACS52" s="63"/>
      <c r="ACT52" s="64"/>
      <c r="ACU52" s="65"/>
      <c r="ACW52" s="62"/>
      <c r="ACX52" s="63"/>
      <c r="ACY52" s="64"/>
      <c r="ACZ52" s="65"/>
      <c r="ADB52" s="62"/>
      <c r="ADC52" s="63"/>
      <c r="ADD52" s="64"/>
      <c r="ADE52" s="65"/>
      <c r="ADG52" s="62"/>
      <c r="ADH52" s="63"/>
      <c r="ADI52" s="64"/>
      <c r="ADJ52" s="65"/>
      <c r="ADL52" s="62"/>
      <c r="ADM52" s="63"/>
      <c r="ADN52" s="64"/>
      <c r="ADO52" s="65"/>
      <c r="ADQ52" s="62"/>
      <c r="ADR52" s="63"/>
      <c r="ADS52" s="64"/>
      <c r="ADT52" s="65"/>
      <c r="ADV52" s="62"/>
      <c r="ADW52" s="63"/>
      <c r="ADX52" s="64"/>
      <c r="ADY52" s="65"/>
      <c r="AEA52" s="62"/>
      <c r="AEB52" s="63"/>
      <c r="AEC52" s="64"/>
      <c r="AED52" s="65"/>
      <c r="AEF52" s="62"/>
      <c r="AEG52" s="63"/>
      <c r="AEH52" s="64"/>
      <c r="AEI52" s="65"/>
      <c r="AEK52" s="62"/>
      <c r="AEL52" s="63"/>
      <c r="AEM52" s="64"/>
      <c r="AEN52" s="65"/>
      <c r="AEP52" s="62"/>
      <c r="AEQ52" s="63"/>
      <c r="AER52" s="64"/>
      <c r="AES52" s="65"/>
      <c r="AEU52" s="62"/>
      <c r="AEV52" s="63"/>
      <c r="AEW52" s="64"/>
      <c r="AEX52" s="65"/>
      <c r="AEZ52" s="62"/>
      <c r="AFA52" s="63"/>
      <c r="AFB52" s="64"/>
      <c r="AFC52" s="65"/>
      <c r="AFE52" s="62"/>
      <c r="AFF52" s="63"/>
      <c r="AFG52" s="64"/>
      <c r="AFH52" s="65"/>
      <c r="AFJ52" s="62"/>
      <c r="AFK52" s="63"/>
      <c r="AFL52" s="64"/>
      <c r="AFM52" s="65"/>
      <c r="AFO52" s="62"/>
      <c r="AFP52" s="63"/>
      <c r="AFQ52" s="64"/>
      <c r="AFR52" s="65"/>
      <c r="AFT52" s="62"/>
      <c r="AFU52" s="63"/>
      <c r="AFV52" s="64"/>
      <c r="AFW52" s="65"/>
      <c r="AFY52" s="62"/>
      <c r="AFZ52" s="63"/>
      <c r="AGA52" s="64"/>
      <c r="AGB52" s="65"/>
      <c r="AGD52" s="62"/>
      <c r="AGE52" s="63"/>
      <c r="AGF52" s="64"/>
      <c r="AGG52" s="65"/>
      <c r="AGI52" s="62"/>
      <c r="AGJ52" s="63"/>
      <c r="AGK52" s="64"/>
      <c r="AGL52" s="65"/>
      <c r="AGN52" s="62"/>
      <c r="AGO52" s="63"/>
      <c r="AGP52" s="64"/>
      <c r="AGQ52" s="65"/>
      <c r="AGS52" s="62"/>
      <c r="AGT52" s="63"/>
      <c r="AGU52" s="64"/>
      <c r="AGV52" s="65"/>
      <c r="AGX52" s="62"/>
      <c r="AGY52" s="63"/>
      <c r="AGZ52" s="64"/>
      <c r="AHA52" s="65"/>
      <c r="AHC52" s="62"/>
      <c r="AHD52" s="63"/>
      <c r="AHE52" s="64"/>
      <c r="AHF52" s="65"/>
      <c r="AHH52" s="62"/>
      <c r="AHI52" s="63"/>
      <c r="AHJ52" s="64"/>
      <c r="AHK52" s="65"/>
      <c r="AHM52" s="62"/>
      <c r="AHN52" s="63"/>
      <c r="AHO52" s="64"/>
      <c r="AHP52" s="65"/>
      <c r="AHR52" s="62"/>
      <c r="AHS52" s="63"/>
      <c r="AHT52" s="64"/>
      <c r="AHU52" s="65"/>
      <c r="AHW52" s="62"/>
      <c r="AHX52" s="63"/>
      <c r="AHY52" s="64"/>
      <c r="AHZ52" s="65"/>
      <c r="AIB52" s="62"/>
      <c r="AIC52" s="63"/>
      <c r="AID52" s="64"/>
      <c r="AIE52" s="65"/>
      <c r="AIG52" s="62"/>
      <c r="AIH52" s="63"/>
      <c r="AII52" s="64"/>
      <c r="AIJ52" s="65"/>
      <c r="AIL52" s="62"/>
      <c r="AIM52" s="63"/>
      <c r="AIN52" s="64"/>
      <c r="AIO52" s="65"/>
      <c r="AIQ52" s="62"/>
      <c r="AIR52" s="63"/>
      <c r="AIS52" s="64"/>
      <c r="AIT52" s="65"/>
      <c r="AIV52" s="62"/>
      <c r="AIW52" s="63"/>
      <c r="AIX52" s="64"/>
      <c r="AIY52" s="65"/>
      <c r="AJA52" s="62"/>
      <c r="AJB52" s="63"/>
      <c r="AJC52" s="64"/>
      <c r="AJD52" s="65"/>
      <c r="AJF52" s="62"/>
      <c r="AJG52" s="63"/>
      <c r="AJH52" s="64"/>
      <c r="AJI52" s="65"/>
      <c r="AJK52" s="62"/>
      <c r="AJL52" s="63"/>
      <c r="AJM52" s="64"/>
      <c r="AJN52" s="65"/>
      <c r="AJP52" s="62"/>
      <c r="AJQ52" s="63"/>
      <c r="AJR52" s="64"/>
      <c r="AJS52" s="65"/>
      <c r="AJU52" s="62"/>
      <c r="AJV52" s="63"/>
      <c r="AJW52" s="64"/>
      <c r="AJX52" s="65"/>
      <c r="AJZ52" s="62"/>
      <c r="AKA52" s="63"/>
      <c r="AKB52" s="64"/>
      <c r="AKC52" s="65"/>
      <c r="AKE52" s="62"/>
      <c r="AKF52" s="63"/>
      <c r="AKG52" s="64"/>
      <c r="AKH52" s="65"/>
      <c r="AKJ52" s="62"/>
      <c r="AKK52" s="63"/>
      <c r="AKL52" s="64"/>
      <c r="AKM52" s="65"/>
      <c r="AKO52" s="62"/>
      <c r="AKP52" s="63"/>
      <c r="AKQ52" s="64"/>
      <c r="AKR52" s="65"/>
      <c r="AKT52" s="62"/>
      <c r="AKU52" s="63"/>
      <c r="AKV52" s="64"/>
      <c r="AKW52" s="65"/>
      <c r="AKY52" s="62"/>
      <c r="AKZ52" s="63"/>
      <c r="ALA52" s="64"/>
      <c r="ALB52" s="65"/>
      <c r="ALD52" s="62"/>
      <c r="ALE52" s="63"/>
      <c r="ALF52" s="64"/>
      <c r="ALG52" s="65"/>
      <c r="ALI52" s="62"/>
      <c r="ALJ52" s="63"/>
      <c r="ALK52" s="64"/>
      <c r="ALL52" s="65"/>
      <c r="ALN52" s="62"/>
      <c r="ALO52" s="63"/>
      <c r="ALP52" s="64"/>
      <c r="ALQ52" s="65"/>
      <c r="ALS52" s="62"/>
      <c r="ALT52" s="63"/>
      <c r="ALU52" s="64"/>
      <c r="ALV52" s="65"/>
      <c r="ALX52" s="62"/>
      <c r="ALY52" s="63"/>
      <c r="ALZ52" s="64"/>
      <c r="AMA52" s="65"/>
      <c r="AMC52" s="62"/>
      <c r="AMD52" s="63"/>
      <c r="AME52" s="64"/>
      <c r="AMF52" s="65"/>
      <c r="AMH52" s="62"/>
      <c r="AMI52" s="63"/>
      <c r="AMJ52" s="64"/>
      <c r="AMK52" s="65"/>
      <c r="AMM52" s="62"/>
      <c r="AMN52" s="63"/>
      <c r="AMO52" s="64"/>
      <c r="AMP52" s="65"/>
      <c r="AMR52" s="62"/>
      <c r="AMS52" s="63"/>
      <c r="AMT52" s="64"/>
      <c r="AMU52" s="65"/>
      <c r="AMW52" s="62"/>
      <c r="AMX52" s="63"/>
      <c r="AMY52" s="64"/>
      <c r="AMZ52" s="65"/>
      <c r="ANB52" s="62"/>
      <c r="ANC52" s="63"/>
      <c r="AND52" s="64"/>
      <c r="ANE52" s="65"/>
      <c r="ANG52" s="62"/>
      <c r="ANH52" s="63"/>
      <c r="ANI52" s="64"/>
      <c r="ANJ52" s="65"/>
      <c r="ANL52" s="62"/>
      <c r="ANM52" s="63"/>
      <c r="ANN52" s="64"/>
      <c r="ANO52" s="65"/>
      <c r="ANQ52" s="62"/>
      <c r="ANR52" s="63"/>
      <c r="ANS52" s="64"/>
      <c r="ANT52" s="65"/>
      <c r="ANV52" s="62"/>
      <c r="ANW52" s="63"/>
      <c r="ANX52" s="64"/>
      <c r="ANY52" s="65"/>
      <c r="AOA52" s="62"/>
      <c r="AOB52" s="63"/>
      <c r="AOC52" s="64"/>
      <c r="AOD52" s="65"/>
      <c r="AOF52" s="62"/>
      <c r="AOG52" s="63"/>
      <c r="AOH52" s="64"/>
      <c r="AOI52" s="65"/>
      <c r="AOK52" s="62"/>
      <c r="AOL52" s="63"/>
      <c r="AOM52" s="64"/>
      <c r="AON52" s="65"/>
      <c r="AOP52" s="62"/>
      <c r="AOQ52" s="63"/>
      <c r="AOR52" s="64"/>
      <c r="AOS52" s="65"/>
      <c r="AOU52" s="62"/>
      <c r="AOV52" s="63"/>
      <c r="AOW52" s="64"/>
      <c r="AOX52" s="65"/>
      <c r="AOZ52" s="62"/>
      <c r="APA52" s="63"/>
      <c r="APB52" s="64"/>
      <c r="APC52" s="65"/>
      <c r="APE52" s="62"/>
      <c r="APF52" s="63"/>
      <c r="APG52" s="64"/>
      <c r="APH52" s="65"/>
      <c r="APJ52" s="62"/>
      <c r="APK52" s="63"/>
      <c r="APL52" s="64"/>
      <c r="APM52" s="65"/>
      <c r="APO52" s="62"/>
      <c r="APP52" s="63"/>
      <c r="APQ52" s="64"/>
      <c r="APR52" s="65"/>
      <c r="APT52" s="62"/>
      <c r="APU52" s="63"/>
      <c r="APV52" s="64"/>
      <c r="APW52" s="65"/>
      <c r="APY52" s="62"/>
      <c r="APZ52" s="63"/>
      <c r="AQA52" s="64"/>
      <c r="AQB52" s="65"/>
      <c r="AQD52" s="62"/>
      <c r="AQE52" s="63"/>
      <c r="AQF52" s="64"/>
      <c r="AQG52" s="65"/>
      <c r="AQI52" s="62"/>
      <c r="AQJ52" s="63"/>
      <c r="AQK52" s="64"/>
      <c r="AQL52" s="65"/>
      <c r="AQN52" s="62"/>
      <c r="AQO52" s="63"/>
      <c r="AQP52" s="64"/>
      <c r="AQQ52" s="65"/>
      <c r="AQS52" s="62"/>
      <c r="AQT52" s="63"/>
      <c r="AQU52" s="64"/>
      <c r="AQV52" s="65"/>
      <c r="AQX52" s="62"/>
      <c r="AQY52" s="63"/>
      <c r="AQZ52" s="64"/>
      <c r="ARA52" s="65"/>
      <c r="ARC52" s="62"/>
      <c r="ARD52" s="63"/>
      <c r="ARE52" s="64"/>
      <c r="ARF52" s="65"/>
      <c r="ARH52" s="62"/>
      <c r="ARI52" s="63"/>
      <c r="ARJ52" s="64"/>
      <c r="ARK52" s="65"/>
      <c r="ARM52" s="62"/>
      <c r="ARN52" s="63"/>
      <c r="ARO52" s="64"/>
      <c r="ARP52" s="65"/>
      <c r="ARR52" s="62"/>
      <c r="ARS52" s="63"/>
      <c r="ART52" s="64"/>
      <c r="ARU52" s="65"/>
      <c r="ARW52" s="62"/>
      <c r="ARX52" s="63"/>
      <c r="ARY52" s="64"/>
      <c r="ARZ52" s="65"/>
      <c r="ASB52" s="62"/>
      <c r="ASC52" s="63"/>
      <c r="ASD52" s="64"/>
      <c r="ASE52" s="65"/>
      <c r="ASG52" s="62"/>
      <c r="ASH52" s="63"/>
      <c r="ASI52" s="64"/>
      <c r="ASJ52" s="65"/>
      <c r="ASL52" s="62"/>
      <c r="ASM52" s="63"/>
      <c r="ASN52" s="64"/>
      <c r="ASO52" s="65"/>
      <c r="ASQ52" s="62"/>
      <c r="ASR52" s="63"/>
      <c r="ASS52" s="64"/>
      <c r="AST52" s="65"/>
      <c r="ASV52" s="62"/>
      <c r="ASW52" s="63"/>
      <c r="ASX52" s="64"/>
      <c r="ASY52" s="65"/>
      <c r="ATA52" s="62"/>
      <c r="ATB52" s="63"/>
      <c r="ATC52" s="64"/>
      <c r="ATD52" s="65"/>
      <c r="ATF52" s="62"/>
      <c r="ATG52" s="63"/>
      <c r="ATH52" s="64"/>
      <c r="ATI52" s="65"/>
      <c r="ATK52" s="62"/>
      <c r="ATL52" s="63"/>
      <c r="ATM52" s="64"/>
      <c r="ATN52" s="65"/>
      <c r="ATP52" s="62"/>
      <c r="ATQ52" s="63"/>
      <c r="ATR52" s="64"/>
      <c r="ATS52" s="65"/>
      <c r="ATU52" s="62"/>
      <c r="ATV52" s="63"/>
      <c r="ATW52" s="64"/>
      <c r="ATX52" s="65"/>
      <c r="ATZ52" s="62"/>
      <c r="AUA52" s="63"/>
      <c r="AUB52" s="64"/>
      <c r="AUC52" s="65"/>
      <c r="AUE52" s="62"/>
      <c r="AUF52" s="63"/>
      <c r="AUG52" s="64"/>
      <c r="AUH52" s="65"/>
      <c r="AUJ52" s="62"/>
      <c r="AUK52" s="63"/>
      <c r="AUL52" s="64"/>
      <c r="AUM52" s="65"/>
      <c r="AUO52" s="62"/>
      <c r="AUP52" s="63"/>
      <c r="AUQ52" s="64"/>
      <c r="AUR52" s="65"/>
      <c r="AUT52" s="62"/>
      <c r="AUU52" s="63"/>
      <c r="AUV52" s="64"/>
      <c r="AUW52" s="65"/>
      <c r="AUY52" s="62"/>
      <c r="AUZ52" s="63"/>
      <c r="AVA52" s="64"/>
      <c r="AVB52" s="65"/>
      <c r="AVD52" s="62"/>
      <c r="AVE52" s="63"/>
      <c r="AVF52" s="64"/>
      <c r="AVG52" s="65"/>
      <c r="AVI52" s="62"/>
      <c r="AVJ52" s="63"/>
      <c r="AVK52" s="64"/>
      <c r="AVL52" s="65"/>
      <c r="AVN52" s="62"/>
      <c r="AVO52" s="63"/>
      <c r="AVP52" s="64"/>
      <c r="AVQ52" s="65"/>
      <c r="AVS52" s="62"/>
      <c r="AVT52" s="63"/>
      <c r="AVU52" s="64"/>
      <c r="AVV52" s="65"/>
      <c r="AVX52" s="62"/>
      <c r="AVY52" s="63"/>
      <c r="AVZ52" s="64"/>
      <c r="AWA52" s="65"/>
      <c r="AWC52" s="62"/>
      <c r="AWD52" s="63"/>
      <c r="AWE52" s="64"/>
      <c r="AWF52" s="65"/>
      <c r="AWH52" s="62"/>
      <c r="AWI52" s="63"/>
      <c r="AWJ52" s="64"/>
      <c r="AWK52" s="65"/>
      <c r="AWM52" s="62"/>
      <c r="AWN52" s="63"/>
      <c r="AWO52" s="64"/>
      <c r="AWP52" s="65"/>
      <c r="AWR52" s="62"/>
      <c r="AWS52" s="63"/>
      <c r="AWT52" s="64"/>
      <c r="AWU52" s="65"/>
      <c r="AWW52" s="62"/>
      <c r="AWX52" s="63"/>
      <c r="AWY52" s="64"/>
      <c r="AWZ52" s="65"/>
      <c r="AXB52" s="62"/>
      <c r="AXC52" s="63"/>
      <c r="AXD52" s="64"/>
      <c r="AXE52" s="65"/>
      <c r="AXG52" s="62"/>
      <c r="AXH52" s="63"/>
      <c r="AXI52" s="64"/>
      <c r="AXJ52" s="65"/>
      <c r="AXL52" s="62"/>
      <c r="AXM52" s="63"/>
      <c r="AXN52" s="64"/>
      <c r="AXO52" s="65"/>
      <c r="AXQ52" s="62"/>
      <c r="AXR52" s="63"/>
      <c r="AXS52" s="64"/>
      <c r="AXT52" s="65"/>
      <c r="AXV52" s="62"/>
      <c r="AXW52" s="63"/>
      <c r="AXX52" s="64"/>
      <c r="AXY52" s="65"/>
      <c r="AYA52" s="62"/>
      <c r="AYB52" s="63"/>
      <c r="AYC52" s="64"/>
      <c r="AYD52" s="65"/>
      <c r="AYF52" s="62"/>
      <c r="AYG52" s="63"/>
      <c r="AYH52" s="64"/>
      <c r="AYI52" s="65"/>
      <c r="AYK52" s="62"/>
      <c r="AYL52" s="63"/>
      <c r="AYM52" s="64"/>
      <c r="AYN52" s="65"/>
      <c r="AYP52" s="62"/>
      <c r="AYQ52" s="63"/>
      <c r="AYR52" s="64"/>
      <c r="AYS52" s="65"/>
      <c r="AYU52" s="62"/>
      <c r="AYV52" s="63"/>
      <c r="AYW52" s="64"/>
      <c r="AYX52" s="65"/>
      <c r="AYZ52" s="62"/>
      <c r="AZA52" s="63"/>
      <c r="AZB52" s="64"/>
      <c r="AZC52" s="65"/>
      <c r="AZE52" s="62"/>
      <c r="AZF52" s="63"/>
      <c r="AZG52" s="64"/>
      <c r="AZH52" s="65"/>
      <c r="AZJ52" s="62"/>
      <c r="AZK52" s="63"/>
      <c r="AZL52" s="64"/>
      <c r="AZM52" s="65"/>
      <c r="AZO52" s="62"/>
      <c r="AZP52" s="63"/>
      <c r="AZQ52" s="64"/>
      <c r="AZR52" s="65"/>
      <c r="AZT52" s="62"/>
      <c r="AZU52" s="63"/>
      <c r="AZV52" s="64"/>
      <c r="AZW52" s="65"/>
      <c r="AZY52" s="62"/>
      <c r="AZZ52" s="63"/>
      <c r="BAA52" s="64"/>
      <c r="BAB52" s="65"/>
      <c r="BAD52" s="62"/>
      <c r="BAE52" s="63"/>
      <c r="BAF52" s="64"/>
      <c r="BAG52" s="65"/>
      <c r="BAI52" s="62"/>
      <c r="BAJ52" s="63"/>
      <c r="BAK52" s="64"/>
      <c r="BAL52" s="65"/>
      <c r="BAN52" s="62"/>
      <c r="BAO52" s="63"/>
      <c r="BAP52" s="64"/>
      <c r="BAQ52" s="65"/>
      <c r="BAS52" s="62"/>
      <c r="BAT52" s="63"/>
      <c r="BAU52" s="64"/>
      <c r="BAV52" s="65"/>
      <c r="BAX52" s="62"/>
      <c r="BAY52" s="63"/>
      <c r="BAZ52" s="64"/>
      <c r="BBA52" s="65"/>
      <c r="BBC52" s="62"/>
      <c r="BBD52" s="63"/>
      <c r="BBE52" s="64"/>
      <c r="BBF52" s="65"/>
      <c r="BBH52" s="62"/>
      <c r="BBI52" s="63"/>
      <c r="BBJ52" s="64"/>
      <c r="BBK52" s="65"/>
      <c r="BBM52" s="62"/>
      <c r="BBN52" s="63"/>
      <c r="BBO52" s="64"/>
      <c r="BBP52" s="65"/>
      <c r="BBR52" s="62"/>
      <c r="BBS52" s="63"/>
      <c r="BBT52" s="64"/>
      <c r="BBU52" s="65"/>
      <c r="BBW52" s="62"/>
      <c r="BBX52" s="63"/>
      <c r="BBY52" s="64"/>
      <c r="BBZ52" s="65"/>
      <c r="BCB52" s="62"/>
      <c r="BCC52" s="63"/>
      <c r="BCD52" s="64"/>
      <c r="BCE52" s="65"/>
      <c r="BCG52" s="62"/>
      <c r="BCH52" s="63"/>
      <c r="BCI52" s="64"/>
      <c r="BCJ52" s="65"/>
      <c r="BCL52" s="62"/>
      <c r="BCM52" s="63"/>
      <c r="BCN52" s="64"/>
      <c r="BCO52" s="65"/>
      <c r="BCQ52" s="62"/>
      <c r="BCR52" s="63"/>
      <c r="BCS52" s="64"/>
      <c r="BCT52" s="65"/>
      <c r="BCV52" s="62"/>
      <c r="BCW52" s="63"/>
      <c r="BCX52" s="64"/>
      <c r="BCY52" s="65"/>
      <c r="BDA52" s="62"/>
      <c r="BDB52" s="63"/>
      <c r="BDC52" s="64"/>
      <c r="BDD52" s="65"/>
      <c r="BDF52" s="62"/>
      <c r="BDG52" s="63"/>
      <c r="BDH52" s="64"/>
      <c r="BDI52" s="65"/>
      <c r="BDK52" s="62"/>
      <c r="BDL52" s="63"/>
      <c r="BDM52" s="64"/>
      <c r="BDN52" s="65"/>
      <c r="BDP52" s="62"/>
      <c r="BDQ52" s="63"/>
      <c r="BDR52" s="64"/>
      <c r="BDS52" s="65"/>
      <c r="BDU52" s="62"/>
      <c r="BDV52" s="63"/>
      <c r="BDW52" s="64"/>
      <c r="BDX52" s="65"/>
      <c r="BDZ52" s="62"/>
      <c r="BEA52" s="63"/>
      <c r="BEB52" s="64"/>
      <c r="BEC52" s="65"/>
      <c r="BEE52" s="62"/>
      <c r="BEF52" s="63"/>
      <c r="BEG52" s="64"/>
      <c r="BEH52" s="65"/>
      <c r="BEJ52" s="62"/>
      <c r="BEK52" s="63"/>
      <c r="BEL52" s="64"/>
      <c r="BEM52" s="65"/>
      <c r="BEO52" s="62"/>
      <c r="BEP52" s="63"/>
      <c r="BEQ52" s="64"/>
      <c r="BER52" s="65"/>
      <c r="BET52" s="62"/>
      <c r="BEU52" s="63"/>
      <c r="BEV52" s="64"/>
      <c r="BEW52" s="65"/>
      <c r="BEY52" s="62"/>
      <c r="BEZ52" s="63"/>
      <c r="BFA52" s="64"/>
      <c r="BFB52" s="65"/>
      <c r="BFD52" s="62"/>
      <c r="BFE52" s="63"/>
      <c r="BFF52" s="64"/>
      <c r="BFG52" s="65"/>
      <c r="BFI52" s="62"/>
      <c r="BFJ52" s="63"/>
      <c r="BFK52" s="64"/>
      <c r="BFL52" s="65"/>
      <c r="BFN52" s="62"/>
      <c r="BFO52" s="63"/>
      <c r="BFP52" s="64"/>
      <c r="BFQ52" s="65"/>
      <c r="BFS52" s="62"/>
      <c r="BFT52" s="63"/>
      <c r="BFU52" s="64"/>
      <c r="BFV52" s="65"/>
      <c r="BFX52" s="62"/>
      <c r="BFY52" s="63"/>
      <c r="BFZ52" s="64"/>
      <c r="BGA52" s="65"/>
      <c r="BGC52" s="62"/>
      <c r="BGD52" s="63"/>
      <c r="BGE52" s="64"/>
      <c r="BGF52" s="65"/>
      <c r="BGH52" s="62"/>
      <c r="BGI52" s="63"/>
      <c r="BGJ52" s="64"/>
      <c r="BGK52" s="65"/>
      <c r="BGM52" s="62"/>
      <c r="BGN52" s="63"/>
      <c r="BGO52" s="64"/>
      <c r="BGP52" s="65"/>
      <c r="BGR52" s="62"/>
      <c r="BGS52" s="63"/>
      <c r="BGT52" s="64"/>
      <c r="BGU52" s="65"/>
      <c r="BGW52" s="62"/>
      <c r="BGX52" s="63"/>
      <c r="BGY52" s="64"/>
      <c r="BGZ52" s="65"/>
      <c r="BHB52" s="62"/>
      <c r="BHC52" s="63"/>
      <c r="BHD52" s="64"/>
      <c r="BHE52" s="65"/>
      <c r="BHG52" s="62"/>
      <c r="BHH52" s="63"/>
      <c r="BHI52" s="64"/>
      <c r="BHJ52" s="65"/>
      <c r="BHL52" s="62"/>
      <c r="BHM52" s="63"/>
      <c r="BHN52" s="64"/>
      <c r="BHO52" s="65"/>
      <c r="BHQ52" s="62"/>
      <c r="BHR52" s="63"/>
      <c r="BHS52" s="64"/>
      <c r="BHT52" s="65"/>
      <c r="BHV52" s="62"/>
      <c r="BHW52" s="63"/>
      <c r="BHX52" s="64"/>
      <c r="BHY52" s="65"/>
      <c r="BIA52" s="62"/>
      <c r="BIB52" s="63"/>
      <c r="BIC52" s="64"/>
      <c r="BID52" s="65"/>
      <c r="BIF52" s="62"/>
      <c r="BIG52" s="63"/>
      <c r="BIH52" s="64"/>
      <c r="BII52" s="65"/>
      <c r="BIK52" s="62"/>
      <c r="BIL52" s="63"/>
      <c r="BIM52" s="64"/>
      <c r="BIN52" s="65"/>
      <c r="BIP52" s="62"/>
      <c r="BIQ52" s="63"/>
      <c r="BIR52" s="64"/>
      <c r="BIS52" s="65"/>
      <c r="BIU52" s="62"/>
      <c r="BIV52" s="63"/>
      <c r="BIW52" s="64"/>
      <c r="BIX52" s="65"/>
      <c r="BIZ52" s="62"/>
      <c r="BJA52" s="63"/>
      <c r="BJB52" s="64"/>
      <c r="BJC52" s="65"/>
      <c r="BJE52" s="62"/>
      <c r="BJF52" s="63"/>
      <c r="BJG52" s="64"/>
      <c r="BJH52" s="65"/>
      <c r="BJJ52" s="62"/>
      <c r="BJK52" s="63"/>
      <c r="BJL52" s="64"/>
      <c r="BJM52" s="65"/>
      <c r="BJO52" s="62"/>
      <c r="BJP52" s="63"/>
      <c r="BJQ52" s="64"/>
      <c r="BJR52" s="65"/>
      <c r="BJT52" s="62"/>
      <c r="BJU52" s="63"/>
      <c r="BJV52" s="64"/>
      <c r="BJW52" s="65"/>
      <c r="BJY52" s="62"/>
      <c r="BJZ52" s="63"/>
      <c r="BKA52" s="64"/>
      <c r="BKB52" s="65"/>
      <c r="BKD52" s="62"/>
      <c r="BKE52" s="63"/>
      <c r="BKF52" s="64"/>
      <c r="BKG52" s="65"/>
      <c r="BKI52" s="62"/>
      <c r="BKJ52" s="63"/>
      <c r="BKK52" s="64"/>
      <c r="BKL52" s="65"/>
      <c r="BKN52" s="62"/>
      <c r="BKO52" s="63"/>
      <c r="BKP52" s="64"/>
      <c r="BKQ52" s="65"/>
      <c r="BKS52" s="62"/>
      <c r="BKT52" s="63"/>
      <c r="BKU52" s="64"/>
      <c r="BKV52" s="65"/>
      <c r="BKX52" s="62"/>
      <c r="BKY52" s="63"/>
      <c r="BKZ52" s="64"/>
      <c r="BLA52" s="65"/>
      <c r="BLC52" s="62"/>
      <c r="BLD52" s="63"/>
      <c r="BLE52" s="64"/>
      <c r="BLF52" s="65"/>
      <c r="BLH52" s="62"/>
      <c r="BLI52" s="63"/>
      <c r="BLJ52" s="64"/>
      <c r="BLK52" s="65"/>
      <c r="BLM52" s="62"/>
      <c r="BLN52" s="63"/>
      <c r="BLO52" s="64"/>
      <c r="BLP52" s="65"/>
      <c r="BLR52" s="62"/>
      <c r="BLS52" s="63"/>
      <c r="BLT52" s="64"/>
      <c r="BLU52" s="65"/>
      <c r="BLW52" s="62"/>
      <c r="BLX52" s="63"/>
      <c r="BLY52" s="64"/>
      <c r="BLZ52" s="65"/>
      <c r="BMB52" s="62"/>
      <c r="BMC52" s="63"/>
      <c r="BMD52" s="64"/>
      <c r="BME52" s="65"/>
      <c r="BMG52" s="62"/>
      <c r="BMH52" s="63"/>
      <c r="BMI52" s="64"/>
      <c r="BMJ52" s="65"/>
      <c r="BML52" s="62"/>
      <c r="BMM52" s="63"/>
      <c r="BMN52" s="64"/>
      <c r="BMO52" s="65"/>
      <c r="BMQ52" s="62"/>
      <c r="BMR52" s="63"/>
      <c r="BMS52" s="64"/>
      <c r="BMT52" s="65"/>
      <c r="BMV52" s="62"/>
      <c r="BMW52" s="63"/>
      <c r="BMX52" s="64"/>
      <c r="BMY52" s="65"/>
      <c r="BNA52" s="62"/>
      <c r="BNB52" s="63"/>
      <c r="BNC52" s="64"/>
      <c r="BND52" s="65"/>
      <c r="BNF52" s="62"/>
      <c r="BNG52" s="63"/>
      <c r="BNH52" s="64"/>
      <c r="BNI52" s="65"/>
      <c r="BNK52" s="62"/>
      <c r="BNL52" s="63"/>
      <c r="BNM52" s="64"/>
      <c r="BNN52" s="65"/>
      <c r="BNP52" s="62"/>
      <c r="BNQ52" s="63"/>
      <c r="BNR52" s="64"/>
      <c r="BNS52" s="65"/>
      <c r="BNU52" s="62"/>
      <c r="BNV52" s="63"/>
      <c r="BNW52" s="64"/>
      <c r="BNX52" s="65"/>
      <c r="BNZ52" s="62"/>
      <c r="BOA52" s="63"/>
      <c r="BOB52" s="64"/>
      <c r="BOC52" s="65"/>
      <c r="BOE52" s="62"/>
      <c r="BOF52" s="63"/>
      <c r="BOG52" s="64"/>
      <c r="BOH52" s="65"/>
      <c r="BOJ52" s="62"/>
      <c r="BOK52" s="63"/>
      <c r="BOL52" s="64"/>
      <c r="BOM52" s="65"/>
      <c r="BOO52" s="62"/>
      <c r="BOP52" s="63"/>
      <c r="BOQ52" s="64"/>
      <c r="BOR52" s="65"/>
      <c r="BOT52" s="62"/>
      <c r="BOU52" s="63"/>
      <c r="BOV52" s="64"/>
      <c r="BOW52" s="65"/>
      <c r="BOY52" s="62"/>
      <c r="BOZ52" s="63"/>
      <c r="BPA52" s="64"/>
      <c r="BPB52" s="65"/>
      <c r="BPD52" s="62"/>
      <c r="BPE52" s="63"/>
      <c r="BPF52" s="64"/>
      <c r="BPG52" s="65"/>
      <c r="BPI52" s="62"/>
      <c r="BPJ52" s="63"/>
      <c r="BPK52" s="64"/>
      <c r="BPL52" s="65"/>
      <c r="BPN52" s="62"/>
      <c r="BPO52" s="63"/>
      <c r="BPP52" s="64"/>
      <c r="BPQ52" s="65"/>
      <c r="BPS52" s="62"/>
      <c r="BPT52" s="63"/>
      <c r="BPU52" s="64"/>
      <c r="BPV52" s="65"/>
      <c r="BPX52" s="62"/>
      <c r="BPY52" s="63"/>
      <c r="BPZ52" s="64"/>
      <c r="BQA52" s="65"/>
      <c r="BQC52" s="62"/>
      <c r="BQD52" s="63"/>
      <c r="BQE52" s="64"/>
      <c r="BQF52" s="65"/>
      <c r="BQH52" s="62"/>
      <c r="BQI52" s="63"/>
      <c r="BQJ52" s="64"/>
      <c r="BQK52" s="65"/>
      <c r="BQM52" s="62"/>
      <c r="BQN52" s="63"/>
      <c r="BQO52" s="64"/>
      <c r="BQP52" s="65"/>
      <c r="BQR52" s="62"/>
      <c r="BQS52" s="63"/>
      <c r="BQT52" s="64"/>
      <c r="BQU52" s="65"/>
      <c r="BQW52" s="62"/>
      <c r="BQX52" s="63"/>
      <c r="BQY52" s="64"/>
      <c r="BQZ52" s="65"/>
      <c r="BRB52" s="62"/>
      <c r="BRC52" s="63"/>
      <c r="BRD52" s="64"/>
      <c r="BRE52" s="65"/>
      <c r="BRG52" s="62"/>
      <c r="BRH52" s="63"/>
      <c r="BRI52" s="64"/>
      <c r="BRJ52" s="65"/>
      <c r="BRL52" s="62"/>
      <c r="BRM52" s="63"/>
      <c r="BRN52" s="64"/>
      <c r="BRO52" s="65"/>
      <c r="BRQ52" s="62"/>
      <c r="BRR52" s="63"/>
      <c r="BRS52" s="64"/>
      <c r="BRT52" s="65"/>
      <c r="BRV52" s="62"/>
      <c r="BRW52" s="63"/>
      <c r="BRX52" s="64"/>
      <c r="BRY52" s="65"/>
      <c r="BSA52" s="62"/>
      <c r="BSB52" s="63"/>
      <c r="BSC52" s="64"/>
      <c r="BSD52" s="65"/>
      <c r="BSF52" s="62"/>
      <c r="BSG52" s="63"/>
      <c r="BSH52" s="64"/>
      <c r="BSI52" s="65"/>
      <c r="BSK52" s="62"/>
      <c r="BSL52" s="63"/>
      <c r="BSM52" s="64"/>
      <c r="BSN52" s="65"/>
      <c r="BSP52" s="62"/>
      <c r="BSQ52" s="63"/>
      <c r="BSR52" s="64"/>
      <c r="BSS52" s="65"/>
      <c r="BSU52" s="62"/>
      <c r="BSV52" s="63"/>
      <c r="BSW52" s="64"/>
      <c r="BSX52" s="65"/>
      <c r="BSZ52" s="62"/>
      <c r="BTA52" s="63"/>
      <c r="BTB52" s="64"/>
      <c r="BTC52" s="65"/>
      <c r="BTE52" s="62"/>
      <c r="BTF52" s="63"/>
      <c r="BTG52" s="64"/>
      <c r="BTH52" s="65"/>
      <c r="BTJ52" s="62"/>
      <c r="BTK52" s="63"/>
      <c r="BTL52" s="64"/>
      <c r="BTM52" s="65"/>
      <c r="BTO52" s="62"/>
      <c r="BTP52" s="63"/>
      <c r="BTQ52" s="64"/>
      <c r="BTR52" s="65"/>
      <c r="BTT52" s="62"/>
      <c r="BTU52" s="63"/>
      <c r="BTV52" s="64"/>
      <c r="BTW52" s="65"/>
      <c r="BTY52" s="62"/>
      <c r="BTZ52" s="63"/>
      <c r="BUA52" s="64"/>
      <c r="BUB52" s="65"/>
      <c r="BUD52" s="62"/>
      <c r="BUE52" s="63"/>
      <c r="BUF52" s="64"/>
      <c r="BUG52" s="65"/>
      <c r="BUI52" s="62"/>
      <c r="BUJ52" s="63"/>
      <c r="BUK52" s="64"/>
      <c r="BUL52" s="65"/>
      <c r="BUN52" s="62"/>
      <c r="BUO52" s="63"/>
      <c r="BUP52" s="64"/>
      <c r="BUQ52" s="65"/>
      <c r="BUS52" s="62"/>
      <c r="BUT52" s="63"/>
      <c r="BUU52" s="64"/>
      <c r="BUV52" s="65"/>
      <c r="BUX52" s="62"/>
      <c r="BUY52" s="63"/>
      <c r="BUZ52" s="64"/>
      <c r="BVA52" s="65"/>
      <c r="BVC52" s="62"/>
      <c r="BVD52" s="63"/>
      <c r="BVE52" s="64"/>
      <c r="BVF52" s="65"/>
      <c r="BVH52" s="62"/>
      <c r="BVI52" s="63"/>
      <c r="BVJ52" s="64"/>
      <c r="BVK52" s="65"/>
      <c r="BVM52" s="62"/>
      <c r="BVN52" s="63"/>
      <c r="BVO52" s="64"/>
      <c r="BVP52" s="65"/>
      <c r="BVR52" s="62"/>
      <c r="BVS52" s="63"/>
      <c r="BVT52" s="64"/>
      <c r="BVU52" s="65"/>
      <c r="BVW52" s="62"/>
      <c r="BVX52" s="63"/>
      <c r="BVY52" s="64"/>
      <c r="BVZ52" s="65"/>
      <c r="BWB52" s="62"/>
      <c r="BWC52" s="63"/>
      <c r="BWD52" s="64"/>
      <c r="BWE52" s="65"/>
      <c r="BWG52" s="62"/>
      <c r="BWH52" s="63"/>
      <c r="BWI52" s="64"/>
      <c r="BWJ52" s="65"/>
      <c r="BWL52" s="62"/>
      <c r="BWM52" s="63"/>
      <c r="BWN52" s="64"/>
      <c r="BWO52" s="65"/>
      <c r="BWQ52" s="62"/>
      <c r="BWR52" s="63"/>
      <c r="BWS52" s="64"/>
      <c r="BWT52" s="65"/>
      <c r="BWV52" s="62"/>
      <c r="BWW52" s="63"/>
      <c r="BWX52" s="64"/>
      <c r="BWY52" s="65"/>
      <c r="BXA52" s="62"/>
      <c r="BXB52" s="63"/>
      <c r="BXC52" s="64"/>
      <c r="BXD52" s="65"/>
      <c r="BXF52" s="62"/>
      <c r="BXG52" s="63"/>
      <c r="BXH52" s="64"/>
      <c r="BXI52" s="65"/>
      <c r="BXK52" s="62"/>
      <c r="BXL52" s="63"/>
      <c r="BXM52" s="64"/>
      <c r="BXN52" s="65"/>
      <c r="BXP52" s="62"/>
      <c r="BXQ52" s="63"/>
      <c r="BXR52" s="64"/>
      <c r="BXS52" s="65"/>
      <c r="BXU52" s="62"/>
      <c r="BXV52" s="63"/>
      <c r="BXW52" s="64"/>
      <c r="BXX52" s="65"/>
      <c r="BXZ52" s="62"/>
      <c r="BYA52" s="63"/>
      <c r="BYB52" s="64"/>
      <c r="BYC52" s="65"/>
      <c r="BYE52" s="62"/>
      <c r="BYF52" s="63"/>
      <c r="BYG52" s="64"/>
      <c r="BYH52" s="65"/>
      <c r="BYJ52" s="62"/>
      <c r="BYK52" s="63"/>
      <c r="BYL52" s="64"/>
      <c r="BYM52" s="65"/>
      <c r="BYO52" s="62"/>
      <c r="BYP52" s="63"/>
      <c r="BYQ52" s="64"/>
      <c r="BYR52" s="65"/>
      <c r="BYT52" s="62"/>
      <c r="BYU52" s="63"/>
      <c r="BYV52" s="64"/>
      <c r="BYW52" s="65"/>
      <c r="BYY52" s="62"/>
      <c r="BYZ52" s="63"/>
      <c r="BZA52" s="64"/>
      <c r="BZB52" s="65"/>
      <c r="BZD52" s="62"/>
      <c r="BZE52" s="63"/>
      <c r="BZF52" s="64"/>
      <c r="BZG52" s="65"/>
      <c r="BZI52" s="62"/>
      <c r="BZJ52" s="63"/>
      <c r="BZK52" s="64"/>
      <c r="BZL52" s="65"/>
      <c r="BZN52" s="62"/>
      <c r="BZO52" s="63"/>
      <c r="BZP52" s="64"/>
      <c r="BZQ52" s="65"/>
      <c r="BZS52" s="62"/>
      <c r="BZT52" s="63"/>
      <c r="BZU52" s="64"/>
      <c r="BZV52" s="65"/>
      <c r="BZX52" s="62"/>
      <c r="BZY52" s="63"/>
      <c r="BZZ52" s="64"/>
      <c r="CAA52" s="65"/>
      <c r="CAC52" s="62"/>
      <c r="CAD52" s="63"/>
      <c r="CAE52" s="64"/>
      <c r="CAF52" s="65"/>
      <c r="CAH52" s="62"/>
      <c r="CAI52" s="63"/>
      <c r="CAJ52" s="64"/>
      <c r="CAK52" s="65"/>
      <c r="CAM52" s="62"/>
      <c r="CAN52" s="63"/>
      <c r="CAO52" s="64"/>
      <c r="CAP52" s="65"/>
      <c r="CAR52" s="62"/>
      <c r="CAS52" s="63"/>
      <c r="CAT52" s="64"/>
      <c r="CAU52" s="65"/>
      <c r="CAW52" s="62"/>
      <c r="CAX52" s="63"/>
      <c r="CAY52" s="64"/>
      <c r="CAZ52" s="65"/>
      <c r="CBB52" s="62"/>
      <c r="CBC52" s="63"/>
      <c r="CBD52" s="64"/>
      <c r="CBE52" s="65"/>
      <c r="CBG52" s="62"/>
      <c r="CBH52" s="63"/>
      <c r="CBI52" s="64"/>
      <c r="CBJ52" s="65"/>
      <c r="CBL52" s="62"/>
      <c r="CBM52" s="63"/>
      <c r="CBN52" s="64"/>
      <c r="CBO52" s="65"/>
      <c r="CBQ52" s="62"/>
      <c r="CBR52" s="63"/>
      <c r="CBS52" s="64"/>
      <c r="CBT52" s="65"/>
      <c r="CBV52" s="62"/>
      <c r="CBW52" s="63"/>
      <c r="CBX52" s="64"/>
      <c r="CBY52" s="65"/>
      <c r="CCA52" s="62"/>
      <c r="CCB52" s="63"/>
      <c r="CCC52" s="64"/>
      <c r="CCD52" s="65"/>
      <c r="CCF52" s="62"/>
      <c r="CCG52" s="63"/>
      <c r="CCH52" s="64"/>
      <c r="CCI52" s="65"/>
      <c r="CCK52" s="62"/>
      <c r="CCL52" s="63"/>
      <c r="CCM52" s="64"/>
      <c r="CCN52" s="65"/>
      <c r="CCP52" s="62"/>
      <c r="CCQ52" s="63"/>
      <c r="CCR52" s="64"/>
      <c r="CCS52" s="65"/>
      <c r="CCU52" s="62"/>
      <c r="CCV52" s="63"/>
      <c r="CCW52" s="64"/>
      <c r="CCX52" s="65"/>
      <c r="CCZ52" s="62"/>
      <c r="CDA52" s="63"/>
      <c r="CDB52" s="64"/>
      <c r="CDC52" s="65"/>
      <c r="CDE52" s="62"/>
      <c r="CDF52" s="63"/>
      <c r="CDG52" s="64"/>
      <c r="CDH52" s="65"/>
      <c r="CDJ52" s="62"/>
      <c r="CDK52" s="63"/>
      <c r="CDL52" s="64"/>
      <c r="CDM52" s="65"/>
      <c r="CDO52" s="62"/>
      <c r="CDP52" s="63"/>
      <c r="CDQ52" s="64"/>
      <c r="CDR52" s="65"/>
      <c r="CDT52" s="62"/>
      <c r="CDU52" s="63"/>
      <c r="CDV52" s="64"/>
      <c r="CDW52" s="65"/>
      <c r="CDY52" s="62"/>
      <c r="CDZ52" s="63"/>
      <c r="CEA52" s="64"/>
      <c r="CEB52" s="65"/>
      <c r="CED52" s="62"/>
      <c r="CEE52" s="63"/>
      <c r="CEF52" s="64"/>
      <c r="CEG52" s="65"/>
      <c r="CEI52" s="62"/>
      <c r="CEJ52" s="63"/>
      <c r="CEK52" s="64"/>
      <c r="CEL52" s="65"/>
      <c r="CEN52" s="62"/>
      <c r="CEO52" s="63"/>
      <c r="CEP52" s="64"/>
      <c r="CEQ52" s="65"/>
      <c r="CES52" s="62"/>
      <c r="CET52" s="63"/>
      <c r="CEU52" s="64"/>
      <c r="CEV52" s="65"/>
      <c r="CEX52" s="62"/>
      <c r="CEY52" s="63"/>
      <c r="CEZ52" s="64"/>
      <c r="CFA52" s="65"/>
      <c r="CFC52" s="62"/>
      <c r="CFD52" s="63"/>
      <c r="CFE52" s="64"/>
      <c r="CFF52" s="65"/>
      <c r="CFH52" s="62"/>
      <c r="CFI52" s="63"/>
      <c r="CFJ52" s="64"/>
      <c r="CFK52" s="65"/>
      <c r="CFM52" s="62"/>
      <c r="CFN52" s="63"/>
      <c r="CFO52" s="64"/>
      <c r="CFP52" s="65"/>
      <c r="CFR52" s="62"/>
      <c r="CFS52" s="63"/>
      <c r="CFT52" s="64"/>
      <c r="CFU52" s="65"/>
      <c r="CFW52" s="62"/>
      <c r="CFX52" s="63"/>
      <c r="CFY52" s="64"/>
      <c r="CFZ52" s="65"/>
      <c r="CGB52" s="62"/>
      <c r="CGC52" s="63"/>
      <c r="CGD52" s="64"/>
      <c r="CGE52" s="65"/>
      <c r="CGG52" s="62"/>
      <c r="CGH52" s="63"/>
      <c r="CGI52" s="64"/>
      <c r="CGJ52" s="65"/>
      <c r="CGL52" s="62"/>
      <c r="CGM52" s="63"/>
      <c r="CGN52" s="64"/>
      <c r="CGO52" s="65"/>
      <c r="CGQ52" s="62"/>
      <c r="CGR52" s="63"/>
      <c r="CGS52" s="64"/>
      <c r="CGT52" s="65"/>
      <c r="CGV52" s="62"/>
      <c r="CGW52" s="63"/>
      <c r="CGX52" s="64"/>
      <c r="CGY52" s="65"/>
      <c r="CHA52" s="62"/>
      <c r="CHB52" s="63"/>
      <c r="CHC52" s="64"/>
      <c r="CHD52" s="65"/>
      <c r="CHF52" s="62"/>
      <c r="CHG52" s="63"/>
      <c r="CHH52" s="64"/>
      <c r="CHI52" s="65"/>
      <c r="CHK52" s="62"/>
      <c r="CHL52" s="63"/>
      <c r="CHM52" s="64"/>
      <c r="CHN52" s="65"/>
      <c r="CHP52" s="62"/>
      <c r="CHQ52" s="63"/>
      <c r="CHR52" s="64"/>
      <c r="CHS52" s="65"/>
      <c r="CHU52" s="62"/>
      <c r="CHV52" s="63"/>
      <c r="CHW52" s="64"/>
      <c r="CHX52" s="65"/>
      <c r="CHZ52" s="62"/>
      <c r="CIA52" s="63"/>
      <c r="CIB52" s="64"/>
      <c r="CIC52" s="65"/>
      <c r="CIE52" s="62"/>
      <c r="CIF52" s="63"/>
      <c r="CIG52" s="64"/>
      <c r="CIH52" s="65"/>
      <c r="CIJ52" s="62"/>
      <c r="CIK52" s="63"/>
      <c r="CIL52" s="64"/>
      <c r="CIM52" s="65"/>
      <c r="CIO52" s="62"/>
      <c r="CIP52" s="63"/>
      <c r="CIQ52" s="64"/>
      <c r="CIR52" s="65"/>
      <c r="CIT52" s="62"/>
      <c r="CIU52" s="63"/>
      <c r="CIV52" s="64"/>
      <c r="CIW52" s="65"/>
      <c r="CIY52" s="62"/>
      <c r="CIZ52" s="63"/>
      <c r="CJA52" s="64"/>
      <c r="CJB52" s="65"/>
      <c r="CJD52" s="62"/>
      <c r="CJE52" s="63"/>
      <c r="CJF52" s="64"/>
      <c r="CJG52" s="65"/>
      <c r="CJI52" s="62"/>
      <c r="CJJ52" s="63"/>
      <c r="CJK52" s="64"/>
      <c r="CJL52" s="65"/>
      <c r="CJN52" s="62"/>
      <c r="CJO52" s="63"/>
      <c r="CJP52" s="64"/>
      <c r="CJQ52" s="65"/>
      <c r="CJS52" s="62"/>
      <c r="CJT52" s="63"/>
      <c r="CJU52" s="64"/>
      <c r="CJV52" s="65"/>
      <c r="CJX52" s="62"/>
      <c r="CJY52" s="63"/>
      <c r="CJZ52" s="64"/>
      <c r="CKA52" s="65"/>
      <c r="CKC52" s="62"/>
      <c r="CKD52" s="63"/>
      <c r="CKE52" s="64"/>
      <c r="CKF52" s="65"/>
      <c r="CKH52" s="62"/>
      <c r="CKI52" s="63"/>
      <c r="CKJ52" s="64"/>
      <c r="CKK52" s="65"/>
      <c r="CKM52" s="62"/>
      <c r="CKN52" s="63"/>
      <c r="CKO52" s="64"/>
      <c r="CKP52" s="65"/>
      <c r="CKR52" s="62"/>
      <c r="CKS52" s="63"/>
      <c r="CKT52" s="64"/>
      <c r="CKU52" s="65"/>
      <c r="CKW52" s="62"/>
      <c r="CKX52" s="63"/>
      <c r="CKY52" s="64"/>
      <c r="CKZ52" s="65"/>
      <c r="CLB52" s="62"/>
      <c r="CLC52" s="63"/>
      <c r="CLD52" s="64"/>
      <c r="CLE52" s="65"/>
      <c r="CLG52" s="62"/>
      <c r="CLH52" s="63"/>
      <c r="CLI52" s="64"/>
      <c r="CLJ52" s="65"/>
      <c r="CLL52" s="62"/>
      <c r="CLM52" s="63"/>
      <c r="CLN52" s="64"/>
      <c r="CLO52" s="65"/>
      <c r="CLQ52" s="62"/>
      <c r="CLR52" s="63"/>
      <c r="CLS52" s="64"/>
      <c r="CLT52" s="65"/>
      <c r="CLV52" s="62"/>
      <c r="CLW52" s="63"/>
      <c r="CLX52" s="64"/>
      <c r="CLY52" s="65"/>
      <c r="CMA52" s="62"/>
      <c r="CMB52" s="63"/>
      <c r="CMC52" s="64"/>
      <c r="CMD52" s="65"/>
      <c r="CMF52" s="62"/>
      <c r="CMG52" s="63"/>
      <c r="CMH52" s="64"/>
      <c r="CMI52" s="65"/>
      <c r="CMK52" s="62"/>
      <c r="CML52" s="63"/>
      <c r="CMM52" s="64"/>
      <c r="CMN52" s="65"/>
      <c r="CMP52" s="62"/>
      <c r="CMQ52" s="63"/>
      <c r="CMR52" s="64"/>
      <c r="CMS52" s="65"/>
      <c r="CMU52" s="62"/>
      <c r="CMV52" s="63"/>
      <c r="CMW52" s="64"/>
      <c r="CMX52" s="65"/>
      <c r="CMZ52" s="62"/>
      <c r="CNA52" s="63"/>
      <c r="CNB52" s="64"/>
      <c r="CNC52" s="65"/>
      <c r="CNE52" s="62"/>
      <c r="CNF52" s="63"/>
      <c r="CNG52" s="64"/>
      <c r="CNH52" s="65"/>
      <c r="CNJ52" s="62"/>
      <c r="CNK52" s="63"/>
      <c r="CNL52" s="64"/>
      <c r="CNM52" s="65"/>
      <c r="CNO52" s="62"/>
      <c r="CNP52" s="63"/>
      <c r="CNQ52" s="64"/>
      <c r="CNR52" s="65"/>
      <c r="CNT52" s="62"/>
      <c r="CNU52" s="63"/>
      <c r="CNV52" s="64"/>
      <c r="CNW52" s="65"/>
      <c r="CNY52" s="62"/>
      <c r="CNZ52" s="63"/>
      <c r="COA52" s="64"/>
      <c r="COB52" s="65"/>
      <c r="COD52" s="62"/>
      <c r="COE52" s="63"/>
      <c r="COF52" s="64"/>
      <c r="COG52" s="65"/>
      <c r="COI52" s="62"/>
      <c r="COJ52" s="63"/>
      <c r="COK52" s="64"/>
      <c r="COL52" s="65"/>
      <c r="CON52" s="62"/>
      <c r="COO52" s="63"/>
      <c r="COP52" s="64"/>
      <c r="COQ52" s="65"/>
      <c r="COS52" s="62"/>
      <c r="COT52" s="63"/>
      <c r="COU52" s="64"/>
      <c r="COV52" s="65"/>
      <c r="COX52" s="62"/>
      <c r="COY52" s="63"/>
      <c r="COZ52" s="64"/>
      <c r="CPA52" s="65"/>
      <c r="CPC52" s="62"/>
      <c r="CPD52" s="63"/>
      <c r="CPE52" s="64"/>
      <c r="CPF52" s="65"/>
      <c r="CPH52" s="62"/>
      <c r="CPI52" s="63"/>
      <c r="CPJ52" s="64"/>
      <c r="CPK52" s="65"/>
      <c r="CPM52" s="62"/>
      <c r="CPN52" s="63"/>
      <c r="CPO52" s="64"/>
      <c r="CPP52" s="65"/>
      <c r="CPR52" s="62"/>
      <c r="CPS52" s="63"/>
      <c r="CPT52" s="64"/>
      <c r="CPU52" s="65"/>
      <c r="CPW52" s="62"/>
      <c r="CPX52" s="63"/>
      <c r="CPY52" s="64"/>
      <c r="CPZ52" s="65"/>
      <c r="CQB52" s="62"/>
      <c r="CQC52" s="63"/>
      <c r="CQD52" s="64"/>
      <c r="CQE52" s="65"/>
      <c r="CQG52" s="62"/>
      <c r="CQH52" s="63"/>
      <c r="CQI52" s="64"/>
      <c r="CQJ52" s="65"/>
      <c r="CQL52" s="62"/>
      <c r="CQM52" s="63"/>
      <c r="CQN52" s="64"/>
      <c r="CQO52" s="65"/>
      <c r="CQQ52" s="62"/>
      <c r="CQR52" s="63"/>
      <c r="CQS52" s="64"/>
      <c r="CQT52" s="65"/>
      <c r="CQV52" s="62"/>
      <c r="CQW52" s="63"/>
      <c r="CQX52" s="64"/>
      <c r="CQY52" s="65"/>
      <c r="CRA52" s="62"/>
      <c r="CRB52" s="63"/>
      <c r="CRC52" s="64"/>
      <c r="CRD52" s="65"/>
      <c r="CRF52" s="62"/>
      <c r="CRG52" s="63"/>
      <c r="CRH52" s="64"/>
      <c r="CRI52" s="65"/>
      <c r="CRK52" s="62"/>
      <c r="CRL52" s="63"/>
      <c r="CRM52" s="64"/>
      <c r="CRN52" s="65"/>
      <c r="CRP52" s="62"/>
      <c r="CRQ52" s="63"/>
      <c r="CRR52" s="64"/>
      <c r="CRS52" s="65"/>
      <c r="CRU52" s="62"/>
      <c r="CRV52" s="63"/>
      <c r="CRW52" s="64"/>
      <c r="CRX52" s="65"/>
      <c r="CRZ52" s="62"/>
      <c r="CSA52" s="63"/>
      <c r="CSB52" s="64"/>
      <c r="CSC52" s="65"/>
      <c r="CSE52" s="62"/>
      <c r="CSF52" s="63"/>
      <c r="CSG52" s="64"/>
      <c r="CSH52" s="65"/>
      <c r="CSJ52" s="62"/>
      <c r="CSK52" s="63"/>
      <c r="CSL52" s="64"/>
      <c r="CSM52" s="65"/>
      <c r="CSO52" s="62"/>
      <c r="CSP52" s="63"/>
      <c r="CSQ52" s="64"/>
      <c r="CSR52" s="65"/>
      <c r="CST52" s="62"/>
      <c r="CSU52" s="63"/>
      <c r="CSV52" s="64"/>
      <c r="CSW52" s="65"/>
      <c r="CSY52" s="62"/>
      <c r="CSZ52" s="63"/>
      <c r="CTA52" s="64"/>
      <c r="CTB52" s="65"/>
      <c r="CTD52" s="62"/>
      <c r="CTE52" s="63"/>
      <c r="CTF52" s="64"/>
      <c r="CTG52" s="65"/>
      <c r="CTI52" s="62"/>
      <c r="CTJ52" s="63"/>
      <c r="CTK52" s="64"/>
      <c r="CTL52" s="65"/>
      <c r="CTN52" s="62"/>
      <c r="CTO52" s="63"/>
      <c r="CTP52" s="64"/>
      <c r="CTQ52" s="65"/>
      <c r="CTS52" s="62"/>
      <c r="CTT52" s="63"/>
      <c r="CTU52" s="64"/>
      <c r="CTV52" s="65"/>
      <c r="CTX52" s="62"/>
      <c r="CTY52" s="63"/>
      <c r="CTZ52" s="64"/>
      <c r="CUA52" s="65"/>
      <c r="CUC52" s="62"/>
      <c r="CUD52" s="63"/>
      <c r="CUE52" s="64"/>
      <c r="CUF52" s="65"/>
      <c r="CUH52" s="62"/>
      <c r="CUI52" s="63"/>
      <c r="CUJ52" s="64"/>
      <c r="CUK52" s="65"/>
      <c r="CUM52" s="62"/>
      <c r="CUN52" s="63"/>
      <c r="CUO52" s="64"/>
      <c r="CUP52" s="65"/>
      <c r="CUR52" s="62"/>
      <c r="CUS52" s="63"/>
      <c r="CUT52" s="64"/>
      <c r="CUU52" s="65"/>
      <c r="CUW52" s="62"/>
      <c r="CUX52" s="63"/>
      <c r="CUY52" s="64"/>
      <c r="CUZ52" s="65"/>
      <c r="CVB52" s="62"/>
      <c r="CVC52" s="63"/>
      <c r="CVD52" s="64"/>
      <c r="CVE52" s="65"/>
      <c r="CVG52" s="62"/>
      <c r="CVH52" s="63"/>
      <c r="CVI52" s="64"/>
      <c r="CVJ52" s="65"/>
      <c r="CVL52" s="62"/>
      <c r="CVM52" s="63"/>
      <c r="CVN52" s="64"/>
      <c r="CVO52" s="65"/>
      <c r="CVQ52" s="62"/>
      <c r="CVR52" s="63"/>
      <c r="CVS52" s="64"/>
      <c r="CVT52" s="65"/>
      <c r="CVV52" s="62"/>
      <c r="CVW52" s="63"/>
      <c r="CVX52" s="64"/>
      <c r="CVY52" s="65"/>
      <c r="CWA52" s="62"/>
      <c r="CWB52" s="63"/>
      <c r="CWC52" s="64"/>
      <c r="CWD52" s="65"/>
      <c r="CWF52" s="62"/>
      <c r="CWG52" s="63"/>
      <c r="CWH52" s="64"/>
      <c r="CWI52" s="65"/>
      <c r="CWK52" s="62"/>
      <c r="CWL52" s="63"/>
      <c r="CWM52" s="64"/>
      <c r="CWN52" s="65"/>
      <c r="CWP52" s="62"/>
      <c r="CWQ52" s="63"/>
      <c r="CWR52" s="64"/>
      <c r="CWS52" s="65"/>
      <c r="CWU52" s="62"/>
      <c r="CWV52" s="63"/>
      <c r="CWW52" s="64"/>
      <c r="CWX52" s="65"/>
      <c r="CWZ52" s="62"/>
      <c r="CXA52" s="63"/>
      <c r="CXB52" s="64"/>
      <c r="CXC52" s="65"/>
      <c r="CXE52" s="62"/>
      <c r="CXF52" s="63"/>
      <c r="CXG52" s="64"/>
      <c r="CXH52" s="65"/>
      <c r="CXJ52" s="62"/>
      <c r="CXK52" s="63"/>
      <c r="CXL52" s="64"/>
      <c r="CXM52" s="65"/>
      <c r="CXO52" s="62"/>
      <c r="CXP52" s="63"/>
      <c r="CXQ52" s="64"/>
      <c r="CXR52" s="65"/>
      <c r="CXT52" s="62"/>
      <c r="CXU52" s="63"/>
      <c r="CXV52" s="64"/>
      <c r="CXW52" s="65"/>
      <c r="CXY52" s="62"/>
      <c r="CXZ52" s="63"/>
      <c r="CYA52" s="64"/>
      <c r="CYB52" s="65"/>
      <c r="CYD52" s="62"/>
      <c r="CYE52" s="63"/>
      <c r="CYF52" s="64"/>
      <c r="CYG52" s="65"/>
      <c r="CYI52" s="62"/>
      <c r="CYJ52" s="63"/>
      <c r="CYK52" s="64"/>
      <c r="CYL52" s="65"/>
      <c r="CYN52" s="62"/>
      <c r="CYO52" s="63"/>
      <c r="CYP52" s="64"/>
      <c r="CYQ52" s="65"/>
      <c r="CYS52" s="62"/>
      <c r="CYT52" s="63"/>
      <c r="CYU52" s="64"/>
      <c r="CYV52" s="65"/>
      <c r="CYX52" s="62"/>
      <c r="CYY52" s="63"/>
      <c r="CYZ52" s="64"/>
      <c r="CZA52" s="65"/>
      <c r="CZC52" s="62"/>
      <c r="CZD52" s="63"/>
      <c r="CZE52" s="64"/>
      <c r="CZF52" s="65"/>
      <c r="CZH52" s="62"/>
      <c r="CZI52" s="63"/>
      <c r="CZJ52" s="64"/>
      <c r="CZK52" s="65"/>
      <c r="CZM52" s="62"/>
      <c r="CZN52" s="63"/>
      <c r="CZO52" s="64"/>
      <c r="CZP52" s="65"/>
      <c r="CZR52" s="62"/>
      <c r="CZS52" s="63"/>
      <c r="CZT52" s="64"/>
      <c r="CZU52" s="65"/>
      <c r="CZW52" s="62"/>
      <c r="CZX52" s="63"/>
      <c r="CZY52" s="64"/>
      <c r="CZZ52" s="65"/>
      <c r="DAB52" s="62"/>
      <c r="DAC52" s="63"/>
      <c r="DAD52" s="64"/>
      <c r="DAE52" s="65"/>
      <c r="DAG52" s="62"/>
      <c r="DAH52" s="63"/>
      <c r="DAI52" s="64"/>
      <c r="DAJ52" s="65"/>
      <c r="DAL52" s="62"/>
      <c r="DAM52" s="63"/>
      <c r="DAN52" s="64"/>
      <c r="DAO52" s="65"/>
      <c r="DAQ52" s="62"/>
      <c r="DAR52" s="63"/>
      <c r="DAS52" s="64"/>
      <c r="DAT52" s="65"/>
      <c r="DAV52" s="62"/>
      <c r="DAW52" s="63"/>
      <c r="DAX52" s="64"/>
      <c r="DAY52" s="65"/>
      <c r="DBA52" s="62"/>
      <c r="DBB52" s="63"/>
      <c r="DBC52" s="64"/>
      <c r="DBD52" s="65"/>
      <c r="DBF52" s="62"/>
      <c r="DBG52" s="63"/>
      <c r="DBH52" s="64"/>
      <c r="DBI52" s="65"/>
      <c r="DBK52" s="62"/>
      <c r="DBL52" s="63"/>
      <c r="DBM52" s="64"/>
      <c r="DBN52" s="65"/>
      <c r="DBP52" s="62"/>
      <c r="DBQ52" s="63"/>
      <c r="DBR52" s="64"/>
      <c r="DBS52" s="65"/>
      <c r="DBU52" s="62"/>
      <c r="DBV52" s="63"/>
      <c r="DBW52" s="64"/>
      <c r="DBX52" s="65"/>
      <c r="DBZ52" s="62"/>
      <c r="DCA52" s="63"/>
      <c r="DCB52" s="64"/>
      <c r="DCC52" s="65"/>
      <c r="DCE52" s="62"/>
      <c r="DCF52" s="63"/>
      <c r="DCG52" s="64"/>
      <c r="DCH52" s="65"/>
      <c r="DCJ52" s="62"/>
      <c r="DCK52" s="63"/>
      <c r="DCL52" s="64"/>
      <c r="DCM52" s="65"/>
      <c r="DCO52" s="62"/>
      <c r="DCP52" s="63"/>
      <c r="DCQ52" s="64"/>
      <c r="DCR52" s="65"/>
      <c r="DCT52" s="62"/>
      <c r="DCU52" s="63"/>
      <c r="DCV52" s="64"/>
      <c r="DCW52" s="65"/>
      <c r="DCY52" s="62"/>
      <c r="DCZ52" s="63"/>
      <c r="DDA52" s="64"/>
      <c r="DDB52" s="65"/>
      <c r="DDD52" s="62"/>
      <c r="DDE52" s="63"/>
      <c r="DDF52" s="64"/>
      <c r="DDG52" s="65"/>
      <c r="DDI52" s="62"/>
      <c r="DDJ52" s="63"/>
      <c r="DDK52" s="64"/>
      <c r="DDL52" s="65"/>
      <c r="DDN52" s="62"/>
      <c r="DDO52" s="63"/>
      <c r="DDP52" s="64"/>
      <c r="DDQ52" s="65"/>
      <c r="DDS52" s="62"/>
      <c r="DDT52" s="63"/>
      <c r="DDU52" s="64"/>
      <c r="DDV52" s="65"/>
      <c r="DDX52" s="62"/>
      <c r="DDY52" s="63"/>
      <c r="DDZ52" s="64"/>
      <c r="DEA52" s="65"/>
      <c r="DEC52" s="62"/>
      <c r="DED52" s="63"/>
      <c r="DEE52" s="64"/>
      <c r="DEF52" s="65"/>
      <c r="DEH52" s="62"/>
      <c r="DEI52" s="63"/>
      <c r="DEJ52" s="64"/>
      <c r="DEK52" s="65"/>
      <c r="DEM52" s="62"/>
      <c r="DEN52" s="63"/>
      <c r="DEO52" s="64"/>
      <c r="DEP52" s="65"/>
      <c r="DER52" s="62"/>
      <c r="DES52" s="63"/>
      <c r="DET52" s="64"/>
      <c r="DEU52" s="65"/>
      <c r="DEW52" s="62"/>
      <c r="DEX52" s="63"/>
      <c r="DEY52" s="64"/>
      <c r="DEZ52" s="65"/>
      <c r="DFB52" s="62"/>
      <c r="DFC52" s="63"/>
      <c r="DFD52" s="64"/>
      <c r="DFE52" s="65"/>
      <c r="DFG52" s="62"/>
      <c r="DFH52" s="63"/>
      <c r="DFI52" s="64"/>
      <c r="DFJ52" s="65"/>
      <c r="DFL52" s="62"/>
      <c r="DFM52" s="63"/>
      <c r="DFN52" s="64"/>
      <c r="DFO52" s="65"/>
      <c r="DFQ52" s="62"/>
      <c r="DFR52" s="63"/>
      <c r="DFS52" s="64"/>
      <c r="DFT52" s="65"/>
      <c r="DFV52" s="62"/>
      <c r="DFW52" s="63"/>
      <c r="DFX52" s="64"/>
      <c r="DFY52" s="65"/>
      <c r="DGA52" s="62"/>
      <c r="DGB52" s="63"/>
      <c r="DGC52" s="64"/>
      <c r="DGD52" s="65"/>
      <c r="DGF52" s="62"/>
      <c r="DGG52" s="63"/>
      <c r="DGH52" s="64"/>
      <c r="DGI52" s="65"/>
      <c r="DGK52" s="62"/>
      <c r="DGL52" s="63"/>
      <c r="DGM52" s="64"/>
      <c r="DGN52" s="65"/>
      <c r="DGP52" s="62"/>
      <c r="DGQ52" s="63"/>
      <c r="DGR52" s="64"/>
      <c r="DGS52" s="65"/>
      <c r="DGU52" s="62"/>
      <c r="DGV52" s="63"/>
      <c r="DGW52" s="64"/>
      <c r="DGX52" s="65"/>
      <c r="DGZ52" s="62"/>
      <c r="DHA52" s="63"/>
      <c r="DHB52" s="64"/>
      <c r="DHC52" s="65"/>
      <c r="DHE52" s="62"/>
      <c r="DHF52" s="63"/>
      <c r="DHG52" s="64"/>
      <c r="DHH52" s="65"/>
      <c r="DHJ52" s="62"/>
      <c r="DHK52" s="63"/>
      <c r="DHL52" s="64"/>
      <c r="DHM52" s="65"/>
      <c r="DHO52" s="62"/>
      <c r="DHP52" s="63"/>
      <c r="DHQ52" s="64"/>
      <c r="DHR52" s="65"/>
      <c r="DHT52" s="62"/>
      <c r="DHU52" s="63"/>
      <c r="DHV52" s="64"/>
      <c r="DHW52" s="65"/>
      <c r="DHY52" s="62"/>
      <c r="DHZ52" s="63"/>
      <c r="DIA52" s="64"/>
      <c r="DIB52" s="65"/>
      <c r="DID52" s="62"/>
      <c r="DIE52" s="63"/>
      <c r="DIF52" s="64"/>
      <c r="DIG52" s="65"/>
      <c r="DII52" s="62"/>
      <c r="DIJ52" s="63"/>
      <c r="DIK52" s="64"/>
      <c r="DIL52" s="65"/>
      <c r="DIN52" s="62"/>
      <c r="DIO52" s="63"/>
      <c r="DIP52" s="64"/>
      <c r="DIQ52" s="65"/>
      <c r="DIS52" s="62"/>
      <c r="DIT52" s="63"/>
      <c r="DIU52" s="64"/>
      <c r="DIV52" s="65"/>
      <c r="DIX52" s="62"/>
      <c r="DIY52" s="63"/>
      <c r="DIZ52" s="64"/>
      <c r="DJA52" s="65"/>
      <c r="DJC52" s="62"/>
      <c r="DJD52" s="63"/>
      <c r="DJE52" s="64"/>
      <c r="DJF52" s="65"/>
      <c r="DJH52" s="62"/>
      <c r="DJI52" s="63"/>
      <c r="DJJ52" s="64"/>
      <c r="DJK52" s="65"/>
      <c r="DJM52" s="62"/>
      <c r="DJN52" s="63"/>
      <c r="DJO52" s="64"/>
      <c r="DJP52" s="65"/>
      <c r="DJR52" s="62"/>
      <c r="DJS52" s="63"/>
      <c r="DJT52" s="64"/>
      <c r="DJU52" s="65"/>
      <c r="DJW52" s="62"/>
      <c r="DJX52" s="63"/>
      <c r="DJY52" s="64"/>
      <c r="DJZ52" s="65"/>
      <c r="DKB52" s="62"/>
      <c r="DKC52" s="63"/>
      <c r="DKD52" s="64"/>
      <c r="DKE52" s="65"/>
      <c r="DKG52" s="62"/>
      <c r="DKH52" s="63"/>
      <c r="DKI52" s="64"/>
      <c r="DKJ52" s="65"/>
      <c r="DKL52" s="62"/>
      <c r="DKM52" s="63"/>
      <c r="DKN52" s="64"/>
      <c r="DKO52" s="65"/>
      <c r="DKQ52" s="62"/>
      <c r="DKR52" s="63"/>
      <c r="DKS52" s="64"/>
      <c r="DKT52" s="65"/>
      <c r="DKV52" s="62"/>
      <c r="DKW52" s="63"/>
      <c r="DKX52" s="64"/>
      <c r="DKY52" s="65"/>
      <c r="DLA52" s="62"/>
      <c r="DLB52" s="63"/>
      <c r="DLC52" s="64"/>
      <c r="DLD52" s="65"/>
      <c r="DLF52" s="62"/>
      <c r="DLG52" s="63"/>
      <c r="DLH52" s="64"/>
      <c r="DLI52" s="65"/>
      <c r="DLK52" s="62"/>
      <c r="DLL52" s="63"/>
      <c r="DLM52" s="64"/>
      <c r="DLN52" s="65"/>
      <c r="DLP52" s="62"/>
      <c r="DLQ52" s="63"/>
      <c r="DLR52" s="64"/>
      <c r="DLS52" s="65"/>
      <c r="DLU52" s="62"/>
      <c r="DLV52" s="63"/>
      <c r="DLW52" s="64"/>
      <c r="DLX52" s="65"/>
      <c r="DLZ52" s="62"/>
      <c r="DMA52" s="63"/>
      <c r="DMB52" s="64"/>
      <c r="DMC52" s="65"/>
      <c r="DME52" s="62"/>
      <c r="DMF52" s="63"/>
      <c r="DMG52" s="64"/>
      <c r="DMH52" s="65"/>
      <c r="DMJ52" s="62"/>
      <c r="DMK52" s="63"/>
      <c r="DML52" s="64"/>
      <c r="DMM52" s="65"/>
      <c r="DMO52" s="62"/>
      <c r="DMP52" s="63"/>
      <c r="DMQ52" s="64"/>
      <c r="DMR52" s="65"/>
      <c r="DMT52" s="62"/>
      <c r="DMU52" s="63"/>
      <c r="DMV52" s="64"/>
      <c r="DMW52" s="65"/>
      <c r="DMY52" s="62"/>
      <c r="DMZ52" s="63"/>
      <c r="DNA52" s="64"/>
      <c r="DNB52" s="65"/>
      <c r="DND52" s="62"/>
      <c r="DNE52" s="63"/>
      <c r="DNF52" s="64"/>
      <c r="DNG52" s="65"/>
      <c r="DNI52" s="62"/>
      <c r="DNJ52" s="63"/>
      <c r="DNK52" s="64"/>
      <c r="DNL52" s="65"/>
      <c r="DNN52" s="62"/>
      <c r="DNO52" s="63"/>
      <c r="DNP52" s="64"/>
      <c r="DNQ52" s="65"/>
      <c r="DNS52" s="62"/>
      <c r="DNT52" s="63"/>
      <c r="DNU52" s="64"/>
      <c r="DNV52" s="65"/>
      <c r="DNX52" s="62"/>
      <c r="DNY52" s="63"/>
      <c r="DNZ52" s="64"/>
      <c r="DOA52" s="65"/>
      <c r="DOC52" s="62"/>
      <c r="DOD52" s="63"/>
      <c r="DOE52" s="64"/>
      <c r="DOF52" s="65"/>
      <c r="DOH52" s="62"/>
      <c r="DOI52" s="63"/>
      <c r="DOJ52" s="64"/>
      <c r="DOK52" s="65"/>
      <c r="DOM52" s="62"/>
      <c r="DON52" s="63"/>
      <c r="DOO52" s="64"/>
      <c r="DOP52" s="65"/>
      <c r="DOR52" s="62"/>
      <c r="DOS52" s="63"/>
      <c r="DOT52" s="64"/>
      <c r="DOU52" s="65"/>
      <c r="DOW52" s="62"/>
      <c r="DOX52" s="63"/>
      <c r="DOY52" s="64"/>
      <c r="DOZ52" s="65"/>
      <c r="DPB52" s="62"/>
      <c r="DPC52" s="63"/>
      <c r="DPD52" s="64"/>
      <c r="DPE52" s="65"/>
      <c r="DPG52" s="62"/>
      <c r="DPH52" s="63"/>
      <c r="DPI52" s="64"/>
      <c r="DPJ52" s="65"/>
      <c r="DPL52" s="62"/>
      <c r="DPM52" s="63"/>
      <c r="DPN52" s="64"/>
      <c r="DPO52" s="65"/>
      <c r="DPQ52" s="62"/>
      <c r="DPR52" s="63"/>
      <c r="DPS52" s="64"/>
      <c r="DPT52" s="65"/>
      <c r="DPV52" s="62"/>
      <c r="DPW52" s="63"/>
      <c r="DPX52" s="64"/>
      <c r="DPY52" s="65"/>
      <c r="DQA52" s="62"/>
      <c r="DQB52" s="63"/>
      <c r="DQC52" s="64"/>
      <c r="DQD52" s="65"/>
      <c r="DQF52" s="62"/>
      <c r="DQG52" s="63"/>
      <c r="DQH52" s="64"/>
      <c r="DQI52" s="65"/>
      <c r="DQK52" s="62"/>
      <c r="DQL52" s="63"/>
      <c r="DQM52" s="64"/>
      <c r="DQN52" s="65"/>
      <c r="DQP52" s="62"/>
      <c r="DQQ52" s="63"/>
      <c r="DQR52" s="64"/>
      <c r="DQS52" s="65"/>
      <c r="DQU52" s="62"/>
      <c r="DQV52" s="63"/>
      <c r="DQW52" s="64"/>
      <c r="DQX52" s="65"/>
      <c r="DQZ52" s="62"/>
      <c r="DRA52" s="63"/>
      <c r="DRB52" s="64"/>
      <c r="DRC52" s="65"/>
      <c r="DRE52" s="62"/>
      <c r="DRF52" s="63"/>
      <c r="DRG52" s="64"/>
      <c r="DRH52" s="65"/>
      <c r="DRJ52" s="62"/>
      <c r="DRK52" s="63"/>
      <c r="DRL52" s="64"/>
      <c r="DRM52" s="65"/>
      <c r="DRO52" s="62"/>
      <c r="DRP52" s="63"/>
      <c r="DRQ52" s="64"/>
      <c r="DRR52" s="65"/>
      <c r="DRT52" s="62"/>
      <c r="DRU52" s="63"/>
      <c r="DRV52" s="64"/>
      <c r="DRW52" s="65"/>
      <c r="DRY52" s="62"/>
      <c r="DRZ52" s="63"/>
      <c r="DSA52" s="64"/>
      <c r="DSB52" s="65"/>
      <c r="DSD52" s="62"/>
      <c r="DSE52" s="63"/>
      <c r="DSF52" s="64"/>
      <c r="DSG52" s="65"/>
      <c r="DSI52" s="62"/>
      <c r="DSJ52" s="63"/>
      <c r="DSK52" s="64"/>
      <c r="DSL52" s="65"/>
      <c r="DSN52" s="62"/>
      <c r="DSO52" s="63"/>
      <c r="DSP52" s="64"/>
      <c r="DSQ52" s="65"/>
      <c r="DSS52" s="62"/>
      <c r="DST52" s="63"/>
      <c r="DSU52" s="64"/>
      <c r="DSV52" s="65"/>
      <c r="DSX52" s="62"/>
      <c r="DSY52" s="63"/>
      <c r="DSZ52" s="64"/>
      <c r="DTA52" s="65"/>
      <c r="DTC52" s="62"/>
      <c r="DTD52" s="63"/>
      <c r="DTE52" s="64"/>
      <c r="DTF52" s="65"/>
      <c r="DTH52" s="62"/>
      <c r="DTI52" s="63"/>
      <c r="DTJ52" s="64"/>
      <c r="DTK52" s="65"/>
      <c r="DTM52" s="62"/>
      <c r="DTN52" s="63"/>
      <c r="DTO52" s="64"/>
      <c r="DTP52" s="65"/>
      <c r="DTR52" s="62"/>
      <c r="DTS52" s="63"/>
      <c r="DTT52" s="64"/>
      <c r="DTU52" s="65"/>
      <c r="DTW52" s="62"/>
      <c r="DTX52" s="63"/>
      <c r="DTY52" s="64"/>
      <c r="DTZ52" s="65"/>
      <c r="DUB52" s="62"/>
      <c r="DUC52" s="63"/>
      <c r="DUD52" s="64"/>
      <c r="DUE52" s="65"/>
      <c r="DUG52" s="62"/>
      <c r="DUH52" s="63"/>
      <c r="DUI52" s="64"/>
      <c r="DUJ52" s="65"/>
      <c r="DUL52" s="62"/>
      <c r="DUM52" s="63"/>
      <c r="DUN52" s="64"/>
      <c r="DUO52" s="65"/>
      <c r="DUQ52" s="62"/>
      <c r="DUR52" s="63"/>
      <c r="DUS52" s="64"/>
      <c r="DUT52" s="65"/>
      <c r="DUV52" s="62"/>
      <c r="DUW52" s="63"/>
      <c r="DUX52" s="64"/>
      <c r="DUY52" s="65"/>
      <c r="DVA52" s="62"/>
      <c r="DVB52" s="63"/>
      <c r="DVC52" s="64"/>
      <c r="DVD52" s="65"/>
      <c r="DVF52" s="62"/>
      <c r="DVG52" s="63"/>
      <c r="DVH52" s="64"/>
      <c r="DVI52" s="65"/>
      <c r="DVK52" s="62"/>
      <c r="DVL52" s="63"/>
      <c r="DVM52" s="64"/>
      <c r="DVN52" s="65"/>
      <c r="DVP52" s="62"/>
      <c r="DVQ52" s="63"/>
      <c r="DVR52" s="64"/>
      <c r="DVS52" s="65"/>
      <c r="DVU52" s="62"/>
      <c r="DVV52" s="63"/>
      <c r="DVW52" s="64"/>
      <c r="DVX52" s="65"/>
      <c r="DVZ52" s="62"/>
      <c r="DWA52" s="63"/>
      <c r="DWB52" s="64"/>
      <c r="DWC52" s="65"/>
      <c r="DWE52" s="62"/>
      <c r="DWF52" s="63"/>
      <c r="DWG52" s="64"/>
      <c r="DWH52" s="65"/>
      <c r="DWJ52" s="62"/>
      <c r="DWK52" s="63"/>
      <c r="DWL52" s="64"/>
      <c r="DWM52" s="65"/>
      <c r="DWO52" s="62"/>
      <c r="DWP52" s="63"/>
      <c r="DWQ52" s="64"/>
      <c r="DWR52" s="65"/>
      <c r="DWT52" s="62"/>
      <c r="DWU52" s="63"/>
      <c r="DWV52" s="64"/>
      <c r="DWW52" s="65"/>
      <c r="DWY52" s="62"/>
      <c r="DWZ52" s="63"/>
      <c r="DXA52" s="64"/>
      <c r="DXB52" s="65"/>
      <c r="DXD52" s="62"/>
      <c r="DXE52" s="63"/>
      <c r="DXF52" s="64"/>
      <c r="DXG52" s="65"/>
      <c r="DXI52" s="62"/>
      <c r="DXJ52" s="63"/>
      <c r="DXK52" s="64"/>
      <c r="DXL52" s="65"/>
      <c r="DXN52" s="62"/>
      <c r="DXO52" s="63"/>
      <c r="DXP52" s="64"/>
      <c r="DXQ52" s="65"/>
      <c r="DXS52" s="62"/>
      <c r="DXT52" s="63"/>
      <c r="DXU52" s="64"/>
      <c r="DXV52" s="65"/>
      <c r="DXX52" s="62"/>
      <c r="DXY52" s="63"/>
      <c r="DXZ52" s="64"/>
      <c r="DYA52" s="65"/>
      <c r="DYC52" s="62"/>
      <c r="DYD52" s="63"/>
      <c r="DYE52" s="64"/>
      <c r="DYF52" s="65"/>
      <c r="DYH52" s="62"/>
      <c r="DYI52" s="63"/>
      <c r="DYJ52" s="64"/>
      <c r="DYK52" s="65"/>
      <c r="DYM52" s="62"/>
      <c r="DYN52" s="63"/>
      <c r="DYO52" s="64"/>
      <c r="DYP52" s="65"/>
      <c r="DYR52" s="62"/>
      <c r="DYS52" s="63"/>
      <c r="DYT52" s="64"/>
      <c r="DYU52" s="65"/>
      <c r="DYW52" s="62"/>
      <c r="DYX52" s="63"/>
      <c r="DYY52" s="64"/>
      <c r="DYZ52" s="65"/>
      <c r="DZB52" s="62"/>
      <c r="DZC52" s="63"/>
      <c r="DZD52" s="64"/>
      <c r="DZE52" s="65"/>
      <c r="DZG52" s="62"/>
      <c r="DZH52" s="63"/>
      <c r="DZI52" s="64"/>
      <c r="DZJ52" s="65"/>
      <c r="DZL52" s="62"/>
      <c r="DZM52" s="63"/>
      <c r="DZN52" s="64"/>
      <c r="DZO52" s="65"/>
      <c r="DZQ52" s="62"/>
      <c r="DZR52" s="63"/>
      <c r="DZS52" s="64"/>
      <c r="DZT52" s="65"/>
      <c r="DZV52" s="62"/>
      <c r="DZW52" s="63"/>
      <c r="DZX52" s="64"/>
      <c r="DZY52" s="65"/>
      <c r="EAA52" s="62"/>
      <c r="EAB52" s="63"/>
      <c r="EAC52" s="64"/>
      <c r="EAD52" s="65"/>
      <c r="EAF52" s="62"/>
      <c r="EAG52" s="63"/>
      <c r="EAH52" s="64"/>
      <c r="EAI52" s="65"/>
      <c r="EAK52" s="62"/>
      <c r="EAL52" s="63"/>
      <c r="EAM52" s="64"/>
      <c r="EAN52" s="65"/>
      <c r="EAP52" s="62"/>
      <c r="EAQ52" s="63"/>
      <c r="EAR52" s="64"/>
      <c r="EAS52" s="65"/>
      <c r="EAU52" s="62"/>
      <c r="EAV52" s="63"/>
      <c r="EAW52" s="64"/>
      <c r="EAX52" s="65"/>
      <c r="EAZ52" s="62"/>
      <c r="EBA52" s="63"/>
      <c r="EBB52" s="64"/>
      <c r="EBC52" s="65"/>
      <c r="EBE52" s="62"/>
      <c r="EBF52" s="63"/>
      <c r="EBG52" s="64"/>
      <c r="EBH52" s="65"/>
      <c r="EBJ52" s="62"/>
      <c r="EBK52" s="63"/>
      <c r="EBL52" s="64"/>
      <c r="EBM52" s="65"/>
      <c r="EBO52" s="62"/>
      <c r="EBP52" s="63"/>
      <c r="EBQ52" s="64"/>
      <c r="EBR52" s="65"/>
      <c r="EBT52" s="62"/>
      <c r="EBU52" s="63"/>
      <c r="EBV52" s="64"/>
      <c r="EBW52" s="65"/>
      <c r="EBY52" s="62"/>
      <c r="EBZ52" s="63"/>
      <c r="ECA52" s="64"/>
      <c r="ECB52" s="65"/>
      <c r="ECD52" s="62"/>
      <c r="ECE52" s="63"/>
      <c r="ECF52" s="64"/>
      <c r="ECG52" s="65"/>
      <c r="ECI52" s="62"/>
      <c r="ECJ52" s="63"/>
      <c r="ECK52" s="64"/>
      <c r="ECL52" s="65"/>
      <c r="ECN52" s="62"/>
      <c r="ECO52" s="63"/>
      <c r="ECP52" s="64"/>
      <c r="ECQ52" s="65"/>
      <c r="ECS52" s="62"/>
      <c r="ECT52" s="63"/>
      <c r="ECU52" s="64"/>
      <c r="ECV52" s="65"/>
      <c r="ECX52" s="62"/>
      <c r="ECY52" s="63"/>
      <c r="ECZ52" s="64"/>
      <c r="EDA52" s="65"/>
      <c r="EDC52" s="62"/>
      <c r="EDD52" s="63"/>
      <c r="EDE52" s="64"/>
      <c r="EDF52" s="65"/>
      <c r="EDH52" s="62"/>
      <c r="EDI52" s="63"/>
      <c r="EDJ52" s="64"/>
      <c r="EDK52" s="65"/>
      <c r="EDM52" s="62"/>
      <c r="EDN52" s="63"/>
      <c r="EDO52" s="64"/>
      <c r="EDP52" s="65"/>
      <c r="EDR52" s="62"/>
      <c r="EDS52" s="63"/>
      <c r="EDT52" s="64"/>
      <c r="EDU52" s="65"/>
      <c r="EDW52" s="62"/>
      <c r="EDX52" s="63"/>
      <c r="EDY52" s="64"/>
      <c r="EDZ52" s="65"/>
      <c r="EEB52" s="62"/>
      <c r="EEC52" s="63"/>
      <c r="EED52" s="64"/>
      <c r="EEE52" s="65"/>
      <c r="EEG52" s="62"/>
      <c r="EEH52" s="63"/>
      <c r="EEI52" s="64"/>
      <c r="EEJ52" s="65"/>
      <c r="EEL52" s="62"/>
      <c r="EEM52" s="63"/>
      <c r="EEN52" s="64"/>
      <c r="EEO52" s="65"/>
      <c r="EEQ52" s="62"/>
      <c r="EER52" s="63"/>
      <c r="EES52" s="64"/>
      <c r="EET52" s="65"/>
      <c r="EEV52" s="62"/>
      <c r="EEW52" s="63"/>
      <c r="EEX52" s="64"/>
      <c r="EEY52" s="65"/>
      <c r="EFA52" s="62"/>
      <c r="EFB52" s="63"/>
      <c r="EFC52" s="64"/>
      <c r="EFD52" s="65"/>
      <c r="EFF52" s="62"/>
      <c r="EFG52" s="63"/>
      <c r="EFH52" s="64"/>
      <c r="EFI52" s="65"/>
      <c r="EFK52" s="62"/>
      <c r="EFL52" s="63"/>
      <c r="EFM52" s="64"/>
      <c r="EFN52" s="65"/>
      <c r="EFP52" s="62"/>
      <c r="EFQ52" s="63"/>
      <c r="EFR52" s="64"/>
      <c r="EFS52" s="65"/>
      <c r="EFU52" s="62"/>
      <c r="EFV52" s="63"/>
      <c r="EFW52" s="64"/>
      <c r="EFX52" s="65"/>
      <c r="EFZ52" s="62"/>
      <c r="EGA52" s="63"/>
      <c r="EGB52" s="64"/>
      <c r="EGC52" s="65"/>
      <c r="EGE52" s="62"/>
      <c r="EGF52" s="63"/>
      <c r="EGG52" s="64"/>
      <c r="EGH52" s="65"/>
      <c r="EGJ52" s="62"/>
      <c r="EGK52" s="63"/>
      <c r="EGL52" s="64"/>
      <c r="EGM52" s="65"/>
      <c r="EGO52" s="62"/>
      <c r="EGP52" s="63"/>
      <c r="EGQ52" s="64"/>
      <c r="EGR52" s="65"/>
      <c r="EGT52" s="62"/>
      <c r="EGU52" s="63"/>
      <c r="EGV52" s="64"/>
      <c r="EGW52" s="65"/>
      <c r="EGY52" s="62"/>
      <c r="EGZ52" s="63"/>
      <c r="EHA52" s="64"/>
      <c r="EHB52" s="65"/>
      <c r="EHD52" s="62"/>
      <c r="EHE52" s="63"/>
      <c r="EHF52" s="64"/>
      <c r="EHG52" s="65"/>
      <c r="EHI52" s="62"/>
      <c r="EHJ52" s="63"/>
      <c r="EHK52" s="64"/>
      <c r="EHL52" s="65"/>
      <c r="EHN52" s="62"/>
      <c r="EHO52" s="63"/>
      <c r="EHP52" s="64"/>
      <c r="EHQ52" s="65"/>
      <c r="EHS52" s="62"/>
      <c r="EHT52" s="63"/>
      <c r="EHU52" s="64"/>
      <c r="EHV52" s="65"/>
      <c r="EHX52" s="62"/>
      <c r="EHY52" s="63"/>
      <c r="EHZ52" s="64"/>
      <c r="EIA52" s="65"/>
      <c r="EIC52" s="62"/>
      <c r="EID52" s="63"/>
      <c r="EIE52" s="64"/>
      <c r="EIF52" s="65"/>
      <c r="EIH52" s="62"/>
      <c r="EII52" s="63"/>
      <c r="EIJ52" s="64"/>
      <c r="EIK52" s="65"/>
      <c r="EIM52" s="62"/>
      <c r="EIN52" s="63"/>
      <c r="EIO52" s="64"/>
      <c r="EIP52" s="65"/>
      <c r="EIR52" s="62"/>
      <c r="EIS52" s="63"/>
      <c r="EIT52" s="64"/>
      <c r="EIU52" s="65"/>
      <c r="EIW52" s="62"/>
      <c r="EIX52" s="63"/>
      <c r="EIY52" s="64"/>
      <c r="EIZ52" s="65"/>
      <c r="EJB52" s="62"/>
      <c r="EJC52" s="63"/>
      <c r="EJD52" s="64"/>
      <c r="EJE52" s="65"/>
      <c r="EJG52" s="62"/>
      <c r="EJH52" s="63"/>
      <c r="EJI52" s="64"/>
      <c r="EJJ52" s="65"/>
      <c r="EJL52" s="62"/>
      <c r="EJM52" s="63"/>
      <c r="EJN52" s="64"/>
      <c r="EJO52" s="65"/>
      <c r="EJQ52" s="62"/>
      <c r="EJR52" s="63"/>
      <c r="EJS52" s="64"/>
      <c r="EJT52" s="65"/>
      <c r="EJV52" s="62"/>
      <c r="EJW52" s="63"/>
      <c r="EJX52" s="64"/>
      <c r="EJY52" s="65"/>
      <c r="EKA52" s="62"/>
      <c r="EKB52" s="63"/>
      <c r="EKC52" s="64"/>
      <c r="EKD52" s="65"/>
      <c r="EKF52" s="62"/>
      <c r="EKG52" s="63"/>
      <c r="EKH52" s="64"/>
      <c r="EKI52" s="65"/>
      <c r="EKK52" s="62"/>
      <c r="EKL52" s="63"/>
      <c r="EKM52" s="64"/>
      <c r="EKN52" s="65"/>
      <c r="EKP52" s="62"/>
      <c r="EKQ52" s="63"/>
      <c r="EKR52" s="64"/>
      <c r="EKS52" s="65"/>
      <c r="EKU52" s="62"/>
      <c r="EKV52" s="63"/>
      <c r="EKW52" s="64"/>
      <c r="EKX52" s="65"/>
      <c r="EKZ52" s="62"/>
      <c r="ELA52" s="63"/>
      <c r="ELB52" s="64"/>
      <c r="ELC52" s="65"/>
      <c r="ELE52" s="62"/>
      <c r="ELF52" s="63"/>
      <c r="ELG52" s="64"/>
      <c r="ELH52" s="65"/>
      <c r="ELJ52" s="62"/>
      <c r="ELK52" s="63"/>
      <c r="ELL52" s="64"/>
      <c r="ELM52" s="65"/>
      <c r="ELO52" s="62"/>
      <c r="ELP52" s="63"/>
      <c r="ELQ52" s="64"/>
      <c r="ELR52" s="65"/>
      <c r="ELT52" s="62"/>
      <c r="ELU52" s="63"/>
      <c r="ELV52" s="64"/>
      <c r="ELW52" s="65"/>
      <c r="ELY52" s="62"/>
      <c r="ELZ52" s="63"/>
      <c r="EMA52" s="64"/>
      <c r="EMB52" s="65"/>
      <c r="EMD52" s="62"/>
      <c r="EME52" s="63"/>
      <c r="EMF52" s="64"/>
      <c r="EMG52" s="65"/>
      <c r="EMI52" s="62"/>
      <c r="EMJ52" s="63"/>
      <c r="EMK52" s="64"/>
      <c r="EML52" s="65"/>
      <c r="EMN52" s="62"/>
      <c r="EMO52" s="63"/>
      <c r="EMP52" s="64"/>
      <c r="EMQ52" s="65"/>
      <c r="EMS52" s="62"/>
      <c r="EMT52" s="63"/>
      <c r="EMU52" s="64"/>
      <c r="EMV52" s="65"/>
      <c r="EMX52" s="62"/>
      <c r="EMY52" s="63"/>
      <c r="EMZ52" s="64"/>
      <c r="ENA52" s="65"/>
      <c r="ENC52" s="62"/>
      <c r="END52" s="63"/>
      <c r="ENE52" s="64"/>
      <c r="ENF52" s="65"/>
      <c r="ENH52" s="62"/>
      <c r="ENI52" s="63"/>
      <c r="ENJ52" s="64"/>
      <c r="ENK52" s="65"/>
      <c r="ENM52" s="62"/>
      <c r="ENN52" s="63"/>
      <c r="ENO52" s="64"/>
      <c r="ENP52" s="65"/>
      <c r="ENR52" s="62"/>
      <c r="ENS52" s="63"/>
      <c r="ENT52" s="64"/>
      <c r="ENU52" s="65"/>
      <c r="ENW52" s="62"/>
      <c r="ENX52" s="63"/>
      <c r="ENY52" s="64"/>
      <c r="ENZ52" s="65"/>
      <c r="EOB52" s="62"/>
      <c r="EOC52" s="63"/>
      <c r="EOD52" s="64"/>
      <c r="EOE52" s="65"/>
      <c r="EOG52" s="62"/>
      <c r="EOH52" s="63"/>
      <c r="EOI52" s="64"/>
      <c r="EOJ52" s="65"/>
      <c r="EOL52" s="62"/>
      <c r="EOM52" s="63"/>
      <c r="EON52" s="64"/>
      <c r="EOO52" s="65"/>
      <c r="EOQ52" s="62"/>
      <c r="EOR52" s="63"/>
      <c r="EOS52" s="64"/>
      <c r="EOT52" s="65"/>
      <c r="EOV52" s="62"/>
      <c r="EOW52" s="63"/>
      <c r="EOX52" s="64"/>
      <c r="EOY52" s="65"/>
      <c r="EPA52" s="62"/>
      <c r="EPB52" s="63"/>
      <c r="EPC52" s="64"/>
      <c r="EPD52" s="65"/>
      <c r="EPF52" s="62"/>
      <c r="EPG52" s="63"/>
      <c r="EPH52" s="64"/>
      <c r="EPI52" s="65"/>
      <c r="EPK52" s="62"/>
      <c r="EPL52" s="63"/>
      <c r="EPM52" s="64"/>
      <c r="EPN52" s="65"/>
      <c r="EPP52" s="62"/>
      <c r="EPQ52" s="63"/>
      <c r="EPR52" s="64"/>
      <c r="EPS52" s="65"/>
      <c r="EPU52" s="62"/>
      <c r="EPV52" s="63"/>
      <c r="EPW52" s="64"/>
      <c r="EPX52" s="65"/>
      <c r="EPZ52" s="62"/>
      <c r="EQA52" s="63"/>
      <c r="EQB52" s="64"/>
      <c r="EQC52" s="65"/>
      <c r="EQE52" s="62"/>
      <c r="EQF52" s="63"/>
      <c r="EQG52" s="64"/>
      <c r="EQH52" s="65"/>
      <c r="EQJ52" s="62"/>
      <c r="EQK52" s="63"/>
      <c r="EQL52" s="64"/>
      <c r="EQM52" s="65"/>
      <c r="EQO52" s="62"/>
      <c r="EQP52" s="63"/>
      <c r="EQQ52" s="64"/>
      <c r="EQR52" s="65"/>
      <c r="EQT52" s="62"/>
      <c r="EQU52" s="63"/>
      <c r="EQV52" s="64"/>
      <c r="EQW52" s="65"/>
      <c r="EQY52" s="62"/>
      <c r="EQZ52" s="63"/>
      <c r="ERA52" s="64"/>
      <c r="ERB52" s="65"/>
      <c r="ERD52" s="62"/>
      <c r="ERE52" s="63"/>
      <c r="ERF52" s="64"/>
      <c r="ERG52" s="65"/>
      <c r="ERI52" s="62"/>
      <c r="ERJ52" s="63"/>
      <c r="ERK52" s="64"/>
      <c r="ERL52" s="65"/>
      <c r="ERN52" s="62"/>
      <c r="ERO52" s="63"/>
      <c r="ERP52" s="64"/>
      <c r="ERQ52" s="65"/>
      <c r="ERS52" s="62"/>
      <c r="ERT52" s="63"/>
      <c r="ERU52" s="64"/>
      <c r="ERV52" s="65"/>
      <c r="ERX52" s="62"/>
      <c r="ERY52" s="63"/>
      <c r="ERZ52" s="64"/>
      <c r="ESA52" s="65"/>
      <c r="ESC52" s="62"/>
      <c r="ESD52" s="63"/>
      <c r="ESE52" s="64"/>
      <c r="ESF52" s="65"/>
      <c r="ESH52" s="62"/>
      <c r="ESI52" s="63"/>
      <c r="ESJ52" s="64"/>
      <c r="ESK52" s="65"/>
      <c r="ESM52" s="62"/>
      <c r="ESN52" s="63"/>
      <c r="ESO52" s="64"/>
      <c r="ESP52" s="65"/>
      <c r="ESR52" s="62"/>
      <c r="ESS52" s="63"/>
      <c r="EST52" s="64"/>
      <c r="ESU52" s="65"/>
      <c r="ESW52" s="62"/>
      <c r="ESX52" s="63"/>
      <c r="ESY52" s="64"/>
      <c r="ESZ52" s="65"/>
      <c r="ETB52" s="62"/>
      <c r="ETC52" s="63"/>
      <c r="ETD52" s="64"/>
      <c r="ETE52" s="65"/>
      <c r="ETG52" s="62"/>
      <c r="ETH52" s="63"/>
      <c r="ETI52" s="64"/>
      <c r="ETJ52" s="65"/>
      <c r="ETL52" s="62"/>
      <c r="ETM52" s="63"/>
      <c r="ETN52" s="64"/>
      <c r="ETO52" s="65"/>
      <c r="ETQ52" s="62"/>
      <c r="ETR52" s="63"/>
      <c r="ETS52" s="64"/>
      <c r="ETT52" s="65"/>
      <c r="ETV52" s="62"/>
      <c r="ETW52" s="63"/>
      <c r="ETX52" s="64"/>
      <c r="ETY52" s="65"/>
      <c r="EUA52" s="62"/>
      <c r="EUB52" s="63"/>
      <c r="EUC52" s="64"/>
      <c r="EUD52" s="65"/>
      <c r="EUF52" s="62"/>
      <c r="EUG52" s="63"/>
      <c r="EUH52" s="64"/>
      <c r="EUI52" s="65"/>
      <c r="EUK52" s="62"/>
      <c r="EUL52" s="63"/>
      <c r="EUM52" s="64"/>
      <c r="EUN52" s="65"/>
      <c r="EUP52" s="62"/>
      <c r="EUQ52" s="63"/>
      <c r="EUR52" s="64"/>
      <c r="EUS52" s="65"/>
      <c r="EUU52" s="62"/>
      <c r="EUV52" s="63"/>
      <c r="EUW52" s="64"/>
      <c r="EUX52" s="65"/>
      <c r="EUZ52" s="62"/>
      <c r="EVA52" s="63"/>
      <c r="EVB52" s="64"/>
      <c r="EVC52" s="65"/>
      <c r="EVE52" s="62"/>
      <c r="EVF52" s="63"/>
      <c r="EVG52" s="64"/>
      <c r="EVH52" s="65"/>
      <c r="EVJ52" s="62"/>
      <c r="EVK52" s="63"/>
      <c r="EVL52" s="64"/>
      <c r="EVM52" s="65"/>
      <c r="EVO52" s="62"/>
      <c r="EVP52" s="63"/>
      <c r="EVQ52" s="64"/>
      <c r="EVR52" s="65"/>
      <c r="EVT52" s="62"/>
      <c r="EVU52" s="63"/>
      <c r="EVV52" s="64"/>
      <c r="EVW52" s="65"/>
      <c r="EVY52" s="62"/>
      <c r="EVZ52" s="63"/>
      <c r="EWA52" s="64"/>
      <c r="EWB52" s="65"/>
      <c r="EWD52" s="62"/>
      <c r="EWE52" s="63"/>
      <c r="EWF52" s="64"/>
      <c r="EWG52" s="65"/>
      <c r="EWI52" s="62"/>
      <c r="EWJ52" s="63"/>
      <c r="EWK52" s="64"/>
      <c r="EWL52" s="65"/>
      <c r="EWN52" s="62"/>
      <c r="EWO52" s="63"/>
      <c r="EWP52" s="64"/>
      <c r="EWQ52" s="65"/>
      <c r="EWS52" s="62"/>
      <c r="EWT52" s="63"/>
      <c r="EWU52" s="64"/>
      <c r="EWV52" s="65"/>
      <c r="EWX52" s="62"/>
      <c r="EWY52" s="63"/>
      <c r="EWZ52" s="64"/>
      <c r="EXA52" s="65"/>
      <c r="EXC52" s="62"/>
      <c r="EXD52" s="63"/>
      <c r="EXE52" s="64"/>
      <c r="EXF52" s="65"/>
      <c r="EXH52" s="62"/>
      <c r="EXI52" s="63"/>
      <c r="EXJ52" s="64"/>
      <c r="EXK52" s="65"/>
      <c r="EXM52" s="62"/>
      <c r="EXN52" s="63"/>
      <c r="EXO52" s="64"/>
      <c r="EXP52" s="65"/>
      <c r="EXR52" s="62"/>
      <c r="EXS52" s="63"/>
      <c r="EXT52" s="64"/>
      <c r="EXU52" s="65"/>
      <c r="EXW52" s="62"/>
      <c r="EXX52" s="63"/>
      <c r="EXY52" s="64"/>
      <c r="EXZ52" s="65"/>
      <c r="EYB52" s="62"/>
      <c r="EYC52" s="63"/>
      <c r="EYD52" s="64"/>
      <c r="EYE52" s="65"/>
      <c r="EYG52" s="62"/>
      <c r="EYH52" s="63"/>
      <c r="EYI52" s="64"/>
      <c r="EYJ52" s="65"/>
      <c r="EYL52" s="62"/>
      <c r="EYM52" s="63"/>
      <c r="EYN52" s="64"/>
      <c r="EYO52" s="65"/>
      <c r="EYQ52" s="62"/>
      <c r="EYR52" s="63"/>
      <c r="EYS52" s="64"/>
      <c r="EYT52" s="65"/>
      <c r="EYV52" s="62"/>
      <c r="EYW52" s="63"/>
      <c r="EYX52" s="64"/>
      <c r="EYY52" s="65"/>
      <c r="EZA52" s="62"/>
      <c r="EZB52" s="63"/>
      <c r="EZC52" s="64"/>
      <c r="EZD52" s="65"/>
      <c r="EZF52" s="62"/>
      <c r="EZG52" s="63"/>
      <c r="EZH52" s="64"/>
      <c r="EZI52" s="65"/>
      <c r="EZK52" s="62"/>
      <c r="EZL52" s="63"/>
      <c r="EZM52" s="64"/>
      <c r="EZN52" s="65"/>
      <c r="EZP52" s="62"/>
      <c r="EZQ52" s="63"/>
      <c r="EZR52" s="64"/>
      <c r="EZS52" s="65"/>
      <c r="EZU52" s="62"/>
      <c r="EZV52" s="63"/>
      <c r="EZW52" s="64"/>
      <c r="EZX52" s="65"/>
      <c r="EZZ52" s="62"/>
      <c r="FAA52" s="63"/>
      <c r="FAB52" s="64"/>
      <c r="FAC52" s="65"/>
      <c r="FAE52" s="62"/>
      <c r="FAF52" s="63"/>
      <c r="FAG52" s="64"/>
      <c r="FAH52" s="65"/>
      <c r="FAJ52" s="62"/>
      <c r="FAK52" s="63"/>
      <c r="FAL52" s="64"/>
      <c r="FAM52" s="65"/>
      <c r="FAO52" s="62"/>
      <c r="FAP52" s="63"/>
      <c r="FAQ52" s="64"/>
      <c r="FAR52" s="65"/>
      <c r="FAT52" s="62"/>
      <c r="FAU52" s="63"/>
      <c r="FAV52" s="64"/>
      <c r="FAW52" s="65"/>
      <c r="FAY52" s="62"/>
      <c r="FAZ52" s="63"/>
      <c r="FBA52" s="64"/>
      <c r="FBB52" s="65"/>
      <c r="FBD52" s="62"/>
      <c r="FBE52" s="63"/>
      <c r="FBF52" s="64"/>
      <c r="FBG52" s="65"/>
      <c r="FBI52" s="62"/>
      <c r="FBJ52" s="63"/>
      <c r="FBK52" s="64"/>
      <c r="FBL52" s="65"/>
      <c r="FBN52" s="62"/>
      <c r="FBO52" s="63"/>
      <c r="FBP52" s="64"/>
      <c r="FBQ52" s="65"/>
      <c r="FBS52" s="62"/>
      <c r="FBT52" s="63"/>
      <c r="FBU52" s="64"/>
      <c r="FBV52" s="65"/>
      <c r="FBX52" s="62"/>
      <c r="FBY52" s="63"/>
      <c r="FBZ52" s="64"/>
      <c r="FCA52" s="65"/>
      <c r="FCC52" s="62"/>
      <c r="FCD52" s="63"/>
      <c r="FCE52" s="64"/>
      <c r="FCF52" s="65"/>
      <c r="FCH52" s="62"/>
      <c r="FCI52" s="63"/>
      <c r="FCJ52" s="64"/>
      <c r="FCK52" s="65"/>
      <c r="FCM52" s="62"/>
      <c r="FCN52" s="63"/>
      <c r="FCO52" s="64"/>
      <c r="FCP52" s="65"/>
      <c r="FCR52" s="62"/>
      <c r="FCS52" s="63"/>
      <c r="FCT52" s="64"/>
      <c r="FCU52" s="65"/>
      <c r="FCW52" s="62"/>
      <c r="FCX52" s="63"/>
      <c r="FCY52" s="64"/>
      <c r="FCZ52" s="65"/>
      <c r="FDB52" s="62"/>
      <c r="FDC52" s="63"/>
      <c r="FDD52" s="64"/>
      <c r="FDE52" s="65"/>
      <c r="FDG52" s="62"/>
      <c r="FDH52" s="63"/>
      <c r="FDI52" s="64"/>
      <c r="FDJ52" s="65"/>
      <c r="FDL52" s="62"/>
      <c r="FDM52" s="63"/>
      <c r="FDN52" s="64"/>
      <c r="FDO52" s="65"/>
      <c r="FDQ52" s="62"/>
      <c r="FDR52" s="63"/>
      <c r="FDS52" s="64"/>
      <c r="FDT52" s="65"/>
      <c r="FDV52" s="62"/>
      <c r="FDW52" s="63"/>
      <c r="FDX52" s="64"/>
      <c r="FDY52" s="65"/>
      <c r="FEA52" s="62"/>
      <c r="FEB52" s="63"/>
      <c r="FEC52" s="64"/>
      <c r="FED52" s="65"/>
      <c r="FEF52" s="62"/>
      <c r="FEG52" s="63"/>
      <c r="FEH52" s="64"/>
      <c r="FEI52" s="65"/>
      <c r="FEK52" s="62"/>
      <c r="FEL52" s="63"/>
      <c r="FEM52" s="64"/>
      <c r="FEN52" s="65"/>
      <c r="FEP52" s="62"/>
      <c r="FEQ52" s="63"/>
      <c r="FER52" s="64"/>
      <c r="FES52" s="65"/>
      <c r="FEU52" s="62"/>
      <c r="FEV52" s="63"/>
      <c r="FEW52" s="64"/>
      <c r="FEX52" s="65"/>
      <c r="FEZ52" s="62"/>
      <c r="FFA52" s="63"/>
      <c r="FFB52" s="64"/>
      <c r="FFC52" s="65"/>
      <c r="FFE52" s="62"/>
      <c r="FFF52" s="63"/>
      <c r="FFG52" s="64"/>
      <c r="FFH52" s="65"/>
      <c r="FFJ52" s="62"/>
      <c r="FFK52" s="63"/>
      <c r="FFL52" s="64"/>
      <c r="FFM52" s="65"/>
      <c r="FFO52" s="62"/>
      <c r="FFP52" s="63"/>
      <c r="FFQ52" s="64"/>
      <c r="FFR52" s="65"/>
      <c r="FFT52" s="62"/>
      <c r="FFU52" s="63"/>
      <c r="FFV52" s="64"/>
      <c r="FFW52" s="65"/>
      <c r="FFY52" s="62"/>
      <c r="FFZ52" s="63"/>
      <c r="FGA52" s="64"/>
      <c r="FGB52" s="65"/>
      <c r="FGD52" s="62"/>
      <c r="FGE52" s="63"/>
      <c r="FGF52" s="64"/>
      <c r="FGG52" s="65"/>
      <c r="FGI52" s="62"/>
      <c r="FGJ52" s="63"/>
      <c r="FGK52" s="64"/>
      <c r="FGL52" s="65"/>
      <c r="FGN52" s="62"/>
      <c r="FGO52" s="63"/>
      <c r="FGP52" s="64"/>
      <c r="FGQ52" s="65"/>
      <c r="FGS52" s="62"/>
      <c r="FGT52" s="63"/>
      <c r="FGU52" s="64"/>
      <c r="FGV52" s="65"/>
      <c r="FGX52" s="62"/>
      <c r="FGY52" s="63"/>
      <c r="FGZ52" s="64"/>
      <c r="FHA52" s="65"/>
      <c r="FHC52" s="62"/>
      <c r="FHD52" s="63"/>
      <c r="FHE52" s="64"/>
      <c r="FHF52" s="65"/>
      <c r="FHH52" s="62"/>
      <c r="FHI52" s="63"/>
      <c r="FHJ52" s="64"/>
      <c r="FHK52" s="65"/>
      <c r="FHM52" s="62"/>
      <c r="FHN52" s="63"/>
      <c r="FHO52" s="64"/>
      <c r="FHP52" s="65"/>
      <c r="FHR52" s="62"/>
      <c r="FHS52" s="63"/>
      <c r="FHT52" s="64"/>
      <c r="FHU52" s="65"/>
      <c r="FHW52" s="62"/>
      <c r="FHX52" s="63"/>
      <c r="FHY52" s="64"/>
      <c r="FHZ52" s="65"/>
      <c r="FIB52" s="62"/>
      <c r="FIC52" s="63"/>
      <c r="FID52" s="64"/>
      <c r="FIE52" s="65"/>
      <c r="FIG52" s="62"/>
      <c r="FIH52" s="63"/>
      <c r="FII52" s="64"/>
      <c r="FIJ52" s="65"/>
      <c r="FIL52" s="62"/>
      <c r="FIM52" s="63"/>
      <c r="FIN52" s="64"/>
      <c r="FIO52" s="65"/>
      <c r="FIQ52" s="62"/>
      <c r="FIR52" s="63"/>
      <c r="FIS52" s="64"/>
      <c r="FIT52" s="65"/>
      <c r="FIV52" s="62"/>
      <c r="FIW52" s="63"/>
      <c r="FIX52" s="64"/>
      <c r="FIY52" s="65"/>
      <c r="FJA52" s="62"/>
      <c r="FJB52" s="63"/>
      <c r="FJC52" s="64"/>
      <c r="FJD52" s="65"/>
      <c r="FJF52" s="62"/>
      <c r="FJG52" s="63"/>
      <c r="FJH52" s="64"/>
      <c r="FJI52" s="65"/>
      <c r="FJK52" s="62"/>
      <c r="FJL52" s="63"/>
      <c r="FJM52" s="64"/>
      <c r="FJN52" s="65"/>
      <c r="FJP52" s="62"/>
      <c r="FJQ52" s="63"/>
      <c r="FJR52" s="64"/>
      <c r="FJS52" s="65"/>
      <c r="FJU52" s="62"/>
      <c r="FJV52" s="63"/>
      <c r="FJW52" s="64"/>
      <c r="FJX52" s="65"/>
      <c r="FJZ52" s="62"/>
      <c r="FKA52" s="63"/>
      <c r="FKB52" s="64"/>
      <c r="FKC52" s="65"/>
      <c r="FKE52" s="62"/>
      <c r="FKF52" s="63"/>
      <c r="FKG52" s="64"/>
      <c r="FKH52" s="65"/>
      <c r="FKJ52" s="62"/>
      <c r="FKK52" s="63"/>
      <c r="FKL52" s="64"/>
      <c r="FKM52" s="65"/>
      <c r="FKO52" s="62"/>
      <c r="FKP52" s="63"/>
      <c r="FKQ52" s="64"/>
      <c r="FKR52" s="65"/>
      <c r="FKT52" s="62"/>
      <c r="FKU52" s="63"/>
      <c r="FKV52" s="64"/>
      <c r="FKW52" s="65"/>
      <c r="FKY52" s="62"/>
      <c r="FKZ52" s="63"/>
      <c r="FLA52" s="64"/>
      <c r="FLB52" s="65"/>
      <c r="FLD52" s="62"/>
      <c r="FLE52" s="63"/>
      <c r="FLF52" s="64"/>
      <c r="FLG52" s="65"/>
      <c r="FLI52" s="62"/>
      <c r="FLJ52" s="63"/>
      <c r="FLK52" s="64"/>
      <c r="FLL52" s="65"/>
      <c r="FLN52" s="62"/>
      <c r="FLO52" s="63"/>
      <c r="FLP52" s="64"/>
      <c r="FLQ52" s="65"/>
      <c r="FLS52" s="62"/>
      <c r="FLT52" s="63"/>
      <c r="FLU52" s="64"/>
      <c r="FLV52" s="65"/>
      <c r="FLX52" s="62"/>
      <c r="FLY52" s="63"/>
      <c r="FLZ52" s="64"/>
      <c r="FMA52" s="65"/>
      <c r="FMC52" s="62"/>
      <c r="FMD52" s="63"/>
      <c r="FME52" s="64"/>
      <c r="FMF52" s="65"/>
      <c r="FMH52" s="62"/>
      <c r="FMI52" s="63"/>
      <c r="FMJ52" s="64"/>
      <c r="FMK52" s="65"/>
      <c r="FMM52" s="62"/>
      <c r="FMN52" s="63"/>
      <c r="FMO52" s="64"/>
      <c r="FMP52" s="65"/>
      <c r="FMR52" s="62"/>
      <c r="FMS52" s="63"/>
      <c r="FMT52" s="64"/>
      <c r="FMU52" s="65"/>
      <c r="FMW52" s="62"/>
      <c r="FMX52" s="63"/>
      <c r="FMY52" s="64"/>
      <c r="FMZ52" s="65"/>
      <c r="FNB52" s="62"/>
      <c r="FNC52" s="63"/>
      <c r="FND52" s="64"/>
      <c r="FNE52" s="65"/>
      <c r="FNG52" s="62"/>
      <c r="FNH52" s="63"/>
      <c r="FNI52" s="64"/>
      <c r="FNJ52" s="65"/>
      <c r="FNL52" s="62"/>
      <c r="FNM52" s="63"/>
      <c r="FNN52" s="64"/>
      <c r="FNO52" s="65"/>
      <c r="FNQ52" s="62"/>
      <c r="FNR52" s="63"/>
      <c r="FNS52" s="64"/>
      <c r="FNT52" s="65"/>
      <c r="FNV52" s="62"/>
      <c r="FNW52" s="63"/>
      <c r="FNX52" s="64"/>
      <c r="FNY52" s="65"/>
      <c r="FOA52" s="62"/>
      <c r="FOB52" s="63"/>
      <c r="FOC52" s="64"/>
      <c r="FOD52" s="65"/>
      <c r="FOF52" s="62"/>
      <c r="FOG52" s="63"/>
      <c r="FOH52" s="64"/>
      <c r="FOI52" s="65"/>
      <c r="FOK52" s="62"/>
      <c r="FOL52" s="63"/>
      <c r="FOM52" s="64"/>
      <c r="FON52" s="65"/>
      <c r="FOP52" s="62"/>
      <c r="FOQ52" s="63"/>
      <c r="FOR52" s="64"/>
      <c r="FOS52" s="65"/>
      <c r="FOU52" s="62"/>
      <c r="FOV52" s="63"/>
      <c r="FOW52" s="64"/>
      <c r="FOX52" s="65"/>
      <c r="FOZ52" s="62"/>
      <c r="FPA52" s="63"/>
      <c r="FPB52" s="64"/>
      <c r="FPC52" s="65"/>
      <c r="FPE52" s="62"/>
      <c r="FPF52" s="63"/>
      <c r="FPG52" s="64"/>
      <c r="FPH52" s="65"/>
      <c r="FPJ52" s="62"/>
      <c r="FPK52" s="63"/>
      <c r="FPL52" s="64"/>
      <c r="FPM52" s="65"/>
      <c r="FPO52" s="62"/>
      <c r="FPP52" s="63"/>
      <c r="FPQ52" s="64"/>
      <c r="FPR52" s="65"/>
      <c r="FPT52" s="62"/>
      <c r="FPU52" s="63"/>
      <c r="FPV52" s="64"/>
      <c r="FPW52" s="65"/>
      <c r="FPY52" s="62"/>
      <c r="FPZ52" s="63"/>
      <c r="FQA52" s="64"/>
      <c r="FQB52" s="65"/>
      <c r="FQD52" s="62"/>
      <c r="FQE52" s="63"/>
      <c r="FQF52" s="64"/>
      <c r="FQG52" s="65"/>
      <c r="FQI52" s="62"/>
      <c r="FQJ52" s="63"/>
      <c r="FQK52" s="64"/>
      <c r="FQL52" s="65"/>
      <c r="FQN52" s="62"/>
      <c r="FQO52" s="63"/>
      <c r="FQP52" s="64"/>
      <c r="FQQ52" s="65"/>
      <c r="FQS52" s="62"/>
      <c r="FQT52" s="63"/>
      <c r="FQU52" s="64"/>
      <c r="FQV52" s="65"/>
      <c r="FQX52" s="62"/>
      <c r="FQY52" s="63"/>
      <c r="FQZ52" s="64"/>
      <c r="FRA52" s="65"/>
      <c r="FRC52" s="62"/>
      <c r="FRD52" s="63"/>
      <c r="FRE52" s="64"/>
      <c r="FRF52" s="65"/>
      <c r="FRH52" s="62"/>
      <c r="FRI52" s="63"/>
      <c r="FRJ52" s="64"/>
      <c r="FRK52" s="65"/>
      <c r="FRM52" s="62"/>
      <c r="FRN52" s="63"/>
      <c r="FRO52" s="64"/>
      <c r="FRP52" s="65"/>
      <c r="FRR52" s="62"/>
      <c r="FRS52" s="63"/>
      <c r="FRT52" s="64"/>
      <c r="FRU52" s="65"/>
      <c r="FRW52" s="62"/>
      <c r="FRX52" s="63"/>
      <c r="FRY52" s="64"/>
      <c r="FRZ52" s="65"/>
      <c r="FSB52" s="62"/>
      <c r="FSC52" s="63"/>
      <c r="FSD52" s="64"/>
      <c r="FSE52" s="65"/>
      <c r="FSG52" s="62"/>
      <c r="FSH52" s="63"/>
      <c r="FSI52" s="64"/>
      <c r="FSJ52" s="65"/>
      <c r="FSL52" s="62"/>
      <c r="FSM52" s="63"/>
      <c r="FSN52" s="64"/>
      <c r="FSO52" s="65"/>
      <c r="FSQ52" s="62"/>
      <c r="FSR52" s="63"/>
      <c r="FSS52" s="64"/>
      <c r="FST52" s="65"/>
      <c r="FSV52" s="62"/>
      <c r="FSW52" s="63"/>
      <c r="FSX52" s="64"/>
      <c r="FSY52" s="65"/>
      <c r="FTA52" s="62"/>
      <c r="FTB52" s="63"/>
      <c r="FTC52" s="64"/>
      <c r="FTD52" s="65"/>
      <c r="FTF52" s="62"/>
      <c r="FTG52" s="63"/>
      <c r="FTH52" s="64"/>
      <c r="FTI52" s="65"/>
      <c r="FTK52" s="62"/>
      <c r="FTL52" s="63"/>
      <c r="FTM52" s="64"/>
      <c r="FTN52" s="65"/>
      <c r="FTP52" s="62"/>
      <c r="FTQ52" s="63"/>
      <c r="FTR52" s="64"/>
      <c r="FTS52" s="65"/>
      <c r="FTU52" s="62"/>
      <c r="FTV52" s="63"/>
      <c r="FTW52" s="64"/>
      <c r="FTX52" s="65"/>
      <c r="FTZ52" s="62"/>
      <c r="FUA52" s="63"/>
      <c r="FUB52" s="64"/>
      <c r="FUC52" s="65"/>
      <c r="FUE52" s="62"/>
      <c r="FUF52" s="63"/>
      <c r="FUG52" s="64"/>
      <c r="FUH52" s="65"/>
      <c r="FUJ52" s="62"/>
      <c r="FUK52" s="63"/>
      <c r="FUL52" s="64"/>
      <c r="FUM52" s="65"/>
      <c r="FUO52" s="62"/>
      <c r="FUP52" s="63"/>
      <c r="FUQ52" s="64"/>
      <c r="FUR52" s="65"/>
      <c r="FUT52" s="62"/>
      <c r="FUU52" s="63"/>
      <c r="FUV52" s="64"/>
      <c r="FUW52" s="65"/>
      <c r="FUY52" s="62"/>
      <c r="FUZ52" s="63"/>
      <c r="FVA52" s="64"/>
      <c r="FVB52" s="65"/>
      <c r="FVD52" s="62"/>
      <c r="FVE52" s="63"/>
      <c r="FVF52" s="64"/>
      <c r="FVG52" s="65"/>
      <c r="FVI52" s="62"/>
      <c r="FVJ52" s="63"/>
      <c r="FVK52" s="64"/>
      <c r="FVL52" s="65"/>
      <c r="FVN52" s="62"/>
      <c r="FVO52" s="63"/>
      <c r="FVP52" s="64"/>
      <c r="FVQ52" s="65"/>
      <c r="FVS52" s="62"/>
      <c r="FVT52" s="63"/>
      <c r="FVU52" s="64"/>
      <c r="FVV52" s="65"/>
      <c r="FVX52" s="62"/>
      <c r="FVY52" s="63"/>
      <c r="FVZ52" s="64"/>
      <c r="FWA52" s="65"/>
      <c r="FWC52" s="62"/>
      <c r="FWD52" s="63"/>
      <c r="FWE52" s="64"/>
      <c r="FWF52" s="65"/>
      <c r="FWH52" s="62"/>
      <c r="FWI52" s="63"/>
      <c r="FWJ52" s="64"/>
      <c r="FWK52" s="65"/>
      <c r="FWM52" s="62"/>
      <c r="FWN52" s="63"/>
      <c r="FWO52" s="64"/>
      <c r="FWP52" s="65"/>
      <c r="FWR52" s="62"/>
      <c r="FWS52" s="63"/>
      <c r="FWT52" s="64"/>
      <c r="FWU52" s="65"/>
      <c r="FWW52" s="62"/>
      <c r="FWX52" s="63"/>
      <c r="FWY52" s="64"/>
      <c r="FWZ52" s="65"/>
      <c r="FXB52" s="62"/>
      <c r="FXC52" s="63"/>
      <c r="FXD52" s="64"/>
      <c r="FXE52" s="65"/>
      <c r="FXG52" s="62"/>
      <c r="FXH52" s="63"/>
      <c r="FXI52" s="64"/>
      <c r="FXJ52" s="65"/>
      <c r="FXL52" s="62"/>
      <c r="FXM52" s="63"/>
      <c r="FXN52" s="64"/>
      <c r="FXO52" s="65"/>
      <c r="FXQ52" s="62"/>
      <c r="FXR52" s="63"/>
      <c r="FXS52" s="64"/>
      <c r="FXT52" s="65"/>
      <c r="FXV52" s="62"/>
      <c r="FXW52" s="63"/>
      <c r="FXX52" s="64"/>
      <c r="FXY52" s="65"/>
      <c r="FYA52" s="62"/>
      <c r="FYB52" s="63"/>
      <c r="FYC52" s="64"/>
      <c r="FYD52" s="65"/>
      <c r="FYF52" s="62"/>
      <c r="FYG52" s="63"/>
      <c r="FYH52" s="64"/>
      <c r="FYI52" s="65"/>
      <c r="FYK52" s="62"/>
      <c r="FYL52" s="63"/>
      <c r="FYM52" s="64"/>
      <c r="FYN52" s="65"/>
      <c r="FYP52" s="62"/>
      <c r="FYQ52" s="63"/>
      <c r="FYR52" s="64"/>
      <c r="FYS52" s="65"/>
      <c r="FYU52" s="62"/>
      <c r="FYV52" s="63"/>
      <c r="FYW52" s="64"/>
      <c r="FYX52" s="65"/>
      <c r="FYZ52" s="62"/>
      <c r="FZA52" s="63"/>
      <c r="FZB52" s="64"/>
      <c r="FZC52" s="65"/>
      <c r="FZE52" s="62"/>
      <c r="FZF52" s="63"/>
      <c r="FZG52" s="64"/>
      <c r="FZH52" s="65"/>
      <c r="FZJ52" s="62"/>
      <c r="FZK52" s="63"/>
      <c r="FZL52" s="64"/>
      <c r="FZM52" s="65"/>
      <c r="FZO52" s="62"/>
      <c r="FZP52" s="63"/>
      <c r="FZQ52" s="64"/>
      <c r="FZR52" s="65"/>
      <c r="FZT52" s="62"/>
      <c r="FZU52" s="63"/>
      <c r="FZV52" s="64"/>
      <c r="FZW52" s="65"/>
      <c r="FZY52" s="62"/>
      <c r="FZZ52" s="63"/>
      <c r="GAA52" s="64"/>
      <c r="GAB52" s="65"/>
      <c r="GAD52" s="62"/>
      <c r="GAE52" s="63"/>
      <c r="GAF52" s="64"/>
      <c r="GAG52" s="65"/>
      <c r="GAI52" s="62"/>
      <c r="GAJ52" s="63"/>
      <c r="GAK52" s="64"/>
      <c r="GAL52" s="65"/>
      <c r="GAN52" s="62"/>
      <c r="GAO52" s="63"/>
      <c r="GAP52" s="64"/>
      <c r="GAQ52" s="65"/>
      <c r="GAS52" s="62"/>
      <c r="GAT52" s="63"/>
      <c r="GAU52" s="64"/>
      <c r="GAV52" s="65"/>
      <c r="GAX52" s="62"/>
      <c r="GAY52" s="63"/>
      <c r="GAZ52" s="64"/>
      <c r="GBA52" s="65"/>
      <c r="GBC52" s="62"/>
      <c r="GBD52" s="63"/>
      <c r="GBE52" s="64"/>
      <c r="GBF52" s="65"/>
      <c r="GBH52" s="62"/>
      <c r="GBI52" s="63"/>
      <c r="GBJ52" s="64"/>
      <c r="GBK52" s="65"/>
      <c r="GBM52" s="62"/>
      <c r="GBN52" s="63"/>
      <c r="GBO52" s="64"/>
      <c r="GBP52" s="65"/>
      <c r="GBR52" s="62"/>
      <c r="GBS52" s="63"/>
      <c r="GBT52" s="64"/>
      <c r="GBU52" s="65"/>
      <c r="GBW52" s="62"/>
      <c r="GBX52" s="63"/>
      <c r="GBY52" s="64"/>
      <c r="GBZ52" s="65"/>
      <c r="GCB52" s="62"/>
      <c r="GCC52" s="63"/>
      <c r="GCD52" s="64"/>
      <c r="GCE52" s="65"/>
      <c r="GCG52" s="62"/>
      <c r="GCH52" s="63"/>
      <c r="GCI52" s="64"/>
      <c r="GCJ52" s="65"/>
      <c r="GCL52" s="62"/>
      <c r="GCM52" s="63"/>
      <c r="GCN52" s="64"/>
      <c r="GCO52" s="65"/>
      <c r="GCQ52" s="62"/>
      <c r="GCR52" s="63"/>
      <c r="GCS52" s="64"/>
      <c r="GCT52" s="65"/>
      <c r="GCV52" s="62"/>
      <c r="GCW52" s="63"/>
      <c r="GCX52" s="64"/>
      <c r="GCY52" s="65"/>
      <c r="GDA52" s="62"/>
      <c r="GDB52" s="63"/>
      <c r="GDC52" s="64"/>
      <c r="GDD52" s="65"/>
      <c r="GDF52" s="62"/>
      <c r="GDG52" s="63"/>
      <c r="GDH52" s="64"/>
      <c r="GDI52" s="65"/>
      <c r="GDK52" s="62"/>
      <c r="GDL52" s="63"/>
      <c r="GDM52" s="64"/>
      <c r="GDN52" s="65"/>
      <c r="GDP52" s="62"/>
      <c r="GDQ52" s="63"/>
      <c r="GDR52" s="64"/>
      <c r="GDS52" s="65"/>
      <c r="GDU52" s="62"/>
      <c r="GDV52" s="63"/>
      <c r="GDW52" s="64"/>
      <c r="GDX52" s="65"/>
      <c r="GDZ52" s="62"/>
      <c r="GEA52" s="63"/>
      <c r="GEB52" s="64"/>
      <c r="GEC52" s="65"/>
      <c r="GEE52" s="62"/>
      <c r="GEF52" s="63"/>
      <c r="GEG52" s="64"/>
      <c r="GEH52" s="65"/>
      <c r="GEJ52" s="62"/>
      <c r="GEK52" s="63"/>
      <c r="GEL52" s="64"/>
      <c r="GEM52" s="65"/>
      <c r="GEO52" s="62"/>
      <c r="GEP52" s="63"/>
      <c r="GEQ52" s="64"/>
      <c r="GER52" s="65"/>
      <c r="GET52" s="62"/>
      <c r="GEU52" s="63"/>
      <c r="GEV52" s="64"/>
      <c r="GEW52" s="65"/>
      <c r="GEY52" s="62"/>
      <c r="GEZ52" s="63"/>
      <c r="GFA52" s="64"/>
      <c r="GFB52" s="65"/>
      <c r="GFD52" s="62"/>
      <c r="GFE52" s="63"/>
      <c r="GFF52" s="64"/>
      <c r="GFG52" s="65"/>
      <c r="GFI52" s="62"/>
      <c r="GFJ52" s="63"/>
      <c r="GFK52" s="64"/>
      <c r="GFL52" s="65"/>
      <c r="GFN52" s="62"/>
      <c r="GFO52" s="63"/>
      <c r="GFP52" s="64"/>
      <c r="GFQ52" s="65"/>
      <c r="GFS52" s="62"/>
      <c r="GFT52" s="63"/>
      <c r="GFU52" s="64"/>
      <c r="GFV52" s="65"/>
      <c r="GFX52" s="62"/>
      <c r="GFY52" s="63"/>
      <c r="GFZ52" s="64"/>
      <c r="GGA52" s="65"/>
      <c r="GGC52" s="62"/>
      <c r="GGD52" s="63"/>
      <c r="GGE52" s="64"/>
      <c r="GGF52" s="65"/>
      <c r="GGH52" s="62"/>
      <c r="GGI52" s="63"/>
      <c r="GGJ52" s="64"/>
      <c r="GGK52" s="65"/>
      <c r="GGM52" s="62"/>
      <c r="GGN52" s="63"/>
      <c r="GGO52" s="64"/>
      <c r="GGP52" s="65"/>
      <c r="GGR52" s="62"/>
      <c r="GGS52" s="63"/>
      <c r="GGT52" s="64"/>
      <c r="GGU52" s="65"/>
      <c r="GGW52" s="62"/>
      <c r="GGX52" s="63"/>
      <c r="GGY52" s="64"/>
      <c r="GGZ52" s="65"/>
      <c r="GHB52" s="62"/>
      <c r="GHC52" s="63"/>
      <c r="GHD52" s="64"/>
      <c r="GHE52" s="65"/>
      <c r="GHG52" s="62"/>
      <c r="GHH52" s="63"/>
      <c r="GHI52" s="64"/>
      <c r="GHJ52" s="65"/>
      <c r="GHL52" s="62"/>
      <c r="GHM52" s="63"/>
      <c r="GHN52" s="64"/>
      <c r="GHO52" s="65"/>
      <c r="GHQ52" s="62"/>
      <c r="GHR52" s="63"/>
      <c r="GHS52" s="64"/>
      <c r="GHT52" s="65"/>
      <c r="GHV52" s="62"/>
      <c r="GHW52" s="63"/>
      <c r="GHX52" s="64"/>
      <c r="GHY52" s="65"/>
      <c r="GIA52" s="62"/>
      <c r="GIB52" s="63"/>
      <c r="GIC52" s="64"/>
      <c r="GID52" s="65"/>
      <c r="GIF52" s="62"/>
      <c r="GIG52" s="63"/>
      <c r="GIH52" s="64"/>
      <c r="GII52" s="65"/>
      <c r="GIK52" s="62"/>
      <c r="GIL52" s="63"/>
      <c r="GIM52" s="64"/>
      <c r="GIN52" s="65"/>
      <c r="GIP52" s="62"/>
      <c r="GIQ52" s="63"/>
      <c r="GIR52" s="64"/>
      <c r="GIS52" s="65"/>
      <c r="GIU52" s="62"/>
      <c r="GIV52" s="63"/>
      <c r="GIW52" s="64"/>
      <c r="GIX52" s="65"/>
      <c r="GIZ52" s="62"/>
      <c r="GJA52" s="63"/>
      <c r="GJB52" s="64"/>
      <c r="GJC52" s="65"/>
      <c r="GJE52" s="62"/>
      <c r="GJF52" s="63"/>
      <c r="GJG52" s="64"/>
      <c r="GJH52" s="65"/>
      <c r="GJJ52" s="62"/>
      <c r="GJK52" s="63"/>
      <c r="GJL52" s="64"/>
      <c r="GJM52" s="65"/>
      <c r="GJO52" s="62"/>
      <c r="GJP52" s="63"/>
      <c r="GJQ52" s="64"/>
      <c r="GJR52" s="65"/>
      <c r="GJT52" s="62"/>
      <c r="GJU52" s="63"/>
      <c r="GJV52" s="64"/>
      <c r="GJW52" s="65"/>
      <c r="GJY52" s="62"/>
      <c r="GJZ52" s="63"/>
      <c r="GKA52" s="64"/>
      <c r="GKB52" s="65"/>
      <c r="GKD52" s="62"/>
      <c r="GKE52" s="63"/>
      <c r="GKF52" s="64"/>
      <c r="GKG52" s="65"/>
      <c r="GKI52" s="62"/>
      <c r="GKJ52" s="63"/>
      <c r="GKK52" s="64"/>
      <c r="GKL52" s="65"/>
      <c r="GKN52" s="62"/>
      <c r="GKO52" s="63"/>
      <c r="GKP52" s="64"/>
      <c r="GKQ52" s="65"/>
      <c r="GKS52" s="62"/>
      <c r="GKT52" s="63"/>
      <c r="GKU52" s="64"/>
      <c r="GKV52" s="65"/>
      <c r="GKX52" s="62"/>
      <c r="GKY52" s="63"/>
      <c r="GKZ52" s="64"/>
      <c r="GLA52" s="65"/>
      <c r="GLC52" s="62"/>
      <c r="GLD52" s="63"/>
      <c r="GLE52" s="64"/>
      <c r="GLF52" s="65"/>
      <c r="GLH52" s="62"/>
      <c r="GLI52" s="63"/>
      <c r="GLJ52" s="64"/>
      <c r="GLK52" s="65"/>
      <c r="GLM52" s="62"/>
      <c r="GLN52" s="63"/>
      <c r="GLO52" s="64"/>
      <c r="GLP52" s="65"/>
      <c r="GLR52" s="62"/>
      <c r="GLS52" s="63"/>
      <c r="GLT52" s="64"/>
      <c r="GLU52" s="65"/>
      <c r="GLW52" s="62"/>
      <c r="GLX52" s="63"/>
      <c r="GLY52" s="64"/>
      <c r="GLZ52" s="65"/>
      <c r="GMB52" s="62"/>
      <c r="GMC52" s="63"/>
      <c r="GMD52" s="64"/>
      <c r="GME52" s="65"/>
      <c r="GMG52" s="62"/>
      <c r="GMH52" s="63"/>
      <c r="GMI52" s="64"/>
      <c r="GMJ52" s="65"/>
      <c r="GML52" s="62"/>
      <c r="GMM52" s="63"/>
      <c r="GMN52" s="64"/>
      <c r="GMO52" s="65"/>
      <c r="GMQ52" s="62"/>
      <c r="GMR52" s="63"/>
      <c r="GMS52" s="64"/>
      <c r="GMT52" s="65"/>
      <c r="GMV52" s="62"/>
      <c r="GMW52" s="63"/>
      <c r="GMX52" s="64"/>
      <c r="GMY52" s="65"/>
      <c r="GNA52" s="62"/>
      <c r="GNB52" s="63"/>
      <c r="GNC52" s="64"/>
      <c r="GND52" s="65"/>
      <c r="GNF52" s="62"/>
      <c r="GNG52" s="63"/>
      <c r="GNH52" s="64"/>
      <c r="GNI52" s="65"/>
      <c r="GNK52" s="62"/>
      <c r="GNL52" s="63"/>
      <c r="GNM52" s="64"/>
      <c r="GNN52" s="65"/>
      <c r="GNP52" s="62"/>
      <c r="GNQ52" s="63"/>
      <c r="GNR52" s="64"/>
      <c r="GNS52" s="65"/>
      <c r="GNU52" s="62"/>
      <c r="GNV52" s="63"/>
      <c r="GNW52" s="64"/>
      <c r="GNX52" s="65"/>
      <c r="GNZ52" s="62"/>
      <c r="GOA52" s="63"/>
      <c r="GOB52" s="64"/>
      <c r="GOC52" s="65"/>
      <c r="GOE52" s="62"/>
      <c r="GOF52" s="63"/>
      <c r="GOG52" s="64"/>
      <c r="GOH52" s="65"/>
      <c r="GOJ52" s="62"/>
      <c r="GOK52" s="63"/>
      <c r="GOL52" s="64"/>
      <c r="GOM52" s="65"/>
      <c r="GOO52" s="62"/>
      <c r="GOP52" s="63"/>
      <c r="GOQ52" s="64"/>
      <c r="GOR52" s="65"/>
      <c r="GOT52" s="62"/>
      <c r="GOU52" s="63"/>
      <c r="GOV52" s="64"/>
      <c r="GOW52" s="65"/>
      <c r="GOY52" s="62"/>
      <c r="GOZ52" s="63"/>
      <c r="GPA52" s="64"/>
      <c r="GPB52" s="65"/>
      <c r="GPD52" s="62"/>
      <c r="GPE52" s="63"/>
      <c r="GPF52" s="64"/>
      <c r="GPG52" s="65"/>
      <c r="GPI52" s="62"/>
      <c r="GPJ52" s="63"/>
      <c r="GPK52" s="64"/>
      <c r="GPL52" s="65"/>
      <c r="GPN52" s="62"/>
      <c r="GPO52" s="63"/>
      <c r="GPP52" s="64"/>
      <c r="GPQ52" s="65"/>
      <c r="GPS52" s="62"/>
      <c r="GPT52" s="63"/>
      <c r="GPU52" s="64"/>
      <c r="GPV52" s="65"/>
      <c r="GPX52" s="62"/>
      <c r="GPY52" s="63"/>
      <c r="GPZ52" s="64"/>
      <c r="GQA52" s="65"/>
      <c r="GQC52" s="62"/>
      <c r="GQD52" s="63"/>
      <c r="GQE52" s="64"/>
      <c r="GQF52" s="65"/>
      <c r="GQH52" s="62"/>
      <c r="GQI52" s="63"/>
      <c r="GQJ52" s="64"/>
      <c r="GQK52" s="65"/>
      <c r="GQM52" s="62"/>
      <c r="GQN52" s="63"/>
      <c r="GQO52" s="64"/>
      <c r="GQP52" s="65"/>
      <c r="GQR52" s="62"/>
      <c r="GQS52" s="63"/>
      <c r="GQT52" s="64"/>
      <c r="GQU52" s="65"/>
      <c r="GQW52" s="62"/>
      <c r="GQX52" s="63"/>
      <c r="GQY52" s="64"/>
      <c r="GQZ52" s="65"/>
      <c r="GRB52" s="62"/>
      <c r="GRC52" s="63"/>
      <c r="GRD52" s="64"/>
      <c r="GRE52" s="65"/>
      <c r="GRG52" s="62"/>
      <c r="GRH52" s="63"/>
      <c r="GRI52" s="64"/>
      <c r="GRJ52" s="65"/>
      <c r="GRL52" s="62"/>
      <c r="GRM52" s="63"/>
      <c r="GRN52" s="64"/>
      <c r="GRO52" s="65"/>
      <c r="GRQ52" s="62"/>
      <c r="GRR52" s="63"/>
      <c r="GRS52" s="64"/>
      <c r="GRT52" s="65"/>
      <c r="GRV52" s="62"/>
      <c r="GRW52" s="63"/>
      <c r="GRX52" s="64"/>
      <c r="GRY52" s="65"/>
      <c r="GSA52" s="62"/>
      <c r="GSB52" s="63"/>
      <c r="GSC52" s="64"/>
      <c r="GSD52" s="65"/>
      <c r="GSF52" s="62"/>
      <c r="GSG52" s="63"/>
      <c r="GSH52" s="64"/>
      <c r="GSI52" s="65"/>
      <c r="GSK52" s="62"/>
      <c r="GSL52" s="63"/>
      <c r="GSM52" s="64"/>
      <c r="GSN52" s="65"/>
      <c r="GSP52" s="62"/>
      <c r="GSQ52" s="63"/>
      <c r="GSR52" s="64"/>
      <c r="GSS52" s="65"/>
      <c r="GSU52" s="62"/>
      <c r="GSV52" s="63"/>
      <c r="GSW52" s="64"/>
      <c r="GSX52" s="65"/>
      <c r="GSZ52" s="62"/>
      <c r="GTA52" s="63"/>
      <c r="GTB52" s="64"/>
      <c r="GTC52" s="65"/>
      <c r="GTE52" s="62"/>
      <c r="GTF52" s="63"/>
      <c r="GTG52" s="64"/>
      <c r="GTH52" s="65"/>
      <c r="GTJ52" s="62"/>
      <c r="GTK52" s="63"/>
      <c r="GTL52" s="64"/>
      <c r="GTM52" s="65"/>
      <c r="GTO52" s="62"/>
      <c r="GTP52" s="63"/>
      <c r="GTQ52" s="64"/>
      <c r="GTR52" s="65"/>
      <c r="GTT52" s="62"/>
      <c r="GTU52" s="63"/>
      <c r="GTV52" s="64"/>
      <c r="GTW52" s="65"/>
      <c r="GTY52" s="62"/>
      <c r="GTZ52" s="63"/>
      <c r="GUA52" s="64"/>
      <c r="GUB52" s="65"/>
      <c r="GUD52" s="62"/>
      <c r="GUE52" s="63"/>
      <c r="GUF52" s="64"/>
      <c r="GUG52" s="65"/>
      <c r="GUI52" s="62"/>
      <c r="GUJ52" s="63"/>
      <c r="GUK52" s="64"/>
      <c r="GUL52" s="65"/>
      <c r="GUN52" s="62"/>
      <c r="GUO52" s="63"/>
      <c r="GUP52" s="64"/>
      <c r="GUQ52" s="65"/>
      <c r="GUS52" s="62"/>
      <c r="GUT52" s="63"/>
      <c r="GUU52" s="64"/>
      <c r="GUV52" s="65"/>
      <c r="GUX52" s="62"/>
      <c r="GUY52" s="63"/>
      <c r="GUZ52" s="64"/>
      <c r="GVA52" s="65"/>
      <c r="GVC52" s="62"/>
      <c r="GVD52" s="63"/>
      <c r="GVE52" s="64"/>
      <c r="GVF52" s="65"/>
      <c r="GVH52" s="62"/>
      <c r="GVI52" s="63"/>
      <c r="GVJ52" s="64"/>
      <c r="GVK52" s="65"/>
      <c r="GVM52" s="62"/>
      <c r="GVN52" s="63"/>
      <c r="GVO52" s="64"/>
      <c r="GVP52" s="65"/>
      <c r="GVR52" s="62"/>
      <c r="GVS52" s="63"/>
      <c r="GVT52" s="64"/>
      <c r="GVU52" s="65"/>
      <c r="GVW52" s="62"/>
      <c r="GVX52" s="63"/>
      <c r="GVY52" s="64"/>
      <c r="GVZ52" s="65"/>
      <c r="GWB52" s="62"/>
      <c r="GWC52" s="63"/>
      <c r="GWD52" s="64"/>
      <c r="GWE52" s="65"/>
      <c r="GWG52" s="62"/>
      <c r="GWH52" s="63"/>
      <c r="GWI52" s="64"/>
      <c r="GWJ52" s="65"/>
      <c r="GWL52" s="62"/>
      <c r="GWM52" s="63"/>
      <c r="GWN52" s="64"/>
      <c r="GWO52" s="65"/>
      <c r="GWQ52" s="62"/>
      <c r="GWR52" s="63"/>
      <c r="GWS52" s="64"/>
      <c r="GWT52" s="65"/>
      <c r="GWV52" s="62"/>
      <c r="GWW52" s="63"/>
      <c r="GWX52" s="64"/>
      <c r="GWY52" s="65"/>
      <c r="GXA52" s="62"/>
      <c r="GXB52" s="63"/>
      <c r="GXC52" s="64"/>
      <c r="GXD52" s="65"/>
      <c r="GXF52" s="62"/>
      <c r="GXG52" s="63"/>
      <c r="GXH52" s="64"/>
      <c r="GXI52" s="65"/>
      <c r="GXK52" s="62"/>
      <c r="GXL52" s="63"/>
      <c r="GXM52" s="64"/>
      <c r="GXN52" s="65"/>
      <c r="GXP52" s="62"/>
      <c r="GXQ52" s="63"/>
      <c r="GXR52" s="64"/>
      <c r="GXS52" s="65"/>
      <c r="GXU52" s="62"/>
      <c r="GXV52" s="63"/>
      <c r="GXW52" s="64"/>
      <c r="GXX52" s="65"/>
      <c r="GXZ52" s="62"/>
      <c r="GYA52" s="63"/>
      <c r="GYB52" s="64"/>
      <c r="GYC52" s="65"/>
      <c r="GYE52" s="62"/>
      <c r="GYF52" s="63"/>
      <c r="GYG52" s="64"/>
      <c r="GYH52" s="65"/>
      <c r="GYJ52" s="62"/>
      <c r="GYK52" s="63"/>
      <c r="GYL52" s="64"/>
      <c r="GYM52" s="65"/>
      <c r="GYO52" s="62"/>
      <c r="GYP52" s="63"/>
      <c r="GYQ52" s="64"/>
      <c r="GYR52" s="65"/>
      <c r="GYT52" s="62"/>
      <c r="GYU52" s="63"/>
      <c r="GYV52" s="64"/>
      <c r="GYW52" s="65"/>
      <c r="GYY52" s="62"/>
      <c r="GYZ52" s="63"/>
      <c r="GZA52" s="64"/>
      <c r="GZB52" s="65"/>
      <c r="GZD52" s="62"/>
      <c r="GZE52" s="63"/>
      <c r="GZF52" s="64"/>
      <c r="GZG52" s="65"/>
      <c r="GZI52" s="62"/>
      <c r="GZJ52" s="63"/>
      <c r="GZK52" s="64"/>
      <c r="GZL52" s="65"/>
      <c r="GZN52" s="62"/>
      <c r="GZO52" s="63"/>
      <c r="GZP52" s="64"/>
      <c r="GZQ52" s="65"/>
      <c r="GZS52" s="62"/>
      <c r="GZT52" s="63"/>
      <c r="GZU52" s="64"/>
      <c r="GZV52" s="65"/>
      <c r="GZX52" s="62"/>
      <c r="GZY52" s="63"/>
      <c r="GZZ52" s="64"/>
      <c r="HAA52" s="65"/>
      <c r="HAC52" s="62"/>
      <c r="HAD52" s="63"/>
      <c r="HAE52" s="64"/>
      <c r="HAF52" s="65"/>
      <c r="HAH52" s="62"/>
      <c r="HAI52" s="63"/>
      <c r="HAJ52" s="64"/>
      <c r="HAK52" s="65"/>
      <c r="HAM52" s="62"/>
      <c r="HAN52" s="63"/>
      <c r="HAO52" s="64"/>
      <c r="HAP52" s="65"/>
      <c r="HAR52" s="62"/>
      <c r="HAS52" s="63"/>
      <c r="HAT52" s="64"/>
      <c r="HAU52" s="65"/>
      <c r="HAW52" s="62"/>
      <c r="HAX52" s="63"/>
      <c r="HAY52" s="64"/>
      <c r="HAZ52" s="65"/>
      <c r="HBB52" s="62"/>
      <c r="HBC52" s="63"/>
      <c r="HBD52" s="64"/>
      <c r="HBE52" s="65"/>
      <c r="HBG52" s="62"/>
      <c r="HBH52" s="63"/>
      <c r="HBI52" s="64"/>
      <c r="HBJ52" s="65"/>
      <c r="HBL52" s="62"/>
      <c r="HBM52" s="63"/>
      <c r="HBN52" s="64"/>
      <c r="HBO52" s="65"/>
      <c r="HBQ52" s="62"/>
      <c r="HBR52" s="63"/>
      <c r="HBS52" s="64"/>
      <c r="HBT52" s="65"/>
      <c r="HBV52" s="62"/>
      <c r="HBW52" s="63"/>
      <c r="HBX52" s="64"/>
      <c r="HBY52" s="65"/>
      <c r="HCA52" s="62"/>
      <c r="HCB52" s="63"/>
      <c r="HCC52" s="64"/>
      <c r="HCD52" s="65"/>
      <c r="HCF52" s="62"/>
      <c r="HCG52" s="63"/>
      <c r="HCH52" s="64"/>
      <c r="HCI52" s="65"/>
      <c r="HCK52" s="62"/>
      <c r="HCL52" s="63"/>
      <c r="HCM52" s="64"/>
      <c r="HCN52" s="65"/>
      <c r="HCP52" s="62"/>
      <c r="HCQ52" s="63"/>
      <c r="HCR52" s="64"/>
      <c r="HCS52" s="65"/>
      <c r="HCU52" s="62"/>
      <c r="HCV52" s="63"/>
      <c r="HCW52" s="64"/>
      <c r="HCX52" s="65"/>
      <c r="HCZ52" s="62"/>
      <c r="HDA52" s="63"/>
      <c r="HDB52" s="64"/>
      <c r="HDC52" s="65"/>
      <c r="HDE52" s="62"/>
      <c r="HDF52" s="63"/>
      <c r="HDG52" s="64"/>
      <c r="HDH52" s="65"/>
      <c r="HDJ52" s="62"/>
      <c r="HDK52" s="63"/>
      <c r="HDL52" s="64"/>
      <c r="HDM52" s="65"/>
      <c r="HDO52" s="62"/>
      <c r="HDP52" s="63"/>
      <c r="HDQ52" s="64"/>
      <c r="HDR52" s="65"/>
      <c r="HDT52" s="62"/>
      <c r="HDU52" s="63"/>
      <c r="HDV52" s="64"/>
      <c r="HDW52" s="65"/>
      <c r="HDY52" s="62"/>
      <c r="HDZ52" s="63"/>
      <c r="HEA52" s="64"/>
      <c r="HEB52" s="65"/>
      <c r="HED52" s="62"/>
      <c r="HEE52" s="63"/>
      <c r="HEF52" s="64"/>
      <c r="HEG52" s="65"/>
      <c r="HEI52" s="62"/>
      <c r="HEJ52" s="63"/>
      <c r="HEK52" s="64"/>
      <c r="HEL52" s="65"/>
      <c r="HEN52" s="62"/>
      <c r="HEO52" s="63"/>
      <c r="HEP52" s="64"/>
      <c r="HEQ52" s="65"/>
      <c r="HES52" s="62"/>
      <c r="HET52" s="63"/>
      <c r="HEU52" s="64"/>
      <c r="HEV52" s="65"/>
      <c r="HEX52" s="62"/>
      <c r="HEY52" s="63"/>
      <c r="HEZ52" s="64"/>
      <c r="HFA52" s="65"/>
      <c r="HFC52" s="62"/>
      <c r="HFD52" s="63"/>
      <c r="HFE52" s="64"/>
      <c r="HFF52" s="65"/>
      <c r="HFH52" s="62"/>
      <c r="HFI52" s="63"/>
      <c r="HFJ52" s="64"/>
      <c r="HFK52" s="65"/>
      <c r="HFM52" s="62"/>
      <c r="HFN52" s="63"/>
      <c r="HFO52" s="64"/>
      <c r="HFP52" s="65"/>
      <c r="HFR52" s="62"/>
      <c r="HFS52" s="63"/>
      <c r="HFT52" s="64"/>
      <c r="HFU52" s="65"/>
      <c r="HFW52" s="62"/>
      <c r="HFX52" s="63"/>
      <c r="HFY52" s="64"/>
      <c r="HFZ52" s="65"/>
      <c r="HGB52" s="62"/>
      <c r="HGC52" s="63"/>
      <c r="HGD52" s="64"/>
      <c r="HGE52" s="65"/>
      <c r="HGG52" s="62"/>
      <c r="HGH52" s="63"/>
      <c r="HGI52" s="64"/>
      <c r="HGJ52" s="65"/>
      <c r="HGL52" s="62"/>
      <c r="HGM52" s="63"/>
      <c r="HGN52" s="64"/>
      <c r="HGO52" s="65"/>
      <c r="HGQ52" s="62"/>
      <c r="HGR52" s="63"/>
      <c r="HGS52" s="64"/>
      <c r="HGT52" s="65"/>
      <c r="HGV52" s="62"/>
      <c r="HGW52" s="63"/>
      <c r="HGX52" s="64"/>
      <c r="HGY52" s="65"/>
      <c r="HHA52" s="62"/>
      <c r="HHB52" s="63"/>
      <c r="HHC52" s="64"/>
      <c r="HHD52" s="65"/>
      <c r="HHF52" s="62"/>
      <c r="HHG52" s="63"/>
      <c r="HHH52" s="64"/>
      <c r="HHI52" s="65"/>
      <c r="HHK52" s="62"/>
      <c r="HHL52" s="63"/>
      <c r="HHM52" s="64"/>
      <c r="HHN52" s="65"/>
      <c r="HHP52" s="62"/>
      <c r="HHQ52" s="63"/>
      <c r="HHR52" s="64"/>
      <c r="HHS52" s="65"/>
      <c r="HHU52" s="62"/>
      <c r="HHV52" s="63"/>
      <c r="HHW52" s="64"/>
      <c r="HHX52" s="65"/>
      <c r="HHZ52" s="62"/>
      <c r="HIA52" s="63"/>
      <c r="HIB52" s="64"/>
      <c r="HIC52" s="65"/>
      <c r="HIE52" s="62"/>
      <c r="HIF52" s="63"/>
      <c r="HIG52" s="64"/>
      <c r="HIH52" s="65"/>
      <c r="HIJ52" s="62"/>
      <c r="HIK52" s="63"/>
      <c r="HIL52" s="64"/>
      <c r="HIM52" s="65"/>
      <c r="HIO52" s="62"/>
      <c r="HIP52" s="63"/>
      <c r="HIQ52" s="64"/>
      <c r="HIR52" s="65"/>
      <c r="HIT52" s="62"/>
      <c r="HIU52" s="63"/>
      <c r="HIV52" s="64"/>
      <c r="HIW52" s="65"/>
      <c r="HIY52" s="62"/>
      <c r="HIZ52" s="63"/>
      <c r="HJA52" s="64"/>
      <c r="HJB52" s="65"/>
      <c r="HJD52" s="62"/>
      <c r="HJE52" s="63"/>
      <c r="HJF52" s="64"/>
      <c r="HJG52" s="65"/>
      <c r="HJI52" s="62"/>
      <c r="HJJ52" s="63"/>
      <c r="HJK52" s="64"/>
      <c r="HJL52" s="65"/>
      <c r="HJN52" s="62"/>
      <c r="HJO52" s="63"/>
      <c r="HJP52" s="64"/>
      <c r="HJQ52" s="65"/>
      <c r="HJS52" s="62"/>
      <c r="HJT52" s="63"/>
      <c r="HJU52" s="64"/>
      <c r="HJV52" s="65"/>
      <c r="HJX52" s="62"/>
      <c r="HJY52" s="63"/>
      <c r="HJZ52" s="64"/>
      <c r="HKA52" s="65"/>
      <c r="HKC52" s="62"/>
      <c r="HKD52" s="63"/>
      <c r="HKE52" s="64"/>
      <c r="HKF52" s="65"/>
      <c r="HKH52" s="62"/>
      <c r="HKI52" s="63"/>
      <c r="HKJ52" s="64"/>
      <c r="HKK52" s="65"/>
      <c r="HKM52" s="62"/>
      <c r="HKN52" s="63"/>
      <c r="HKO52" s="64"/>
      <c r="HKP52" s="65"/>
      <c r="HKR52" s="62"/>
      <c r="HKS52" s="63"/>
      <c r="HKT52" s="64"/>
      <c r="HKU52" s="65"/>
      <c r="HKW52" s="62"/>
      <c r="HKX52" s="63"/>
      <c r="HKY52" s="64"/>
      <c r="HKZ52" s="65"/>
      <c r="HLB52" s="62"/>
      <c r="HLC52" s="63"/>
      <c r="HLD52" s="64"/>
      <c r="HLE52" s="65"/>
      <c r="HLG52" s="62"/>
      <c r="HLH52" s="63"/>
      <c r="HLI52" s="64"/>
      <c r="HLJ52" s="65"/>
      <c r="HLL52" s="62"/>
      <c r="HLM52" s="63"/>
      <c r="HLN52" s="64"/>
      <c r="HLO52" s="65"/>
      <c r="HLQ52" s="62"/>
      <c r="HLR52" s="63"/>
      <c r="HLS52" s="64"/>
      <c r="HLT52" s="65"/>
      <c r="HLV52" s="62"/>
      <c r="HLW52" s="63"/>
      <c r="HLX52" s="64"/>
      <c r="HLY52" s="65"/>
      <c r="HMA52" s="62"/>
      <c r="HMB52" s="63"/>
      <c r="HMC52" s="64"/>
      <c r="HMD52" s="65"/>
      <c r="HMF52" s="62"/>
      <c r="HMG52" s="63"/>
      <c r="HMH52" s="64"/>
      <c r="HMI52" s="65"/>
      <c r="HMK52" s="62"/>
      <c r="HML52" s="63"/>
      <c r="HMM52" s="64"/>
      <c r="HMN52" s="65"/>
      <c r="HMP52" s="62"/>
      <c r="HMQ52" s="63"/>
      <c r="HMR52" s="64"/>
      <c r="HMS52" s="65"/>
      <c r="HMU52" s="62"/>
      <c r="HMV52" s="63"/>
      <c r="HMW52" s="64"/>
      <c r="HMX52" s="65"/>
      <c r="HMZ52" s="62"/>
      <c r="HNA52" s="63"/>
      <c r="HNB52" s="64"/>
      <c r="HNC52" s="65"/>
      <c r="HNE52" s="62"/>
      <c r="HNF52" s="63"/>
      <c r="HNG52" s="64"/>
      <c r="HNH52" s="65"/>
      <c r="HNJ52" s="62"/>
      <c r="HNK52" s="63"/>
      <c r="HNL52" s="64"/>
      <c r="HNM52" s="65"/>
      <c r="HNO52" s="62"/>
      <c r="HNP52" s="63"/>
      <c r="HNQ52" s="64"/>
      <c r="HNR52" s="65"/>
      <c r="HNT52" s="62"/>
      <c r="HNU52" s="63"/>
      <c r="HNV52" s="64"/>
      <c r="HNW52" s="65"/>
      <c r="HNY52" s="62"/>
      <c r="HNZ52" s="63"/>
      <c r="HOA52" s="64"/>
      <c r="HOB52" s="65"/>
      <c r="HOD52" s="62"/>
      <c r="HOE52" s="63"/>
      <c r="HOF52" s="64"/>
      <c r="HOG52" s="65"/>
      <c r="HOI52" s="62"/>
      <c r="HOJ52" s="63"/>
      <c r="HOK52" s="64"/>
      <c r="HOL52" s="65"/>
      <c r="HON52" s="62"/>
      <c r="HOO52" s="63"/>
      <c r="HOP52" s="64"/>
      <c r="HOQ52" s="65"/>
      <c r="HOS52" s="62"/>
      <c r="HOT52" s="63"/>
      <c r="HOU52" s="64"/>
      <c r="HOV52" s="65"/>
      <c r="HOX52" s="62"/>
      <c r="HOY52" s="63"/>
      <c r="HOZ52" s="64"/>
      <c r="HPA52" s="65"/>
      <c r="HPC52" s="62"/>
      <c r="HPD52" s="63"/>
      <c r="HPE52" s="64"/>
      <c r="HPF52" s="65"/>
      <c r="HPH52" s="62"/>
      <c r="HPI52" s="63"/>
      <c r="HPJ52" s="64"/>
      <c r="HPK52" s="65"/>
      <c r="HPM52" s="62"/>
      <c r="HPN52" s="63"/>
      <c r="HPO52" s="64"/>
      <c r="HPP52" s="65"/>
      <c r="HPR52" s="62"/>
      <c r="HPS52" s="63"/>
      <c r="HPT52" s="64"/>
      <c r="HPU52" s="65"/>
      <c r="HPW52" s="62"/>
      <c r="HPX52" s="63"/>
      <c r="HPY52" s="64"/>
      <c r="HPZ52" s="65"/>
      <c r="HQB52" s="62"/>
      <c r="HQC52" s="63"/>
      <c r="HQD52" s="64"/>
      <c r="HQE52" s="65"/>
      <c r="HQG52" s="62"/>
      <c r="HQH52" s="63"/>
      <c r="HQI52" s="64"/>
      <c r="HQJ52" s="65"/>
      <c r="HQL52" s="62"/>
      <c r="HQM52" s="63"/>
      <c r="HQN52" s="64"/>
      <c r="HQO52" s="65"/>
      <c r="HQQ52" s="62"/>
      <c r="HQR52" s="63"/>
      <c r="HQS52" s="64"/>
      <c r="HQT52" s="65"/>
      <c r="HQV52" s="62"/>
      <c r="HQW52" s="63"/>
      <c r="HQX52" s="64"/>
      <c r="HQY52" s="65"/>
      <c r="HRA52" s="62"/>
      <c r="HRB52" s="63"/>
      <c r="HRC52" s="64"/>
      <c r="HRD52" s="65"/>
      <c r="HRF52" s="62"/>
      <c r="HRG52" s="63"/>
      <c r="HRH52" s="64"/>
      <c r="HRI52" s="65"/>
      <c r="HRK52" s="62"/>
      <c r="HRL52" s="63"/>
      <c r="HRM52" s="64"/>
      <c r="HRN52" s="65"/>
      <c r="HRP52" s="62"/>
      <c r="HRQ52" s="63"/>
      <c r="HRR52" s="64"/>
      <c r="HRS52" s="65"/>
      <c r="HRU52" s="62"/>
      <c r="HRV52" s="63"/>
      <c r="HRW52" s="64"/>
      <c r="HRX52" s="65"/>
      <c r="HRZ52" s="62"/>
      <c r="HSA52" s="63"/>
      <c r="HSB52" s="64"/>
      <c r="HSC52" s="65"/>
      <c r="HSE52" s="62"/>
      <c r="HSF52" s="63"/>
      <c r="HSG52" s="64"/>
      <c r="HSH52" s="65"/>
      <c r="HSJ52" s="62"/>
      <c r="HSK52" s="63"/>
      <c r="HSL52" s="64"/>
      <c r="HSM52" s="65"/>
      <c r="HSO52" s="62"/>
      <c r="HSP52" s="63"/>
      <c r="HSQ52" s="64"/>
      <c r="HSR52" s="65"/>
      <c r="HST52" s="62"/>
      <c r="HSU52" s="63"/>
      <c r="HSV52" s="64"/>
      <c r="HSW52" s="65"/>
      <c r="HSY52" s="62"/>
      <c r="HSZ52" s="63"/>
      <c r="HTA52" s="64"/>
      <c r="HTB52" s="65"/>
      <c r="HTD52" s="62"/>
      <c r="HTE52" s="63"/>
      <c r="HTF52" s="64"/>
      <c r="HTG52" s="65"/>
      <c r="HTI52" s="62"/>
      <c r="HTJ52" s="63"/>
      <c r="HTK52" s="64"/>
      <c r="HTL52" s="65"/>
      <c r="HTN52" s="62"/>
      <c r="HTO52" s="63"/>
      <c r="HTP52" s="64"/>
      <c r="HTQ52" s="65"/>
      <c r="HTS52" s="62"/>
      <c r="HTT52" s="63"/>
      <c r="HTU52" s="64"/>
      <c r="HTV52" s="65"/>
      <c r="HTX52" s="62"/>
      <c r="HTY52" s="63"/>
      <c r="HTZ52" s="64"/>
      <c r="HUA52" s="65"/>
      <c r="HUC52" s="62"/>
      <c r="HUD52" s="63"/>
      <c r="HUE52" s="64"/>
      <c r="HUF52" s="65"/>
      <c r="HUH52" s="62"/>
      <c r="HUI52" s="63"/>
      <c r="HUJ52" s="64"/>
      <c r="HUK52" s="65"/>
      <c r="HUM52" s="62"/>
      <c r="HUN52" s="63"/>
      <c r="HUO52" s="64"/>
      <c r="HUP52" s="65"/>
      <c r="HUR52" s="62"/>
      <c r="HUS52" s="63"/>
      <c r="HUT52" s="64"/>
      <c r="HUU52" s="65"/>
      <c r="HUW52" s="62"/>
      <c r="HUX52" s="63"/>
      <c r="HUY52" s="64"/>
      <c r="HUZ52" s="65"/>
      <c r="HVB52" s="62"/>
      <c r="HVC52" s="63"/>
      <c r="HVD52" s="64"/>
      <c r="HVE52" s="65"/>
      <c r="HVG52" s="62"/>
      <c r="HVH52" s="63"/>
      <c r="HVI52" s="64"/>
      <c r="HVJ52" s="65"/>
      <c r="HVL52" s="62"/>
      <c r="HVM52" s="63"/>
      <c r="HVN52" s="64"/>
      <c r="HVO52" s="65"/>
      <c r="HVQ52" s="62"/>
      <c r="HVR52" s="63"/>
      <c r="HVS52" s="64"/>
      <c r="HVT52" s="65"/>
      <c r="HVV52" s="62"/>
      <c r="HVW52" s="63"/>
      <c r="HVX52" s="64"/>
      <c r="HVY52" s="65"/>
      <c r="HWA52" s="62"/>
      <c r="HWB52" s="63"/>
      <c r="HWC52" s="64"/>
      <c r="HWD52" s="65"/>
      <c r="HWF52" s="62"/>
      <c r="HWG52" s="63"/>
      <c r="HWH52" s="64"/>
      <c r="HWI52" s="65"/>
      <c r="HWK52" s="62"/>
      <c r="HWL52" s="63"/>
      <c r="HWM52" s="64"/>
      <c r="HWN52" s="65"/>
      <c r="HWP52" s="62"/>
      <c r="HWQ52" s="63"/>
      <c r="HWR52" s="64"/>
      <c r="HWS52" s="65"/>
      <c r="HWU52" s="62"/>
      <c r="HWV52" s="63"/>
      <c r="HWW52" s="64"/>
      <c r="HWX52" s="65"/>
      <c r="HWZ52" s="62"/>
      <c r="HXA52" s="63"/>
      <c r="HXB52" s="64"/>
      <c r="HXC52" s="65"/>
      <c r="HXE52" s="62"/>
      <c r="HXF52" s="63"/>
      <c r="HXG52" s="64"/>
      <c r="HXH52" s="65"/>
      <c r="HXJ52" s="62"/>
      <c r="HXK52" s="63"/>
      <c r="HXL52" s="64"/>
      <c r="HXM52" s="65"/>
      <c r="HXO52" s="62"/>
      <c r="HXP52" s="63"/>
      <c r="HXQ52" s="64"/>
      <c r="HXR52" s="65"/>
      <c r="HXT52" s="62"/>
      <c r="HXU52" s="63"/>
      <c r="HXV52" s="64"/>
      <c r="HXW52" s="65"/>
      <c r="HXY52" s="62"/>
      <c r="HXZ52" s="63"/>
      <c r="HYA52" s="64"/>
      <c r="HYB52" s="65"/>
      <c r="HYD52" s="62"/>
      <c r="HYE52" s="63"/>
      <c r="HYF52" s="64"/>
      <c r="HYG52" s="65"/>
      <c r="HYI52" s="62"/>
      <c r="HYJ52" s="63"/>
      <c r="HYK52" s="64"/>
      <c r="HYL52" s="65"/>
      <c r="HYN52" s="62"/>
      <c r="HYO52" s="63"/>
      <c r="HYP52" s="64"/>
      <c r="HYQ52" s="65"/>
      <c r="HYS52" s="62"/>
      <c r="HYT52" s="63"/>
      <c r="HYU52" s="64"/>
      <c r="HYV52" s="65"/>
      <c r="HYX52" s="62"/>
      <c r="HYY52" s="63"/>
      <c r="HYZ52" s="64"/>
      <c r="HZA52" s="65"/>
      <c r="HZC52" s="62"/>
      <c r="HZD52" s="63"/>
      <c r="HZE52" s="64"/>
      <c r="HZF52" s="65"/>
      <c r="HZH52" s="62"/>
      <c r="HZI52" s="63"/>
      <c r="HZJ52" s="64"/>
      <c r="HZK52" s="65"/>
      <c r="HZM52" s="62"/>
      <c r="HZN52" s="63"/>
      <c r="HZO52" s="64"/>
      <c r="HZP52" s="65"/>
      <c r="HZR52" s="62"/>
      <c r="HZS52" s="63"/>
      <c r="HZT52" s="64"/>
      <c r="HZU52" s="65"/>
      <c r="HZW52" s="62"/>
      <c r="HZX52" s="63"/>
      <c r="HZY52" s="64"/>
      <c r="HZZ52" s="65"/>
      <c r="IAB52" s="62"/>
      <c r="IAC52" s="63"/>
      <c r="IAD52" s="64"/>
      <c r="IAE52" s="65"/>
      <c r="IAG52" s="62"/>
      <c r="IAH52" s="63"/>
      <c r="IAI52" s="64"/>
      <c r="IAJ52" s="65"/>
      <c r="IAL52" s="62"/>
      <c r="IAM52" s="63"/>
      <c r="IAN52" s="64"/>
      <c r="IAO52" s="65"/>
      <c r="IAQ52" s="62"/>
      <c r="IAR52" s="63"/>
      <c r="IAS52" s="64"/>
      <c r="IAT52" s="65"/>
      <c r="IAV52" s="62"/>
      <c r="IAW52" s="63"/>
      <c r="IAX52" s="64"/>
      <c r="IAY52" s="65"/>
      <c r="IBA52" s="62"/>
      <c r="IBB52" s="63"/>
      <c r="IBC52" s="64"/>
      <c r="IBD52" s="65"/>
      <c r="IBF52" s="62"/>
      <c r="IBG52" s="63"/>
      <c r="IBH52" s="64"/>
      <c r="IBI52" s="65"/>
      <c r="IBK52" s="62"/>
      <c r="IBL52" s="63"/>
      <c r="IBM52" s="64"/>
      <c r="IBN52" s="65"/>
      <c r="IBP52" s="62"/>
      <c r="IBQ52" s="63"/>
      <c r="IBR52" s="64"/>
      <c r="IBS52" s="65"/>
      <c r="IBU52" s="62"/>
      <c r="IBV52" s="63"/>
      <c r="IBW52" s="64"/>
      <c r="IBX52" s="65"/>
      <c r="IBZ52" s="62"/>
      <c r="ICA52" s="63"/>
      <c r="ICB52" s="64"/>
      <c r="ICC52" s="65"/>
      <c r="ICE52" s="62"/>
      <c r="ICF52" s="63"/>
      <c r="ICG52" s="64"/>
      <c r="ICH52" s="65"/>
      <c r="ICJ52" s="62"/>
      <c r="ICK52" s="63"/>
      <c r="ICL52" s="64"/>
      <c r="ICM52" s="65"/>
      <c r="ICO52" s="62"/>
      <c r="ICP52" s="63"/>
      <c r="ICQ52" s="64"/>
      <c r="ICR52" s="65"/>
      <c r="ICT52" s="62"/>
      <c r="ICU52" s="63"/>
      <c r="ICV52" s="64"/>
      <c r="ICW52" s="65"/>
      <c r="ICY52" s="62"/>
      <c r="ICZ52" s="63"/>
      <c r="IDA52" s="64"/>
      <c r="IDB52" s="65"/>
      <c r="IDD52" s="62"/>
      <c r="IDE52" s="63"/>
      <c r="IDF52" s="64"/>
      <c r="IDG52" s="65"/>
      <c r="IDI52" s="62"/>
      <c r="IDJ52" s="63"/>
      <c r="IDK52" s="64"/>
      <c r="IDL52" s="65"/>
      <c r="IDN52" s="62"/>
      <c r="IDO52" s="63"/>
      <c r="IDP52" s="64"/>
      <c r="IDQ52" s="65"/>
      <c r="IDS52" s="62"/>
      <c r="IDT52" s="63"/>
      <c r="IDU52" s="64"/>
      <c r="IDV52" s="65"/>
      <c r="IDX52" s="62"/>
      <c r="IDY52" s="63"/>
      <c r="IDZ52" s="64"/>
      <c r="IEA52" s="65"/>
      <c r="IEC52" s="62"/>
      <c r="IED52" s="63"/>
      <c r="IEE52" s="64"/>
      <c r="IEF52" s="65"/>
      <c r="IEH52" s="62"/>
      <c r="IEI52" s="63"/>
      <c r="IEJ52" s="64"/>
      <c r="IEK52" s="65"/>
      <c r="IEM52" s="62"/>
      <c r="IEN52" s="63"/>
      <c r="IEO52" s="64"/>
      <c r="IEP52" s="65"/>
      <c r="IER52" s="62"/>
      <c r="IES52" s="63"/>
      <c r="IET52" s="64"/>
      <c r="IEU52" s="65"/>
      <c r="IEW52" s="62"/>
      <c r="IEX52" s="63"/>
      <c r="IEY52" s="64"/>
      <c r="IEZ52" s="65"/>
      <c r="IFB52" s="62"/>
      <c r="IFC52" s="63"/>
      <c r="IFD52" s="64"/>
      <c r="IFE52" s="65"/>
      <c r="IFG52" s="62"/>
      <c r="IFH52" s="63"/>
      <c r="IFI52" s="64"/>
      <c r="IFJ52" s="65"/>
      <c r="IFL52" s="62"/>
      <c r="IFM52" s="63"/>
      <c r="IFN52" s="64"/>
      <c r="IFO52" s="65"/>
      <c r="IFQ52" s="62"/>
      <c r="IFR52" s="63"/>
      <c r="IFS52" s="64"/>
      <c r="IFT52" s="65"/>
      <c r="IFV52" s="62"/>
      <c r="IFW52" s="63"/>
      <c r="IFX52" s="64"/>
      <c r="IFY52" s="65"/>
      <c r="IGA52" s="62"/>
      <c r="IGB52" s="63"/>
      <c r="IGC52" s="64"/>
      <c r="IGD52" s="65"/>
      <c r="IGF52" s="62"/>
      <c r="IGG52" s="63"/>
      <c r="IGH52" s="64"/>
      <c r="IGI52" s="65"/>
      <c r="IGK52" s="62"/>
      <c r="IGL52" s="63"/>
      <c r="IGM52" s="64"/>
      <c r="IGN52" s="65"/>
      <c r="IGP52" s="62"/>
      <c r="IGQ52" s="63"/>
      <c r="IGR52" s="64"/>
      <c r="IGS52" s="65"/>
      <c r="IGU52" s="62"/>
      <c r="IGV52" s="63"/>
      <c r="IGW52" s="64"/>
      <c r="IGX52" s="65"/>
      <c r="IGZ52" s="62"/>
      <c r="IHA52" s="63"/>
      <c r="IHB52" s="64"/>
      <c r="IHC52" s="65"/>
      <c r="IHE52" s="62"/>
      <c r="IHF52" s="63"/>
      <c r="IHG52" s="64"/>
      <c r="IHH52" s="65"/>
      <c r="IHJ52" s="62"/>
      <c r="IHK52" s="63"/>
      <c r="IHL52" s="64"/>
      <c r="IHM52" s="65"/>
      <c r="IHO52" s="62"/>
      <c r="IHP52" s="63"/>
      <c r="IHQ52" s="64"/>
      <c r="IHR52" s="65"/>
      <c r="IHT52" s="62"/>
      <c r="IHU52" s="63"/>
      <c r="IHV52" s="64"/>
      <c r="IHW52" s="65"/>
      <c r="IHY52" s="62"/>
      <c r="IHZ52" s="63"/>
      <c r="IIA52" s="64"/>
      <c r="IIB52" s="65"/>
      <c r="IID52" s="62"/>
      <c r="IIE52" s="63"/>
      <c r="IIF52" s="64"/>
      <c r="IIG52" s="65"/>
      <c r="III52" s="62"/>
      <c r="IIJ52" s="63"/>
      <c r="IIK52" s="64"/>
      <c r="IIL52" s="65"/>
      <c r="IIN52" s="62"/>
      <c r="IIO52" s="63"/>
      <c r="IIP52" s="64"/>
      <c r="IIQ52" s="65"/>
      <c r="IIS52" s="62"/>
      <c r="IIT52" s="63"/>
      <c r="IIU52" s="64"/>
      <c r="IIV52" s="65"/>
      <c r="IIX52" s="62"/>
      <c r="IIY52" s="63"/>
      <c r="IIZ52" s="64"/>
      <c r="IJA52" s="65"/>
      <c r="IJC52" s="62"/>
      <c r="IJD52" s="63"/>
      <c r="IJE52" s="64"/>
      <c r="IJF52" s="65"/>
      <c r="IJH52" s="62"/>
      <c r="IJI52" s="63"/>
      <c r="IJJ52" s="64"/>
      <c r="IJK52" s="65"/>
      <c r="IJM52" s="62"/>
      <c r="IJN52" s="63"/>
      <c r="IJO52" s="64"/>
      <c r="IJP52" s="65"/>
      <c r="IJR52" s="62"/>
      <c r="IJS52" s="63"/>
      <c r="IJT52" s="64"/>
      <c r="IJU52" s="65"/>
      <c r="IJW52" s="62"/>
      <c r="IJX52" s="63"/>
      <c r="IJY52" s="64"/>
      <c r="IJZ52" s="65"/>
      <c r="IKB52" s="62"/>
      <c r="IKC52" s="63"/>
      <c r="IKD52" s="64"/>
      <c r="IKE52" s="65"/>
      <c r="IKG52" s="62"/>
      <c r="IKH52" s="63"/>
      <c r="IKI52" s="64"/>
      <c r="IKJ52" s="65"/>
      <c r="IKL52" s="62"/>
      <c r="IKM52" s="63"/>
      <c r="IKN52" s="64"/>
      <c r="IKO52" s="65"/>
      <c r="IKQ52" s="62"/>
      <c r="IKR52" s="63"/>
      <c r="IKS52" s="64"/>
      <c r="IKT52" s="65"/>
      <c r="IKV52" s="62"/>
      <c r="IKW52" s="63"/>
      <c r="IKX52" s="64"/>
      <c r="IKY52" s="65"/>
      <c r="ILA52" s="62"/>
      <c r="ILB52" s="63"/>
      <c r="ILC52" s="64"/>
      <c r="ILD52" s="65"/>
      <c r="ILF52" s="62"/>
      <c r="ILG52" s="63"/>
      <c r="ILH52" s="64"/>
      <c r="ILI52" s="65"/>
      <c r="ILK52" s="62"/>
      <c r="ILL52" s="63"/>
      <c r="ILM52" s="64"/>
      <c r="ILN52" s="65"/>
      <c r="ILP52" s="62"/>
      <c r="ILQ52" s="63"/>
      <c r="ILR52" s="64"/>
      <c r="ILS52" s="65"/>
      <c r="ILU52" s="62"/>
      <c r="ILV52" s="63"/>
      <c r="ILW52" s="64"/>
      <c r="ILX52" s="65"/>
      <c r="ILZ52" s="62"/>
      <c r="IMA52" s="63"/>
      <c r="IMB52" s="64"/>
      <c r="IMC52" s="65"/>
      <c r="IME52" s="62"/>
      <c r="IMF52" s="63"/>
      <c r="IMG52" s="64"/>
      <c r="IMH52" s="65"/>
      <c r="IMJ52" s="62"/>
      <c r="IMK52" s="63"/>
      <c r="IML52" s="64"/>
      <c r="IMM52" s="65"/>
      <c r="IMO52" s="62"/>
      <c r="IMP52" s="63"/>
      <c r="IMQ52" s="64"/>
      <c r="IMR52" s="65"/>
      <c r="IMT52" s="62"/>
      <c r="IMU52" s="63"/>
      <c r="IMV52" s="64"/>
      <c r="IMW52" s="65"/>
      <c r="IMY52" s="62"/>
      <c r="IMZ52" s="63"/>
      <c r="INA52" s="64"/>
      <c r="INB52" s="65"/>
      <c r="IND52" s="62"/>
      <c r="INE52" s="63"/>
      <c r="INF52" s="64"/>
      <c r="ING52" s="65"/>
      <c r="INI52" s="62"/>
      <c r="INJ52" s="63"/>
      <c r="INK52" s="64"/>
      <c r="INL52" s="65"/>
      <c r="INN52" s="62"/>
      <c r="INO52" s="63"/>
      <c r="INP52" s="64"/>
      <c r="INQ52" s="65"/>
      <c r="INS52" s="62"/>
      <c r="INT52" s="63"/>
      <c r="INU52" s="64"/>
      <c r="INV52" s="65"/>
      <c r="INX52" s="62"/>
      <c r="INY52" s="63"/>
      <c r="INZ52" s="64"/>
      <c r="IOA52" s="65"/>
      <c r="IOC52" s="62"/>
      <c r="IOD52" s="63"/>
      <c r="IOE52" s="64"/>
      <c r="IOF52" s="65"/>
      <c r="IOH52" s="62"/>
      <c r="IOI52" s="63"/>
      <c r="IOJ52" s="64"/>
      <c r="IOK52" s="65"/>
      <c r="IOM52" s="62"/>
      <c r="ION52" s="63"/>
      <c r="IOO52" s="64"/>
      <c r="IOP52" s="65"/>
      <c r="IOR52" s="62"/>
      <c r="IOS52" s="63"/>
      <c r="IOT52" s="64"/>
      <c r="IOU52" s="65"/>
      <c r="IOW52" s="62"/>
      <c r="IOX52" s="63"/>
      <c r="IOY52" s="64"/>
      <c r="IOZ52" s="65"/>
      <c r="IPB52" s="62"/>
      <c r="IPC52" s="63"/>
      <c r="IPD52" s="64"/>
      <c r="IPE52" s="65"/>
      <c r="IPG52" s="62"/>
      <c r="IPH52" s="63"/>
      <c r="IPI52" s="64"/>
      <c r="IPJ52" s="65"/>
      <c r="IPL52" s="62"/>
      <c r="IPM52" s="63"/>
      <c r="IPN52" s="64"/>
      <c r="IPO52" s="65"/>
      <c r="IPQ52" s="62"/>
      <c r="IPR52" s="63"/>
      <c r="IPS52" s="64"/>
      <c r="IPT52" s="65"/>
      <c r="IPV52" s="62"/>
      <c r="IPW52" s="63"/>
      <c r="IPX52" s="64"/>
      <c r="IPY52" s="65"/>
      <c r="IQA52" s="62"/>
      <c r="IQB52" s="63"/>
      <c r="IQC52" s="64"/>
      <c r="IQD52" s="65"/>
      <c r="IQF52" s="62"/>
      <c r="IQG52" s="63"/>
      <c r="IQH52" s="64"/>
      <c r="IQI52" s="65"/>
      <c r="IQK52" s="62"/>
      <c r="IQL52" s="63"/>
      <c r="IQM52" s="64"/>
      <c r="IQN52" s="65"/>
      <c r="IQP52" s="62"/>
      <c r="IQQ52" s="63"/>
      <c r="IQR52" s="64"/>
      <c r="IQS52" s="65"/>
      <c r="IQU52" s="62"/>
      <c r="IQV52" s="63"/>
      <c r="IQW52" s="64"/>
      <c r="IQX52" s="65"/>
      <c r="IQZ52" s="62"/>
      <c r="IRA52" s="63"/>
      <c r="IRB52" s="64"/>
      <c r="IRC52" s="65"/>
      <c r="IRE52" s="62"/>
      <c r="IRF52" s="63"/>
      <c r="IRG52" s="64"/>
      <c r="IRH52" s="65"/>
      <c r="IRJ52" s="62"/>
      <c r="IRK52" s="63"/>
      <c r="IRL52" s="64"/>
      <c r="IRM52" s="65"/>
      <c r="IRO52" s="62"/>
      <c r="IRP52" s="63"/>
      <c r="IRQ52" s="64"/>
      <c r="IRR52" s="65"/>
      <c r="IRT52" s="62"/>
      <c r="IRU52" s="63"/>
      <c r="IRV52" s="64"/>
      <c r="IRW52" s="65"/>
      <c r="IRY52" s="62"/>
      <c r="IRZ52" s="63"/>
      <c r="ISA52" s="64"/>
      <c r="ISB52" s="65"/>
      <c r="ISD52" s="62"/>
      <c r="ISE52" s="63"/>
      <c r="ISF52" s="64"/>
      <c r="ISG52" s="65"/>
      <c r="ISI52" s="62"/>
      <c r="ISJ52" s="63"/>
      <c r="ISK52" s="64"/>
      <c r="ISL52" s="65"/>
      <c r="ISN52" s="62"/>
      <c r="ISO52" s="63"/>
      <c r="ISP52" s="64"/>
      <c r="ISQ52" s="65"/>
      <c r="ISS52" s="62"/>
      <c r="IST52" s="63"/>
      <c r="ISU52" s="64"/>
      <c r="ISV52" s="65"/>
      <c r="ISX52" s="62"/>
      <c r="ISY52" s="63"/>
      <c r="ISZ52" s="64"/>
      <c r="ITA52" s="65"/>
      <c r="ITC52" s="62"/>
      <c r="ITD52" s="63"/>
      <c r="ITE52" s="64"/>
      <c r="ITF52" s="65"/>
      <c r="ITH52" s="62"/>
      <c r="ITI52" s="63"/>
      <c r="ITJ52" s="64"/>
      <c r="ITK52" s="65"/>
      <c r="ITM52" s="62"/>
      <c r="ITN52" s="63"/>
      <c r="ITO52" s="64"/>
      <c r="ITP52" s="65"/>
      <c r="ITR52" s="62"/>
      <c r="ITS52" s="63"/>
      <c r="ITT52" s="64"/>
      <c r="ITU52" s="65"/>
      <c r="ITW52" s="62"/>
      <c r="ITX52" s="63"/>
      <c r="ITY52" s="64"/>
      <c r="ITZ52" s="65"/>
      <c r="IUB52" s="62"/>
      <c r="IUC52" s="63"/>
      <c r="IUD52" s="64"/>
      <c r="IUE52" s="65"/>
      <c r="IUG52" s="62"/>
      <c r="IUH52" s="63"/>
      <c r="IUI52" s="64"/>
      <c r="IUJ52" s="65"/>
      <c r="IUL52" s="62"/>
      <c r="IUM52" s="63"/>
      <c r="IUN52" s="64"/>
      <c r="IUO52" s="65"/>
      <c r="IUQ52" s="62"/>
      <c r="IUR52" s="63"/>
      <c r="IUS52" s="64"/>
      <c r="IUT52" s="65"/>
      <c r="IUV52" s="62"/>
      <c r="IUW52" s="63"/>
      <c r="IUX52" s="64"/>
      <c r="IUY52" s="65"/>
      <c r="IVA52" s="62"/>
      <c r="IVB52" s="63"/>
      <c r="IVC52" s="64"/>
      <c r="IVD52" s="65"/>
      <c r="IVF52" s="62"/>
      <c r="IVG52" s="63"/>
      <c r="IVH52" s="64"/>
      <c r="IVI52" s="65"/>
      <c r="IVK52" s="62"/>
      <c r="IVL52" s="63"/>
      <c r="IVM52" s="64"/>
      <c r="IVN52" s="65"/>
      <c r="IVP52" s="62"/>
      <c r="IVQ52" s="63"/>
      <c r="IVR52" s="64"/>
      <c r="IVS52" s="65"/>
      <c r="IVU52" s="62"/>
      <c r="IVV52" s="63"/>
      <c r="IVW52" s="64"/>
      <c r="IVX52" s="65"/>
      <c r="IVZ52" s="62"/>
      <c r="IWA52" s="63"/>
      <c r="IWB52" s="64"/>
      <c r="IWC52" s="65"/>
      <c r="IWE52" s="62"/>
      <c r="IWF52" s="63"/>
      <c r="IWG52" s="64"/>
      <c r="IWH52" s="65"/>
      <c r="IWJ52" s="62"/>
      <c r="IWK52" s="63"/>
      <c r="IWL52" s="64"/>
      <c r="IWM52" s="65"/>
      <c r="IWO52" s="62"/>
      <c r="IWP52" s="63"/>
      <c r="IWQ52" s="64"/>
      <c r="IWR52" s="65"/>
      <c r="IWT52" s="62"/>
      <c r="IWU52" s="63"/>
      <c r="IWV52" s="64"/>
      <c r="IWW52" s="65"/>
      <c r="IWY52" s="62"/>
      <c r="IWZ52" s="63"/>
      <c r="IXA52" s="64"/>
      <c r="IXB52" s="65"/>
      <c r="IXD52" s="62"/>
      <c r="IXE52" s="63"/>
      <c r="IXF52" s="64"/>
      <c r="IXG52" s="65"/>
      <c r="IXI52" s="62"/>
      <c r="IXJ52" s="63"/>
      <c r="IXK52" s="64"/>
      <c r="IXL52" s="65"/>
      <c r="IXN52" s="62"/>
      <c r="IXO52" s="63"/>
      <c r="IXP52" s="64"/>
      <c r="IXQ52" s="65"/>
      <c r="IXS52" s="62"/>
      <c r="IXT52" s="63"/>
      <c r="IXU52" s="64"/>
      <c r="IXV52" s="65"/>
      <c r="IXX52" s="62"/>
      <c r="IXY52" s="63"/>
      <c r="IXZ52" s="64"/>
      <c r="IYA52" s="65"/>
      <c r="IYC52" s="62"/>
      <c r="IYD52" s="63"/>
      <c r="IYE52" s="64"/>
      <c r="IYF52" s="65"/>
      <c r="IYH52" s="62"/>
      <c r="IYI52" s="63"/>
      <c r="IYJ52" s="64"/>
      <c r="IYK52" s="65"/>
      <c r="IYM52" s="62"/>
      <c r="IYN52" s="63"/>
      <c r="IYO52" s="64"/>
      <c r="IYP52" s="65"/>
      <c r="IYR52" s="62"/>
      <c r="IYS52" s="63"/>
      <c r="IYT52" s="64"/>
      <c r="IYU52" s="65"/>
      <c r="IYW52" s="62"/>
      <c r="IYX52" s="63"/>
      <c r="IYY52" s="64"/>
      <c r="IYZ52" s="65"/>
      <c r="IZB52" s="62"/>
      <c r="IZC52" s="63"/>
      <c r="IZD52" s="64"/>
      <c r="IZE52" s="65"/>
      <c r="IZG52" s="62"/>
      <c r="IZH52" s="63"/>
      <c r="IZI52" s="64"/>
      <c r="IZJ52" s="65"/>
      <c r="IZL52" s="62"/>
      <c r="IZM52" s="63"/>
      <c r="IZN52" s="64"/>
      <c r="IZO52" s="65"/>
      <c r="IZQ52" s="62"/>
      <c r="IZR52" s="63"/>
      <c r="IZS52" s="64"/>
      <c r="IZT52" s="65"/>
      <c r="IZV52" s="62"/>
      <c r="IZW52" s="63"/>
      <c r="IZX52" s="64"/>
      <c r="IZY52" s="65"/>
      <c r="JAA52" s="62"/>
      <c r="JAB52" s="63"/>
      <c r="JAC52" s="64"/>
      <c r="JAD52" s="65"/>
      <c r="JAF52" s="62"/>
      <c r="JAG52" s="63"/>
      <c r="JAH52" s="64"/>
      <c r="JAI52" s="65"/>
      <c r="JAK52" s="62"/>
      <c r="JAL52" s="63"/>
      <c r="JAM52" s="64"/>
      <c r="JAN52" s="65"/>
      <c r="JAP52" s="62"/>
      <c r="JAQ52" s="63"/>
      <c r="JAR52" s="64"/>
      <c r="JAS52" s="65"/>
      <c r="JAU52" s="62"/>
      <c r="JAV52" s="63"/>
      <c r="JAW52" s="64"/>
      <c r="JAX52" s="65"/>
      <c r="JAZ52" s="62"/>
      <c r="JBA52" s="63"/>
      <c r="JBB52" s="64"/>
      <c r="JBC52" s="65"/>
      <c r="JBE52" s="62"/>
      <c r="JBF52" s="63"/>
      <c r="JBG52" s="64"/>
      <c r="JBH52" s="65"/>
      <c r="JBJ52" s="62"/>
      <c r="JBK52" s="63"/>
      <c r="JBL52" s="64"/>
      <c r="JBM52" s="65"/>
      <c r="JBO52" s="62"/>
      <c r="JBP52" s="63"/>
      <c r="JBQ52" s="64"/>
      <c r="JBR52" s="65"/>
      <c r="JBT52" s="62"/>
      <c r="JBU52" s="63"/>
      <c r="JBV52" s="64"/>
      <c r="JBW52" s="65"/>
      <c r="JBY52" s="62"/>
      <c r="JBZ52" s="63"/>
      <c r="JCA52" s="64"/>
      <c r="JCB52" s="65"/>
      <c r="JCD52" s="62"/>
      <c r="JCE52" s="63"/>
      <c r="JCF52" s="64"/>
      <c r="JCG52" s="65"/>
      <c r="JCI52" s="62"/>
      <c r="JCJ52" s="63"/>
      <c r="JCK52" s="64"/>
      <c r="JCL52" s="65"/>
      <c r="JCN52" s="62"/>
      <c r="JCO52" s="63"/>
      <c r="JCP52" s="64"/>
      <c r="JCQ52" s="65"/>
      <c r="JCS52" s="62"/>
      <c r="JCT52" s="63"/>
      <c r="JCU52" s="64"/>
      <c r="JCV52" s="65"/>
      <c r="JCX52" s="62"/>
      <c r="JCY52" s="63"/>
      <c r="JCZ52" s="64"/>
      <c r="JDA52" s="65"/>
      <c r="JDC52" s="62"/>
      <c r="JDD52" s="63"/>
      <c r="JDE52" s="64"/>
      <c r="JDF52" s="65"/>
      <c r="JDH52" s="62"/>
      <c r="JDI52" s="63"/>
      <c r="JDJ52" s="64"/>
      <c r="JDK52" s="65"/>
      <c r="JDM52" s="62"/>
      <c r="JDN52" s="63"/>
      <c r="JDO52" s="64"/>
      <c r="JDP52" s="65"/>
      <c r="JDR52" s="62"/>
      <c r="JDS52" s="63"/>
      <c r="JDT52" s="64"/>
      <c r="JDU52" s="65"/>
      <c r="JDW52" s="62"/>
      <c r="JDX52" s="63"/>
      <c r="JDY52" s="64"/>
      <c r="JDZ52" s="65"/>
      <c r="JEB52" s="62"/>
      <c r="JEC52" s="63"/>
      <c r="JED52" s="64"/>
      <c r="JEE52" s="65"/>
      <c r="JEG52" s="62"/>
      <c r="JEH52" s="63"/>
      <c r="JEI52" s="64"/>
      <c r="JEJ52" s="65"/>
      <c r="JEL52" s="62"/>
      <c r="JEM52" s="63"/>
      <c r="JEN52" s="64"/>
      <c r="JEO52" s="65"/>
      <c r="JEQ52" s="62"/>
      <c r="JER52" s="63"/>
      <c r="JES52" s="64"/>
      <c r="JET52" s="65"/>
      <c r="JEV52" s="62"/>
      <c r="JEW52" s="63"/>
      <c r="JEX52" s="64"/>
      <c r="JEY52" s="65"/>
      <c r="JFA52" s="62"/>
      <c r="JFB52" s="63"/>
      <c r="JFC52" s="64"/>
      <c r="JFD52" s="65"/>
      <c r="JFF52" s="62"/>
      <c r="JFG52" s="63"/>
      <c r="JFH52" s="64"/>
      <c r="JFI52" s="65"/>
      <c r="JFK52" s="62"/>
      <c r="JFL52" s="63"/>
      <c r="JFM52" s="64"/>
      <c r="JFN52" s="65"/>
      <c r="JFP52" s="62"/>
      <c r="JFQ52" s="63"/>
      <c r="JFR52" s="64"/>
      <c r="JFS52" s="65"/>
      <c r="JFU52" s="62"/>
      <c r="JFV52" s="63"/>
      <c r="JFW52" s="64"/>
      <c r="JFX52" s="65"/>
      <c r="JFZ52" s="62"/>
      <c r="JGA52" s="63"/>
      <c r="JGB52" s="64"/>
      <c r="JGC52" s="65"/>
      <c r="JGE52" s="62"/>
      <c r="JGF52" s="63"/>
      <c r="JGG52" s="64"/>
      <c r="JGH52" s="65"/>
      <c r="JGJ52" s="62"/>
      <c r="JGK52" s="63"/>
      <c r="JGL52" s="64"/>
      <c r="JGM52" s="65"/>
      <c r="JGO52" s="62"/>
      <c r="JGP52" s="63"/>
      <c r="JGQ52" s="64"/>
      <c r="JGR52" s="65"/>
      <c r="JGT52" s="62"/>
      <c r="JGU52" s="63"/>
      <c r="JGV52" s="64"/>
      <c r="JGW52" s="65"/>
      <c r="JGY52" s="62"/>
      <c r="JGZ52" s="63"/>
      <c r="JHA52" s="64"/>
      <c r="JHB52" s="65"/>
      <c r="JHD52" s="62"/>
      <c r="JHE52" s="63"/>
      <c r="JHF52" s="64"/>
      <c r="JHG52" s="65"/>
      <c r="JHI52" s="62"/>
      <c r="JHJ52" s="63"/>
      <c r="JHK52" s="64"/>
      <c r="JHL52" s="65"/>
      <c r="JHN52" s="62"/>
      <c r="JHO52" s="63"/>
      <c r="JHP52" s="64"/>
      <c r="JHQ52" s="65"/>
      <c r="JHS52" s="62"/>
      <c r="JHT52" s="63"/>
      <c r="JHU52" s="64"/>
      <c r="JHV52" s="65"/>
      <c r="JHX52" s="62"/>
      <c r="JHY52" s="63"/>
      <c r="JHZ52" s="64"/>
      <c r="JIA52" s="65"/>
      <c r="JIC52" s="62"/>
      <c r="JID52" s="63"/>
      <c r="JIE52" s="64"/>
      <c r="JIF52" s="65"/>
      <c r="JIH52" s="62"/>
      <c r="JII52" s="63"/>
      <c r="JIJ52" s="64"/>
      <c r="JIK52" s="65"/>
      <c r="JIM52" s="62"/>
      <c r="JIN52" s="63"/>
      <c r="JIO52" s="64"/>
      <c r="JIP52" s="65"/>
      <c r="JIR52" s="62"/>
      <c r="JIS52" s="63"/>
      <c r="JIT52" s="64"/>
      <c r="JIU52" s="65"/>
      <c r="JIW52" s="62"/>
      <c r="JIX52" s="63"/>
      <c r="JIY52" s="64"/>
      <c r="JIZ52" s="65"/>
      <c r="JJB52" s="62"/>
      <c r="JJC52" s="63"/>
      <c r="JJD52" s="64"/>
      <c r="JJE52" s="65"/>
      <c r="JJG52" s="62"/>
      <c r="JJH52" s="63"/>
      <c r="JJI52" s="64"/>
      <c r="JJJ52" s="65"/>
      <c r="JJL52" s="62"/>
      <c r="JJM52" s="63"/>
      <c r="JJN52" s="64"/>
      <c r="JJO52" s="65"/>
      <c r="JJQ52" s="62"/>
      <c r="JJR52" s="63"/>
      <c r="JJS52" s="64"/>
      <c r="JJT52" s="65"/>
      <c r="JJV52" s="62"/>
      <c r="JJW52" s="63"/>
      <c r="JJX52" s="64"/>
      <c r="JJY52" s="65"/>
      <c r="JKA52" s="62"/>
      <c r="JKB52" s="63"/>
      <c r="JKC52" s="64"/>
      <c r="JKD52" s="65"/>
      <c r="JKF52" s="62"/>
      <c r="JKG52" s="63"/>
      <c r="JKH52" s="64"/>
      <c r="JKI52" s="65"/>
      <c r="JKK52" s="62"/>
      <c r="JKL52" s="63"/>
      <c r="JKM52" s="64"/>
      <c r="JKN52" s="65"/>
      <c r="JKP52" s="62"/>
      <c r="JKQ52" s="63"/>
      <c r="JKR52" s="64"/>
      <c r="JKS52" s="65"/>
      <c r="JKU52" s="62"/>
      <c r="JKV52" s="63"/>
      <c r="JKW52" s="64"/>
      <c r="JKX52" s="65"/>
      <c r="JKZ52" s="62"/>
      <c r="JLA52" s="63"/>
      <c r="JLB52" s="64"/>
      <c r="JLC52" s="65"/>
      <c r="JLE52" s="62"/>
      <c r="JLF52" s="63"/>
      <c r="JLG52" s="64"/>
      <c r="JLH52" s="65"/>
      <c r="JLJ52" s="62"/>
      <c r="JLK52" s="63"/>
      <c r="JLL52" s="64"/>
      <c r="JLM52" s="65"/>
      <c r="JLO52" s="62"/>
      <c r="JLP52" s="63"/>
      <c r="JLQ52" s="64"/>
      <c r="JLR52" s="65"/>
      <c r="JLT52" s="62"/>
      <c r="JLU52" s="63"/>
      <c r="JLV52" s="64"/>
      <c r="JLW52" s="65"/>
      <c r="JLY52" s="62"/>
      <c r="JLZ52" s="63"/>
      <c r="JMA52" s="64"/>
      <c r="JMB52" s="65"/>
      <c r="JMD52" s="62"/>
      <c r="JME52" s="63"/>
      <c r="JMF52" s="64"/>
      <c r="JMG52" s="65"/>
      <c r="JMI52" s="62"/>
      <c r="JMJ52" s="63"/>
      <c r="JMK52" s="64"/>
      <c r="JML52" s="65"/>
      <c r="JMN52" s="62"/>
      <c r="JMO52" s="63"/>
      <c r="JMP52" s="64"/>
      <c r="JMQ52" s="65"/>
      <c r="JMS52" s="62"/>
      <c r="JMT52" s="63"/>
      <c r="JMU52" s="64"/>
      <c r="JMV52" s="65"/>
      <c r="JMX52" s="62"/>
      <c r="JMY52" s="63"/>
      <c r="JMZ52" s="64"/>
      <c r="JNA52" s="65"/>
      <c r="JNC52" s="62"/>
      <c r="JND52" s="63"/>
      <c r="JNE52" s="64"/>
      <c r="JNF52" s="65"/>
      <c r="JNH52" s="62"/>
      <c r="JNI52" s="63"/>
      <c r="JNJ52" s="64"/>
      <c r="JNK52" s="65"/>
      <c r="JNM52" s="62"/>
      <c r="JNN52" s="63"/>
      <c r="JNO52" s="64"/>
      <c r="JNP52" s="65"/>
      <c r="JNR52" s="62"/>
      <c r="JNS52" s="63"/>
      <c r="JNT52" s="64"/>
      <c r="JNU52" s="65"/>
      <c r="JNW52" s="62"/>
      <c r="JNX52" s="63"/>
      <c r="JNY52" s="64"/>
      <c r="JNZ52" s="65"/>
      <c r="JOB52" s="62"/>
      <c r="JOC52" s="63"/>
      <c r="JOD52" s="64"/>
      <c r="JOE52" s="65"/>
      <c r="JOG52" s="62"/>
      <c r="JOH52" s="63"/>
      <c r="JOI52" s="64"/>
      <c r="JOJ52" s="65"/>
      <c r="JOL52" s="62"/>
      <c r="JOM52" s="63"/>
      <c r="JON52" s="64"/>
      <c r="JOO52" s="65"/>
      <c r="JOQ52" s="62"/>
      <c r="JOR52" s="63"/>
      <c r="JOS52" s="64"/>
      <c r="JOT52" s="65"/>
      <c r="JOV52" s="62"/>
      <c r="JOW52" s="63"/>
      <c r="JOX52" s="64"/>
      <c r="JOY52" s="65"/>
      <c r="JPA52" s="62"/>
      <c r="JPB52" s="63"/>
      <c r="JPC52" s="64"/>
      <c r="JPD52" s="65"/>
      <c r="JPF52" s="62"/>
      <c r="JPG52" s="63"/>
      <c r="JPH52" s="64"/>
      <c r="JPI52" s="65"/>
      <c r="JPK52" s="62"/>
      <c r="JPL52" s="63"/>
      <c r="JPM52" s="64"/>
      <c r="JPN52" s="65"/>
      <c r="JPP52" s="62"/>
      <c r="JPQ52" s="63"/>
      <c r="JPR52" s="64"/>
      <c r="JPS52" s="65"/>
      <c r="JPU52" s="62"/>
      <c r="JPV52" s="63"/>
      <c r="JPW52" s="64"/>
      <c r="JPX52" s="65"/>
      <c r="JPZ52" s="62"/>
      <c r="JQA52" s="63"/>
      <c r="JQB52" s="64"/>
      <c r="JQC52" s="65"/>
      <c r="JQE52" s="62"/>
      <c r="JQF52" s="63"/>
      <c r="JQG52" s="64"/>
      <c r="JQH52" s="65"/>
      <c r="JQJ52" s="62"/>
      <c r="JQK52" s="63"/>
      <c r="JQL52" s="64"/>
      <c r="JQM52" s="65"/>
      <c r="JQO52" s="62"/>
      <c r="JQP52" s="63"/>
      <c r="JQQ52" s="64"/>
      <c r="JQR52" s="65"/>
      <c r="JQT52" s="62"/>
      <c r="JQU52" s="63"/>
      <c r="JQV52" s="64"/>
      <c r="JQW52" s="65"/>
      <c r="JQY52" s="62"/>
      <c r="JQZ52" s="63"/>
      <c r="JRA52" s="64"/>
      <c r="JRB52" s="65"/>
      <c r="JRD52" s="62"/>
      <c r="JRE52" s="63"/>
      <c r="JRF52" s="64"/>
      <c r="JRG52" s="65"/>
      <c r="JRI52" s="62"/>
      <c r="JRJ52" s="63"/>
      <c r="JRK52" s="64"/>
      <c r="JRL52" s="65"/>
      <c r="JRN52" s="62"/>
      <c r="JRO52" s="63"/>
      <c r="JRP52" s="64"/>
      <c r="JRQ52" s="65"/>
      <c r="JRS52" s="62"/>
      <c r="JRT52" s="63"/>
      <c r="JRU52" s="64"/>
      <c r="JRV52" s="65"/>
      <c r="JRX52" s="62"/>
      <c r="JRY52" s="63"/>
      <c r="JRZ52" s="64"/>
      <c r="JSA52" s="65"/>
      <c r="JSC52" s="62"/>
      <c r="JSD52" s="63"/>
      <c r="JSE52" s="64"/>
      <c r="JSF52" s="65"/>
      <c r="JSH52" s="62"/>
      <c r="JSI52" s="63"/>
      <c r="JSJ52" s="64"/>
      <c r="JSK52" s="65"/>
      <c r="JSM52" s="62"/>
      <c r="JSN52" s="63"/>
      <c r="JSO52" s="64"/>
      <c r="JSP52" s="65"/>
      <c r="JSR52" s="62"/>
      <c r="JSS52" s="63"/>
      <c r="JST52" s="64"/>
      <c r="JSU52" s="65"/>
      <c r="JSW52" s="62"/>
      <c r="JSX52" s="63"/>
      <c r="JSY52" s="64"/>
      <c r="JSZ52" s="65"/>
      <c r="JTB52" s="62"/>
      <c r="JTC52" s="63"/>
      <c r="JTD52" s="64"/>
      <c r="JTE52" s="65"/>
      <c r="JTG52" s="62"/>
      <c r="JTH52" s="63"/>
      <c r="JTI52" s="64"/>
      <c r="JTJ52" s="65"/>
      <c r="JTL52" s="62"/>
      <c r="JTM52" s="63"/>
      <c r="JTN52" s="64"/>
      <c r="JTO52" s="65"/>
      <c r="JTQ52" s="62"/>
      <c r="JTR52" s="63"/>
      <c r="JTS52" s="64"/>
      <c r="JTT52" s="65"/>
      <c r="JTV52" s="62"/>
      <c r="JTW52" s="63"/>
      <c r="JTX52" s="64"/>
      <c r="JTY52" s="65"/>
      <c r="JUA52" s="62"/>
      <c r="JUB52" s="63"/>
      <c r="JUC52" s="64"/>
      <c r="JUD52" s="65"/>
      <c r="JUF52" s="62"/>
      <c r="JUG52" s="63"/>
      <c r="JUH52" s="64"/>
      <c r="JUI52" s="65"/>
      <c r="JUK52" s="62"/>
      <c r="JUL52" s="63"/>
      <c r="JUM52" s="64"/>
      <c r="JUN52" s="65"/>
      <c r="JUP52" s="62"/>
      <c r="JUQ52" s="63"/>
      <c r="JUR52" s="64"/>
      <c r="JUS52" s="65"/>
      <c r="JUU52" s="62"/>
      <c r="JUV52" s="63"/>
      <c r="JUW52" s="64"/>
      <c r="JUX52" s="65"/>
      <c r="JUZ52" s="62"/>
      <c r="JVA52" s="63"/>
      <c r="JVB52" s="64"/>
      <c r="JVC52" s="65"/>
      <c r="JVE52" s="62"/>
      <c r="JVF52" s="63"/>
      <c r="JVG52" s="64"/>
      <c r="JVH52" s="65"/>
      <c r="JVJ52" s="62"/>
      <c r="JVK52" s="63"/>
      <c r="JVL52" s="64"/>
      <c r="JVM52" s="65"/>
      <c r="JVO52" s="62"/>
      <c r="JVP52" s="63"/>
      <c r="JVQ52" s="64"/>
      <c r="JVR52" s="65"/>
      <c r="JVT52" s="62"/>
      <c r="JVU52" s="63"/>
      <c r="JVV52" s="64"/>
      <c r="JVW52" s="65"/>
      <c r="JVY52" s="62"/>
      <c r="JVZ52" s="63"/>
      <c r="JWA52" s="64"/>
      <c r="JWB52" s="65"/>
      <c r="JWD52" s="62"/>
      <c r="JWE52" s="63"/>
      <c r="JWF52" s="64"/>
      <c r="JWG52" s="65"/>
      <c r="JWI52" s="62"/>
      <c r="JWJ52" s="63"/>
      <c r="JWK52" s="64"/>
      <c r="JWL52" s="65"/>
      <c r="JWN52" s="62"/>
      <c r="JWO52" s="63"/>
      <c r="JWP52" s="64"/>
      <c r="JWQ52" s="65"/>
      <c r="JWS52" s="62"/>
      <c r="JWT52" s="63"/>
      <c r="JWU52" s="64"/>
      <c r="JWV52" s="65"/>
      <c r="JWX52" s="62"/>
      <c r="JWY52" s="63"/>
      <c r="JWZ52" s="64"/>
      <c r="JXA52" s="65"/>
      <c r="JXC52" s="62"/>
      <c r="JXD52" s="63"/>
      <c r="JXE52" s="64"/>
      <c r="JXF52" s="65"/>
      <c r="JXH52" s="62"/>
      <c r="JXI52" s="63"/>
      <c r="JXJ52" s="64"/>
      <c r="JXK52" s="65"/>
      <c r="JXM52" s="62"/>
      <c r="JXN52" s="63"/>
      <c r="JXO52" s="64"/>
      <c r="JXP52" s="65"/>
      <c r="JXR52" s="62"/>
      <c r="JXS52" s="63"/>
      <c r="JXT52" s="64"/>
      <c r="JXU52" s="65"/>
      <c r="JXW52" s="62"/>
      <c r="JXX52" s="63"/>
      <c r="JXY52" s="64"/>
      <c r="JXZ52" s="65"/>
      <c r="JYB52" s="62"/>
      <c r="JYC52" s="63"/>
      <c r="JYD52" s="64"/>
      <c r="JYE52" s="65"/>
      <c r="JYG52" s="62"/>
      <c r="JYH52" s="63"/>
      <c r="JYI52" s="64"/>
      <c r="JYJ52" s="65"/>
      <c r="JYL52" s="62"/>
      <c r="JYM52" s="63"/>
      <c r="JYN52" s="64"/>
      <c r="JYO52" s="65"/>
      <c r="JYQ52" s="62"/>
      <c r="JYR52" s="63"/>
      <c r="JYS52" s="64"/>
      <c r="JYT52" s="65"/>
      <c r="JYV52" s="62"/>
      <c r="JYW52" s="63"/>
      <c r="JYX52" s="64"/>
      <c r="JYY52" s="65"/>
      <c r="JZA52" s="62"/>
      <c r="JZB52" s="63"/>
      <c r="JZC52" s="64"/>
      <c r="JZD52" s="65"/>
      <c r="JZF52" s="62"/>
      <c r="JZG52" s="63"/>
      <c r="JZH52" s="64"/>
      <c r="JZI52" s="65"/>
      <c r="JZK52" s="62"/>
      <c r="JZL52" s="63"/>
      <c r="JZM52" s="64"/>
      <c r="JZN52" s="65"/>
      <c r="JZP52" s="62"/>
      <c r="JZQ52" s="63"/>
      <c r="JZR52" s="64"/>
      <c r="JZS52" s="65"/>
      <c r="JZU52" s="62"/>
      <c r="JZV52" s="63"/>
      <c r="JZW52" s="64"/>
      <c r="JZX52" s="65"/>
      <c r="JZZ52" s="62"/>
      <c r="KAA52" s="63"/>
      <c r="KAB52" s="64"/>
      <c r="KAC52" s="65"/>
      <c r="KAE52" s="62"/>
      <c r="KAF52" s="63"/>
      <c r="KAG52" s="64"/>
      <c r="KAH52" s="65"/>
      <c r="KAJ52" s="62"/>
      <c r="KAK52" s="63"/>
      <c r="KAL52" s="64"/>
      <c r="KAM52" s="65"/>
      <c r="KAO52" s="62"/>
      <c r="KAP52" s="63"/>
      <c r="KAQ52" s="64"/>
      <c r="KAR52" s="65"/>
      <c r="KAT52" s="62"/>
      <c r="KAU52" s="63"/>
      <c r="KAV52" s="64"/>
      <c r="KAW52" s="65"/>
      <c r="KAY52" s="62"/>
      <c r="KAZ52" s="63"/>
      <c r="KBA52" s="64"/>
      <c r="KBB52" s="65"/>
      <c r="KBD52" s="62"/>
      <c r="KBE52" s="63"/>
      <c r="KBF52" s="64"/>
      <c r="KBG52" s="65"/>
      <c r="KBI52" s="62"/>
      <c r="KBJ52" s="63"/>
      <c r="KBK52" s="64"/>
      <c r="KBL52" s="65"/>
      <c r="KBN52" s="62"/>
      <c r="KBO52" s="63"/>
      <c r="KBP52" s="64"/>
      <c r="KBQ52" s="65"/>
      <c r="KBS52" s="62"/>
      <c r="KBT52" s="63"/>
      <c r="KBU52" s="64"/>
      <c r="KBV52" s="65"/>
      <c r="KBX52" s="62"/>
      <c r="KBY52" s="63"/>
      <c r="KBZ52" s="64"/>
      <c r="KCA52" s="65"/>
      <c r="KCC52" s="62"/>
      <c r="KCD52" s="63"/>
      <c r="KCE52" s="64"/>
      <c r="KCF52" s="65"/>
      <c r="KCH52" s="62"/>
      <c r="KCI52" s="63"/>
      <c r="KCJ52" s="64"/>
      <c r="KCK52" s="65"/>
      <c r="KCM52" s="62"/>
      <c r="KCN52" s="63"/>
      <c r="KCO52" s="64"/>
      <c r="KCP52" s="65"/>
      <c r="KCR52" s="62"/>
      <c r="KCS52" s="63"/>
      <c r="KCT52" s="64"/>
      <c r="KCU52" s="65"/>
      <c r="KCW52" s="62"/>
      <c r="KCX52" s="63"/>
      <c r="KCY52" s="64"/>
      <c r="KCZ52" s="65"/>
      <c r="KDB52" s="62"/>
      <c r="KDC52" s="63"/>
      <c r="KDD52" s="64"/>
      <c r="KDE52" s="65"/>
      <c r="KDG52" s="62"/>
      <c r="KDH52" s="63"/>
      <c r="KDI52" s="64"/>
      <c r="KDJ52" s="65"/>
      <c r="KDL52" s="62"/>
      <c r="KDM52" s="63"/>
      <c r="KDN52" s="64"/>
      <c r="KDO52" s="65"/>
      <c r="KDQ52" s="62"/>
      <c r="KDR52" s="63"/>
      <c r="KDS52" s="64"/>
      <c r="KDT52" s="65"/>
      <c r="KDV52" s="62"/>
      <c r="KDW52" s="63"/>
      <c r="KDX52" s="64"/>
      <c r="KDY52" s="65"/>
      <c r="KEA52" s="62"/>
      <c r="KEB52" s="63"/>
      <c r="KEC52" s="64"/>
      <c r="KED52" s="65"/>
      <c r="KEF52" s="62"/>
      <c r="KEG52" s="63"/>
      <c r="KEH52" s="64"/>
      <c r="KEI52" s="65"/>
      <c r="KEK52" s="62"/>
      <c r="KEL52" s="63"/>
      <c r="KEM52" s="64"/>
      <c r="KEN52" s="65"/>
      <c r="KEP52" s="62"/>
      <c r="KEQ52" s="63"/>
      <c r="KER52" s="64"/>
      <c r="KES52" s="65"/>
      <c r="KEU52" s="62"/>
      <c r="KEV52" s="63"/>
      <c r="KEW52" s="64"/>
      <c r="KEX52" s="65"/>
      <c r="KEZ52" s="62"/>
      <c r="KFA52" s="63"/>
      <c r="KFB52" s="64"/>
      <c r="KFC52" s="65"/>
      <c r="KFE52" s="62"/>
      <c r="KFF52" s="63"/>
      <c r="KFG52" s="64"/>
      <c r="KFH52" s="65"/>
      <c r="KFJ52" s="62"/>
      <c r="KFK52" s="63"/>
      <c r="KFL52" s="64"/>
      <c r="KFM52" s="65"/>
      <c r="KFO52" s="62"/>
      <c r="KFP52" s="63"/>
      <c r="KFQ52" s="64"/>
      <c r="KFR52" s="65"/>
      <c r="KFT52" s="62"/>
      <c r="KFU52" s="63"/>
      <c r="KFV52" s="64"/>
      <c r="KFW52" s="65"/>
      <c r="KFY52" s="62"/>
      <c r="KFZ52" s="63"/>
      <c r="KGA52" s="64"/>
      <c r="KGB52" s="65"/>
      <c r="KGD52" s="62"/>
      <c r="KGE52" s="63"/>
      <c r="KGF52" s="64"/>
      <c r="KGG52" s="65"/>
      <c r="KGI52" s="62"/>
      <c r="KGJ52" s="63"/>
      <c r="KGK52" s="64"/>
      <c r="KGL52" s="65"/>
      <c r="KGN52" s="62"/>
      <c r="KGO52" s="63"/>
      <c r="KGP52" s="64"/>
      <c r="KGQ52" s="65"/>
      <c r="KGS52" s="62"/>
      <c r="KGT52" s="63"/>
      <c r="KGU52" s="64"/>
      <c r="KGV52" s="65"/>
      <c r="KGX52" s="62"/>
      <c r="KGY52" s="63"/>
      <c r="KGZ52" s="64"/>
      <c r="KHA52" s="65"/>
      <c r="KHC52" s="62"/>
      <c r="KHD52" s="63"/>
      <c r="KHE52" s="64"/>
      <c r="KHF52" s="65"/>
      <c r="KHH52" s="62"/>
      <c r="KHI52" s="63"/>
      <c r="KHJ52" s="64"/>
      <c r="KHK52" s="65"/>
      <c r="KHM52" s="62"/>
      <c r="KHN52" s="63"/>
      <c r="KHO52" s="64"/>
      <c r="KHP52" s="65"/>
      <c r="KHR52" s="62"/>
      <c r="KHS52" s="63"/>
      <c r="KHT52" s="64"/>
      <c r="KHU52" s="65"/>
      <c r="KHW52" s="62"/>
      <c r="KHX52" s="63"/>
      <c r="KHY52" s="64"/>
      <c r="KHZ52" s="65"/>
      <c r="KIB52" s="62"/>
      <c r="KIC52" s="63"/>
      <c r="KID52" s="64"/>
      <c r="KIE52" s="65"/>
      <c r="KIG52" s="62"/>
      <c r="KIH52" s="63"/>
      <c r="KII52" s="64"/>
      <c r="KIJ52" s="65"/>
      <c r="KIL52" s="62"/>
      <c r="KIM52" s="63"/>
      <c r="KIN52" s="64"/>
      <c r="KIO52" s="65"/>
      <c r="KIQ52" s="62"/>
      <c r="KIR52" s="63"/>
      <c r="KIS52" s="64"/>
      <c r="KIT52" s="65"/>
      <c r="KIV52" s="62"/>
      <c r="KIW52" s="63"/>
      <c r="KIX52" s="64"/>
      <c r="KIY52" s="65"/>
      <c r="KJA52" s="62"/>
      <c r="KJB52" s="63"/>
      <c r="KJC52" s="64"/>
      <c r="KJD52" s="65"/>
      <c r="KJF52" s="62"/>
      <c r="KJG52" s="63"/>
      <c r="KJH52" s="64"/>
      <c r="KJI52" s="65"/>
      <c r="KJK52" s="62"/>
      <c r="KJL52" s="63"/>
      <c r="KJM52" s="64"/>
      <c r="KJN52" s="65"/>
      <c r="KJP52" s="62"/>
      <c r="KJQ52" s="63"/>
      <c r="KJR52" s="64"/>
      <c r="KJS52" s="65"/>
      <c r="KJU52" s="62"/>
      <c r="KJV52" s="63"/>
      <c r="KJW52" s="64"/>
      <c r="KJX52" s="65"/>
      <c r="KJZ52" s="62"/>
      <c r="KKA52" s="63"/>
      <c r="KKB52" s="64"/>
      <c r="KKC52" s="65"/>
      <c r="KKE52" s="62"/>
      <c r="KKF52" s="63"/>
      <c r="KKG52" s="64"/>
      <c r="KKH52" s="65"/>
      <c r="KKJ52" s="62"/>
      <c r="KKK52" s="63"/>
      <c r="KKL52" s="64"/>
      <c r="KKM52" s="65"/>
      <c r="KKO52" s="62"/>
      <c r="KKP52" s="63"/>
      <c r="KKQ52" s="64"/>
      <c r="KKR52" s="65"/>
      <c r="KKT52" s="62"/>
      <c r="KKU52" s="63"/>
      <c r="KKV52" s="64"/>
      <c r="KKW52" s="65"/>
      <c r="KKY52" s="62"/>
      <c r="KKZ52" s="63"/>
      <c r="KLA52" s="64"/>
      <c r="KLB52" s="65"/>
      <c r="KLD52" s="62"/>
      <c r="KLE52" s="63"/>
      <c r="KLF52" s="64"/>
      <c r="KLG52" s="65"/>
      <c r="KLI52" s="62"/>
      <c r="KLJ52" s="63"/>
      <c r="KLK52" s="64"/>
      <c r="KLL52" s="65"/>
      <c r="KLN52" s="62"/>
      <c r="KLO52" s="63"/>
      <c r="KLP52" s="64"/>
      <c r="KLQ52" s="65"/>
      <c r="KLS52" s="62"/>
      <c r="KLT52" s="63"/>
      <c r="KLU52" s="64"/>
      <c r="KLV52" s="65"/>
      <c r="KLX52" s="62"/>
      <c r="KLY52" s="63"/>
      <c r="KLZ52" s="64"/>
      <c r="KMA52" s="65"/>
      <c r="KMC52" s="62"/>
      <c r="KMD52" s="63"/>
      <c r="KME52" s="64"/>
      <c r="KMF52" s="65"/>
      <c r="KMH52" s="62"/>
      <c r="KMI52" s="63"/>
      <c r="KMJ52" s="64"/>
      <c r="KMK52" s="65"/>
      <c r="KMM52" s="62"/>
      <c r="KMN52" s="63"/>
      <c r="KMO52" s="64"/>
      <c r="KMP52" s="65"/>
      <c r="KMR52" s="62"/>
      <c r="KMS52" s="63"/>
      <c r="KMT52" s="64"/>
      <c r="KMU52" s="65"/>
      <c r="KMW52" s="62"/>
      <c r="KMX52" s="63"/>
      <c r="KMY52" s="64"/>
      <c r="KMZ52" s="65"/>
      <c r="KNB52" s="62"/>
      <c r="KNC52" s="63"/>
      <c r="KND52" s="64"/>
      <c r="KNE52" s="65"/>
      <c r="KNG52" s="62"/>
      <c r="KNH52" s="63"/>
      <c r="KNI52" s="64"/>
      <c r="KNJ52" s="65"/>
      <c r="KNL52" s="62"/>
      <c r="KNM52" s="63"/>
      <c r="KNN52" s="64"/>
      <c r="KNO52" s="65"/>
      <c r="KNQ52" s="62"/>
      <c r="KNR52" s="63"/>
      <c r="KNS52" s="64"/>
      <c r="KNT52" s="65"/>
      <c r="KNV52" s="62"/>
      <c r="KNW52" s="63"/>
      <c r="KNX52" s="64"/>
      <c r="KNY52" s="65"/>
      <c r="KOA52" s="62"/>
      <c r="KOB52" s="63"/>
      <c r="KOC52" s="64"/>
      <c r="KOD52" s="65"/>
      <c r="KOF52" s="62"/>
      <c r="KOG52" s="63"/>
      <c r="KOH52" s="64"/>
      <c r="KOI52" s="65"/>
      <c r="KOK52" s="62"/>
      <c r="KOL52" s="63"/>
      <c r="KOM52" s="64"/>
      <c r="KON52" s="65"/>
      <c r="KOP52" s="62"/>
      <c r="KOQ52" s="63"/>
      <c r="KOR52" s="64"/>
      <c r="KOS52" s="65"/>
      <c r="KOU52" s="62"/>
      <c r="KOV52" s="63"/>
      <c r="KOW52" s="64"/>
      <c r="KOX52" s="65"/>
      <c r="KOZ52" s="62"/>
      <c r="KPA52" s="63"/>
      <c r="KPB52" s="64"/>
      <c r="KPC52" s="65"/>
      <c r="KPE52" s="62"/>
      <c r="KPF52" s="63"/>
      <c r="KPG52" s="64"/>
      <c r="KPH52" s="65"/>
      <c r="KPJ52" s="62"/>
      <c r="KPK52" s="63"/>
      <c r="KPL52" s="64"/>
      <c r="KPM52" s="65"/>
      <c r="KPO52" s="62"/>
      <c r="KPP52" s="63"/>
      <c r="KPQ52" s="64"/>
      <c r="KPR52" s="65"/>
      <c r="KPT52" s="62"/>
      <c r="KPU52" s="63"/>
      <c r="KPV52" s="64"/>
      <c r="KPW52" s="65"/>
      <c r="KPY52" s="62"/>
      <c r="KPZ52" s="63"/>
      <c r="KQA52" s="64"/>
      <c r="KQB52" s="65"/>
      <c r="KQD52" s="62"/>
      <c r="KQE52" s="63"/>
      <c r="KQF52" s="64"/>
      <c r="KQG52" s="65"/>
      <c r="KQI52" s="62"/>
      <c r="KQJ52" s="63"/>
      <c r="KQK52" s="64"/>
      <c r="KQL52" s="65"/>
      <c r="KQN52" s="62"/>
      <c r="KQO52" s="63"/>
      <c r="KQP52" s="64"/>
      <c r="KQQ52" s="65"/>
      <c r="KQS52" s="62"/>
      <c r="KQT52" s="63"/>
      <c r="KQU52" s="64"/>
      <c r="KQV52" s="65"/>
      <c r="KQX52" s="62"/>
      <c r="KQY52" s="63"/>
      <c r="KQZ52" s="64"/>
      <c r="KRA52" s="65"/>
      <c r="KRC52" s="62"/>
      <c r="KRD52" s="63"/>
      <c r="KRE52" s="64"/>
      <c r="KRF52" s="65"/>
      <c r="KRH52" s="62"/>
      <c r="KRI52" s="63"/>
      <c r="KRJ52" s="64"/>
      <c r="KRK52" s="65"/>
      <c r="KRM52" s="62"/>
      <c r="KRN52" s="63"/>
      <c r="KRO52" s="64"/>
      <c r="KRP52" s="65"/>
      <c r="KRR52" s="62"/>
      <c r="KRS52" s="63"/>
      <c r="KRT52" s="64"/>
      <c r="KRU52" s="65"/>
      <c r="KRW52" s="62"/>
      <c r="KRX52" s="63"/>
      <c r="KRY52" s="64"/>
      <c r="KRZ52" s="65"/>
      <c r="KSB52" s="62"/>
      <c r="KSC52" s="63"/>
      <c r="KSD52" s="64"/>
      <c r="KSE52" s="65"/>
      <c r="KSG52" s="62"/>
      <c r="KSH52" s="63"/>
      <c r="KSI52" s="64"/>
      <c r="KSJ52" s="65"/>
      <c r="KSL52" s="62"/>
      <c r="KSM52" s="63"/>
      <c r="KSN52" s="64"/>
      <c r="KSO52" s="65"/>
      <c r="KSQ52" s="62"/>
      <c r="KSR52" s="63"/>
      <c r="KSS52" s="64"/>
      <c r="KST52" s="65"/>
      <c r="KSV52" s="62"/>
      <c r="KSW52" s="63"/>
      <c r="KSX52" s="64"/>
      <c r="KSY52" s="65"/>
      <c r="KTA52" s="62"/>
      <c r="KTB52" s="63"/>
      <c r="KTC52" s="64"/>
      <c r="KTD52" s="65"/>
      <c r="KTF52" s="62"/>
      <c r="KTG52" s="63"/>
      <c r="KTH52" s="64"/>
      <c r="KTI52" s="65"/>
      <c r="KTK52" s="62"/>
      <c r="KTL52" s="63"/>
      <c r="KTM52" s="64"/>
      <c r="KTN52" s="65"/>
      <c r="KTP52" s="62"/>
      <c r="KTQ52" s="63"/>
      <c r="KTR52" s="64"/>
      <c r="KTS52" s="65"/>
      <c r="KTU52" s="62"/>
      <c r="KTV52" s="63"/>
      <c r="KTW52" s="64"/>
      <c r="KTX52" s="65"/>
      <c r="KTZ52" s="62"/>
      <c r="KUA52" s="63"/>
      <c r="KUB52" s="64"/>
      <c r="KUC52" s="65"/>
      <c r="KUE52" s="62"/>
      <c r="KUF52" s="63"/>
      <c r="KUG52" s="64"/>
      <c r="KUH52" s="65"/>
      <c r="KUJ52" s="62"/>
      <c r="KUK52" s="63"/>
      <c r="KUL52" s="64"/>
      <c r="KUM52" s="65"/>
      <c r="KUO52" s="62"/>
      <c r="KUP52" s="63"/>
      <c r="KUQ52" s="64"/>
      <c r="KUR52" s="65"/>
      <c r="KUT52" s="62"/>
      <c r="KUU52" s="63"/>
      <c r="KUV52" s="64"/>
      <c r="KUW52" s="65"/>
      <c r="KUY52" s="62"/>
      <c r="KUZ52" s="63"/>
      <c r="KVA52" s="64"/>
      <c r="KVB52" s="65"/>
      <c r="KVD52" s="62"/>
      <c r="KVE52" s="63"/>
      <c r="KVF52" s="64"/>
      <c r="KVG52" s="65"/>
      <c r="KVI52" s="62"/>
      <c r="KVJ52" s="63"/>
      <c r="KVK52" s="64"/>
      <c r="KVL52" s="65"/>
      <c r="KVN52" s="62"/>
      <c r="KVO52" s="63"/>
      <c r="KVP52" s="64"/>
      <c r="KVQ52" s="65"/>
      <c r="KVS52" s="62"/>
      <c r="KVT52" s="63"/>
      <c r="KVU52" s="64"/>
      <c r="KVV52" s="65"/>
      <c r="KVX52" s="62"/>
      <c r="KVY52" s="63"/>
      <c r="KVZ52" s="64"/>
      <c r="KWA52" s="65"/>
      <c r="KWC52" s="62"/>
      <c r="KWD52" s="63"/>
      <c r="KWE52" s="64"/>
      <c r="KWF52" s="65"/>
      <c r="KWH52" s="62"/>
      <c r="KWI52" s="63"/>
      <c r="KWJ52" s="64"/>
      <c r="KWK52" s="65"/>
      <c r="KWM52" s="62"/>
      <c r="KWN52" s="63"/>
      <c r="KWO52" s="64"/>
      <c r="KWP52" s="65"/>
      <c r="KWR52" s="62"/>
      <c r="KWS52" s="63"/>
      <c r="KWT52" s="64"/>
      <c r="KWU52" s="65"/>
      <c r="KWW52" s="62"/>
      <c r="KWX52" s="63"/>
      <c r="KWY52" s="64"/>
      <c r="KWZ52" s="65"/>
      <c r="KXB52" s="62"/>
      <c r="KXC52" s="63"/>
      <c r="KXD52" s="64"/>
      <c r="KXE52" s="65"/>
      <c r="KXG52" s="62"/>
      <c r="KXH52" s="63"/>
      <c r="KXI52" s="64"/>
      <c r="KXJ52" s="65"/>
      <c r="KXL52" s="62"/>
      <c r="KXM52" s="63"/>
      <c r="KXN52" s="64"/>
      <c r="KXO52" s="65"/>
      <c r="KXQ52" s="62"/>
      <c r="KXR52" s="63"/>
      <c r="KXS52" s="64"/>
      <c r="KXT52" s="65"/>
      <c r="KXV52" s="62"/>
      <c r="KXW52" s="63"/>
      <c r="KXX52" s="64"/>
      <c r="KXY52" s="65"/>
      <c r="KYA52" s="62"/>
      <c r="KYB52" s="63"/>
      <c r="KYC52" s="64"/>
      <c r="KYD52" s="65"/>
      <c r="KYF52" s="62"/>
      <c r="KYG52" s="63"/>
      <c r="KYH52" s="64"/>
      <c r="KYI52" s="65"/>
      <c r="KYK52" s="62"/>
      <c r="KYL52" s="63"/>
      <c r="KYM52" s="64"/>
      <c r="KYN52" s="65"/>
      <c r="KYP52" s="62"/>
      <c r="KYQ52" s="63"/>
      <c r="KYR52" s="64"/>
      <c r="KYS52" s="65"/>
      <c r="KYU52" s="62"/>
      <c r="KYV52" s="63"/>
      <c r="KYW52" s="64"/>
      <c r="KYX52" s="65"/>
      <c r="KYZ52" s="62"/>
      <c r="KZA52" s="63"/>
      <c r="KZB52" s="64"/>
      <c r="KZC52" s="65"/>
      <c r="KZE52" s="62"/>
      <c r="KZF52" s="63"/>
      <c r="KZG52" s="64"/>
      <c r="KZH52" s="65"/>
      <c r="KZJ52" s="62"/>
      <c r="KZK52" s="63"/>
      <c r="KZL52" s="64"/>
      <c r="KZM52" s="65"/>
      <c r="KZO52" s="62"/>
      <c r="KZP52" s="63"/>
      <c r="KZQ52" s="64"/>
      <c r="KZR52" s="65"/>
      <c r="KZT52" s="62"/>
      <c r="KZU52" s="63"/>
      <c r="KZV52" s="64"/>
      <c r="KZW52" s="65"/>
      <c r="KZY52" s="62"/>
      <c r="KZZ52" s="63"/>
      <c r="LAA52" s="64"/>
      <c r="LAB52" s="65"/>
      <c r="LAD52" s="62"/>
      <c r="LAE52" s="63"/>
      <c r="LAF52" s="64"/>
      <c r="LAG52" s="65"/>
      <c r="LAI52" s="62"/>
      <c r="LAJ52" s="63"/>
      <c r="LAK52" s="64"/>
      <c r="LAL52" s="65"/>
      <c r="LAN52" s="62"/>
      <c r="LAO52" s="63"/>
      <c r="LAP52" s="64"/>
      <c r="LAQ52" s="65"/>
      <c r="LAS52" s="62"/>
      <c r="LAT52" s="63"/>
      <c r="LAU52" s="64"/>
      <c r="LAV52" s="65"/>
      <c r="LAX52" s="62"/>
      <c r="LAY52" s="63"/>
      <c r="LAZ52" s="64"/>
      <c r="LBA52" s="65"/>
      <c r="LBC52" s="62"/>
      <c r="LBD52" s="63"/>
      <c r="LBE52" s="64"/>
      <c r="LBF52" s="65"/>
      <c r="LBH52" s="62"/>
      <c r="LBI52" s="63"/>
      <c r="LBJ52" s="64"/>
      <c r="LBK52" s="65"/>
      <c r="LBM52" s="62"/>
      <c r="LBN52" s="63"/>
      <c r="LBO52" s="64"/>
      <c r="LBP52" s="65"/>
      <c r="LBR52" s="62"/>
      <c r="LBS52" s="63"/>
      <c r="LBT52" s="64"/>
      <c r="LBU52" s="65"/>
      <c r="LBW52" s="62"/>
      <c r="LBX52" s="63"/>
      <c r="LBY52" s="64"/>
      <c r="LBZ52" s="65"/>
      <c r="LCB52" s="62"/>
      <c r="LCC52" s="63"/>
      <c r="LCD52" s="64"/>
      <c r="LCE52" s="65"/>
      <c r="LCG52" s="62"/>
      <c r="LCH52" s="63"/>
      <c r="LCI52" s="64"/>
      <c r="LCJ52" s="65"/>
      <c r="LCL52" s="62"/>
      <c r="LCM52" s="63"/>
      <c r="LCN52" s="64"/>
      <c r="LCO52" s="65"/>
      <c r="LCQ52" s="62"/>
      <c r="LCR52" s="63"/>
      <c r="LCS52" s="64"/>
      <c r="LCT52" s="65"/>
      <c r="LCV52" s="62"/>
      <c r="LCW52" s="63"/>
      <c r="LCX52" s="64"/>
      <c r="LCY52" s="65"/>
      <c r="LDA52" s="62"/>
      <c r="LDB52" s="63"/>
      <c r="LDC52" s="64"/>
      <c r="LDD52" s="65"/>
      <c r="LDF52" s="62"/>
      <c r="LDG52" s="63"/>
      <c r="LDH52" s="64"/>
      <c r="LDI52" s="65"/>
      <c r="LDK52" s="62"/>
      <c r="LDL52" s="63"/>
      <c r="LDM52" s="64"/>
      <c r="LDN52" s="65"/>
      <c r="LDP52" s="62"/>
      <c r="LDQ52" s="63"/>
      <c r="LDR52" s="64"/>
      <c r="LDS52" s="65"/>
      <c r="LDU52" s="62"/>
      <c r="LDV52" s="63"/>
      <c r="LDW52" s="64"/>
      <c r="LDX52" s="65"/>
      <c r="LDZ52" s="62"/>
      <c r="LEA52" s="63"/>
      <c r="LEB52" s="64"/>
      <c r="LEC52" s="65"/>
      <c r="LEE52" s="62"/>
      <c r="LEF52" s="63"/>
      <c r="LEG52" s="64"/>
      <c r="LEH52" s="65"/>
      <c r="LEJ52" s="62"/>
      <c r="LEK52" s="63"/>
      <c r="LEL52" s="64"/>
      <c r="LEM52" s="65"/>
      <c r="LEO52" s="62"/>
      <c r="LEP52" s="63"/>
      <c r="LEQ52" s="64"/>
      <c r="LER52" s="65"/>
      <c r="LET52" s="62"/>
      <c r="LEU52" s="63"/>
      <c r="LEV52" s="64"/>
      <c r="LEW52" s="65"/>
      <c r="LEY52" s="62"/>
      <c r="LEZ52" s="63"/>
      <c r="LFA52" s="64"/>
      <c r="LFB52" s="65"/>
      <c r="LFD52" s="62"/>
      <c r="LFE52" s="63"/>
      <c r="LFF52" s="64"/>
      <c r="LFG52" s="65"/>
      <c r="LFI52" s="62"/>
      <c r="LFJ52" s="63"/>
      <c r="LFK52" s="64"/>
      <c r="LFL52" s="65"/>
      <c r="LFN52" s="62"/>
      <c r="LFO52" s="63"/>
      <c r="LFP52" s="64"/>
      <c r="LFQ52" s="65"/>
      <c r="LFS52" s="62"/>
      <c r="LFT52" s="63"/>
      <c r="LFU52" s="64"/>
      <c r="LFV52" s="65"/>
      <c r="LFX52" s="62"/>
      <c r="LFY52" s="63"/>
      <c r="LFZ52" s="64"/>
      <c r="LGA52" s="65"/>
      <c r="LGC52" s="62"/>
      <c r="LGD52" s="63"/>
      <c r="LGE52" s="64"/>
      <c r="LGF52" s="65"/>
      <c r="LGH52" s="62"/>
      <c r="LGI52" s="63"/>
      <c r="LGJ52" s="64"/>
      <c r="LGK52" s="65"/>
      <c r="LGM52" s="62"/>
      <c r="LGN52" s="63"/>
      <c r="LGO52" s="64"/>
      <c r="LGP52" s="65"/>
      <c r="LGR52" s="62"/>
      <c r="LGS52" s="63"/>
      <c r="LGT52" s="64"/>
      <c r="LGU52" s="65"/>
      <c r="LGW52" s="62"/>
      <c r="LGX52" s="63"/>
      <c r="LGY52" s="64"/>
      <c r="LGZ52" s="65"/>
      <c r="LHB52" s="62"/>
      <c r="LHC52" s="63"/>
      <c r="LHD52" s="64"/>
      <c r="LHE52" s="65"/>
      <c r="LHG52" s="62"/>
      <c r="LHH52" s="63"/>
      <c r="LHI52" s="64"/>
      <c r="LHJ52" s="65"/>
      <c r="LHL52" s="62"/>
      <c r="LHM52" s="63"/>
      <c r="LHN52" s="64"/>
      <c r="LHO52" s="65"/>
      <c r="LHQ52" s="62"/>
      <c r="LHR52" s="63"/>
      <c r="LHS52" s="64"/>
      <c r="LHT52" s="65"/>
      <c r="LHV52" s="62"/>
      <c r="LHW52" s="63"/>
      <c r="LHX52" s="64"/>
      <c r="LHY52" s="65"/>
      <c r="LIA52" s="62"/>
      <c r="LIB52" s="63"/>
      <c r="LIC52" s="64"/>
      <c r="LID52" s="65"/>
      <c r="LIF52" s="62"/>
      <c r="LIG52" s="63"/>
      <c r="LIH52" s="64"/>
      <c r="LII52" s="65"/>
      <c r="LIK52" s="62"/>
      <c r="LIL52" s="63"/>
      <c r="LIM52" s="64"/>
      <c r="LIN52" s="65"/>
      <c r="LIP52" s="62"/>
      <c r="LIQ52" s="63"/>
      <c r="LIR52" s="64"/>
      <c r="LIS52" s="65"/>
      <c r="LIU52" s="62"/>
      <c r="LIV52" s="63"/>
      <c r="LIW52" s="64"/>
      <c r="LIX52" s="65"/>
      <c r="LIZ52" s="62"/>
      <c r="LJA52" s="63"/>
      <c r="LJB52" s="64"/>
      <c r="LJC52" s="65"/>
      <c r="LJE52" s="62"/>
      <c r="LJF52" s="63"/>
      <c r="LJG52" s="64"/>
      <c r="LJH52" s="65"/>
      <c r="LJJ52" s="62"/>
      <c r="LJK52" s="63"/>
      <c r="LJL52" s="64"/>
      <c r="LJM52" s="65"/>
      <c r="LJO52" s="62"/>
      <c r="LJP52" s="63"/>
      <c r="LJQ52" s="64"/>
      <c r="LJR52" s="65"/>
      <c r="LJT52" s="62"/>
      <c r="LJU52" s="63"/>
      <c r="LJV52" s="64"/>
      <c r="LJW52" s="65"/>
      <c r="LJY52" s="62"/>
      <c r="LJZ52" s="63"/>
      <c r="LKA52" s="64"/>
      <c r="LKB52" s="65"/>
      <c r="LKD52" s="62"/>
      <c r="LKE52" s="63"/>
      <c r="LKF52" s="64"/>
      <c r="LKG52" s="65"/>
      <c r="LKI52" s="62"/>
      <c r="LKJ52" s="63"/>
      <c r="LKK52" s="64"/>
      <c r="LKL52" s="65"/>
      <c r="LKN52" s="62"/>
      <c r="LKO52" s="63"/>
      <c r="LKP52" s="64"/>
      <c r="LKQ52" s="65"/>
      <c r="LKS52" s="62"/>
      <c r="LKT52" s="63"/>
      <c r="LKU52" s="64"/>
      <c r="LKV52" s="65"/>
      <c r="LKX52" s="62"/>
      <c r="LKY52" s="63"/>
      <c r="LKZ52" s="64"/>
      <c r="LLA52" s="65"/>
      <c r="LLC52" s="62"/>
      <c r="LLD52" s="63"/>
      <c r="LLE52" s="64"/>
      <c r="LLF52" s="65"/>
      <c r="LLH52" s="62"/>
      <c r="LLI52" s="63"/>
      <c r="LLJ52" s="64"/>
      <c r="LLK52" s="65"/>
      <c r="LLM52" s="62"/>
      <c r="LLN52" s="63"/>
      <c r="LLO52" s="64"/>
      <c r="LLP52" s="65"/>
      <c r="LLR52" s="62"/>
      <c r="LLS52" s="63"/>
      <c r="LLT52" s="64"/>
      <c r="LLU52" s="65"/>
      <c r="LLW52" s="62"/>
      <c r="LLX52" s="63"/>
      <c r="LLY52" s="64"/>
      <c r="LLZ52" s="65"/>
      <c r="LMB52" s="62"/>
      <c r="LMC52" s="63"/>
      <c r="LMD52" s="64"/>
      <c r="LME52" s="65"/>
      <c r="LMG52" s="62"/>
      <c r="LMH52" s="63"/>
      <c r="LMI52" s="64"/>
      <c r="LMJ52" s="65"/>
      <c r="LML52" s="62"/>
      <c r="LMM52" s="63"/>
      <c r="LMN52" s="64"/>
      <c r="LMO52" s="65"/>
      <c r="LMQ52" s="62"/>
      <c r="LMR52" s="63"/>
      <c r="LMS52" s="64"/>
      <c r="LMT52" s="65"/>
      <c r="LMV52" s="62"/>
      <c r="LMW52" s="63"/>
      <c r="LMX52" s="64"/>
      <c r="LMY52" s="65"/>
      <c r="LNA52" s="62"/>
      <c r="LNB52" s="63"/>
      <c r="LNC52" s="64"/>
      <c r="LND52" s="65"/>
      <c r="LNF52" s="62"/>
      <c r="LNG52" s="63"/>
      <c r="LNH52" s="64"/>
      <c r="LNI52" s="65"/>
      <c r="LNK52" s="62"/>
      <c r="LNL52" s="63"/>
      <c r="LNM52" s="64"/>
      <c r="LNN52" s="65"/>
      <c r="LNP52" s="62"/>
      <c r="LNQ52" s="63"/>
      <c r="LNR52" s="64"/>
      <c r="LNS52" s="65"/>
      <c r="LNU52" s="62"/>
      <c r="LNV52" s="63"/>
      <c r="LNW52" s="64"/>
      <c r="LNX52" s="65"/>
      <c r="LNZ52" s="62"/>
      <c r="LOA52" s="63"/>
      <c r="LOB52" s="64"/>
      <c r="LOC52" s="65"/>
      <c r="LOE52" s="62"/>
      <c r="LOF52" s="63"/>
      <c r="LOG52" s="64"/>
      <c r="LOH52" s="65"/>
      <c r="LOJ52" s="62"/>
      <c r="LOK52" s="63"/>
      <c r="LOL52" s="64"/>
      <c r="LOM52" s="65"/>
      <c r="LOO52" s="62"/>
      <c r="LOP52" s="63"/>
      <c r="LOQ52" s="64"/>
      <c r="LOR52" s="65"/>
      <c r="LOT52" s="62"/>
      <c r="LOU52" s="63"/>
      <c r="LOV52" s="64"/>
      <c r="LOW52" s="65"/>
      <c r="LOY52" s="62"/>
      <c r="LOZ52" s="63"/>
      <c r="LPA52" s="64"/>
      <c r="LPB52" s="65"/>
      <c r="LPD52" s="62"/>
      <c r="LPE52" s="63"/>
      <c r="LPF52" s="64"/>
      <c r="LPG52" s="65"/>
      <c r="LPI52" s="62"/>
      <c r="LPJ52" s="63"/>
      <c r="LPK52" s="64"/>
      <c r="LPL52" s="65"/>
      <c r="LPN52" s="62"/>
      <c r="LPO52" s="63"/>
      <c r="LPP52" s="64"/>
      <c r="LPQ52" s="65"/>
      <c r="LPS52" s="62"/>
      <c r="LPT52" s="63"/>
      <c r="LPU52" s="64"/>
      <c r="LPV52" s="65"/>
      <c r="LPX52" s="62"/>
      <c r="LPY52" s="63"/>
      <c r="LPZ52" s="64"/>
      <c r="LQA52" s="65"/>
      <c r="LQC52" s="62"/>
      <c r="LQD52" s="63"/>
      <c r="LQE52" s="64"/>
      <c r="LQF52" s="65"/>
      <c r="LQH52" s="62"/>
      <c r="LQI52" s="63"/>
      <c r="LQJ52" s="64"/>
      <c r="LQK52" s="65"/>
      <c r="LQM52" s="62"/>
      <c r="LQN52" s="63"/>
      <c r="LQO52" s="64"/>
      <c r="LQP52" s="65"/>
      <c r="LQR52" s="62"/>
      <c r="LQS52" s="63"/>
      <c r="LQT52" s="64"/>
      <c r="LQU52" s="65"/>
      <c r="LQW52" s="62"/>
      <c r="LQX52" s="63"/>
      <c r="LQY52" s="64"/>
      <c r="LQZ52" s="65"/>
      <c r="LRB52" s="62"/>
      <c r="LRC52" s="63"/>
      <c r="LRD52" s="64"/>
      <c r="LRE52" s="65"/>
      <c r="LRG52" s="62"/>
      <c r="LRH52" s="63"/>
      <c r="LRI52" s="64"/>
      <c r="LRJ52" s="65"/>
      <c r="LRL52" s="62"/>
      <c r="LRM52" s="63"/>
      <c r="LRN52" s="64"/>
      <c r="LRO52" s="65"/>
      <c r="LRQ52" s="62"/>
      <c r="LRR52" s="63"/>
      <c r="LRS52" s="64"/>
      <c r="LRT52" s="65"/>
      <c r="LRV52" s="62"/>
      <c r="LRW52" s="63"/>
      <c r="LRX52" s="64"/>
      <c r="LRY52" s="65"/>
      <c r="LSA52" s="62"/>
      <c r="LSB52" s="63"/>
      <c r="LSC52" s="64"/>
      <c r="LSD52" s="65"/>
      <c r="LSF52" s="62"/>
      <c r="LSG52" s="63"/>
      <c r="LSH52" s="64"/>
      <c r="LSI52" s="65"/>
      <c r="LSK52" s="62"/>
      <c r="LSL52" s="63"/>
      <c r="LSM52" s="64"/>
      <c r="LSN52" s="65"/>
      <c r="LSP52" s="62"/>
      <c r="LSQ52" s="63"/>
      <c r="LSR52" s="64"/>
      <c r="LSS52" s="65"/>
      <c r="LSU52" s="62"/>
      <c r="LSV52" s="63"/>
      <c r="LSW52" s="64"/>
      <c r="LSX52" s="65"/>
      <c r="LSZ52" s="62"/>
      <c r="LTA52" s="63"/>
      <c r="LTB52" s="64"/>
      <c r="LTC52" s="65"/>
      <c r="LTE52" s="62"/>
      <c r="LTF52" s="63"/>
      <c r="LTG52" s="64"/>
      <c r="LTH52" s="65"/>
      <c r="LTJ52" s="62"/>
      <c r="LTK52" s="63"/>
      <c r="LTL52" s="64"/>
      <c r="LTM52" s="65"/>
      <c r="LTO52" s="62"/>
      <c r="LTP52" s="63"/>
      <c r="LTQ52" s="64"/>
      <c r="LTR52" s="65"/>
      <c r="LTT52" s="62"/>
      <c r="LTU52" s="63"/>
      <c r="LTV52" s="64"/>
      <c r="LTW52" s="65"/>
      <c r="LTY52" s="62"/>
      <c r="LTZ52" s="63"/>
      <c r="LUA52" s="64"/>
      <c r="LUB52" s="65"/>
      <c r="LUD52" s="62"/>
      <c r="LUE52" s="63"/>
      <c r="LUF52" s="64"/>
      <c r="LUG52" s="65"/>
      <c r="LUI52" s="62"/>
      <c r="LUJ52" s="63"/>
      <c r="LUK52" s="64"/>
      <c r="LUL52" s="65"/>
      <c r="LUN52" s="62"/>
      <c r="LUO52" s="63"/>
      <c r="LUP52" s="64"/>
      <c r="LUQ52" s="65"/>
      <c r="LUS52" s="62"/>
      <c r="LUT52" s="63"/>
      <c r="LUU52" s="64"/>
      <c r="LUV52" s="65"/>
      <c r="LUX52" s="62"/>
      <c r="LUY52" s="63"/>
      <c r="LUZ52" s="64"/>
      <c r="LVA52" s="65"/>
      <c r="LVC52" s="62"/>
      <c r="LVD52" s="63"/>
      <c r="LVE52" s="64"/>
      <c r="LVF52" s="65"/>
      <c r="LVH52" s="62"/>
      <c r="LVI52" s="63"/>
      <c r="LVJ52" s="64"/>
      <c r="LVK52" s="65"/>
      <c r="LVM52" s="62"/>
      <c r="LVN52" s="63"/>
      <c r="LVO52" s="64"/>
      <c r="LVP52" s="65"/>
      <c r="LVR52" s="62"/>
      <c r="LVS52" s="63"/>
      <c r="LVT52" s="64"/>
      <c r="LVU52" s="65"/>
      <c r="LVW52" s="62"/>
      <c r="LVX52" s="63"/>
      <c r="LVY52" s="64"/>
      <c r="LVZ52" s="65"/>
      <c r="LWB52" s="62"/>
      <c r="LWC52" s="63"/>
      <c r="LWD52" s="64"/>
      <c r="LWE52" s="65"/>
      <c r="LWG52" s="62"/>
      <c r="LWH52" s="63"/>
      <c r="LWI52" s="64"/>
      <c r="LWJ52" s="65"/>
      <c r="LWL52" s="62"/>
      <c r="LWM52" s="63"/>
      <c r="LWN52" s="64"/>
      <c r="LWO52" s="65"/>
      <c r="LWQ52" s="62"/>
      <c r="LWR52" s="63"/>
      <c r="LWS52" s="64"/>
      <c r="LWT52" s="65"/>
      <c r="LWV52" s="62"/>
      <c r="LWW52" s="63"/>
      <c r="LWX52" s="64"/>
      <c r="LWY52" s="65"/>
      <c r="LXA52" s="62"/>
      <c r="LXB52" s="63"/>
      <c r="LXC52" s="64"/>
      <c r="LXD52" s="65"/>
      <c r="LXF52" s="62"/>
      <c r="LXG52" s="63"/>
      <c r="LXH52" s="64"/>
      <c r="LXI52" s="65"/>
      <c r="LXK52" s="62"/>
      <c r="LXL52" s="63"/>
      <c r="LXM52" s="64"/>
      <c r="LXN52" s="65"/>
      <c r="LXP52" s="62"/>
      <c r="LXQ52" s="63"/>
      <c r="LXR52" s="64"/>
      <c r="LXS52" s="65"/>
      <c r="LXU52" s="62"/>
      <c r="LXV52" s="63"/>
      <c r="LXW52" s="64"/>
      <c r="LXX52" s="65"/>
      <c r="LXZ52" s="62"/>
      <c r="LYA52" s="63"/>
      <c r="LYB52" s="64"/>
      <c r="LYC52" s="65"/>
      <c r="LYE52" s="62"/>
      <c r="LYF52" s="63"/>
      <c r="LYG52" s="64"/>
      <c r="LYH52" s="65"/>
      <c r="LYJ52" s="62"/>
      <c r="LYK52" s="63"/>
      <c r="LYL52" s="64"/>
      <c r="LYM52" s="65"/>
      <c r="LYO52" s="62"/>
      <c r="LYP52" s="63"/>
      <c r="LYQ52" s="64"/>
      <c r="LYR52" s="65"/>
      <c r="LYT52" s="62"/>
      <c r="LYU52" s="63"/>
      <c r="LYV52" s="64"/>
      <c r="LYW52" s="65"/>
      <c r="LYY52" s="62"/>
      <c r="LYZ52" s="63"/>
      <c r="LZA52" s="64"/>
      <c r="LZB52" s="65"/>
      <c r="LZD52" s="62"/>
      <c r="LZE52" s="63"/>
      <c r="LZF52" s="64"/>
      <c r="LZG52" s="65"/>
      <c r="LZI52" s="62"/>
      <c r="LZJ52" s="63"/>
      <c r="LZK52" s="64"/>
      <c r="LZL52" s="65"/>
      <c r="LZN52" s="62"/>
      <c r="LZO52" s="63"/>
      <c r="LZP52" s="64"/>
      <c r="LZQ52" s="65"/>
      <c r="LZS52" s="62"/>
      <c r="LZT52" s="63"/>
      <c r="LZU52" s="64"/>
      <c r="LZV52" s="65"/>
      <c r="LZX52" s="62"/>
      <c r="LZY52" s="63"/>
      <c r="LZZ52" s="64"/>
      <c r="MAA52" s="65"/>
      <c r="MAC52" s="62"/>
      <c r="MAD52" s="63"/>
      <c r="MAE52" s="64"/>
      <c r="MAF52" s="65"/>
      <c r="MAH52" s="62"/>
      <c r="MAI52" s="63"/>
      <c r="MAJ52" s="64"/>
      <c r="MAK52" s="65"/>
      <c r="MAM52" s="62"/>
      <c r="MAN52" s="63"/>
      <c r="MAO52" s="64"/>
      <c r="MAP52" s="65"/>
      <c r="MAR52" s="62"/>
      <c r="MAS52" s="63"/>
      <c r="MAT52" s="64"/>
      <c r="MAU52" s="65"/>
      <c r="MAW52" s="62"/>
      <c r="MAX52" s="63"/>
      <c r="MAY52" s="64"/>
      <c r="MAZ52" s="65"/>
      <c r="MBB52" s="62"/>
      <c r="MBC52" s="63"/>
      <c r="MBD52" s="64"/>
      <c r="MBE52" s="65"/>
      <c r="MBG52" s="62"/>
      <c r="MBH52" s="63"/>
      <c r="MBI52" s="64"/>
      <c r="MBJ52" s="65"/>
      <c r="MBL52" s="62"/>
      <c r="MBM52" s="63"/>
      <c r="MBN52" s="64"/>
      <c r="MBO52" s="65"/>
      <c r="MBQ52" s="62"/>
      <c r="MBR52" s="63"/>
      <c r="MBS52" s="64"/>
      <c r="MBT52" s="65"/>
      <c r="MBV52" s="62"/>
      <c r="MBW52" s="63"/>
      <c r="MBX52" s="64"/>
      <c r="MBY52" s="65"/>
      <c r="MCA52" s="62"/>
      <c r="MCB52" s="63"/>
      <c r="MCC52" s="64"/>
      <c r="MCD52" s="65"/>
      <c r="MCF52" s="62"/>
      <c r="MCG52" s="63"/>
      <c r="MCH52" s="64"/>
      <c r="MCI52" s="65"/>
      <c r="MCK52" s="62"/>
      <c r="MCL52" s="63"/>
      <c r="MCM52" s="64"/>
      <c r="MCN52" s="65"/>
      <c r="MCP52" s="62"/>
      <c r="MCQ52" s="63"/>
      <c r="MCR52" s="64"/>
      <c r="MCS52" s="65"/>
      <c r="MCU52" s="62"/>
      <c r="MCV52" s="63"/>
      <c r="MCW52" s="64"/>
      <c r="MCX52" s="65"/>
      <c r="MCZ52" s="62"/>
      <c r="MDA52" s="63"/>
      <c r="MDB52" s="64"/>
      <c r="MDC52" s="65"/>
      <c r="MDE52" s="62"/>
      <c r="MDF52" s="63"/>
      <c r="MDG52" s="64"/>
      <c r="MDH52" s="65"/>
      <c r="MDJ52" s="62"/>
      <c r="MDK52" s="63"/>
      <c r="MDL52" s="64"/>
      <c r="MDM52" s="65"/>
      <c r="MDO52" s="62"/>
      <c r="MDP52" s="63"/>
      <c r="MDQ52" s="64"/>
      <c r="MDR52" s="65"/>
      <c r="MDT52" s="62"/>
      <c r="MDU52" s="63"/>
      <c r="MDV52" s="64"/>
      <c r="MDW52" s="65"/>
      <c r="MDY52" s="62"/>
      <c r="MDZ52" s="63"/>
      <c r="MEA52" s="64"/>
      <c r="MEB52" s="65"/>
      <c r="MED52" s="62"/>
      <c r="MEE52" s="63"/>
      <c r="MEF52" s="64"/>
      <c r="MEG52" s="65"/>
      <c r="MEI52" s="62"/>
      <c r="MEJ52" s="63"/>
      <c r="MEK52" s="64"/>
      <c r="MEL52" s="65"/>
      <c r="MEN52" s="62"/>
      <c r="MEO52" s="63"/>
      <c r="MEP52" s="64"/>
      <c r="MEQ52" s="65"/>
      <c r="MES52" s="62"/>
      <c r="MET52" s="63"/>
      <c r="MEU52" s="64"/>
      <c r="MEV52" s="65"/>
      <c r="MEX52" s="62"/>
      <c r="MEY52" s="63"/>
      <c r="MEZ52" s="64"/>
      <c r="MFA52" s="65"/>
      <c r="MFC52" s="62"/>
      <c r="MFD52" s="63"/>
      <c r="MFE52" s="64"/>
      <c r="MFF52" s="65"/>
      <c r="MFH52" s="62"/>
      <c r="MFI52" s="63"/>
      <c r="MFJ52" s="64"/>
      <c r="MFK52" s="65"/>
      <c r="MFM52" s="62"/>
      <c r="MFN52" s="63"/>
      <c r="MFO52" s="64"/>
      <c r="MFP52" s="65"/>
      <c r="MFR52" s="62"/>
      <c r="MFS52" s="63"/>
      <c r="MFT52" s="64"/>
      <c r="MFU52" s="65"/>
      <c r="MFW52" s="62"/>
      <c r="MFX52" s="63"/>
      <c r="MFY52" s="64"/>
      <c r="MFZ52" s="65"/>
      <c r="MGB52" s="62"/>
      <c r="MGC52" s="63"/>
      <c r="MGD52" s="64"/>
      <c r="MGE52" s="65"/>
      <c r="MGG52" s="62"/>
      <c r="MGH52" s="63"/>
      <c r="MGI52" s="64"/>
      <c r="MGJ52" s="65"/>
      <c r="MGL52" s="62"/>
      <c r="MGM52" s="63"/>
      <c r="MGN52" s="64"/>
      <c r="MGO52" s="65"/>
      <c r="MGQ52" s="62"/>
      <c r="MGR52" s="63"/>
      <c r="MGS52" s="64"/>
      <c r="MGT52" s="65"/>
      <c r="MGV52" s="62"/>
      <c r="MGW52" s="63"/>
      <c r="MGX52" s="64"/>
      <c r="MGY52" s="65"/>
      <c r="MHA52" s="62"/>
      <c r="MHB52" s="63"/>
      <c r="MHC52" s="64"/>
      <c r="MHD52" s="65"/>
      <c r="MHF52" s="62"/>
      <c r="MHG52" s="63"/>
      <c r="MHH52" s="64"/>
      <c r="MHI52" s="65"/>
      <c r="MHK52" s="62"/>
      <c r="MHL52" s="63"/>
      <c r="MHM52" s="64"/>
      <c r="MHN52" s="65"/>
      <c r="MHP52" s="62"/>
      <c r="MHQ52" s="63"/>
      <c r="MHR52" s="64"/>
      <c r="MHS52" s="65"/>
      <c r="MHU52" s="62"/>
      <c r="MHV52" s="63"/>
      <c r="MHW52" s="64"/>
      <c r="MHX52" s="65"/>
      <c r="MHZ52" s="62"/>
      <c r="MIA52" s="63"/>
      <c r="MIB52" s="64"/>
      <c r="MIC52" s="65"/>
      <c r="MIE52" s="62"/>
      <c r="MIF52" s="63"/>
      <c r="MIG52" s="64"/>
      <c r="MIH52" s="65"/>
      <c r="MIJ52" s="62"/>
      <c r="MIK52" s="63"/>
      <c r="MIL52" s="64"/>
      <c r="MIM52" s="65"/>
      <c r="MIO52" s="62"/>
      <c r="MIP52" s="63"/>
      <c r="MIQ52" s="64"/>
      <c r="MIR52" s="65"/>
      <c r="MIT52" s="62"/>
      <c r="MIU52" s="63"/>
      <c r="MIV52" s="64"/>
      <c r="MIW52" s="65"/>
      <c r="MIY52" s="62"/>
      <c r="MIZ52" s="63"/>
      <c r="MJA52" s="64"/>
      <c r="MJB52" s="65"/>
      <c r="MJD52" s="62"/>
      <c r="MJE52" s="63"/>
      <c r="MJF52" s="64"/>
      <c r="MJG52" s="65"/>
      <c r="MJI52" s="62"/>
      <c r="MJJ52" s="63"/>
      <c r="MJK52" s="64"/>
      <c r="MJL52" s="65"/>
      <c r="MJN52" s="62"/>
      <c r="MJO52" s="63"/>
      <c r="MJP52" s="64"/>
      <c r="MJQ52" s="65"/>
      <c r="MJS52" s="62"/>
      <c r="MJT52" s="63"/>
      <c r="MJU52" s="64"/>
      <c r="MJV52" s="65"/>
      <c r="MJX52" s="62"/>
      <c r="MJY52" s="63"/>
      <c r="MJZ52" s="64"/>
      <c r="MKA52" s="65"/>
      <c r="MKC52" s="62"/>
      <c r="MKD52" s="63"/>
      <c r="MKE52" s="64"/>
      <c r="MKF52" s="65"/>
      <c r="MKH52" s="62"/>
      <c r="MKI52" s="63"/>
      <c r="MKJ52" s="64"/>
      <c r="MKK52" s="65"/>
      <c r="MKM52" s="62"/>
      <c r="MKN52" s="63"/>
      <c r="MKO52" s="64"/>
      <c r="MKP52" s="65"/>
      <c r="MKR52" s="62"/>
      <c r="MKS52" s="63"/>
      <c r="MKT52" s="64"/>
      <c r="MKU52" s="65"/>
      <c r="MKW52" s="62"/>
      <c r="MKX52" s="63"/>
      <c r="MKY52" s="64"/>
      <c r="MKZ52" s="65"/>
      <c r="MLB52" s="62"/>
      <c r="MLC52" s="63"/>
      <c r="MLD52" s="64"/>
      <c r="MLE52" s="65"/>
      <c r="MLG52" s="62"/>
      <c r="MLH52" s="63"/>
      <c r="MLI52" s="64"/>
      <c r="MLJ52" s="65"/>
      <c r="MLL52" s="62"/>
      <c r="MLM52" s="63"/>
      <c r="MLN52" s="64"/>
      <c r="MLO52" s="65"/>
      <c r="MLQ52" s="62"/>
      <c r="MLR52" s="63"/>
      <c r="MLS52" s="64"/>
      <c r="MLT52" s="65"/>
      <c r="MLV52" s="62"/>
      <c r="MLW52" s="63"/>
      <c r="MLX52" s="64"/>
      <c r="MLY52" s="65"/>
      <c r="MMA52" s="62"/>
      <c r="MMB52" s="63"/>
      <c r="MMC52" s="64"/>
      <c r="MMD52" s="65"/>
      <c r="MMF52" s="62"/>
      <c r="MMG52" s="63"/>
      <c r="MMH52" s="64"/>
      <c r="MMI52" s="65"/>
      <c r="MMK52" s="62"/>
      <c r="MML52" s="63"/>
      <c r="MMM52" s="64"/>
      <c r="MMN52" s="65"/>
      <c r="MMP52" s="62"/>
      <c r="MMQ52" s="63"/>
      <c r="MMR52" s="64"/>
      <c r="MMS52" s="65"/>
      <c r="MMU52" s="62"/>
      <c r="MMV52" s="63"/>
      <c r="MMW52" s="64"/>
      <c r="MMX52" s="65"/>
      <c r="MMZ52" s="62"/>
      <c r="MNA52" s="63"/>
      <c r="MNB52" s="64"/>
      <c r="MNC52" s="65"/>
      <c r="MNE52" s="62"/>
      <c r="MNF52" s="63"/>
      <c r="MNG52" s="64"/>
      <c r="MNH52" s="65"/>
      <c r="MNJ52" s="62"/>
      <c r="MNK52" s="63"/>
      <c r="MNL52" s="64"/>
      <c r="MNM52" s="65"/>
      <c r="MNO52" s="62"/>
      <c r="MNP52" s="63"/>
      <c r="MNQ52" s="64"/>
      <c r="MNR52" s="65"/>
      <c r="MNT52" s="62"/>
      <c r="MNU52" s="63"/>
      <c r="MNV52" s="64"/>
      <c r="MNW52" s="65"/>
      <c r="MNY52" s="62"/>
      <c r="MNZ52" s="63"/>
      <c r="MOA52" s="64"/>
      <c r="MOB52" s="65"/>
      <c r="MOD52" s="62"/>
      <c r="MOE52" s="63"/>
      <c r="MOF52" s="64"/>
      <c r="MOG52" s="65"/>
      <c r="MOI52" s="62"/>
      <c r="MOJ52" s="63"/>
      <c r="MOK52" s="64"/>
      <c r="MOL52" s="65"/>
      <c r="MON52" s="62"/>
      <c r="MOO52" s="63"/>
      <c r="MOP52" s="64"/>
      <c r="MOQ52" s="65"/>
      <c r="MOS52" s="62"/>
      <c r="MOT52" s="63"/>
      <c r="MOU52" s="64"/>
      <c r="MOV52" s="65"/>
      <c r="MOX52" s="62"/>
      <c r="MOY52" s="63"/>
      <c r="MOZ52" s="64"/>
      <c r="MPA52" s="65"/>
      <c r="MPC52" s="62"/>
      <c r="MPD52" s="63"/>
      <c r="MPE52" s="64"/>
      <c r="MPF52" s="65"/>
      <c r="MPH52" s="62"/>
      <c r="MPI52" s="63"/>
      <c r="MPJ52" s="64"/>
      <c r="MPK52" s="65"/>
      <c r="MPM52" s="62"/>
      <c r="MPN52" s="63"/>
      <c r="MPO52" s="64"/>
      <c r="MPP52" s="65"/>
      <c r="MPR52" s="62"/>
      <c r="MPS52" s="63"/>
      <c r="MPT52" s="64"/>
      <c r="MPU52" s="65"/>
      <c r="MPW52" s="62"/>
      <c r="MPX52" s="63"/>
      <c r="MPY52" s="64"/>
      <c r="MPZ52" s="65"/>
      <c r="MQB52" s="62"/>
      <c r="MQC52" s="63"/>
      <c r="MQD52" s="64"/>
      <c r="MQE52" s="65"/>
      <c r="MQG52" s="62"/>
      <c r="MQH52" s="63"/>
      <c r="MQI52" s="64"/>
      <c r="MQJ52" s="65"/>
      <c r="MQL52" s="62"/>
      <c r="MQM52" s="63"/>
      <c r="MQN52" s="64"/>
      <c r="MQO52" s="65"/>
      <c r="MQQ52" s="62"/>
      <c r="MQR52" s="63"/>
      <c r="MQS52" s="64"/>
      <c r="MQT52" s="65"/>
      <c r="MQV52" s="62"/>
      <c r="MQW52" s="63"/>
      <c r="MQX52" s="64"/>
      <c r="MQY52" s="65"/>
      <c r="MRA52" s="62"/>
      <c r="MRB52" s="63"/>
      <c r="MRC52" s="64"/>
      <c r="MRD52" s="65"/>
      <c r="MRF52" s="62"/>
      <c r="MRG52" s="63"/>
      <c r="MRH52" s="64"/>
      <c r="MRI52" s="65"/>
      <c r="MRK52" s="62"/>
      <c r="MRL52" s="63"/>
      <c r="MRM52" s="64"/>
      <c r="MRN52" s="65"/>
      <c r="MRP52" s="62"/>
      <c r="MRQ52" s="63"/>
      <c r="MRR52" s="64"/>
      <c r="MRS52" s="65"/>
      <c r="MRU52" s="62"/>
      <c r="MRV52" s="63"/>
      <c r="MRW52" s="64"/>
      <c r="MRX52" s="65"/>
      <c r="MRZ52" s="62"/>
      <c r="MSA52" s="63"/>
      <c r="MSB52" s="64"/>
      <c r="MSC52" s="65"/>
      <c r="MSE52" s="62"/>
      <c r="MSF52" s="63"/>
      <c r="MSG52" s="64"/>
      <c r="MSH52" s="65"/>
      <c r="MSJ52" s="62"/>
      <c r="MSK52" s="63"/>
      <c r="MSL52" s="64"/>
      <c r="MSM52" s="65"/>
      <c r="MSO52" s="62"/>
      <c r="MSP52" s="63"/>
      <c r="MSQ52" s="64"/>
      <c r="MSR52" s="65"/>
      <c r="MST52" s="62"/>
      <c r="MSU52" s="63"/>
      <c r="MSV52" s="64"/>
      <c r="MSW52" s="65"/>
      <c r="MSY52" s="62"/>
      <c r="MSZ52" s="63"/>
      <c r="MTA52" s="64"/>
      <c r="MTB52" s="65"/>
      <c r="MTD52" s="62"/>
      <c r="MTE52" s="63"/>
      <c r="MTF52" s="64"/>
      <c r="MTG52" s="65"/>
      <c r="MTI52" s="62"/>
      <c r="MTJ52" s="63"/>
      <c r="MTK52" s="64"/>
      <c r="MTL52" s="65"/>
      <c r="MTN52" s="62"/>
      <c r="MTO52" s="63"/>
      <c r="MTP52" s="64"/>
      <c r="MTQ52" s="65"/>
      <c r="MTS52" s="62"/>
      <c r="MTT52" s="63"/>
      <c r="MTU52" s="64"/>
      <c r="MTV52" s="65"/>
      <c r="MTX52" s="62"/>
      <c r="MTY52" s="63"/>
      <c r="MTZ52" s="64"/>
      <c r="MUA52" s="65"/>
      <c r="MUC52" s="62"/>
      <c r="MUD52" s="63"/>
      <c r="MUE52" s="64"/>
      <c r="MUF52" s="65"/>
      <c r="MUH52" s="62"/>
      <c r="MUI52" s="63"/>
      <c r="MUJ52" s="64"/>
      <c r="MUK52" s="65"/>
      <c r="MUM52" s="62"/>
      <c r="MUN52" s="63"/>
      <c r="MUO52" s="64"/>
      <c r="MUP52" s="65"/>
      <c r="MUR52" s="62"/>
      <c r="MUS52" s="63"/>
      <c r="MUT52" s="64"/>
      <c r="MUU52" s="65"/>
      <c r="MUW52" s="62"/>
      <c r="MUX52" s="63"/>
      <c r="MUY52" s="64"/>
      <c r="MUZ52" s="65"/>
      <c r="MVB52" s="62"/>
      <c r="MVC52" s="63"/>
      <c r="MVD52" s="64"/>
      <c r="MVE52" s="65"/>
      <c r="MVG52" s="62"/>
      <c r="MVH52" s="63"/>
      <c r="MVI52" s="64"/>
      <c r="MVJ52" s="65"/>
      <c r="MVL52" s="62"/>
      <c r="MVM52" s="63"/>
      <c r="MVN52" s="64"/>
      <c r="MVO52" s="65"/>
      <c r="MVQ52" s="62"/>
      <c r="MVR52" s="63"/>
      <c r="MVS52" s="64"/>
      <c r="MVT52" s="65"/>
      <c r="MVV52" s="62"/>
      <c r="MVW52" s="63"/>
      <c r="MVX52" s="64"/>
      <c r="MVY52" s="65"/>
      <c r="MWA52" s="62"/>
      <c r="MWB52" s="63"/>
      <c r="MWC52" s="64"/>
      <c r="MWD52" s="65"/>
      <c r="MWF52" s="62"/>
      <c r="MWG52" s="63"/>
      <c r="MWH52" s="64"/>
      <c r="MWI52" s="65"/>
      <c r="MWK52" s="62"/>
      <c r="MWL52" s="63"/>
      <c r="MWM52" s="64"/>
      <c r="MWN52" s="65"/>
      <c r="MWP52" s="62"/>
      <c r="MWQ52" s="63"/>
      <c r="MWR52" s="64"/>
      <c r="MWS52" s="65"/>
      <c r="MWU52" s="62"/>
      <c r="MWV52" s="63"/>
      <c r="MWW52" s="64"/>
      <c r="MWX52" s="65"/>
      <c r="MWZ52" s="62"/>
      <c r="MXA52" s="63"/>
      <c r="MXB52" s="64"/>
      <c r="MXC52" s="65"/>
      <c r="MXE52" s="62"/>
      <c r="MXF52" s="63"/>
      <c r="MXG52" s="64"/>
      <c r="MXH52" s="65"/>
      <c r="MXJ52" s="62"/>
      <c r="MXK52" s="63"/>
      <c r="MXL52" s="64"/>
      <c r="MXM52" s="65"/>
      <c r="MXO52" s="62"/>
      <c r="MXP52" s="63"/>
      <c r="MXQ52" s="64"/>
      <c r="MXR52" s="65"/>
      <c r="MXT52" s="62"/>
      <c r="MXU52" s="63"/>
      <c r="MXV52" s="64"/>
      <c r="MXW52" s="65"/>
      <c r="MXY52" s="62"/>
      <c r="MXZ52" s="63"/>
      <c r="MYA52" s="64"/>
      <c r="MYB52" s="65"/>
      <c r="MYD52" s="62"/>
      <c r="MYE52" s="63"/>
      <c r="MYF52" s="64"/>
      <c r="MYG52" s="65"/>
      <c r="MYI52" s="62"/>
      <c r="MYJ52" s="63"/>
      <c r="MYK52" s="64"/>
      <c r="MYL52" s="65"/>
      <c r="MYN52" s="62"/>
      <c r="MYO52" s="63"/>
      <c r="MYP52" s="64"/>
      <c r="MYQ52" s="65"/>
      <c r="MYS52" s="62"/>
      <c r="MYT52" s="63"/>
      <c r="MYU52" s="64"/>
      <c r="MYV52" s="65"/>
      <c r="MYX52" s="62"/>
      <c r="MYY52" s="63"/>
      <c r="MYZ52" s="64"/>
      <c r="MZA52" s="65"/>
      <c r="MZC52" s="62"/>
      <c r="MZD52" s="63"/>
      <c r="MZE52" s="64"/>
      <c r="MZF52" s="65"/>
      <c r="MZH52" s="62"/>
      <c r="MZI52" s="63"/>
      <c r="MZJ52" s="64"/>
      <c r="MZK52" s="65"/>
      <c r="MZM52" s="62"/>
      <c r="MZN52" s="63"/>
      <c r="MZO52" s="64"/>
      <c r="MZP52" s="65"/>
      <c r="MZR52" s="62"/>
      <c r="MZS52" s="63"/>
      <c r="MZT52" s="64"/>
      <c r="MZU52" s="65"/>
      <c r="MZW52" s="62"/>
      <c r="MZX52" s="63"/>
      <c r="MZY52" s="64"/>
      <c r="MZZ52" s="65"/>
      <c r="NAB52" s="62"/>
      <c r="NAC52" s="63"/>
      <c r="NAD52" s="64"/>
      <c r="NAE52" s="65"/>
      <c r="NAG52" s="62"/>
      <c r="NAH52" s="63"/>
      <c r="NAI52" s="64"/>
      <c r="NAJ52" s="65"/>
      <c r="NAL52" s="62"/>
      <c r="NAM52" s="63"/>
      <c r="NAN52" s="64"/>
      <c r="NAO52" s="65"/>
      <c r="NAQ52" s="62"/>
      <c r="NAR52" s="63"/>
      <c r="NAS52" s="64"/>
      <c r="NAT52" s="65"/>
      <c r="NAV52" s="62"/>
      <c r="NAW52" s="63"/>
      <c r="NAX52" s="64"/>
      <c r="NAY52" s="65"/>
      <c r="NBA52" s="62"/>
      <c r="NBB52" s="63"/>
      <c r="NBC52" s="64"/>
      <c r="NBD52" s="65"/>
      <c r="NBF52" s="62"/>
      <c r="NBG52" s="63"/>
      <c r="NBH52" s="64"/>
      <c r="NBI52" s="65"/>
      <c r="NBK52" s="62"/>
      <c r="NBL52" s="63"/>
      <c r="NBM52" s="64"/>
      <c r="NBN52" s="65"/>
      <c r="NBP52" s="62"/>
      <c r="NBQ52" s="63"/>
      <c r="NBR52" s="64"/>
      <c r="NBS52" s="65"/>
      <c r="NBU52" s="62"/>
      <c r="NBV52" s="63"/>
      <c r="NBW52" s="64"/>
      <c r="NBX52" s="65"/>
      <c r="NBZ52" s="62"/>
      <c r="NCA52" s="63"/>
      <c r="NCB52" s="64"/>
      <c r="NCC52" s="65"/>
      <c r="NCE52" s="62"/>
      <c r="NCF52" s="63"/>
      <c r="NCG52" s="64"/>
      <c r="NCH52" s="65"/>
      <c r="NCJ52" s="62"/>
      <c r="NCK52" s="63"/>
      <c r="NCL52" s="64"/>
      <c r="NCM52" s="65"/>
      <c r="NCO52" s="62"/>
      <c r="NCP52" s="63"/>
      <c r="NCQ52" s="64"/>
      <c r="NCR52" s="65"/>
      <c r="NCT52" s="62"/>
      <c r="NCU52" s="63"/>
      <c r="NCV52" s="64"/>
      <c r="NCW52" s="65"/>
      <c r="NCY52" s="62"/>
      <c r="NCZ52" s="63"/>
      <c r="NDA52" s="64"/>
      <c r="NDB52" s="65"/>
      <c r="NDD52" s="62"/>
      <c r="NDE52" s="63"/>
      <c r="NDF52" s="64"/>
      <c r="NDG52" s="65"/>
      <c r="NDI52" s="62"/>
      <c r="NDJ52" s="63"/>
      <c r="NDK52" s="64"/>
      <c r="NDL52" s="65"/>
      <c r="NDN52" s="62"/>
      <c r="NDO52" s="63"/>
      <c r="NDP52" s="64"/>
      <c r="NDQ52" s="65"/>
      <c r="NDS52" s="62"/>
      <c r="NDT52" s="63"/>
      <c r="NDU52" s="64"/>
      <c r="NDV52" s="65"/>
      <c r="NDX52" s="62"/>
      <c r="NDY52" s="63"/>
      <c r="NDZ52" s="64"/>
      <c r="NEA52" s="65"/>
      <c r="NEC52" s="62"/>
      <c r="NED52" s="63"/>
      <c r="NEE52" s="64"/>
      <c r="NEF52" s="65"/>
      <c r="NEH52" s="62"/>
      <c r="NEI52" s="63"/>
      <c r="NEJ52" s="64"/>
      <c r="NEK52" s="65"/>
      <c r="NEM52" s="62"/>
      <c r="NEN52" s="63"/>
      <c r="NEO52" s="64"/>
      <c r="NEP52" s="65"/>
      <c r="NER52" s="62"/>
      <c r="NES52" s="63"/>
      <c r="NET52" s="64"/>
      <c r="NEU52" s="65"/>
      <c r="NEW52" s="62"/>
      <c r="NEX52" s="63"/>
      <c r="NEY52" s="64"/>
      <c r="NEZ52" s="65"/>
      <c r="NFB52" s="62"/>
      <c r="NFC52" s="63"/>
      <c r="NFD52" s="64"/>
      <c r="NFE52" s="65"/>
      <c r="NFG52" s="62"/>
      <c r="NFH52" s="63"/>
      <c r="NFI52" s="64"/>
      <c r="NFJ52" s="65"/>
      <c r="NFL52" s="62"/>
      <c r="NFM52" s="63"/>
      <c r="NFN52" s="64"/>
      <c r="NFO52" s="65"/>
      <c r="NFQ52" s="62"/>
      <c r="NFR52" s="63"/>
      <c r="NFS52" s="64"/>
      <c r="NFT52" s="65"/>
      <c r="NFV52" s="62"/>
      <c r="NFW52" s="63"/>
      <c r="NFX52" s="64"/>
      <c r="NFY52" s="65"/>
      <c r="NGA52" s="62"/>
      <c r="NGB52" s="63"/>
      <c r="NGC52" s="64"/>
      <c r="NGD52" s="65"/>
      <c r="NGF52" s="62"/>
      <c r="NGG52" s="63"/>
      <c r="NGH52" s="64"/>
      <c r="NGI52" s="65"/>
      <c r="NGK52" s="62"/>
      <c r="NGL52" s="63"/>
      <c r="NGM52" s="64"/>
      <c r="NGN52" s="65"/>
      <c r="NGP52" s="62"/>
      <c r="NGQ52" s="63"/>
      <c r="NGR52" s="64"/>
      <c r="NGS52" s="65"/>
      <c r="NGU52" s="62"/>
      <c r="NGV52" s="63"/>
      <c r="NGW52" s="64"/>
      <c r="NGX52" s="65"/>
      <c r="NGZ52" s="62"/>
      <c r="NHA52" s="63"/>
      <c r="NHB52" s="64"/>
      <c r="NHC52" s="65"/>
      <c r="NHE52" s="62"/>
      <c r="NHF52" s="63"/>
      <c r="NHG52" s="64"/>
      <c r="NHH52" s="65"/>
      <c r="NHJ52" s="62"/>
      <c r="NHK52" s="63"/>
      <c r="NHL52" s="64"/>
      <c r="NHM52" s="65"/>
      <c r="NHO52" s="62"/>
      <c r="NHP52" s="63"/>
      <c r="NHQ52" s="64"/>
      <c r="NHR52" s="65"/>
      <c r="NHT52" s="62"/>
      <c r="NHU52" s="63"/>
      <c r="NHV52" s="64"/>
      <c r="NHW52" s="65"/>
      <c r="NHY52" s="62"/>
      <c r="NHZ52" s="63"/>
      <c r="NIA52" s="64"/>
      <c r="NIB52" s="65"/>
      <c r="NID52" s="62"/>
      <c r="NIE52" s="63"/>
      <c r="NIF52" s="64"/>
      <c r="NIG52" s="65"/>
      <c r="NII52" s="62"/>
      <c r="NIJ52" s="63"/>
      <c r="NIK52" s="64"/>
      <c r="NIL52" s="65"/>
      <c r="NIN52" s="62"/>
      <c r="NIO52" s="63"/>
      <c r="NIP52" s="64"/>
      <c r="NIQ52" s="65"/>
      <c r="NIS52" s="62"/>
      <c r="NIT52" s="63"/>
      <c r="NIU52" s="64"/>
      <c r="NIV52" s="65"/>
      <c r="NIX52" s="62"/>
      <c r="NIY52" s="63"/>
      <c r="NIZ52" s="64"/>
      <c r="NJA52" s="65"/>
      <c r="NJC52" s="62"/>
      <c r="NJD52" s="63"/>
      <c r="NJE52" s="64"/>
      <c r="NJF52" s="65"/>
      <c r="NJH52" s="62"/>
      <c r="NJI52" s="63"/>
      <c r="NJJ52" s="64"/>
      <c r="NJK52" s="65"/>
      <c r="NJM52" s="62"/>
      <c r="NJN52" s="63"/>
      <c r="NJO52" s="64"/>
      <c r="NJP52" s="65"/>
      <c r="NJR52" s="62"/>
      <c r="NJS52" s="63"/>
      <c r="NJT52" s="64"/>
      <c r="NJU52" s="65"/>
      <c r="NJW52" s="62"/>
      <c r="NJX52" s="63"/>
      <c r="NJY52" s="64"/>
      <c r="NJZ52" s="65"/>
      <c r="NKB52" s="62"/>
      <c r="NKC52" s="63"/>
      <c r="NKD52" s="64"/>
      <c r="NKE52" s="65"/>
      <c r="NKG52" s="62"/>
      <c r="NKH52" s="63"/>
      <c r="NKI52" s="64"/>
      <c r="NKJ52" s="65"/>
      <c r="NKL52" s="62"/>
      <c r="NKM52" s="63"/>
      <c r="NKN52" s="64"/>
      <c r="NKO52" s="65"/>
      <c r="NKQ52" s="62"/>
      <c r="NKR52" s="63"/>
      <c r="NKS52" s="64"/>
      <c r="NKT52" s="65"/>
      <c r="NKV52" s="62"/>
      <c r="NKW52" s="63"/>
      <c r="NKX52" s="64"/>
      <c r="NKY52" s="65"/>
      <c r="NLA52" s="62"/>
      <c r="NLB52" s="63"/>
      <c r="NLC52" s="64"/>
      <c r="NLD52" s="65"/>
      <c r="NLF52" s="62"/>
      <c r="NLG52" s="63"/>
      <c r="NLH52" s="64"/>
      <c r="NLI52" s="65"/>
      <c r="NLK52" s="62"/>
      <c r="NLL52" s="63"/>
      <c r="NLM52" s="64"/>
      <c r="NLN52" s="65"/>
      <c r="NLP52" s="62"/>
      <c r="NLQ52" s="63"/>
      <c r="NLR52" s="64"/>
      <c r="NLS52" s="65"/>
      <c r="NLU52" s="62"/>
      <c r="NLV52" s="63"/>
      <c r="NLW52" s="64"/>
      <c r="NLX52" s="65"/>
      <c r="NLZ52" s="62"/>
      <c r="NMA52" s="63"/>
      <c r="NMB52" s="64"/>
      <c r="NMC52" s="65"/>
      <c r="NME52" s="62"/>
      <c r="NMF52" s="63"/>
      <c r="NMG52" s="64"/>
      <c r="NMH52" s="65"/>
      <c r="NMJ52" s="62"/>
      <c r="NMK52" s="63"/>
      <c r="NML52" s="64"/>
      <c r="NMM52" s="65"/>
      <c r="NMO52" s="62"/>
      <c r="NMP52" s="63"/>
      <c r="NMQ52" s="64"/>
      <c r="NMR52" s="65"/>
      <c r="NMT52" s="62"/>
      <c r="NMU52" s="63"/>
      <c r="NMV52" s="64"/>
      <c r="NMW52" s="65"/>
      <c r="NMY52" s="62"/>
      <c r="NMZ52" s="63"/>
      <c r="NNA52" s="64"/>
      <c r="NNB52" s="65"/>
      <c r="NND52" s="62"/>
      <c r="NNE52" s="63"/>
      <c r="NNF52" s="64"/>
      <c r="NNG52" s="65"/>
      <c r="NNI52" s="62"/>
      <c r="NNJ52" s="63"/>
      <c r="NNK52" s="64"/>
      <c r="NNL52" s="65"/>
      <c r="NNN52" s="62"/>
      <c r="NNO52" s="63"/>
      <c r="NNP52" s="64"/>
      <c r="NNQ52" s="65"/>
      <c r="NNS52" s="62"/>
      <c r="NNT52" s="63"/>
      <c r="NNU52" s="64"/>
      <c r="NNV52" s="65"/>
      <c r="NNX52" s="62"/>
      <c r="NNY52" s="63"/>
      <c r="NNZ52" s="64"/>
      <c r="NOA52" s="65"/>
      <c r="NOC52" s="62"/>
      <c r="NOD52" s="63"/>
      <c r="NOE52" s="64"/>
      <c r="NOF52" s="65"/>
      <c r="NOH52" s="62"/>
      <c r="NOI52" s="63"/>
      <c r="NOJ52" s="64"/>
      <c r="NOK52" s="65"/>
      <c r="NOM52" s="62"/>
      <c r="NON52" s="63"/>
      <c r="NOO52" s="64"/>
      <c r="NOP52" s="65"/>
      <c r="NOR52" s="62"/>
      <c r="NOS52" s="63"/>
      <c r="NOT52" s="64"/>
      <c r="NOU52" s="65"/>
      <c r="NOW52" s="62"/>
      <c r="NOX52" s="63"/>
      <c r="NOY52" s="64"/>
      <c r="NOZ52" s="65"/>
      <c r="NPB52" s="62"/>
      <c r="NPC52" s="63"/>
      <c r="NPD52" s="64"/>
      <c r="NPE52" s="65"/>
      <c r="NPG52" s="62"/>
      <c r="NPH52" s="63"/>
      <c r="NPI52" s="64"/>
      <c r="NPJ52" s="65"/>
      <c r="NPL52" s="62"/>
      <c r="NPM52" s="63"/>
      <c r="NPN52" s="64"/>
      <c r="NPO52" s="65"/>
      <c r="NPQ52" s="62"/>
      <c r="NPR52" s="63"/>
      <c r="NPS52" s="64"/>
      <c r="NPT52" s="65"/>
      <c r="NPV52" s="62"/>
      <c r="NPW52" s="63"/>
      <c r="NPX52" s="64"/>
      <c r="NPY52" s="65"/>
      <c r="NQA52" s="62"/>
      <c r="NQB52" s="63"/>
      <c r="NQC52" s="64"/>
      <c r="NQD52" s="65"/>
      <c r="NQF52" s="62"/>
      <c r="NQG52" s="63"/>
      <c r="NQH52" s="64"/>
      <c r="NQI52" s="65"/>
      <c r="NQK52" s="62"/>
      <c r="NQL52" s="63"/>
      <c r="NQM52" s="64"/>
      <c r="NQN52" s="65"/>
      <c r="NQP52" s="62"/>
      <c r="NQQ52" s="63"/>
      <c r="NQR52" s="64"/>
      <c r="NQS52" s="65"/>
      <c r="NQU52" s="62"/>
      <c r="NQV52" s="63"/>
      <c r="NQW52" s="64"/>
      <c r="NQX52" s="65"/>
      <c r="NQZ52" s="62"/>
      <c r="NRA52" s="63"/>
      <c r="NRB52" s="64"/>
      <c r="NRC52" s="65"/>
      <c r="NRE52" s="62"/>
      <c r="NRF52" s="63"/>
      <c r="NRG52" s="64"/>
      <c r="NRH52" s="65"/>
      <c r="NRJ52" s="62"/>
      <c r="NRK52" s="63"/>
      <c r="NRL52" s="64"/>
      <c r="NRM52" s="65"/>
      <c r="NRO52" s="62"/>
      <c r="NRP52" s="63"/>
      <c r="NRQ52" s="64"/>
      <c r="NRR52" s="65"/>
      <c r="NRT52" s="62"/>
      <c r="NRU52" s="63"/>
      <c r="NRV52" s="64"/>
      <c r="NRW52" s="65"/>
      <c r="NRY52" s="62"/>
      <c r="NRZ52" s="63"/>
      <c r="NSA52" s="64"/>
      <c r="NSB52" s="65"/>
      <c r="NSD52" s="62"/>
      <c r="NSE52" s="63"/>
      <c r="NSF52" s="64"/>
      <c r="NSG52" s="65"/>
      <c r="NSI52" s="62"/>
      <c r="NSJ52" s="63"/>
      <c r="NSK52" s="64"/>
      <c r="NSL52" s="65"/>
      <c r="NSN52" s="62"/>
      <c r="NSO52" s="63"/>
      <c r="NSP52" s="64"/>
      <c r="NSQ52" s="65"/>
      <c r="NSS52" s="62"/>
      <c r="NST52" s="63"/>
      <c r="NSU52" s="64"/>
      <c r="NSV52" s="65"/>
      <c r="NSX52" s="62"/>
      <c r="NSY52" s="63"/>
      <c r="NSZ52" s="64"/>
      <c r="NTA52" s="65"/>
      <c r="NTC52" s="62"/>
      <c r="NTD52" s="63"/>
      <c r="NTE52" s="64"/>
      <c r="NTF52" s="65"/>
      <c r="NTH52" s="62"/>
      <c r="NTI52" s="63"/>
      <c r="NTJ52" s="64"/>
      <c r="NTK52" s="65"/>
      <c r="NTM52" s="62"/>
      <c r="NTN52" s="63"/>
      <c r="NTO52" s="64"/>
      <c r="NTP52" s="65"/>
      <c r="NTR52" s="62"/>
      <c r="NTS52" s="63"/>
      <c r="NTT52" s="64"/>
      <c r="NTU52" s="65"/>
      <c r="NTW52" s="62"/>
      <c r="NTX52" s="63"/>
      <c r="NTY52" s="64"/>
      <c r="NTZ52" s="65"/>
      <c r="NUB52" s="62"/>
      <c r="NUC52" s="63"/>
      <c r="NUD52" s="64"/>
      <c r="NUE52" s="65"/>
      <c r="NUG52" s="62"/>
      <c r="NUH52" s="63"/>
      <c r="NUI52" s="64"/>
      <c r="NUJ52" s="65"/>
      <c r="NUL52" s="62"/>
      <c r="NUM52" s="63"/>
      <c r="NUN52" s="64"/>
      <c r="NUO52" s="65"/>
      <c r="NUQ52" s="62"/>
      <c r="NUR52" s="63"/>
      <c r="NUS52" s="64"/>
      <c r="NUT52" s="65"/>
      <c r="NUV52" s="62"/>
      <c r="NUW52" s="63"/>
      <c r="NUX52" s="64"/>
      <c r="NUY52" s="65"/>
      <c r="NVA52" s="62"/>
      <c r="NVB52" s="63"/>
      <c r="NVC52" s="64"/>
      <c r="NVD52" s="65"/>
      <c r="NVF52" s="62"/>
      <c r="NVG52" s="63"/>
      <c r="NVH52" s="64"/>
      <c r="NVI52" s="65"/>
      <c r="NVK52" s="62"/>
      <c r="NVL52" s="63"/>
      <c r="NVM52" s="64"/>
      <c r="NVN52" s="65"/>
      <c r="NVP52" s="62"/>
      <c r="NVQ52" s="63"/>
      <c r="NVR52" s="64"/>
      <c r="NVS52" s="65"/>
      <c r="NVU52" s="62"/>
      <c r="NVV52" s="63"/>
      <c r="NVW52" s="64"/>
      <c r="NVX52" s="65"/>
      <c r="NVZ52" s="62"/>
      <c r="NWA52" s="63"/>
      <c r="NWB52" s="64"/>
      <c r="NWC52" s="65"/>
      <c r="NWE52" s="62"/>
      <c r="NWF52" s="63"/>
      <c r="NWG52" s="64"/>
      <c r="NWH52" s="65"/>
      <c r="NWJ52" s="62"/>
      <c r="NWK52" s="63"/>
      <c r="NWL52" s="64"/>
      <c r="NWM52" s="65"/>
      <c r="NWO52" s="62"/>
      <c r="NWP52" s="63"/>
      <c r="NWQ52" s="64"/>
      <c r="NWR52" s="65"/>
      <c r="NWT52" s="62"/>
      <c r="NWU52" s="63"/>
      <c r="NWV52" s="64"/>
      <c r="NWW52" s="65"/>
      <c r="NWY52" s="62"/>
      <c r="NWZ52" s="63"/>
      <c r="NXA52" s="64"/>
      <c r="NXB52" s="65"/>
      <c r="NXD52" s="62"/>
      <c r="NXE52" s="63"/>
      <c r="NXF52" s="64"/>
      <c r="NXG52" s="65"/>
      <c r="NXI52" s="62"/>
      <c r="NXJ52" s="63"/>
      <c r="NXK52" s="64"/>
      <c r="NXL52" s="65"/>
      <c r="NXN52" s="62"/>
      <c r="NXO52" s="63"/>
      <c r="NXP52" s="64"/>
      <c r="NXQ52" s="65"/>
      <c r="NXS52" s="62"/>
      <c r="NXT52" s="63"/>
      <c r="NXU52" s="64"/>
      <c r="NXV52" s="65"/>
      <c r="NXX52" s="62"/>
      <c r="NXY52" s="63"/>
      <c r="NXZ52" s="64"/>
      <c r="NYA52" s="65"/>
      <c r="NYC52" s="62"/>
      <c r="NYD52" s="63"/>
      <c r="NYE52" s="64"/>
      <c r="NYF52" s="65"/>
      <c r="NYH52" s="62"/>
      <c r="NYI52" s="63"/>
      <c r="NYJ52" s="64"/>
      <c r="NYK52" s="65"/>
      <c r="NYM52" s="62"/>
      <c r="NYN52" s="63"/>
      <c r="NYO52" s="64"/>
      <c r="NYP52" s="65"/>
      <c r="NYR52" s="62"/>
      <c r="NYS52" s="63"/>
      <c r="NYT52" s="64"/>
      <c r="NYU52" s="65"/>
      <c r="NYW52" s="62"/>
      <c r="NYX52" s="63"/>
      <c r="NYY52" s="64"/>
      <c r="NYZ52" s="65"/>
      <c r="NZB52" s="62"/>
      <c r="NZC52" s="63"/>
      <c r="NZD52" s="64"/>
      <c r="NZE52" s="65"/>
      <c r="NZG52" s="62"/>
      <c r="NZH52" s="63"/>
      <c r="NZI52" s="64"/>
      <c r="NZJ52" s="65"/>
      <c r="NZL52" s="62"/>
      <c r="NZM52" s="63"/>
      <c r="NZN52" s="64"/>
      <c r="NZO52" s="65"/>
      <c r="NZQ52" s="62"/>
      <c r="NZR52" s="63"/>
      <c r="NZS52" s="64"/>
      <c r="NZT52" s="65"/>
      <c r="NZV52" s="62"/>
      <c r="NZW52" s="63"/>
      <c r="NZX52" s="64"/>
      <c r="NZY52" s="65"/>
      <c r="OAA52" s="62"/>
      <c r="OAB52" s="63"/>
      <c r="OAC52" s="64"/>
      <c r="OAD52" s="65"/>
      <c r="OAF52" s="62"/>
      <c r="OAG52" s="63"/>
      <c r="OAH52" s="64"/>
      <c r="OAI52" s="65"/>
      <c r="OAK52" s="62"/>
      <c r="OAL52" s="63"/>
      <c r="OAM52" s="64"/>
      <c r="OAN52" s="65"/>
      <c r="OAP52" s="62"/>
      <c r="OAQ52" s="63"/>
      <c r="OAR52" s="64"/>
      <c r="OAS52" s="65"/>
      <c r="OAU52" s="62"/>
      <c r="OAV52" s="63"/>
      <c r="OAW52" s="64"/>
      <c r="OAX52" s="65"/>
      <c r="OAZ52" s="62"/>
      <c r="OBA52" s="63"/>
      <c r="OBB52" s="64"/>
      <c r="OBC52" s="65"/>
      <c r="OBE52" s="62"/>
      <c r="OBF52" s="63"/>
      <c r="OBG52" s="64"/>
      <c r="OBH52" s="65"/>
      <c r="OBJ52" s="62"/>
      <c r="OBK52" s="63"/>
      <c r="OBL52" s="64"/>
      <c r="OBM52" s="65"/>
      <c r="OBO52" s="62"/>
      <c r="OBP52" s="63"/>
      <c r="OBQ52" s="64"/>
      <c r="OBR52" s="65"/>
      <c r="OBT52" s="62"/>
      <c r="OBU52" s="63"/>
      <c r="OBV52" s="64"/>
      <c r="OBW52" s="65"/>
      <c r="OBY52" s="62"/>
      <c r="OBZ52" s="63"/>
      <c r="OCA52" s="64"/>
      <c r="OCB52" s="65"/>
      <c r="OCD52" s="62"/>
      <c r="OCE52" s="63"/>
      <c r="OCF52" s="64"/>
      <c r="OCG52" s="65"/>
      <c r="OCI52" s="62"/>
      <c r="OCJ52" s="63"/>
      <c r="OCK52" s="64"/>
      <c r="OCL52" s="65"/>
      <c r="OCN52" s="62"/>
      <c r="OCO52" s="63"/>
      <c r="OCP52" s="64"/>
      <c r="OCQ52" s="65"/>
      <c r="OCS52" s="62"/>
      <c r="OCT52" s="63"/>
      <c r="OCU52" s="64"/>
      <c r="OCV52" s="65"/>
      <c r="OCX52" s="62"/>
      <c r="OCY52" s="63"/>
      <c r="OCZ52" s="64"/>
      <c r="ODA52" s="65"/>
      <c r="ODC52" s="62"/>
      <c r="ODD52" s="63"/>
      <c r="ODE52" s="64"/>
      <c r="ODF52" s="65"/>
      <c r="ODH52" s="62"/>
      <c r="ODI52" s="63"/>
      <c r="ODJ52" s="64"/>
      <c r="ODK52" s="65"/>
      <c r="ODM52" s="62"/>
      <c r="ODN52" s="63"/>
      <c r="ODO52" s="64"/>
      <c r="ODP52" s="65"/>
      <c r="ODR52" s="62"/>
      <c r="ODS52" s="63"/>
      <c r="ODT52" s="64"/>
      <c r="ODU52" s="65"/>
      <c r="ODW52" s="62"/>
      <c r="ODX52" s="63"/>
      <c r="ODY52" s="64"/>
      <c r="ODZ52" s="65"/>
      <c r="OEB52" s="62"/>
      <c r="OEC52" s="63"/>
      <c r="OED52" s="64"/>
      <c r="OEE52" s="65"/>
      <c r="OEG52" s="62"/>
      <c r="OEH52" s="63"/>
      <c r="OEI52" s="64"/>
      <c r="OEJ52" s="65"/>
      <c r="OEL52" s="62"/>
      <c r="OEM52" s="63"/>
      <c r="OEN52" s="64"/>
      <c r="OEO52" s="65"/>
      <c r="OEQ52" s="62"/>
      <c r="OER52" s="63"/>
      <c r="OES52" s="64"/>
      <c r="OET52" s="65"/>
      <c r="OEV52" s="62"/>
      <c r="OEW52" s="63"/>
      <c r="OEX52" s="64"/>
      <c r="OEY52" s="65"/>
      <c r="OFA52" s="62"/>
      <c r="OFB52" s="63"/>
      <c r="OFC52" s="64"/>
      <c r="OFD52" s="65"/>
      <c r="OFF52" s="62"/>
      <c r="OFG52" s="63"/>
      <c r="OFH52" s="64"/>
      <c r="OFI52" s="65"/>
      <c r="OFK52" s="62"/>
      <c r="OFL52" s="63"/>
      <c r="OFM52" s="64"/>
      <c r="OFN52" s="65"/>
      <c r="OFP52" s="62"/>
      <c r="OFQ52" s="63"/>
      <c r="OFR52" s="64"/>
      <c r="OFS52" s="65"/>
      <c r="OFU52" s="62"/>
      <c r="OFV52" s="63"/>
      <c r="OFW52" s="64"/>
      <c r="OFX52" s="65"/>
      <c r="OFZ52" s="62"/>
      <c r="OGA52" s="63"/>
      <c r="OGB52" s="64"/>
      <c r="OGC52" s="65"/>
      <c r="OGE52" s="62"/>
      <c r="OGF52" s="63"/>
      <c r="OGG52" s="64"/>
      <c r="OGH52" s="65"/>
      <c r="OGJ52" s="62"/>
      <c r="OGK52" s="63"/>
      <c r="OGL52" s="64"/>
      <c r="OGM52" s="65"/>
      <c r="OGO52" s="62"/>
      <c r="OGP52" s="63"/>
      <c r="OGQ52" s="64"/>
      <c r="OGR52" s="65"/>
      <c r="OGT52" s="62"/>
      <c r="OGU52" s="63"/>
      <c r="OGV52" s="64"/>
      <c r="OGW52" s="65"/>
      <c r="OGY52" s="62"/>
      <c r="OGZ52" s="63"/>
      <c r="OHA52" s="64"/>
      <c r="OHB52" s="65"/>
      <c r="OHD52" s="62"/>
      <c r="OHE52" s="63"/>
      <c r="OHF52" s="64"/>
      <c r="OHG52" s="65"/>
      <c r="OHI52" s="62"/>
      <c r="OHJ52" s="63"/>
      <c r="OHK52" s="64"/>
      <c r="OHL52" s="65"/>
      <c r="OHN52" s="62"/>
      <c r="OHO52" s="63"/>
      <c r="OHP52" s="64"/>
      <c r="OHQ52" s="65"/>
      <c r="OHS52" s="62"/>
      <c r="OHT52" s="63"/>
      <c r="OHU52" s="64"/>
      <c r="OHV52" s="65"/>
      <c r="OHX52" s="62"/>
      <c r="OHY52" s="63"/>
      <c r="OHZ52" s="64"/>
      <c r="OIA52" s="65"/>
      <c r="OIC52" s="62"/>
      <c r="OID52" s="63"/>
      <c r="OIE52" s="64"/>
      <c r="OIF52" s="65"/>
      <c r="OIH52" s="62"/>
      <c r="OII52" s="63"/>
      <c r="OIJ52" s="64"/>
      <c r="OIK52" s="65"/>
      <c r="OIM52" s="62"/>
      <c r="OIN52" s="63"/>
      <c r="OIO52" s="64"/>
      <c r="OIP52" s="65"/>
      <c r="OIR52" s="62"/>
      <c r="OIS52" s="63"/>
      <c r="OIT52" s="64"/>
      <c r="OIU52" s="65"/>
      <c r="OIW52" s="62"/>
      <c r="OIX52" s="63"/>
      <c r="OIY52" s="64"/>
      <c r="OIZ52" s="65"/>
      <c r="OJB52" s="62"/>
      <c r="OJC52" s="63"/>
      <c r="OJD52" s="64"/>
      <c r="OJE52" s="65"/>
      <c r="OJG52" s="62"/>
      <c r="OJH52" s="63"/>
      <c r="OJI52" s="64"/>
      <c r="OJJ52" s="65"/>
      <c r="OJL52" s="62"/>
      <c r="OJM52" s="63"/>
      <c r="OJN52" s="64"/>
      <c r="OJO52" s="65"/>
      <c r="OJQ52" s="62"/>
      <c r="OJR52" s="63"/>
      <c r="OJS52" s="64"/>
      <c r="OJT52" s="65"/>
      <c r="OJV52" s="62"/>
      <c r="OJW52" s="63"/>
      <c r="OJX52" s="64"/>
      <c r="OJY52" s="65"/>
      <c r="OKA52" s="62"/>
      <c r="OKB52" s="63"/>
      <c r="OKC52" s="64"/>
      <c r="OKD52" s="65"/>
      <c r="OKF52" s="62"/>
      <c r="OKG52" s="63"/>
      <c r="OKH52" s="64"/>
      <c r="OKI52" s="65"/>
      <c r="OKK52" s="62"/>
      <c r="OKL52" s="63"/>
      <c r="OKM52" s="64"/>
      <c r="OKN52" s="65"/>
      <c r="OKP52" s="62"/>
      <c r="OKQ52" s="63"/>
      <c r="OKR52" s="64"/>
      <c r="OKS52" s="65"/>
      <c r="OKU52" s="62"/>
      <c r="OKV52" s="63"/>
      <c r="OKW52" s="64"/>
      <c r="OKX52" s="65"/>
      <c r="OKZ52" s="62"/>
      <c r="OLA52" s="63"/>
      <c r="OLB52" s="64"/>
      <c r="OLC52" s="65"/>
      <c r="OLE52" s="62"/>
      <c r="OLF52" s="63"/>
      <c r="OLG52" s="64"/>
      <c r="OLH52" s="65"/>
      <c r="OLJ52" s="62"/>
      <c r="OLK52" s="63"/>
      <c r="OLL52" s="64"/>
      <c r="OLM52" s="65"/>
      <c r="OLO52" s="62"/>
      <c r="OLP52" s="63"/>
      <c r="OLQ52" s="64"/>
      <c r="OLR52" s="65"/>
      <c r="OLT52" s="62"/>
      <c r="OLU52" s="63"/>
      <c r="OLV52" s="64"/>
      <c r="OLW52" s="65"/>
      <c r="OLY52" s="62"/>
      <c r="OLZ52" s="63"/>
      <c r="OMA52" s="64"/>
      <c r="OMB52" s="65"/>
      <c r="OMD52" s="62"/>
      <c r="OME52" s="63"/>
      <c r="OMF52" s="64"/>
      <c r="OMG52" s="65"/>
      <c r="OMI52" s="62"/>
      <c r="OMJ52" s="63"/>
      <c r="OMK52" s="64"/>
      <c r="OML52" s="65"/>
      <c r="OMN52" s="62"/>
      <c r="OMO52" s="63"/>
      <c r="OMP52" s="64"/>
      <c r="OMQ52" s="65"/>
      <c r="OMS52" s="62"/>
      <c r="OMT52" s="63"/>
      <c r="OMU52" s="64"/>
      <c r="OMV52" s="65"/>
      <c r="OMX52" s="62"/>
      <c r="OMY52" s="63"/>
      <c r="OMZ52" s="64"/>
      <c r="ONA52" s="65"/>
      <c r="ONC52" s="62"/>
      <c r="OND52" s="63"/>
      <c r="ONE52" s="64"/>
      <c r="ONF52" s="65"/>
      <c r="ONH52" s="62"/>
      <c r="ONI52" s="63"/>
      <c r="ONJ52" s="64"/>
      <c r="ONK52" s="65"/>
      <c r="ONM52" s="62"/>
      <c r="ONN52" s="63"/>
      <c r="ONO52" s="64"/>
      <c r="ONP52" s="65"/>
      <c r="ONR52" s="62"/>
      <c r="ONS52" s="63"/>
      <c r="ONT52" s="64"/>
      <c r="ONU52" s="65"/>
      <c r="ONW52" s="62"/>
      <c r="ONX52" s="63"/>
      <c r="ONY52" s="64"/>
      <c r="ONZ52" s="65"/>
      <c r="OOB52" s="62"/>
      <c r="OOC52" s="63"/>
      <c r="OOD52" s="64"/>
      <c r="OOE52" s="65"/>
      <c r="OOG52" s="62"/>
      <c r="OOH52" s="63"/>
      <c r="OOI52" s="64"/>
      <c r="OOJ52" s="65"/>
      <c r="OOL52" s="62"/>
      <c r="OOM52" s="63"/>
      <c r="OON52" s="64"/>
      <c r="OOO52" s="65"/>
      <c r="OOQ52" s="62"/>
      <c r="OOR52" s="63"/>
      <c r="OOS52" s="64"/>
      <c r="OOT52" s="65"/>
      <c r="OOV52" s="62"/>
      <c r="OOW52" s="63"/>
      <c r="OOX52" s="64"/>
      <c r="OOY52" s="65"/>
      <c r="OPA52" s="62"/>
      <c r="OPB52" s="63"/>
      <c r="OPC52" s="64"/>
      <c r="OPD52" s="65"/>
      <c r="OPF52" s="62"/>
      <c r="OPG52" s="63"/>
      <c r="OPH52" s="64"/>
      <c r="OPI52" s="65"/>
      <c r="OPK52" s="62"/>
      <c r="OPL52" s="63"/>
      <c r="OPM52" s="64"/>
      <c r="OPN52" s="65"/>
      <c r="OPP52" s="62"/>
      <c r="OPQ52" s="63"/>
      <c r="OPR52" s="64"/>
      <c r="OPS52" s="65"/>
      <c r="OPU52" s="62"/>
      <c r="OPV52" s="63"/>
      <c r="OPW52" s="64"/>
      <c r="OPX52" s="65"/>
      <c r="OPZ52" s="62"/>
      <c r="OQA52" s="63"/>
      <c r="OQB52" s="64"/>
      <c r="OQC52" s="65"/>
      <c r="OQE52" s="62"/>
      <c r="OQF52" s="63"/>
      <c r="OQG52" s="64"/>
      <c r="OQH52" s="65"/>
      <c r="OQJ52" s="62"/>
      <c r="OQK52" s="63"/>
      <c r="OQL52" s="64"/>
      <c r="OQM52" s="65"/>
      <c r="OQO52" s="62"/>
      <c r="OQP52" s="63"/>
      <c r="OQQ52" s="64"/>
      <c r="OQR52" s="65"/>
      <c r="OQT52" s="62"/>
      <c r="OQU52" s="63"/>
      <c r="OQV52" s="64"/>
      <c r="OQW52" s="65"/>
      <c r="OQY52" s="62"/>
      <c r="OQZ52" s="63"/>
      <c r="ORA52" s="64"/>
      <c r="ORB52" s="65"/>
      <c r="ORD52" s="62"/>
      <c r="ORE52" s="63"/>
      <c r="ORF52" s="64"/>
      <c r="ORG52" s="65"/>
      <c r="ORI52" s="62"/>
      <c r="ORJ52" s="63"/>
      <c r="ORK52" s="64"/>
      <c r="ORL52" s="65"/>
      <c r="ORN52" s="62"/>
      <c r="ORO52" s="63"/>
      <c r="ORP52" s="64"/>
      <c r="ORQ52" s="65"/>
      <c r="ORS52" s="62"/>
      <c r="ORT52" s="63"/>
      <c r="ORU52" s="64"/>
      <c r="ORV52" s="65"/>
      <c r="ORX52" s="62"/>
      <c r="ORY52" s="63"/>
      <c r="ORZ52" s="64"/>
      <c r="OSA52" s="65"/>
      <c r="OSC52" s="62"/>
      <c r="OSD52" s="63"/>
      <c r="OSE52" s="64"/>
      <c r="OSF52" s="65"/>
      <c r="OSH52" s="62"/>
      <c r="OSI52" s="63"/>
      <c r="OSJ52" s="64"/>
      <c r="OSK52" s="65"/>
      <c r="OSM52" s="62"/>
      <c r="OSN52" s="63"/>
      <c r="OSO52" s="64"/>
      <c r="OSP52" s="65"/>
      <c r="OSR52" s="62"/>
      <c r="OSS52" s="63"/>
      <c r="OST52" s="64"/>
      <c r="OSU52" s="65"/>
      <c r="OSW52" s="62"/>
      <c r="OSX52" s="63"/>
      <c r="OSY52" s="64"/>
      <c r="OSZ52" s="65"/>
      <c r="OTB52" s="62"/>
      <c r="OTC52" s="63"/>
      <c r="OTD52" s="64"/>
      <c r="OTE52" s="65"/>
      <c r="OTG52" s="62"/>
      <c r="OTH52" s="63"/>
      <c r="OTI52" s="64"/>
      <c r="OTJ52" s="65"/>
      <c r="OTL52" s="62"/>
      <c r="OTM52" s="63"/>
      <c r="OTN52" s="64"/>
      <c r="OTO52" s="65"/>
      <c r="OTQ52" s="62"/>
      <c r="OTR52" s="63"/>
      <c r="OTS52" s="64"/>
      <c r="OTT52" s="65"/>
      <c r="OTV52" s="62"/>
      <c r="OTW52" s="63"/>
      <c r="OTX52" s="64"/>
      <c r="OTY52" s="65"/>
      <c r="OUA52" s="62"/>
      <c r="OUB52" s="63"/>
      <c r="OUC52" s="64"/>
      <c r="OUD52" s="65"/>
      <c r="OUF52" s="62"/>
      <c r="OUG52" s="63"/>
      <c r="OUH52" s="64"/>
      <c r="OUI52" s="65"/>
      <c r="OUK52" s="62"/>
      <c r="OUL52" s="63"/>
      <c r="OUM52" s="64"/>
      <c r="OUN52" s="65"/>
      <c r="OUP52" s="62"/>
      <c r="OUQ52" s="63"/>
      <c r="OUR52" s="64"/>
      <c r="OUS52" s="65"/>
      <c r="OUU52" s="62"/>
      <c r="OUV52" s="63"/>
      <c r="OUW52" s="64"/>
      <c r="OUX52" s="65"/>
      <c r="OUZ52" s="62"/>
      <c r="OVA52" s="63"/>
      <c r="OVB52" s="64"/>
      <c r="OVC52" s="65"/>
      <c r="OVE52" s="62"/>
      <c r="OVF52" s="63"/>
      <c r="OVG52" s="64"/>
      <c r="OVH52" s="65"/>
      <c r="OVJ52" s="62"/>
      <c r="OVK52" s="63"/>
      <c r="OVL52" s="64"/>
      <c r="OVM52" s="65"/>
      <c r="OVO52" s="62"/>
      <c r="OVP52" s="63"/>
      <c r="OVQ52" s="64"/>
      <c r="OVR52" s="65"/>
      <c r="OVT52" s="62"/>
      <c r="OVU52" s="63"/>
      <c r="OVV52" s="64"/>
      <c r="OVW52" s="65"/>
      <c r="OVY52" s="62"/>
      <c r="OVZ52" s="63"/>
      <c r="OWA52" s="64"/>
      <c r="OWB52" s="65"/>
      <c r="OWD52" s="62"/>
      <c r="OWE52" s="63"/>
      <c r="OWF52" s="64"/>
      <c r="OWG52" s="65"/>
      <c r="OWI52" s="62"/>
      <c r="OWJ52" s="63"/>
      <c r="OWK52" s="64"/>
      <c r="OWL52" s="65"/>
      <c r="OWN52" s="62"/>
      <c r="OWO52" s="63"/>
      <c r="OWP52" s="64"/>
      <c r="OWQ52" s="65"/>
      <c r="OWS52" s="62"/>
      <c r="OWT52" s="63"/>
      <c r="OWU52" s="64"/>
      <c r="OWV52" s="65"/>
      <c r="OWX52" s="62"/>
      <c r="OWY52" s="63"/>
      <c r="OWZ52" s="64"/>
      <c r="OXA52" s="65"/>
      <c r="OXC52" s="62"/>
      <c r="OXD52" s="63"/>
      <c r="OXE52" s="64"/>
      <c r="OXF52" s="65"/>
      <c r="OXH52" s="62"/>
      <c r="OXI52" s="63"/>
      <c r="OXJ52" s="64"/>
      <c r="OXK52" s="65"/>
      <c r="OXM52" s="62"/>
      <c r="OXN52" s="63"/>
      <c r="OXO52" s="64"/>
      <c r="OXP52" s="65"/>
      <c r="OXR52" s="62"/>
      <c r="OXS52" s="63"/>
      <c r="OXT52" s="64"/>
      <c r="OXU52" s="65"/>
      <c r="OXW52" s="62"/>
      <c r="OXX52" s="63"/>
      <c r="OXY52" s="64"/>
      <c r="OXZ52" s="65"/>
      <c r="OYB52" s="62"/>
      <c r="OYC52" s="63"/>
      <c r="OYD52" s="64"/>
      <c r="OYE52" s="65"/>
      <c r="OYG52" s="62"/>
      <c r="OYH52" s="63"/>
      <c r="OYI52" s="64"/>
      <c r="OYJ52" s="65"/>
      <c r="OYL52" s="62"/>
      <c r="OYM52" s="63"/>
      <c r="OYN52" s="64"/>
      <c r="OYO52" s="65"/>
      <c r="OYQ52" s="62"/>
      <c r="OYR52" s="63"/>
      <c r="OYS52" s="64"/>
      <c r="OYT52" s="65"/>
      <c r="OYV52" s="62"/>
      <c r="OYW52" s="63"/>
      <c r="OYX52" s="64"/>
      <c r="OYY52" s="65"/>
      <c r="OZA52" s="62"/>
      <c r="OZB52" s="63"/>
      <c r="OZC52" s="64"/>
      <c r="OZD52" s="65"/>
      <c r="OZF52" s="62"/>
      <c r="OZG52" s="63"/>
      <c r="OZH52" s="64"/>
      <c r="OZI52" s="65"/>
      <c r="OZK52" s="62"/>
      <c r="OZL52" s="63"/>
      <c r="OZM52" s="64"/>
      <c r="OZN52" s="65"/>
      <c r="OZP52" s="62"/>
      <c r="OZQ52" s="63"/>
      <c r="OZR52" s="64"/>
      <c r="OZS52" s="65"/>
      <c r="OZU52" s="62"/>
      <c r="OZV52" s="63"/>
      <c r="OZW52" s="64"/>
      <c r="OZX52" s="65"/>
      <c r="OZZ52" s="62"/>
      <c r="PAA52" s="63"/>
      <c r="PAB52" s="64"/>
      <c r="PAC52" s="65"/>
      <c r="PAE52" s="62"/>
      <c r="PAF52" s="63"/>
      <c r="PAG52" s="64"/>
      <c r="PAH52" s="65"/>
      <c r="PAJ52" s="62"/>
      <c r="PAK52" s="63"/>
      <c r="PAL52" s="64"/>
      <c r="PAM52" s="65"/>
      <c r="PAO52" s="62"/>
      <c r="PAP52" s="63"/>
      <c r="PAQ52" s="64"/>
      <c r="PAR52" s="65"/>
      <c r="PAT52" s="62"/>
      <c r="PAU52" s="63"/>
      <c r="PAV52" s="64"/>
      <c r="PAW52" s="65"/>
      <c r="PAY52" s="62"/>
      <c r="PAZ52" s="63"/>
      <c r="PBA52" s="64"/>
      <c r="PBB52" s="65"/>
      <c r="PBD52" s="62"/>
      <c r="PBE52" s="63"/>
      <c r="PBF52" s="64"/>
      <c r="PBG52" s="65"/>
      <c r="PBI52" s="62"/>
      <c r="PBJ52" s="63"/>
      <c r="PBK52" s="64"/>
      <c r="PBL52" s="65"/>
      <c r="PBN52" s="62"/>
      <c r="PBO52" s="63"/>
      <c r="PBP52" s="64"/>
      <c r="PBQ52" s="65"/>
      <c r="PBS52" s="62"/>
      <c r="PBT52" s="63"/>
      <c r="PBU52" s="64"/>
      <c r="PBV52" s="65"/>
      <c r="PBX52" s="62"/>
      <c r="PBY52" s="63"/>
      <c r="PBZ52" s="64"/>
      <c r="PCA52" s="65"/>
      <c r="PCC52" s="62"/>
      <c r="PCD52" s="63"/>
      <c r="PCE52" s="64"/>
      <c r="PCF52" s="65"/>
      <c r="PCH52" s="62"/>
      <c r="PCI52" s="63"/>
      <c r="PCJ52" s="64"/>
      <c r="PCK52" s="65"/>
      <c r="PCM52" s="62"/>
      <c r="PCN52" s="63"/>
      <c r="PCO52" s="64"/>
      <c r="PCP52" s="65"/>
      <c r="PCR52" s="62"/>
      <c r="PCS52" s="63"/>
      <c r="PCT52" s="64"/>
      <c r="PCU52" s="65"/>
      <c r="PCW52" s="62"/>
      <c r="PCX52" s="63"/>
      <c r="PCY52" s="64"/>
      <c r="PCZ52" s="65"/>
      <c r="PDB52" s="62"/>
      <c r="PDC52" s="63"/>
      <c r="PDD52" s="64"/>
      <c r="PDE52" s="65"/>
      <c r="PDG52" s="62"/>
      <c r="PDH52" s="63"/>
      <c r="PDI52" s="64"/>
      <c r="PDJ52" s="65"/>
      <c r="PDL52" s="62"/>
      <c r="PDM52" s="63"/>
      <c r="PDN52" s="64"/>
      <c r="PDO52" s="65"/>
      <c r="PDQ52" s="62"/>
      <c r="PDR52" s="63"/>
      <c r="PDS52" s="64"/>
      <c r="PDT52" s="65"/>
      <c r="PDV52" s="62"/>
      <c r="PDW52" s="63"/>
      <c r="PDX52" s="64"/>
      <c r="PDY52" s="65"/>
      <c r="PEA52" s="62"/>
      <c r="PEB52" s="63"/>
      <c r="PEC52" s="64"/>
      <c r="PED52" s="65"/>
      <c r="PEF52" s="62"/>
      <c r="PEG52" s="63"/>
      <c r="PEH52" s="64"/>
      <c r="PEI52" s="65"/>
      <c r="PEK52" s="62"/>
      <c r="PEL52" s="63"/>
      <c r="PEM52" s="64"/>
      <c r="PEN52" s="65"/>
      <c r="PEP52" s="62"/>
      <c r="PEQ52" s="63"/>
      <c r="PER52" s="64"/>
      <c r="PES52" s="65"/>
      <c r="PEU52" s="62"/>
      <c r="PEV52" s="63"/>
      <c r="PEW52" s="64"/>
      <c r="PEX52" s="65"/>
      <c r="PEZ52" s="62"/>
      <c r="PFA52" s="63"/>
      <c r="PFB52" s="64"/>
      <c r="PFC52" s="65"/>
      <c r="PFE52" s="62"/>
      <c r="PFF52" s="63"/>
      <c r="PFG52" s="64"/>
      <c r="PFH52" s="65"/>
      <c r="PFJ52" s="62"/>
      <c r="PFK52" s="63"/>
      <c r="PFL52" s="64"/>
      <c r="PFM52" s="65"/>
      <c r="PFO52" s="62"/>
      <c r="PFP52" s="63"/>
      <c r="PFQ52" s="64"/>
      <c r="PFR52" s="65"/>
      <c r="PFT52" s="62"/>
      <c r="PFU52" s="63"/>
      <c r="PFV52" s="64"/>
      <c r="PFW52" s="65"/>
      <c r="PFY52" s="62"/>
      <c r="PFZ52" s="63"/>
      <c r="PGA52" s="64"/>
      <c r="PGB52" s="65"/>
      <c r="PGD52" s="62"/>
      <c r="PGE52" s="63"/>
      <c r="PGF52" s="64"/>
      <c r="PGG52" s="65"/>
      <c r="PGI52" s="62"/>
      <c r="PGJ52" s="63"/>
      <c r="PGK52" s="64"/>
      <c r="PGL52" s="65"/>
      <c r="PGN52" s="62"/>
      <c r="PGO52" s="63"/>
      <c r="PGP52" s="64"/>
      <c r="PGQ52" s="65"/>
      <c r="PGS52" s="62"/>
      <c r="PGT52" s="63"/>
      <c r="PGU52" s="64"/>
      <c r="PGV52" s="65"/>
      <c r="PGX52" s="62"/>
      <c r="PGY52" s="63"/>
      <c r="PGZ52" s="64"/>
      <c r="PHA52" s="65"/>
      <c r="PHC52" s="62"/>
      <c r="PHD52" s="63"/>
      <c r="PHE52" s="64"/>
      <c r="PHF52" s="65"/>
      <c r="PHH52" s="62"/>
      <c r="PHI52" s="63"/>
      <c r="PHJ52" s="64"/>
      <c r="PHK52" s="65"/>
      <c r="PHM52" s="62"/>
      <c r="PHN52" s="63"/>
      <c r="PHO52" s="64"/>
      <c r="PHP52" s="65"/>
      <c r="PHR52" s="62"/>
      <c r="PHS52" s="63"/>
      <c r="PHT52" s="64"/>
      <c r="PHU52" s="65"/>
      <c r="PHW52" s="62"/>
      <c r="PHX52" s="63"/>
      <c r="PHY52" s="64"/>
      <c r="PHZ52" s="65"/>
      <c r="PIB52" s="62"/>
      <c r="PIC52" s="63"/>
      <c r="PID52" s="64"/>
      <c r="PIE52" s="65"/>
      <c r="PIG52" s="62"/>
      <c r="PIH52" s="63"/>
      <c r="PII52" s="64"/>
      <c r="PIJ52" s="65"/>
      <c r="PIL52" s="62"/>
      <c r="PIM52" s="63"/>
      <c r="PIN52" s="64"/>
      <c r="PIO52" s="65"/>
      <c r="PIQ52" s="62"/>
      <c r="PIR52" s="63"/>
      <c r="PIS52" s="64"/>
      <c r="PIT52" s="65"/>
      <c r="PIV52" s="62"/>
      <c r="PIW52" s="63"/>
      <c r="PIX52" s="64"/>
      <c r="PIY52" s="65"/>
      <c r="PJA52" s="62"/>
      <c r="PJB52" s="63"/>
      <c r="PJC52" s="64"/>
      <c r="PJD52" s="65"/>
      <c r="PJF52" s="62"/>
      <c r="PJG52" s="63"/>
      <c r="PJH52" s="64"/>
      <c r="PJI52" s="65"/>
      <c r="PJK52" s="62"/>
      <c r="PJL52" s="63"/>
      <c r="PJM52" s="64"/>
      <c r="PJN52" s="65"/>
      <c r="PJP52" s="62"/>
      <c r="PJQ52" s="63"/>
      <c r="PJR52" s="64"/>
      <c r="PJS52" s="65"/>
      <c r="PJU52" s="62"/>
      <c r="PJV52" s="63"/>
      <c r="PJW52" s="64"/>
      <c r="PJX52" s="65"/>
      <c r="PJZ52" s="62"/>
      <c r="PKA52" s="63"/>
      <c r="PKB52" s="64"/>
      <c r="PKC52" s="65"/>
      <c r="PKE52" s="62"/>
      <c r="PKF52" s="63"/>
      <c r="PKG52" s="64"/>
      <c r="PKH52" s="65"/>
      <c r="PKJ52" s="62"/>
      <c r="PKK52" s="63"/>
      <c r="PKL52" s="64"/>
      <c r="PKM52" s="65"/>
      <c r="PKO52" s="62"/>
      <c r="PKP52" s="63"/>
      <c r="PKQ52" s="64"/>
      <c r="PKR52" s="65"/>
      <c r="PKT52" s="62"/>
      <c r="PKU52" s="63"/>
      <c r="PKV52" s="64"/>
      <c r="PKW52" s="65"/>
      <c r="PKY52" s="62"/>
      <c r="PKZ52" s="63"/>
      <c r="PLA52" s="64"/>
      <c r="PLB52" s="65"/>
      <c r="PLD52" s="62"/>
      <c r="PLE52" s="63"/>
      <c r="PLF52" s="64"/>
      <c r="PLG52" s="65"/>
      <c r="PLI52" s="62"/>
      <c r="PLJ52" s="63"/>
      <c r="PLK52" s="64"/>
      <c r="PLL52" s="65"/>
      <c r="PLN52" s="62"/>
      <c r="PLO52" s="63"/>
      <c r="PLP52" s="64"/>
      <c r="PLQ52" s="65"/>
      <c r="PLS52" s="62"/>
      <c r="PLT52" s="63"/>
      <c r="PLU52" s="64"/>
      <c r="PLV52" s="65"/>
      <c r="PLX52" s="62"/>
      <c r="PLY52" s="63"/>
      <c r="PLZ52" s="64"/>
      <c r="PMA52" s="65"/>
      <c r="PMC52" s="62"/>
      <c r="PMD52" s="63"/>
      <c r="PME52" s="64"/>
      <c r="PMF52" s="65"/>
      <c r="PMH52" s="62"/>
      <c r="PMI52" s="63"/>
      <c r="PMJ52" s="64"/>
      <c r="PMK52" s="65"/>
      <c r="PMM52" s="62"/>
      <c r="PMN52" s="63"/>
      <c r="PMO52" s="64"/>
      <c r="PMP52" s="65"/>
      <c r="PMR52" s="62"/>
      <c r="PMS52" s="63"/>
      <c r="PMT52" s="64"/>
      <c r="PMU52" s="65"/>
      <c r="PMW52" s="62"/>
      <c r="PMX52" s="63"/>
      <c r="PMY52" s="64"/>
      <c r="PMZ52" s="65"/>
      <c r="PNB52" s="62"/>
      <c r="PNC52" s="63"/>
      <c r="PND52" s="64"/>
      <c r="PNE52" s="65"/>
      <c r="PNG52" s="62"/>
      <c r="PNH52" s="63"/>
      <c r="PNI52" s="64"/>
      <c r="PNJ52" s="65"/>
      <c r="PNL52" s="62"/>
      <c r="PNM52" s="63"/>
      <c r="PNN52" s="64"/>
      <c r="PNO52" s="65"/>
      <c r="PNQ52" s="62"/>
      <c r="PNR52" s="63"/>
      <c r="PNS52" s="64"/>
      <c r="PNT52" s="65"/>
      <c r="PNV52" s="62"/>
      <c r="PNW52" s="63"/>
      <c r="PNX52" s="64"/>
      <c r="PNY52" s="65"/>
      <c r="POA52" s="62"/>
      <c r="POB52" s="63"/>
      <c r="POC52" s="64"/>
      <c r="POD52" s="65"/>
      <c r="POF52" s="62"/>
      <c r="POG52" s="63"/>
      <c r="POH52" s="64"/>
      <c r="POI52" s="65"/>
      <c r="POK52" s="62"/>
      <c r="POL52" s="63"/>
      <c r="POM52" s="64"/>
      <c r="PON52" s="65"/>
      <c r="POP52" s="62"/>
      <c r="POQ52" s="63"/>
      <c r="POR52" s="64"/>
      <c r="POS52" s="65"/>
      <c r="POU52" s="62"/>
      <c r="POV52" s="63"/>
      <c r="POW52" s="64"/>
      <c r="POX52" s="65"/>
      <c r="POZ52" s="62"/>
      <c r="PPA52" s="63"/>
      <c r="PPB52" s="64"/>
      <c r="PPC52" s="65"/>
      <c r="PPE52" s="62"/>
      <c r="PPF52" s="63"/>
      <c r="PPG52" s="64"/>
      <c r="PPH52" s="65"/>
      <c r="PPJ52" s="62"/>
      <c r="PPK52" s="63"/>
      <c r="PPL52" s="64"/>
      <c r="PPM52" s="65"/>
      <c r="PPO52" s="62"/>
      <c r="PPP52" s="63"/>
      <c r="PPQ52" s="64"/>
      <c r="PPR52" s="65"/>
      <c r="PPT52" s="62"/>
      <c r="PPU52" s="63"/>
      <c r="PPV52" s="64"/>
      <c r="PPW52" s="65"/>
      <c r="PPY52" s="62"/>
      <c r="PPZ52" s="63"/>
      <c r="PQA52" s="64"/>
      <c r="PQB52" s="65"/>
      <c r="PQD52" s="62"/>
      <c r="PQE52" s="63"/>
      <c r="PQF52" s="64"/>
      <c r="PQG52" s="65"/>
      <c r="PQI52" s="62"/>
      <c r="PQJ52" s="63"/>
      <c r="PQK52" s="64"/>
      <c r="PQL52" s="65"/>
      <c r="PQN52" s="62"/>
      <c r="PQO52" s="63"/>
      <c r="PQP52" s="64"/>
      <c r="PQQ52" s="65"/>
      <c r="PQS52" s="62"/>
      <c r="PQT52" s="63"/>
      <c r="PQU52" s="64"/>
      <c r="PQV52" s="65"/>
      <c r="PQX52" s="62"/>
      <c r="PQY52" s="63"/>
      <c r="PQZ52" s="64"/>
      <c r="PRA52" s="65"/>
      <c r="PRC52" s="62"/>
      <c r="PRD52" s="63"/>
      <c r="PRE52" s="64"/>
      <c r="PRF52" s="65"/>
      <c r="PRH52" s="62"/>
      <c r="PRI52" s="63"/>
      <c r="PRJ52" s="64"/>
      <c r="PRK52" s="65"/>
      <c r="PRM52" s="62"/>
      <c r="PRN52" s="63"/>
      <c r="PRO52" s="64"/>
      <c r="PRP52" s="65"/>
      <c r="PRR52" s="62"/>
      <c r="PRS52" s="63"/>
      <c r="PRT52" s="64"/>
      <c r="PRU52" s="65"/>
      <c r="PRW52" s="62"/>
      <c r="PRX52" s="63"/>
      <c r="PRY52" s="64"/>
      <c r="PRZ52" s="65"/>
      <c r="PSB52" s="62"/>
      <c r="PSC52" s="63"/>
      <c r="PSD52" s="64"/>
      <c r="PSE52" s="65"/>
      <c r="PSG52" s="62"/>
      <c r="PSH52" s="63"/>
      <c r="PSI52" s="64"/>
      <c r="PSJ52" s="65"/>
      <c r="PSL52" s="62"/>
      <c r="PSM52" s="63"/>
      <c r="PSN52" s="64"/>
      <c r="PSO52" s="65"/>
      <c r="PSQ52" s="62"/>
      <c r="PSR52" s="63"/>
      <c r="PSS52" s="64"/>
      <c r="PST52" s="65"/>
      <c r="PSV52" s="62"/>
      <c r="PSW52" s="63"/>
      <c r="PSX52" s="64"/>
      <c r="PSY52" s="65"/>
      <c r="PTA52" s="62"/>
      <c r="PTB52" s="63"/>
      <c r="PTC52" s="64"/>
      <c r="PTD52" s="65"/>
      <c r="PTF52" s="62"/>
      <c r="PTG52" s="63"/>
      <c r="PTH52" s="64"/>
      <c r="PTI52" s="65"/>
      <c r="PTK52" s="62"/>
      <c r="PTL52" s="63"/>
      <c r="PTM52" s="64"/>
      <c r="PTN52" s="65"/>
      <c r="PTP52" s="62"/>
      <c r="PTQ52" s="63"/>
      <c r="PTR52" s="64"/>
      <c r="PTS52" s="65"/>
      <c r="PTU52" s="62"/>
      <c r="PTV52" s="63"/>
      <c r="PTW52" s="64"/>
      <c r="PTX52" s="65"/>
      <c r="PTZ52" s="62"/>
      <c r="PUA52" s="63"/>
      <c r="PUB52" s="64"/>
      <c r="PUC52" s="65"/>
      <c r="PUE52" s="62"/>
      <c r="PUF52" s="63"/>
      <c r="PUG52" s="64"/>
      <c r="PUH52" s="65"/>
      <c r="PUJ52" s="62"/>
      <c r="PUK52" s="63"/>
      <c r="PUL52" s="64"/>
      <c r="PUM52" s="65"/>
      <c r="PUO52" s="62"/>
      <c r="PUP52" s="63"/>
      <c r="PUQ52" s="64"/>
      <c r="PUR52" s="65"/>
      <c r="PUT52" s="62"/>
      <c r="PUU52" s="63"/>
      <c r="PUV52" s="64"/>
      <c r="PUW52" s="65"/>
      <c r="PUY52" s="62"/>
      <c r="PUZ52" s="63"/>
      <c r="PVA52" s="64"/>
      <c r="PVB52" s="65"/>
      <c r="PVD52" s="62"/>
      <c r="PVE52" s="63"/>
      <c r="PVF52" s="64"/>
      <c r="PVG52" s="65"/>
      <c r="PVI52" s="62"/>
      <c r="PVJ52" s="63"/>
      <c r="PVK52" s="64"/>
      <c r="PVL52" s="65"/>
      <c r="PVN52" s="62"/>
      <c r="PVO52" s="63"/>
      <c r="PVP52" s="64"/>
      <c r="PVQ52" s="65"/>
      <c r="PVS52" s="62"/>
      <c r="PVT52" s="63"/>
      <c r="PVU52" s="64"/>
      <c r="PVV52" s="65"/>
      <c r="PVX52" s="62"/>
      <c r="PVY52" s="63"/>
      <c r="PVZ52" s="64"/>
      <c r="PWA52" s="65"/>
      <c r="PWC52" s="62"/>
      <c r="PWD52" s="63"/>
      <c r="PWE52" s="64"/>
      <c r="PWF52" s="65"/>
      <c r="PWH52" s="62"/>
      <c r="PWI52" s="63"/>
      <c r="PWJ52" s="64"/>
      <c r="PWK52" s="65"/>
      <c r="PWM52" s="62"/>
      <c r="PWN52" s="63"/>
      <c r="PWO52" s="64"/>
      <c r="PWP52" s="65"/>
      <c r="PWR52" s="62"/>
      <c r="PWS52" s="63"/>
      <c r="PWT52" s="64"/>
      <c r="PWU52" s="65"/>
      <c r="PWW52" s="62"/>
      <c r="PWX52" s="63"/>
      <c r="PWY52" s="64"/>
      <c r="PWZ52" s="65"/>
      <c r="PXB52" s="62"/>
      <c r="PXC52" s="63"/>
      <c r="PXD52" s="64"/>
      <c r="PXE52" s="65"/>
      <c r="PXG52" s="62"/>
      <c r="PXH52" s="63"/>
      <c r="PXI52" s="64"/>
      <c r="PXJ52" s="65"/>
      <c r="PXL52" s="62"/>
      <c r="PXM52" s="63"/>
      <c r="PXN52" s="64"/>
      <c r="PXO52" s="65"/>
      <c r="PXQ52" s="62"/>
      <c r="PXR52" s="63"/>
      <c r="PXS52" s="64"/>
      <c r="PXT52" s="65"/>
      <c r="PXV52" s="62"/>
      <c r="PXW52" s="63"/>
      <c r="PXX52" s="64"/>
      <c r="PXY52" s="65"/>
      <c r="PYA52" s="62"/>
      <c r="PYB52" s="63"/>
      <c r="PYC52" s="64"/>
      <c r="PYD52" s="65"/>
      <c r="PYF52" s="62"/>
      <c r="PYG52" s="63"/>
      <c r="PYH52" s="64"/>
      <c r="PYI52" s="65"/>
      <c r="PYK52" s="62"/>
      <c r="PYL52" s="63"/>
      <c r="PYM52" s="64"/>
      <c r="PYN52" s="65"/>
      <c r="PYP52" s="62"/>
      <c r="PYQ52" s="63"/>
      <c r="PYR52" s="64"/>
      <c r="PYS52" s="65"/>
      <c r="PYU52" s="62"/>
      <c r="PYV52" s="63"/>
      <c r="PYW52" s="64"/>
      <c r="PYX52" s="65"/>
      <c r="PYZ52" s="62"/>
      <c r="PZA52" s="63"/>
      <c r="PZB52" s="64"/>
      <c r="PZC52" s="65"/>
      <c r="PZE52" s="62"/>
      <c r="PZF52" s="63"/>
      <c r="PZG52" s="64"/>
      <c r="PZH52" s="65"/>
      <c r="PZJ52" s="62"/>
      <c r="PZK52" s="63"/>
      <c r="PZL52" s="64"/>
      <c r="PZM52" s="65"/>
      <c r="PZO52" s="62"/>
      <c r="PZP52" s="63"/>
      <c r="PZQ52" s="64"/>
      <c r="PZR52" s="65"/>
      <c r="PZT52" s="62"/>
      <c r="PZU52" s="63"/>
      <c r="PZV52" s="64"/>
      <c r="PZW52" s="65"/>
      <c r="PZY52" s="62"/>
      <c r="PZZ52" s="63"/>
      <c r="QAA52" s="64"/>
      <c r="QAB52" s="65"/>
      <c r="QAD52" s="62"/>
      <c r="QAE52" s="63"/>
      <c r="QAF52" s="64"/>
      <c r="QAG52" s="65"/>
      <c r="QAI52" s="62"/>
      <c r="QAJ52" s="63"/>
      <c r="QAK52" s="64"/>
      <c r="QAL52" s="65"/>
      <c r="QAN52" s="62"/>
      <c r="QAO52" s="63"/>
      <c r="QAP52" s="64"/>
      <c r="QAQ52" s="65"/>
      <c r="QAS52" s="62"/>
      <c r="QAT52" s="63"/>
      <c r="QAU52" s="64"/>
      <c r="QAV52" s="65"/>
      <c r="QAX52" s="62"/>
      <c r="QAY52" s="63"/>
      <c r="QAZ52" s="64"/>
      <c r="QBA52" s="65"/>
      <c r="QBC52" s="62"/>
      <c r="QBD52" s="63"/>
      <c r="QBE52" s="64"/>
      <c r="QBF52" s="65"/>
      <c r="QBH52" s="62"/>
      <c r="QBI52" s="63"/>
      <c r="QBJ52" s="64"/>
      <c r="QBK52" s="65"/>
      <c r="QBM52" s="62"/>
      <c r="QBN52" s="63"/>
      <c r="QBO52" s="64"/>
      <c r="QBP52" s="65"/>
      <c r="QBR52" s="62"/>
      <c r="QBS52" s="63"/>
      <c r="QBT52" s="64"/>
      <c r="QBU52" s="65"/>
      <c r="QBW52" s="62"/>
      <c r="QBX52" s="63"/>
      <c r="QBY52" s="64"/>
      <c r="QBZ52" s="65"/>
      <c r="QCB52" s="62"/>
      <c r="QCC52" s="63"/>
      <c r="QCD52" s="64"/>
      <c r="QCE52" s="65"/>
      <c r="QCG52" s="62"/>
      <c r="QCH52" s="63"/>
      <c r="QCI52" s="64"/>
      <c r="QCJ52" s="65"/>
      <c r="QCL52" s="62"/>
      <c r="QCM52" s="63"/>
      <c r="QCN52" s="64"/>
      <c r="QCO52" s="65"/>
      <c r="QCQ52" s="62"/>
      <c r="QCR52" s="63"/>
      <c r="QCS52" s="64"/>
      <c r="QCT52" s="65"/>
      <c r="QCV52" s="62"/>
      <c r="QCW52" s="63"/>
      <c r="QCX52" s="64"/>
      <c r="QCY52" s="65"/>
      <c r="QDA52" s="62"/>
      <c r="QDB52" s="63"/>
      <c r="QDC52" s="64"/>
      <c r="QDD52" s="65"/>
      <c r="QDF52" s="62"/>
      <c r="QDG52" s="63"/>
      <c r="QDH52" s="64"/>
      <c r="QDI52" s="65"/>
      <c r="QDK52" s="62"/>
      <c r="QDL52" s="63"/>
      <c r="QDM52" s="64"/>
      <c r="QDN52" s="65"/>
      <c r="QDP52" s="62"/>
      <c r="QDQ52" s="63"/>
      <c r="QDR52" s="64"/>
      <c r="QDS52" s="65"/>
      <c r="QDU52" s="62"/>
      <c r="QDV52" s="63"/>
      <c r="QDW52" s="64"/>
      <c r="QDX52" s="65"/>
      <c r="QDZ52" s="62"/>
      <c r="QEA52" s="63"/>
      <c r="QEB52" s="64"/>
      <c r="QEC52" s="65"/>
      <c r="QEE52" s="62"/>
      <c r="QEF52" s="63"/>
      <c r="QEG52" s="64"/>
      <c r="QEH52" s="65"/>
      <c r="QEJ52" s="62"/>
      <c r="QEK52" s="63"/>
      <c r="QEL52" s="64"/>
      <c r="QEM52" s="65"/>
      <c r="QEO52" s="62"/>
      <c r="QEP52" s="63"/>
      <c r="QEQ52" s="64"/>
      <c r="QER52" s="65"/>
      <c r="QET52" s="62"/>
      <c r="QEU52" s="63"/>
      <c r="QEV52" s="64"/>
      <c r="QEW52" s="65"/>
      <c r="QEY52" s="62"/>
      <c r="QEZ52" s="63"/>
      <c r="QFA52" s="64"/>
      <c r="QFB52" s="65"/>
      <c r="QFD52" s="62"/>
      <c r="QFE52" s="63"/>
      <c r="QFF52" s="64"/>
      <c r="QFG52" s="65"/>
      <c r="QFI52" s="62"/>
      <c r="QFJ52" s="63"/>
      <c r="QFK52" s="64"/>
      <c r="QFL52" s="65"/>
      <c r="QFN52" s="62"/>
      <c r="QFO52" s="63"/>
      <c r="QFP52" s="64"/>
      <c r="QFQ52" s="65"/>
      <c r="QFS52" s="62"/>
      <c r="QFT52" s="63"/>
      <c r="QFU52" s="64"/>
      <c r="QFV52" s="65"/>
      <c r="QFX52" s="62"/>
      <c r="QFY52" s="63"/>
      <c r="QFZ52" s="64"/>
      <c r="QGA52" s="65"/>
      <c r="QGC52" s="62"/>
      <c r="QGD52" s="63"/>
      <c r="QGE52" s="64"/>
      <c r="QGF52" s="65"/>
      <c r="QGH52" s="62"/>
      <c r="QGI52" s="63"/>
      <c r="QGJ52" s="64"/>
      <c r="QGK52" s="65"/>
      <c r="QGM52" s="62"/>
      <c r="QGN52" s="63"/>
      <c r="QGO52" s="64"/>
      <c r="QGP52" s="65"/>
      <c r="QGR52" s="62"/>
      <c r="QGS52" s="63"/>
      <c r="QGT52" s="64"/>
      <c r="QGU52" s="65"/>
      <c r="QGW52" s="62"/>
      <c r="QGX52" s="63"/>
      <c r="QGY52" s="64"/>
      <c r="QGZ52" s="65"/>
      <c r="QHB52" s="62"/>
      <c r="QHC52" s="63"/>
      <c r="QHD52" s="64"/>
      <c r="QHE52" s="65"/>
      <c r="QHG52" s="62"/>
      <c r="QHH52" s="63"/>
      <c r="QHI52" s="64"/>
      <c r="QHJ52" s="65"/>
      <c r="QHL52" s="62"/>
      <c r="QHM52" s="63"/>
      <c r="QHN52" s="64"/>
      <c r="QHO52" s="65"/>
      <c r="QHQ52" s="62"/>
      <c r="QHR52" s="63"/>
      <c r="QHS52" s="64"/>
      <c r="QHT52" s="65"/>
      <c r="QHV52" s="62"/>
      <c r="QHW52" s="63"/>
      <c r="QHX52" s="64"/>
      <c r="QHY52" s="65"/>
      <c r="QIA52" s="62"/>
      <c r="QIB52" s="63"/>
      <c r="QIC52" s="64"/>
      <c r="QID52" s="65"/>
      <c r="QIF52" s="62"/>
      <c r="QIG52" s="63"/>
      <c r="QIH52" s="64"/>
      <c r="QII52" s="65"/>
      <c r="QIK52" s="62"/>
      <c r="QIL52" s="63"/>
      <c r="QIM52" s="64"/>
      <c r="QIN52" s="65"/>
      <c r="QIP52" s="62"/>
      <c r="QIQ52" s="63"/>
      <c r="QIR52" s="64"/>
      <c r="QIS52" s="65"/>
      <c r="QIU52" s="62"/>
      <c r="QIV52" s="63"/>
      <c r="QIW52" s="64"/>
      <c r="QIX52" s="65"/>
      <c r="QIZ52" s="62"/>
      <c r="QJA52" s="63"/>
      <c r="QJB52" s="64"/>
      <c r="QJC52" s="65"/>
      <c r="QJE52" s="62"/>
      <c r="QJF52" s="63"/>
      <c r="QJG52" s="64"/>
      <c r="QJH52" s="65"/>
      <c r="QJJ52" s="62"/>
      <c r="QJK52" s="63"/>
      <c r="QJL52" s="64"/>
      <c r="QJM52" s="65"/>
      <c r="QJO52" s="62"/>
      <c r="QJP52" s="63"/>
      <c r="QJQ52" s="64"/>
      <c r="QJR52" s="65"/>
      <c r="QJT52" s="62"/>
      <c r="QJU52" s="63"/>
      <c r="QJV52" s="64"/>
      <c r="QJW52" s="65"/>
      <c r="QJY52" s="62"/>
      <c r="QJZ52" s="63"/>
      <c r="QKA52" s="64"/>
      <c r="QKB52" s="65"/>
      <c r="QKD52" s="62"/>
      <c r="QKE52" s="63"/>
      <c r="QKF52" s="64"/>
      <c r="QKG52" s="65"/>
      <c r="QKI52" s="62"/>
      <c r="QKJ52" s="63"/>
      <c r="QKK52" s="64"/>
      <c r="QKL52" s="65"/>
      <c r="QKN52" s="62"/>
      <c r="QKO52" s="63"/>
      <c r="QKP52" s="64"/>
      <c r="QKQ52" s="65"/>
      <c r="QKS52" s="62"/>
      <c r="QKT52" s="63"/>
      <c r="QKU52" s="64"/>
      <c r="QKV52" s="65"/>
      <c r="QKX52" s="62"/>
      <c r="QKY52" s="63"/>
      <c r="QKZ52" s="64"/>
      <c r="QLA52" s="65"/>
      <c r="QLC52" s="62"/>
      <c r="QLD52" s="63"/>
      <c r="QLE52" s="64"/>
      <c r="QLF52" s="65"/>
      <c r="QLH52" s="62"/>
      <c r="QLI52" s="63"/>
      <c r="QLJ52" s="64"/>
      <c r="QLK52" s="65"/>
      <c r="QLM52" s="62"/>
      <c r="QLN52" s="63"/>
      <c r="QLO52" s="64"/>
      <c r="QLP52" s="65"/>
      <c r="QLR52" s="62"/>
      <c r="QLS52" s="63"/>
      <c r="QLT52" s="64"/>
      <c r="QLU52" s="65"/>
      <c r="QLW52" s="62"/>
      <c r="QLX52" s="63"/>
      <c r="QLY52" s="64"/>
      <c r="QLZ52" s="65"/>
      <c r="QMB52" s="62"/>
      <c r="QMC52" s="63"/>
      <c r="QMD52" s="64"/>
      <c r="QME52" s="65"/>
      <c r="QMG52" s="62"/>
      <c r="QMH52" s="63"/>
      <c r="QMI52" s="64"/>
      <c r="QMJ52" s="65"/>
      <c r="QML52" s="62"/>
      <c r="QMM52" s="63"/>
      <c r="QMN52" s="64"/>
      <c r="QMO52" s="65"/>
      <c r="QMQ52" s="62"/>
      <c r="QMR52" s="63"/>
      <c r="QMS52" s="64"/>
      <c r="QMT52" s="65"/>
      <c r="QMV52" s="62"/>
      <c r="QMW52" s="63"/>
      <c r="QMX52" s="64"/>
      <c r="QMY52" s="65"/>
      <c r="QNA52" s="62"/>
      <c r="QNB52" s="63"/>
      <c r="QNC52" s="64"/>
      <c r="QND52" s="65"/>
      <c r="QNF52" s="62"/>
      <c r="QNG52" s="63"/>
      <c r="QNH52" s="64"/>
      <c r="QNI52" s="65"/>
      <c r="QNK52" s="62"/>
      <c r="QNL52" s="63"/>
      <c r="QNM52" s="64"/>
      <c r="QNN52" s="65"/>
      <c r="QNP52" s="62"/>
      <c r="QNQ52" s="63"/>
      <c r="QNR52" s="64"/>
      <c r="QNS52" s="65"/>
      <c r="QNU52" s="62"/>
      <c r="QNV52" s="63"/>
      <c r="QNW52" s="64"/>
      <c r="QNX52" s="65"/>
      <c r="QNZ52" s="62"/>
      <c r="QOA52" s="63"/>
      <c r="QOB52" s="64"/>
      <c r="QOC52" s="65"/>
      <c r="QOE52" s="62"/>
      <c r="QOF52" s="63"/>
      <c r="QOG52" s="64"/>
      <c r="QOH52" s="65"/>
      <c r="QOJ52" s="62"/>
      <c r="QOK52" s="63"/>
      <c r="QOL52" s="64"/>
      <c r="QOM52" s="65"/>
      <c r="QOO52" s="62"/>
      <c r="QOP52" s="63"/>
      <c r="QOQ52" s="64"/>
      <c r="QOR52" s="65"/>
      <c r="QOT52" s="62"/>
      <c r="QOU52" s="63"/>
      <c r="QOV52" s="64"/>
      <c r="QOW52" s="65"/>
      <c r="QOY52" s="62"/>
      <c r="QOZ52" s="63"/>
      <c r="QPA52" s="64"/>
      <c r="QPB52" s="65"/>
      <c r="QPD52" s="62"/>
      <c r="QPE52" s="63"/>
      <c r="QPF52" s="64"/>
      <c r="QPG52" s="65"/>
      <c r="QPI52" s="62"/>
      <c r="QPJ52" s="63"/>
      <c r="QPK52" s="64"/>
      <c r="QPL52" s="65"/>
      <c r="QPN52" s="62"/>
      <c r="QPO52" s="63"/>
      <c r="QPP52" s="64"/>
      <c r="QPQ52" s="65"/>
      <c r="QPS52" s="62"/>
      <c r="QPT52" s="63"/>
      <c r="QPU52" s="64"/>
      <c r="QPV52" s="65"/>
      <c r="QPX52" s="62"/>
      <c r="QPY52" s="63"/>
      <c r="QPZ52" s="64"/>
      <c r="QQA52" s="65"/>
      <c r="QQC52" s="62"/>
      <c r="QQD52" s="63"/>
      <c r="QQE52" s="64"/>
      <c r="QQF52" s="65"/>
      <c r="QQH52" s="62"/>
      <c r="QQI52" s="63"/>
      <c r="QQJ52" s="64"/>
      <c r="QQK52" s="65"/>
      <c r="QQM52" s="62"/>
      <c r="QQN52" s="63"/>
      <c r="QQO52" s="64"/>
      <c r="QQP52" s="65"/>
      <c r="QQR52" s="62"/>
      <c r="QQS52" s="63"/>
      <c r="QQT52" s="64"/>
      <c r="QQU52" s="65"/>
      <c r="QQW52" s="62"/>
      <c r="QQX52" s="63"/>
      <c r="QQY52" s="64"/>
      <c r="QQZ52" s="65"/>
      <c r="QRB52" s="62"/>
      <c r="QRC52" s="63"/>
      <c r="QRD52" s="64"/>
      <c r="QRE52" s="65"/>
      <c r="QRG52" s="62"/>
      <c r="QRH52" s="63"/>
      <c r="QRI52" s="64"/>
      <c r="QRJ52" s="65"/>
      <c r="QRL52" s="62"/>
      <c r="QRM52" s="63"/>
      <c r="QRN52" s="64"/>
      <c r="QRO52" s="65"/>
      <c r="QRQ52" s="62"/>
      <c r="QRR52" s="63"/>
      <c r="QRS52" s="64"/>
      <c r="QRT52" s="65"/>
      <c r="QRV52" s="62"/>
      <c r="QRW52" s="63"/>
      <c r="QRX52" s="64"/>
      <c r="QRY52" s="65"/>
      <c r="QSA52" s="62"/>
      <c r="QSB52" s="63"/>
      <c r="QSC52" s="64"/>
      <c r="QSD52" s="65"/>
      <c r="QSF52" s="62"/>
      <c r="QSG52" s="63"/>
      <c r="QSH52" s="64"/>
      <c r="QSI52" s="65"/>
      <c r="QSK52" s="62"/>
      <c r="QSL52" s="63"/>
      <c r="QSM52" s="64"/>
      <c r="QSN52" s="65"/>
      <c r="QSP52" s="62"/>
      <c r="QSQ52" s="63"/>
      <c r="QSR52" s="64"/>
      <c r="QSS52" s="65"/>
      <c r="QSU52" s="62"/>
      <c r="QSV52" s="63"/>
      <c r="QSW52" s="64"/>
      <c r="QSX52" s="65"/>
      <c r="QSZ52" s="62"/>
      <c r="QTA52" s="63"/>
      <c r="QTB52" s="64"/>
      <c r="QTC52" s="65"/>
      <c r="QTE52" s="62"/>
      <c r="QTF52" s="63"/>
      <c r="QTG52" s="64"/>
      <c r="QTH52" s="65"/>
      <c r="QTJ52" s="62"/>
      <c r="QTK52" s="63"/>
      <c r="QTL52" s="64"/>
      <c r="QTM52" s="65"/>
      <c r="QTO52" s="62"/>
      <c r="QTP52" s="63"/>
      <c r="QTQ52" s="64"/>
      <c r="QTR52" s="65"/>
      <c r="QTT52" s="62"/>
      <c r="QTU52" s="63"/>
      <c r="QTV52" s="64"/>
      <c r="QTW52" s="65"/>
      <c r="QTY52" s="62"/>
      <c r="QTZ52" s="63"/>
      <c r="QUA52" s="64"/>
      <c r="QUB52" s="65"/>
      <c r="QUD52" s="62"/>
      <c r="QUE52" s="63"/>
      <c r="QUF52" s="64"/>
      <c r="QUG52" s="65"/>
      <c r="QUI52" s="62"/>
      <c r="QUJ52" s="63"/>
      <c r="QUK52" s="64"/>
      <c r="QUL52" s="65"/>
      <c r="QUN52" s="62"/>
      <c r="QUO52" s="63"/>
      <c r="QUP52" s="64"/>
      <c r="QUQ52" s="65"/>
      <c r="QUS52" s="62"/>
      <c r="QUT52" s="63"/>
      <c r="QUU52" s="64"/>
      <c r="QUV52" s="65"/>
      <c r="QUX52" s="62"/>
      <c r="QUY52" s="63"/>
      <c r="QUZ52" s="64"/>
      <c r="QVA52" s="65"/>
      <c r="QVC52" s="62"/>
      <c r="QVD52" s="63"/>
      <c r="QVE52" s="64"/>
      <c r="QVF52" s="65"/>
      <c r="QVH52" s="62"/>
      <c r="QVI52" s="63"/>
      <c r="QVJ52" s="64"/>
      <c r="QVK52" s="65"/>
      <c r="QVM52" s="62"/>
      <c r="QVN52" s="63"/>
      <c r="QVO52" s="64"/>
      <c r="QVP52" s="65"/>
      <c r="QVR52" s="62"/>
      <c r="QVS52" s="63"/>
      <c r="QVT52" s="64"/>
      <c r="QVU52" s="65"/>
      <c r="QVW52" s="62"/>
      <c r="QVX52" s="63"/>
      <c r="QVY52" s="64"/>
      <c r="QVZ52" s="65"/>
      <c r="QWB52" s="62"/>
      <c r="QWC52" s="63"/>
      <c r="QWD52" s="64"/>
      <c r="QWE52" s="65"/>
      <c r="QWG52" s="62"/>
      <c r="QWH52" s="63"/>
      <c r="QWI52" s="64"/>
      <c r="QWJ52" s="65"/>
      <c r="QWL52" s="62"/>
      <c r="QWM52" s="63"/>
      <c r="QWN52" s="64"/>
      <c r="QWO52" s="65"/>
      <c r="QWQ52" s="62"/>
      <c r="QWR52" s="63"/>
      <c r="QWS52" s="64"/>
      <c r="QWT52" s="65"/>
      <c r="QWV52" s="62"/>
      <c r="QWW52" s="63"/>
      <c r="QWX52" s="64"/>
      <c r="QWY52" s="65"/>
      <c r="QXA52" s="62"/>
      <c r="QXB52" s="63"/>
      <c r="QXC52" s="64"/>
      <c r="QXD52" s="65"/>
      <c r="QXF52" s="62"/>
      <c r="QXG52" s="63"/>
      <c r="QXH52" s="64"/>
      <c r="QXI52" s="65"/>
      <c r="QXK52" s="62"/>
      <c r="QXL52" s="63"/>
      <c r="QXM52" s="64"/>
      <c r="QXN52" s="65"/>
      <c r="QXP52" s="62"/>
      <c r="QXQ52" s="63"/>
      <c r="QXR52" s="64"/>
      <c r="QXS52" s="65"/>
      <c r="QXU52" s="62"/>
      <c r="QXV52" s="63"/>
      <c r="QXW52" s="64"/>
      <c r="QXX52" s="65"/>
      <c r="QXZ52" s="62"/>
      <c r="QYA52" s="63"/>
      <c r="QYB52" s="64"/>
      <c r="QYC52" s="65"/>
      <c r="QYE52" s="62"/>
      <c r="QYF52" s="63"/>
      <c r="QYG52" s="64"/>
      <c r="QYH52" s="65"/>
      <c r="QYJ52" s="62"/>
      <c r="QYK52" s="63"/>
      <c r="QYL52" s="64"/>
      <c r="QYM52" s="65"/>
      <c r="QYO52" s="62"/>
      <c r="QYP52" s="63"/>
      <c r="QYQ52" s="64"/>
      <c r="QYR52" s="65"/>
      <c r="QYT52" s="62"/>
      <c r="QYU52" s="63"/>
      <c r="QYV52" s="64"/>
      <c r="QYW52" s="65"/>
      <c r="QYY52" s="62"/>
      <c r="QYZ52" s="63"/>
      <c r="QZA52" s="64"/>
      <c r="QZB52" s="65"/>
      <c r="QZD52" s="62"/>
      <c r="QZE52" s="63"/>
      <c r="QZF52" s="64"/>
      <c r="QZG52" s="65"/>
      <c r="QZI52" s="62"/>
      <c r="QZJ52" s="63"/>
      <c r="QZK52" s="64"/>
      <c r="QZL52" s="65"/>
      <c r="QZN52" s="62"/>
      <c r="QZO52" s="63"/>
      <c r="QZP52" s="64"/>
      <c r="QZQ52" s="65"/>
      <c r="QZS52" s="62"/>
      <c r="QZT52" s="63"/>
      <c r="QZU52" s="64"/>
      <c r="QZV52" s="65"/>
      <c r="QZX52" s="62"/>
      <c r="QZY52" s="63"/>
      <c r="QZZ52" s="64"/>
      <c r="RAA52" s="65"/>
      <c r="RAC52" s="62"/>
      <c r="RAD52" s="63"/>
      <c r="RAE52" s="64"/>
      <c r="RAF52" s="65"/>
      <c r="RAH52" s="62"/>
      <c r="RAI52" s="63"/>
      <c r="RAJ52" s="64"/>
      <c r="RAK52" s="65"/>
      <c r="RAM52" s="62"/>
      <c r="RAN52" s="63"/>
      <c r="RAO52" s="64"/>
      <c r="RAP52" s="65"/>
      <c r="RAR52" s="62"/>
      <c r="RAS52" s="63"/>
      <c r="RAT52" s="64"/>
      <c r="RAU52" s="65"/>
      <c r="RAW52" s="62"/>
      <c r="RAX52" s="63"/>
      <c r="RAY52" s="64"/>
      <c r="RAZ52" s="65"/>
      <c r="RBB52" s="62"/>
      <c r="RBC52" s="63"/>
      <c r="RBD52" s="64"/>
      <c r="RBE52" s="65"/>
      <c r="RBG52" s="62"/>
      <c r="RBH52" s="63"/>
      <c r="RBI52" s="64"/>
      <c r="RBJ52" s="65"/>
      <c r="RBL52" s="62"/>
      <c r="RBM52" s="63"/>
      <c r="RBN52" s="64"/>
      <c r="RBO52" s="65"/>
      <c r="RBQ52" s="62"/>
      <c r="RBR52" s="63"/>
      <c r="RBS52" s="64"/>
      <c r="RBT52" s="65"/>
      <c r="RBV52" s="62"/>
      <c r="RBW52" s="63"/>
      <c r="RBX52" s="64"/>
      <c r="RBY52" s="65"/>
      <c r="RCA52" s="62"/>
      <c r="RCB52" s="63"/>
      <c r="RCC52" s="64"/>
      <c r="RCD52" s="65"/>
      <c r="RCF52" s="62"/>
      <c r="RCG52" s="63"/>
      <c r="RCH52" s="64"/>
      <c r="RCI52" s="65"/>
      <c r="RCK52" s="62"/>
      <c r="RCL52" s="63"/>
      <c r="RCM52" s="64"/>
      <c r="RCN52" s="65"/>
      <c r="RCP52" s="62"/>
      <c r="RCQ52" s="63"/>
      <c r="RCR52" s="64"/>
      <c r="RCS52" s="65"/>
      <c r="RCU52" s="62"/>
      <c r="RCV52" s="63"/>
      <c r="RCW52" s="64"/>
      <c r="RCX52" s="65"/>
      <c r="RCZ52" s="62"/>
      <c r="RDA52" s="63"/>
      <c r="RDB52" s="64"/>
      <c r="RDC52" s="65"/>
      <c r="RDE52" s="62"/>
      <c r="RDF52" s="63"/>
      <c r="RDG52" s="64"/>
      <c r="RDH52" s="65"/>
      <c r="RDJ52" s="62"/>
      <c r="RDK52" s="63"/>
      <c r="RDL52" s="64"/>
      <c r="RDM52" s="65"/>
      <c r="RDO52" s="62"/>
      <c r="RDP52" s="63"/>
      <c r="RDQ52" s="64"/>
      <c r="RDR52" s="65"/>
      <c r="RDT52" s="62"/>
      <c r="RDU52" s="63"/>
      <c r="RDV52" s="64"/>
      <c r="RDW52" s="65"/>
      <c r="RDY52" s="62"/>
      <c r="RDZ52" s="63"/>
      <c r="REA52" s="64"/>
      <c r="REB52" s="65"/>
      <c r="RED52" s="62"/>
      <c r="REE52" s="63"/>
      <c r="REF52" s="64"/>
      <c r="REG52" s="65"/>
      <c r="REI52" s="62"/>
      <c r="REJ52" s="63"/>
      <c r="REK52" s="64"/>
      <c r="REL52" s="65"/>
      <c r="REN52" s="62"/>
      <c r="REO52" s="63"/>
      <c r="REP52" s="64"/>
      <c r="REQ52" s="65"/>
      <c r="RES52" s="62"/>
      <c r="RET52" s="63"/>
      <c r="REU52" s="64"/>
      <c r="REV52" s="65"/>
      <c r="REX52" s="62"/>
      <c r="REY52" s="63"/>
      <c r="REZ52" s="64"/>
      <c r="RFA52" s="65"/>
      <c r="RFC52" s="62"/>
      <c r="RFD52" s="63"/>
      <c r="RFE52" s="64"/>
      <c r="RFF52" s="65"/>
      <c r="RFH52" s="62"/>
      <c r="RFI52" s="63"/>
      <c r="RFJ52" s="64"/>
      <c r="RFK52" s="65"/>
      <c r="RFM52" s="62"/>
      <c r="RFN52" s="63"/>
      <c r="RFO52" s="64"/>
      <c r="RFP52" s="65"/>
      <c r="RFR52" s="62"/>
      <c r="RFS52" s="63"/>
      <c r="RFT52" s="64"/>
      <c r="RFU52" s="65"/>
      <c r="RFW52" s="62"/>
      <c r="RFX52" s="63"/>
      <c r="RFY52" s="64"/>
      <c r="RFZ52" s="65"/>
      <c r="RGB52" s="62"/>
      <c r="RGC52" s="63"/>
      <c r="RGD52" s="64"/>
      <c r="RGE52" s="65"/>
      <c r="RGG52" s="62"/>
      <c r="RGH52" s="63"/>
      <c r="RGI52" s="64"/>
      <c r="RGJ52" s="65"/>
      <c r="RGL52" s="62"/>
      <c r="RGM52" s="63"/>
      <c r="RGN52" s="64"/>
      <c r="RGO52" s="65"/>
      <c r="RGQ52" s="62"/>
      <c r="RGR52" s="63"/>
      <c r="RGS52" s="64"/>
      <c r="RGT52" s="65"/>
      <c r="RGV52" s="62"/>
      <c r="RGW52" s="63"/>
      <c r="RGX52" s="64"/>
      <c r="RGY52" s="65"/>
      <c r="RHA52" s="62"/>
      <c r="RHB52" s="63"/>
      <c r="RHC52" s="64"/>
      <c r="RHD52" s="65"/>
      <c r="RHF52" s="62"/>
      <c r="RHG52" s="63"/>
      <c r="RHH52" s="64"/>
      <c r="RHI52" s="65"/>
      <c r="RHK52" s="62"/>
      <c r="RHL52" s="63"/>
      <c r="RHM52" s="64"/>
      <c r="RHN52" s="65"/>
      <c r="RHP52" s="62"/>
      <c r="RHQ52" s="63"/>
      <c r="RHR52" s="64"/>
      <c r="RHS52" s="65"/>
      <c r="RHU52" s="62"/>
      <c r="RHV52" s="63"/>
      <c r="RHW52" s="64"/>
      <c r="RHX52" s="65"/>
      <c r="RHZ52" s="62"/>
      <c r="RIA52" s="63"/>
      <c r="RIB52" s="64"/>
      <c r="RIC52" s="65"/>
      <c r="RIE52" s="62"/>
      <c r="RIF52" s="63"/>
      <c r="RIG52" s="64"/>
      <c r="RIH52" s="65"/>
      <c r="RIJ52" s="62"/>
      <c r="RIK52" s="63"/>
      <c r="RIL52" s="64"/>
      <c r="RIM52" s="65"/>
      <c r="RIO52" s="62"/>
      <c r="RIP52" s="63"/>
      <c r="RIQ52" s="64"/>
      <c r="RIR52" s="65"/>
      <c r="RIT52" s="62"/>
      <c r="RIU52" s="63"/>
      <c r="RIV52" s="64"/>
      <c r="RIW52" s="65"/>
      <c r="RIY52" s="62"/>
      <c r="RIZ52" s="63"/>
      <c r="RJA52" s="64"/>
      <c r="RJB52" s="65"/>
      <c r="RJD52" s="62"/>
      <c r="RJE52" s="63"/>
      <c r="RJF52" s="64"/>
      <c r="RJG52" s="65"/>
      <c r="RJI52" s="62"/>
      <c r="RJJ52" s="63"/>
      <c r="RJK52" s="64"/>
      <c r="RJL52" s="65"/>
      <c r="RJN52" s="62"/>
      <c r="RJO52" s="63"/>
      <c r="RJP52" s="64"/>
      <c r="RJQ52" s="65"/>
      <c r="RJS52" s="62"/>
      <c r="RJT52" s="63"/>
      <c r="RJU52" s="64"/>
      <c r="RJV52" s="65"/>
      <c r="RJX52" s="62"/>
      <c r="RJY52" s="63"/>
      <c r="RJZ52" s="64"/>
      <c r="RKA52" s="65"/>
      <c r="RKC52" s="62"/>
      <c r="RKD52" s="63"/>
      <c r="RKE52" s="64"/>
      <c r="RKF52" s="65"/>
      <c r="RKH52" s="62"/>
      <c r="RKI52" s="63"/>
      <c r="RKJ52" s="64"/>
      <c r="RKK52" s="65"/>
      <c r="RKM52" s="62"/>
      <c r="RKN52" s="63"/>
      <c r="RKO52" s="64"/>
      <c r="RKP52" s="65"/>
      <c r="RKR52" s="62"/>
      <c r="RKS52" s="63"/>
      <c r="RKT52" s="64"/>
      <c r="RKU52" s="65"/>
      <c r="RKW52" s="62"/>
      <c r="RKX52" s="63"/>
      <c r="RKY52" s="64"/>
      <c r="RKZ52" s="65"/>
      <c r="RLB52" s="62"/>
      <c r="RLC52" s="63"/>
      <c r="RLD52" s="64"/>
      <c r="RLE52" s="65"/>
      <c r="RLG52" s="62"/>
      <c r="RLH52" s="63"/>
      <c r="RLI52" s="64"/>
      <c r="RLJ52" s="65"/>
      <c r="RLL52" s="62"/>
      <c r="RLM52" s="63"/>
      <c r="RLN52" s="64"/>
      <c r="RLO52" s="65"/>
      <c r="RLQ52" s="62"/>
      <c r="RLR52" s="63"/>
      <c r="RLS52" s="64"/>
      <c r="RLT52" s="65"/>
      <c r="RLV52" s="62"/>
      <c r="RLW52" s="63"/>
      <c r="RLX52" s="64"/>
      <c r="RLY52" s="65"/>
      <c r="RMA52" s="62"/>
      <c r="RMB52" s="63"/>
      <c r="RMC52" s="64"/>
      <c r="RMD52" s="65"/>
      <c r="RMF52" s="62"/>
      <c r="RMG52" s="63"/>
      <c r="RMH52" s="64"/>
      <c r="RMI52" s="65"/>
      <c r="RMK52" s="62"/>
      <c r="RML52" s="63"/>
      <c r="RMM52" s="64"/>
      <c r="RMN52" s="65"/>
      <c r="RMP52" s="62"/>
      <c r="RMQ52" s="63"/>
      <c r="RMR52" s="64"/>
      <c r="RMS52" s="65"/>
      <c r="RMU52" s="62"/>
      <c r="RMV52" s="63"/>
      <c r="RMW52" s="64"/>
      <c r="RMX52" s="65"/>
      <c r="RMZ52" s="62"/>
      <c r="RNA52" s="63"/>
      <c r="RNB52" s="64"/>
      <c r="RNC52" s="65"/>
      <c r="RNE52" s="62"/>
      <c r="RNF52" s="63"/>
      <c r="RNG52" s="64"/>
      <c r="RNH52" s="65"/>
      <c r="RNJ52" s="62"/>
      <c r="RNK52" s="63"/>
      <c r="RNL52" s="64"/>
      <c r="RNM52" s="65"/>
      <c r="RNO52" s="62"/>
      <c r="RNP52" s="63"/>
      <c r="RNQ52" s="64"/>
      <c r="RNR52" s="65"/>
      <c r="RNT52" s="62"/>
      <c r="RNU52" s="63"/>
      <c r="RNV52" s="64"/>
      <c r="RNW52" s="65"/>
      <c r="RNY52" s="62"/>
      <c r="RNZ52" s="63"/>
      <c r="ROA52" s="64"/>
      <c r="ROB52" s="65"/>
      <c r="ROD52" s="62"/>
      <c r="ROE52" s="63"/>
      <c r="ROF52" s="64"/>
      <c r="ROG52" s="65"/>
      <c r="ROI52" s="62"/>
      <c r="ROJ52" s="63"/>
      <c r="ROK52" s="64"/>
      <c r="ROL52" s="65"/>
      <c r="RON52" s="62"/>
      <c r="ROO52" s="63"/>
      <c r="ROP52" s="64"/>
      <c r="ROQ52" s="65"/>
      <c r="ROS52" s="62"/>
      <c r="ROT52" s="63"/>
      <c r="ROU52" s="64"/>
      <c r="ROV52" s="65"/>
      <c r="ROX52" s="62"/>
      <c r="ROY52" s="63"/>
      <c r="ROZ52" s="64"/>
      <c r="RPA52" s="65"/>
      <c r="RPC52" s="62"/>
      <c r="RPD52" s="63"/>
      <c r="RPE52" s="64"/>
      <c r="RPF52" s="65"/>
      <c r="RPH52" s="62"/>
      <c r="RPI52" s="63"/>
      <c r="RPJ52" s="64"/>
      <c r="RPK52" s="65"/>
      <c r="RPM52" s="62"/>
      <c r="RPN52" s="63"/>
      <c r="RPO52" s="64"/>
      <c r="RPP52" s="65"/>
      <c r="RPR52" s="62"/>
      <c r="RPS52" s="63"/>
      <c r="RPT52" s="64"/>
      <c r="RPU52" s="65"/>
      <c r="RPW52" s="62"/>
      <c r="RPX52" s="63"/>
      <c r="RPY52" s="64"/>
      <c r="RPZ52" s="65"/>
      <c r="RQB52" s="62"/>
      <c r="RQC52" s="63"/>
      <c r="RQD52" s="64"/>
      <c r="RQE52" s="65"/>
      <c r="RQG52" s="62"/>
      <c r="RQH52" s="63"/>
      <c r="RQI52" s="64"/>
      <c r="RQJ52" s="65"/>
      <c r="RQL52" s="62"/>
      <c r="RQM52" s="63"/>
      <c r="RQN52" s="64"/>
      <c r="RQO52" s="65"/>
      <c r="RQQ52" s="62"/>
      <c r="RQR52" s="63"/>
      <c r="RQS52" s="64"/>
      <c r="RQT52" s="65"/>
      <c r="RQV52" s="62"/>
      <c r="RQW52" s="63"/>
      <c r="RQX52" s="64"/>
      <c r="RQY52" s="65"/>
      <c r="RRA52" s="62"/>
      <c r="RRB52" s="63"/>
      <c r="RRC52" s="64"/>
      <c r="RRD52" s="65"/>
      <c r="RRF52" s="62"/>
      <c r="RRG52" s="63"/>
      <c r="RRH52" s="64"/>
      <c r="RRI52" s="65"/>
      <c r="RRK52" s="62"/>
      <c r="RRL52" s="63"/>
      <c r="RRM52" s="64"/>
      <c r="RRN52" s="65"/>
      <c r="RRP52" s="62"/>
      <c r="RRQ52" s="63"/>
      <c r="RRR52" s="64"/>
      <c r="RRS52" s="65"/>
      <c r="RRU52" s="62"/>
      <c r="RRV52" s="63"/>
      <c r="RRW52" s="64"/>
      <c r="RRX52" s="65"/>
      <c r="RRZ52" s="62"/>
      <c r="RSA52" s="63"/>
      <c r="RSB52" s="64"/>
      <c r="RSC52" s="65"/>
      <c r="RSE52" s="62"/>
      <c r="RSF52" s="63"/>
      <c r="RSG52" s="64"/>
      <c r="RSH52" s="65"/>
      <c r="RSJ52" s="62"/>
      <c r="RSK52" s="63"/>
      <c r="RSL52" s="64"/>
      <c r="RSM52" s="65"/>
      <c r="RSO52" s="62"/>
      <c r="RSP52" s="63"/>
      <c r="RSQ52" s="64"/>
      <c r="RSR52" s="65"/>
      <c r="RST52" s="62"/>
      <c r="RSU52" s="63"/>
      <c r="RSV52" s="64"/>
      <c r="RSW52" s="65"/>
      <c r="RSY52" s="62"/>
      <c r="RSZ52" s="63"/>
      <c r="RTA52" s="64"/>
      <c r="RTB52" s="65"/>
      <c r="RTD52" s="62"/>
      <c r="RTE52" s="63"/>
      <c r="RTF52" s="64"/>
      <c r="RTG52" s="65"/>
      <c r="RTI52" s="62"/>
      <c r="RTJ52" s="63"/>
      <c r="RTK52" s="64"/>
      <c r="RTL52" s="65"/>
      <c r="RTN52" s="62"/>
      <c r="RTO52" s="63"/>
      <c r="RTP52" s="64"/>
      <c r="RTQ52" s="65"/>
      <c r="RTS52" s="62"/>
      <c r="RTT52" s="63"/>
      <c r="RTU52" s="64"/>
      <c r="RTV52" s="65"/>
      <c r="RTX52" s="62"/>
      <c r="RTY52" s="63"/>
      <c r="RTZ52" s="64"/>
      <c r="RUA52" s="65"/>
      <c r="RUC52" s="62"/>
      <c r="RUD52" s="63"/>
      <c r="RUE52" s="64"/>
      <c r="RUF52" s="65"/>
      <c r="RUH52" s="62"/>
      <c r="RUI52" s="63"/>
      <c r="RUJ52" s="64"/>
      <c r="RUK52" s="65"/>
      <c r="RUM52" s="62"/>
      <c r="RUN52" s="63"/>
      <c r="RUO52" s="64"/>
      <c r="RUP52" s="65"/>
      <c r="RUR52" s="62"/>
      <c r="RUS52" s="63"/>
      <c r="RUT52" s="64"/>
      <c r="RUU52" s="65"/>
      <c r="RUW52" s="62"/>
      <c r="RUX52" s="63"/>
      <c r="RUY52" s="64"/>
      <c r="RUZ52" s="65"/>
      <c r="RVB52" s="62"/>
      <c r="RVC52" s="63"/>
      <c r="RVD52" s="64"/>
      <c r="RVE52" s="65"/>
      <c r="RVG52" s="62"/>
      <c r="RVH52" s="63"/>
      <c r="RVI52" s="64"/>
      <c r="RVJ52" s="65"/>
      <c r="RVL52" s="62"/>
      <c r="RVM52" s="63"/>
      <c r="RVN52" s="64"/>
      <c r="RVO52" s="65"/>
      <c r="RVQ52" s="62"/>
      <c r="RVR52" s="63"/>
      <c r="RVS52" s="64"/>
      <c r="RVT52" s="65"/>
      <c r="RVV52" s="62"/>
      <c r="RVW52" s="63"/>
      <c r="RVX52" s="64"/>
      <c r="RVY52" s="65"/>
      <c r="RWA52" s="62"/>
      <c r="RWB52" s="63"/>
      <c r="RWC52" s="64"/>
      <c r="RWD52" s="65"/>
      <c r="RWF52" s="62"/>
      <c r="RWG52" s="63"/>
      <c r="RWH52" s="64"/>
      <c r="RWI52" s="65"/>
      <c r="RWK52" s="62"/>
      <c r="RWL52" s="63"/>
      <c r="RWM52" s="64"/>
      <c r="RWN52" s="65"/>
      <c r="RWP52" s="62"/>
      <c r="RWQ52" s="63"/>
      <c r="RWR52" s="64"/>
      <c r="RWS52" s="65"/>
      <c r="RWU52" s="62"/>
      <c r="RWV52" s="63"/>
      <c r="RWW52" s="64"/>
      <c r="RWX52" s="65"/>
      <c r="RWZ52" s="62"/>
      <c r="RXA52" s="63"/>
      <c r="RXB52" s="64"/>
      <c r="RXC52" s="65"/>
      <c r="RXE52" s="62"/>
      <c r="RXF52" s="63"/>
      <c r="RXG52" s="64"/>
      <c r="RXH52" s="65"/>
      <c r="RXJ52" s="62"/>
      <c r="RXK52" s="63"/>
      <c r="RXL52" s="64"/>
      <c r="RXM52" s="65"/>
      <c r="RXO52" s="62"/>
      <c r="RXP52" s="63"/>
      <c r="RXQ52" s="64"/>
      <c r="RXR52" s="65"/>
      <c r="RXT52" s="62"/>
      <c r="RXU52" s="63"/>
      <c r="RXV52" s="64"/>
      <c r="RXW52" s="65"/>
      <c r="RXY52" s="62"/>
      <c r="RXZ52" s="63"/>
      <c r="RYA52" s="64"/>
      <c r="RYB52" s="65"/>
      <c r="RYD52" s="62"/>
      <c r="RYE52" s="63"/>
      <c r="RYF52" s="64"/>
      <c r="RYG52" s="65"/>
      <c r="RYI52" s="62"/>
      <c r="RYJ52" s="63"/>
      <c r="RYK52" s="64"/>
      <c r="RYL52" s="65"/>
      <c r="RYN52" s="62"/>
      <c r="RYO52" s="63"/>
      <c r="RYP52" s="64"/>
      <c r="RYQ52" s="65"/>
      <c r="RYS52" s="62"/>
      <c r="RYT52" s="63"/>
      <c r="RYU52" s="64"/>
      <c r="RYV52" s="65"/>
      <c r="RYX52" s="62"/>
      <c r="RYY52" s="63"/>
      <c r="RYZ52" s="64"/>
      <c r="RZA52" s="65"/>
      <c r="RZC52" s="62"/>
      <c r="RZD52" s="63"/>
      <c r="RZE52" s="64"/>
      <c r="RZF52" s="65"/>
      <c r="RZH52" s="62"/>
      <c r="RZI52" s="63"/>
      <c r="RZJ52" s="64"/>
      <c r="RZK52" s="65"/>
      <c r="RZM52" s="62"/>
      <c r="RZN52" s="63"/>
      <c r="RZO52" s="64"/>
      <c r="RZP52" s="65"/>
      <c r="RZR52" s="62"/>
      <c r="RZS52" s="63"/>
      <c r="RZT52" s="64"/>
      <c r="RZU52" s="65"/>
      <c r="RZW52" s="62"/>
      <c r="RZX52" s="63"/>
      <c r="RZY52" s="64"/>
      <c r="RZZ52" s="65"/>
      <c r="SAB52" s="62"/>
      <c r="SAC52" s="63"/>
      <c r="SAD52" s="64"/>
      <c r="SAE52" s="65"/>
      <c r="SAG52" s="62"/>
      <c r="SAH52" s="63"/>
      <c r="SAI52" s="64"/>
      <c r="SAJ52" s="65"/>
      <c r="SAL52" s="62"/>
      <c r="SAM52" s="63"/>
      <c r="SAN52" s="64"/>
      <c r="SAO52" s="65"/>
      <c r="SAQ52" s="62"/>
      <c r="SAR52" s="63"/>
      <c r="SAS52" s="64"/>
      <c r="SAT52" s="65"/>
      <c r="SAV52" s="62"/>
      <c r="SAW52" s="63"/>
      <c r="SAX52" s="64"/>
      <c r="SAY52" s="65"/>
      <c r="SBA52" s="62"/>
      <c r="SBB52" s="63"/>
      <c r="SBC52" s="64"/>
      <c r="SBD52" s="65"/>
      <c r="SBF52" s="62"/>
      <c r="SBG52" s="63"/>
      <c r="SBH52" s="64"/>
      <c r="SBI52" s="65"/>
      <c r="SBK52" s="62"/>
      <c r="SBL52" s="63"/>
      <c r="SBM52" s="64"/>
      <c r="SBN52" s="65"/>
      <c r="SBP52" s="62"/>
      <c r="SBQ52" s="63"/>
      <c r="SBR52" s="64"/>
      <c r="SBS52" s="65"/>
      <c r="SBU52" s="62"/>
      <c r="SBV52" s="63"/>
      <c r="SBW52" s="64"/>
      <c r="SBX52" s="65"/>
      <c r="SBZ52" s="62"/>
      <c r="SCA52" s="63"/>
      <c r="SCB52" s="64"/>
      <c r="SCC52" s="65"/>
      <c r="SCE52" s="62"/>
      <c r="SCF52" s="63"/>
      <c r="SCG52" s="64"/>
      <c r="SCH52" s="65"/>
      <c r="SCJ52" s="62"/>
      <c r="SCK52" s="63"/>
      <c r="SCL52" s="64"/>
      <c r="SCM52" s="65"/>
      <c r="SCO52" s="62"/>
      <c r="SCP52" s="63"/>
      <c r="SCQ52" s="64"/>
      <c r="SCR52" s="65"/>
      <c r="SCT52" s="62"/>
      <c r="SCU52" s="63"/>
      <c r="SCV52" s="64"/>
      <c r="SCW52" s="65"/>
      <c r="SCY52" s="62"/>
      <c r="SCZ52" s="63"/>
      <c r="SDA52" s="64"/>
      <c r="SDB52" s="65"/>
      <c r="SDD52" s="62"/>
      <c r="SDE52" s="63"/>
      <c r="SDF52" s="64"/>
      <c r="SDG52" s="65"/>
      <c r="SDI52" s="62"/>
      <c r="SDJ52" s="63"/>
      <c r="SDK52" s="64"/>
      <c r="SDL52" s="65"/>
      <c r="SDN52" s="62"/>
      <c r="SDO52" s="63"/>
      <c r="SDP52" s="64"/>
      <c r="SDQ52" s="65"/>
      <c r="SDS52" s="62"/>
      <c r="SDT52" s="63"/>
      <c r="SDU52" s="64"/>
      <c r="SDV52" s="65"/>
      <c r="SDX52" s="62"/>
      <c r="SDY52" s="63"/>
      <c r="SDZ52" s="64"/>
      <c r="SEA52" s="65"/>
      <c r="SEC52" s="62"/>
      <c r="SED52" s="63"/>
      <c r="SEE52" s="64"/>
      <c r="SEF52" s="65"/>
      <c r="SEH52" s="62"/>
      <c r="SEI52" s="63"/>
      <c r="SEJ52" s="64"/>
      <c r="SEK52" s="65"/>
      <c r="SEM52" s="62"/>
      <c r="SEN52" s="63"/>
      <c r="SEO52" s="64"/>
      <c r="SEP52" s="65"/>
      <c r="SER52" s="62"/>
      <c r="SES52" s="63"/>
      <c r="SET52" s="64"/>
      <c r="SEU52" s="65"/>
      <c r="SEW52" s="62"/>
      <c r="SEX52" s="63"/>
      <c r="SEY52" s="64"/>
      <c r="SEZ52" s="65"/>
      <c r="SFB52" s="62"/>
      <c r="SFC52" s="63"/>
      <c r="SFD52" s="64"/>
      <c r="SFE52" s="65"/>
      <c r="SFG52" s="62"/>
      <c r="SFH52" s="63"/>
      <c r="SFI52" s="64"/>
      <c r="SFJ52" s="65"/>
      <c r="SFL52" s="62"/>
      <c r="SFM52" s="63"/>
      <c r="SFN52" s="64"/>
      <c r="SFO52" s="65"/>
      <c r="SFQ52" s="62"/>
      <c r="SFR52" s="63"/>
      <c r="SFS52" s="64"/>
      <c r="SFT52" s="65"/>
      <c r="SFV52" s="62"/>
      <c r="SFW52" s="63"/>
      <c r="SFX52" s="64"/>
      <c r="SFY52" s="65"/>
      <c r="SGA52" s="62"/>
      <c r="SGB52" s="63"/>
      <c r="SGC52" s="64"/>
      <c r="SGD52" s="65"/>
      <c r="SGF52" s="62"/>
      <c r="SGG52" s="63"/>
      <c r="SGH52" s="64"/>
      <c r="SGI52" s="65"/>
      <c r="SGK52" s="62"/>
      <c r="SGL52" s="63"/>
      <c r="SGM52" s="64"/>
      <c r="SGN52" s="65"/>
      <c r="SGP52" s="62"/>
      <c r="SGQ52" s="63"/>
      <c r="SGR52" s="64"/>
      <c r="SGS52" s="65"/>
      <c r="SGU52" s="62"/>
      <c r="SGV52" s="63"/>
      <c r="SGW52" s="64"/>
      <c r="SGX52" s="65"/>
      <c r="SGZ52" s="62"/>
      <c r="SHA52" s="63"/>
      <c r="SHB52" s="64"/>
      <c r="SHC52" s="65"/>
      <c r="SHE52" s="62"/>
      <c r="SHF52" s="63"/>
      <c r="SHG52" s="64"/>
      <c r="SHH52" s="65"/>
      <c r="SHJ52" s="62"/>
      <c r="SHK52" s="63"/>
      <c r="SHL52" s="64"/>
      <c r="SHM52" s="65"/>
      <c r="SHO52" s="62"/>
      <c r="SHP52" s="63"/>
      <c r="SHQ52" s="64"/>
      <c r="SHR52" s="65"/>
      <c r="SHT52" s="62"/>
      <c r="SHU52" s="63"/>
      <c r="SHV52" s="64"/>
      <c r="SHW52" s="65"/>
      <c r="SHY52" s="62"/>
      <c r="SHZ52" s="63"/>
      <c r="SIA52" s="64"/>
      <c r="SIB52" s="65"/>
      <c r="SID52" s="62"/>
      <c r="SIE52" s="63"/>
      <c r="SIF52" s="64"/>
      <c r="SIG52" s="65"/>
      <c r="SII52" s="62"/>
      <c r="SIJ52" s="63"/>
      <c r="SIK52" s="64"/>
      <c r="SIL52" s="65"/>
      <c r="SIN52" s="62"/>
      <c r="SIO52" s="63"/>
      <c r="SIP52" s="64"/>
      <c r="SIQ52" s="65"/>
      <c r="SIS52" s="62"/>
      <c r="SIT52" s="63"/>
      <c r="SIU52" s="64"/>
      <c r="SIV52" s="65"/>
      <c r="SIX52" s="62"/>
      <c r="SIY52" s="63"/>
      <c r="SIZ52" s="64"/>
      <c r="SJA52" s="65"/>
      <c r="SJC52" s="62"/>
      <c r="SJD52" s="63"/>
      <c r="SJE52" s="64"/>
      <c r="SJF52" s="65"/>
      <c r="SJH52" s="62"/>
      <c r="SJI52" s="63"/>
      <c r="SJJ52" s="64"/>
      <c r="SJK52" s="65"/>
      <c r="SJM52" s="62"/>
      <c r="SJN52" s="63"/>
      <c r="SJO52" s="64"/>
      <c r="SJP52" s="65"/>
      <c r="SJR52" s="62"/>
      <c r="SJS52" s="63"/>
      <c r="SJT52" s="64"/>
      <c r="SJU52" s="65"/>
      <c r="SJW52" s="62"/>
      <c r="SJX52" s="63"/>
      <c r="SJY52" s="64"/>
      <c r="SJZ52" s="65"/>
      <c r="SKB52" s="62"/>
      <c r="SKC52" s="63"/>
      <c r="SKD52" s="64"/>
      <c r="SKE52" s="65"/>
      <c r="SKG52" s="62"/>
      <c r="SKH52" s="63"/>
      <c r="SKI52" s="64"/>
      <c r="SKJ52" s="65"/>
      <c r="SKL52" s="62"/>
      <c r="SKM52" s="63"/>
      <c r="SKN52" s="64"/>
      <c r="SKO52" s="65"/>
      <c r="SKQ52" s="62"/>
      <c r="SKR52" s="63"/>
      <c r="SKS52" s="64"/>
      <c r="SKT52" s="65"/>
      <c r="SKV52" s="62"/>
      <c r="SKW52" s="63"/>
      <c r="SKX52" s="64"/>
      <c r="SKY52" s="65"/>
      <c r="SLA52" s="62"/>
      <c r="SLB52" s="63"/>
      <c r="SLC52" s="64"/>
      <c r="SLD52" s="65"/>
      <c r="SLF52" s="62"/>
      <c r="SLG52" s="63"/>
      <c r="SLH52" s="64"/>
      <c r="SLI52" s="65"/>
      <c r="SLK52" s="62"/>
      <c r="SLL52" s="63"/>
      <c r="SLM52" s="64"/>
      <c r="SLN52" s="65"/>
      <c r="SLP52" s="62"/>
      <c r="SLQ52" s="63"/>
      <c r="SLR52" s="64"/>
      <c r="SLS52" s="65"/>
      <c r="SLU52" s="62"/>
      <c r="SLV52" s="63"/>
      <c r="SLW52" s="64"/>
      <c r="SLX52" s="65"/>
      <c r="SLZ52" s="62"/>
      <c r="SMA52" s="63"/>
      <c r="SMB52" s="64"/>
      <c r="SMC52" s="65"/>
      <c r="SME52" s="62"/>
      <c r="SMF52" s="63"/>
      <c r="SMG52" s="64"/>
      <c r="SMH52" s="65"/>
      <c r="SMJ52" s="62"/>
      <c r="SMK52" s="63"/>
      <c r="SML52" s="64"/>
      <c r="SMM52" s="65"/>
      <c r="SMO52" s="62"/>
      <c r="SMP52" s="63"/>
      <c r="SMQ52" s="64"/>
      <c r="SMR52" s="65"/>
      <c r="SMT52" s="62"/>
      <c r="SMU52" s="63"/>
      <c r="SMV52" s="64"/>
      <c r="SMW52" s="65"/>
      <c r="SMY52" s="62"/>
      <c r="SMZ52" s="63"/>
      <c r="SNA52" s="64"/>
      <c r="SNB52" s="65"/>
      <c r="SND52" s="62"/>
      <c r="SNE52" s="63"/>
      <c r="SNF52" s="64"/>
      <c r="SNG52" s="65"/>
      <c r="SNI52" s="62"/>
      <c r="SNJ52" s="63"/>
      <c r="SNK52" s="64"/>
      <c r="SNL52" s="65"/>
      <c r="SNN52" s="62"/>
      <c r="SNO52" s="63"/>
      <c r="SNP52" s="64"/>
      <c r="SNQ52" s="65"/>
      <c r="SNS52" s="62"/>
      <c r="SNT52" s="63"/>
      <c r="SNU52" s="64"/>
      <c r="SNV52" s="65"/>
      <c r="SNX52" s="62"/>
      <c r="SNY52" s="63"/>
      <c r="SNZ52" s="64"/>
      <c r="SOA52" s="65"/>
      <c r="SOC52" s="62"/>
      <c r="SOD52" s="63"/>
      <c r="SOE52" s="64"/>
      <c r="SOF52" s="65"/>
      <c r="SOH52" s="62"/>
      <c r="SOI52" s="63"/>
      <c r="SOJ52" s="64"/>
      <c r="SOK52" s="65"/>
      <c r="SOM52" s="62"/>
      <c r="SON52" s="63"/>
      <c r="SOO52" s="64"/>
      <c r="SOP52" s="65"/>
      <c r="SOR52" s="62"/>
      <c r="SOS52" s="63"/>
      <c r="SOT52" s="64"/>
      <c r="SOU52" s="65"/>
      <c r="SOW52" s="62"/>
      <c r="SOX52" s="63"/>
      <c r="SOY52" s="64"/>
      <c r="SOZ52" s="65"/>
      <c r="SPB52" s="62"/>
      <c r="SPC52" s="63"/>
      <c r="SPD52" s="64"/>
      <c r="SPE52" s="65"/>
      <c r="SPG52" s="62"/>
      <c r="SPH52" s="63"/>
      <c r="SPI52" s="64"/>
      <c r="SPJ52" s="65"/>
      <c r="SPL52" s="62"/>
      <c r="SPM52" s="63"/>
      <c r="SPN52" s="64"/>
      <c r="SPO52" s="65"/>
      <c r="SPQ52" s="62"/>
      <c r="SPR52" s="63"/>
      <c r="SPS52" s="64"/>
      <c r="SPT52" s="65"/>
      <c r="SPV52" s="62"/>
      <c r="SPW52" s="63"/>
      <c r="SPX52" s="64"/>
      <c r="SPY52" s="65"/>
      <c r="SQA52" s="62"/>
      <c r="SQB52" s="63"/>
      <c r="SQC52" s="64"/>
      <c r="SQD52" s="65"/>
      <c r="SQF52" s="62"/>
      <c r="SQG52" s="63"/>
      <c r="SQH52" s="64"/>
      <c r="SQI52" s="65"/>
      <c r="SQK52" s="62"/>
      <c r="SQL52" s="63"/>
      <c r="SQM52" s="64"/>
      <c r="SQN52" s="65"/>
      <c r="SQP52" s="62"/>
      <c r="SQQ52" s="63"/>
      <c r="SQR52" s="64"/>
      <c r="SQS52" s="65"/>
      <c r="SQU52" s="62"/>
      <c r="SQV52" s="63"/>
      <c r="SQW52" s="64"/>
      <c r="SQX52" s="65"/>
      <c r="SQZ52" s="62"/>
      <c r="SRA52" s="63"/>
      <c r="SRB52" s="64"/>
      <c r="SRC52" s="65"/>
      <c r="SRE52" s="62"/>
      <c r="SRF52" s="63"/>
      <c r="SRG52" s="64"/>
      <c r="SRH52" s="65"/>
      <c r="SRJ52" s="62"/>
      <c r="SRK52" s="63"/>
      <c r="SRL52" s="64"/>
      <c r="SRM52" s="65"/>
      <c r="SRO52" s="62"/>
      <c r="SRP52" s="63"/>
      <c r="SRQ52" s="64"/>
      <c r="SRR52" s="65"/>
      <c r="SRT52" s="62"/>
      <c r="SRU52" s="63"/>
      <c r="SRV52" s="64"/>
      <c r="SRW52" s="65"/>
      <c r="SRY52" s="62"/>
      <c r="SRZ52" s="63"/>
      <c r="SSA52" s="64"/>
      <c r="SSB52" s="65"/>
      <c r="SSD52" s="62"/>
      <c r="SSE52" s="63"/>
      <c r="SSF52" s="64"/>
      <c r="SSG52" s="65"/>
      <c r="SSI52" s="62"/>
      <c r="SSJ52" s="63"/>
      <c r="SSK52" s="64"/>
      <c r="SSL52" s="65"/>
      <c r="SSN52" s="62"/>
      <c r="SSO52" s="63"/>
      <c r="SSP52" s="64"/>
      <c r="SSQ52" s="65"/>
      <c r="SSS52" s="62"/>
      <c r="SST52" s="63"/>
      <c r="SSU52" s="64"/>
      <c r="SSV52" s="65"/>
      <c r="SSX52" s="62"/>
      <c r="SSY52" s="63"/>
      <c r="SSZ52" s="64"/>
      <c r="STA52" s="65"/>
      <c r="STC52" s="62"/>
      <c r="STD52" s="63"/>
      <c r="STE52" s="64"/>
      <c r="STF52" s="65"/>
      <c r="STH52" s="62"/>
      <c r="STI52" s="63"/>
      <c r="STJ52" s="64"/>
      <c r="STK52" s="65"/>
      <c r="STM52" s="62"/>
      <c r="STN52" s="63"/>
      <c r="STO52" s="64"/>
      <c r="STP52" s="65"/>
      <c r="STR52" s="62"/>
      <c r="STS52" s="63"/>
      <c r="STT52" s="64"/>
      <c r="STU52" s="65"/>
      <c r="STW52" s="62"/>
      <c r="STX52" s="63"/>
      <c r="STY52" s="64"/>
      <c r="STZ52" s="65"/>
      <c r="SUB52" s="62"/>
      <c r="SUC52" s="63"/>
      <c r="SUD52" s="64"/>
      <c r="SUE52" s="65"/>
      <c r="SUG52" s="62"/>
      <c r="SUH52" s="63"/>
      <c r="SUI52" s="64"/>
      <c r="SUJ52" s="65"/>
      <c r="SUL52" s="62"/>
      <c r="SUM52" s="63"/>
      <c r="SUN52" s="64"/>
      <c r="SUO52" s="65"/>
      <c r="SUQ52" s="62"/>
      <c r="SUR52" s="63"/>
      <c r="SUS52" s="64"/>
      <c r="SUT52" s="65"/>
      <c r="SUV52" s="62"/>
      <c r="SUW52" s="63"/>
      <c r="SUX52" s="64"/>
      <c r="SUY52" s="65"/>
      <c r="SVA52" s="62"/>
      <c r="SVB52" s="63"/>
      <c r="SVC52" s="64"/>
      <c r="SVD52" s="65"/>
      <c r="SVF52" s="62"/>
      <c r="SVG52" s="63"/>
      <c r="SVH52" s="64"/>
      <c r="SVI52" s="65"/>
      <c r="SVK52" s="62"/>
      <c r="SVL52" s="63"/>
      <c r="SVM52" s="64"/>
      <c r="SVN52" s="65"/>
      <c r="SVP52" s="62"/>
      <c r="SVQ52" s="63"/>
      <c r="SVR52" s="64"/>
      <c r="SVS52" s="65"/>
      <c r="SVU52" s="62"/>
      <c r="SVV52" s="63"/>
      <c r="SVW52" s="64"/>
      <c r="SVX52" s="65"/>
      <c r="SVZ52" s="62"/>
      <c r="SWA52" s="63"/>
      <c r="SWB52" s="64"/>
      <c r="SWC52" s="65"/>
      <c r="SWE52" s="62"/>
      <c r="SWF52" s="63"/>
      <c r="SWG52" s="64"/>
      <c r="SWH52" s="65"/>
      <c r="SWJ52" s="62"/>
      <c r="SWK52" s="63"/>
      <c r="SWL52" s="64"/>
      <c r="SWM52" s="65"/>
      <c r="SWO52" s="62"/>
      <c r="SWP52" s="63"/>
      <c r="SWQ52" s="64"/>
      <c r="SWR52" s="65"/>
      <c r="SWT52" s="62"/>
      <c r="SWU52" s="63"/>
      <c r="SWV52" s="64"/>
      <c r="SWW52" s="65"/>
      <c r="SWY52" s="62"/>
      <c r="SWZ52" s="63"/>
      <c r="SXA52" s="64"/>
      <c r="SXB52" s="65"/>
      <c r="SXD52" s="62"/>
      <c r="SXE52" s="63"/>
      <c r="SXF52" s="64"/>
      <c r="SXG52" s="65"/>
      <c r="SXI52" s="62"/>
      <c r="SXJ52" s="63"/>
      <c r="SXK52" s="64"/>
      <c r="SXL52" s="65"/>
      <c r="SXN52" s="62"/>
      <c r="SXO52" s="63"/>
      <c r="SXP52" s="64"/>
      <c r="SXQ52" s="65"/>
      <c r="SXS52" s="62"/>
      <c r="SXT52" s="63"/>
      <c r="SXU52" s="64"/>
      <c r="SXV52" s="65"/>
      <c r="SXX52" s="62"/>
      <c r="SXY52" s="63"/>
      <c r="SXZ52" s="64"/>
      <c r="SYA52" s="65"/>
      <c r="SYC52" s="62"/>
      <c r="SYD52" s="63"/>
      <c r="SYE52" s="64"/>
      <c r="SYF52" s="65"/>
      <c r="SYH52" s="62"/>
      <c r="SYI52" s="63"/>
      <c r="SYJ52" s="64"/>
      <c r="SYK52" s="65"/>
      <c r="SYM52" s="62"/>
      <c r="SYN52" s="63"/>
      <c r="SYO52" s="64"/>
      <c r="SYP52" s="65"/>
      <c r="SYR52" s="62"/>
      <c r="SYS52" s="63"/>
      <c r="SYT52" s="64"/>
      <c r="SYU52" s="65"/>
      <c r="SYW52" s="62"/>
      <c r="SYX52" s="63"/>
      <c r="SYY52" s="64"/>
      <c r="SYZ52" s="65"/>
      <c r="SZB52" s="62"/>
      <c r="SZC52" s="63"/>
      <c r="SZD52" s="64"/>
      <c r="SZE52" s="65"/>
      <c r="SZG52" s="62"/>
      <c r="SZH52" s="63"/>
      <c r="SZI52" s="64"/>
      <c r="SZJ52" s="65"/>
      <c r="SZL52" s="62"/>
      <c r="SZM52" s="63"/>
      <c r="SZN52" s="64"/>
      <c r="SZO52" s="65"/>
      <c r="SZQ52" s="62"/>
      <c r="SZR52" s="63"/>
      <c r="SZS52" s="64"/>
      <c r="SZT52" s="65"/>
      <c r="SZV52" s="62"/>
      <c r="SZW52" s="63"/>
      <c r="SZX52" s="64"/>
      <c r="SZY52" s="65"/>
      <c r="TAA52" s="62"/>
      <c r="TAB52" s="63"/>
      <c r="TAC52" s="64"/>
      <c r="TAD52" s="65"/>
      <c r="TAF52" s="62"/>
      <c r="TAG52" s="63"/>
      <c r="TAH52" s="64"/>
      <c r="TAI52" s="65"/>
      <c r="TAK52" s="62"/>
      <c r="TAL52" s="63"/>
      <c r="TAM52" s="64"/>
      <c r="TAN52" s="65"/>
      <c r="TAP52" s="62"/>
      <c r="TAQ52" s="63"/>
      <c r="TAR52" s="64"/>
      <c r="TAS52" s="65"/>
      <c r="TAU52" s="62"/>
      <c r="TAV52" s="63"/>
      <c r="TAW52" s="64"/>
      <c r="TAX52" s="65"/>
      <c r="TAZ52" s="62"/>
      <c r="TBA52" s="63"/>
      <c r="TBB52" s="64"/>
      <c r="TBC52" s="65"/>
      <c r="TBE52" s="62"/>
      <c r="TBF52" s="63"/>
      <c r="TBG52" s="64"/>
      <c r="TBH52" s="65"/>
      <c r="TBJ52" s="62"/>
      <c r="TBK52" s="63"/>
      <c r="TBL52" s="64"/>
      <c r="TBM52" s="65"/>
      <c r="TBO52" s="62"/>
      <c r="TBP52" s="63"/>
      <c r="TBQ52" s="64"/>
      <c r="TBR52" s="65"/>
      <c r="TBT52" s="62"/>
      <c r="TBU52" s="63"/>
      <c r="TBV52" s="64"/>
      <c r="TBW52" s="65"/>
      <c r="TBY52" s="62"/>
      <c r="TBZ52" s="63"/>
      <c r="TCA52" s="64"/>
      <c r="TCB52" s="65"/>
      <c r="TCD52" s="62"/>
      <c r="TCE52" s="63"/>
      <c r="TCF52" s="64"/>
      <c r="TCG52" s="65"/>
      <c r="TCI52" s="62"/>
      <c r="TCJ52" s="63"/>
      <c r="TCK52" s="64"/>
      <c r="TCL52" s="65"/>
      <c r="TCN52" s="62"/>
      <c r="TCO52" s="63"/>
      <c r="TCP52" s="64"/>
      <c r="TCQ52" s="65"/>
      <c r="TCS52" s="62"/>
      <c r="TCT52" s="63"/>
      <c r="TCU52" s="64"/>
      <c r="TCV52" s="65"/>
      <c r="TCX52" s="62"/>
      <c r="TCY52" s="63"/>
      <c r="TCZ52" s="64"/>
      <c r="TDA52" s="65"/>
      <c r="TDC52" s="62"/>
      <c r="TDD52" s="63"/>
      <c r="TDE52" s="64"/>
      <c r="TDF52" s="65"/>
      <c r="TDH52" s="62"/>
      <c r="TDI52" s="63"/>
      <c r="TDJ52" s="64"/>
      <c r="TDK52" s="65"/>
      <c r="TDM52" s="62"/>
      <c r="TDN52" s="63"/>
      <c r="TDO52" s="64"/>
      <c r="TDP52" s="65"/>
      <c r="TDR52" s="62"/>
      <c r="TDS52" s="63"/>
      <c r="TDT52" s="64"/>
      <c r="TDU52" s="65"/>
      <c r="TDW52" s="62"/>
      <c r="TDX52" s="63"/>
      <c r="TDY52" s="64"/>
      <c r="TDZ52" s="65"/>
      <c r="TEB52" s="62"/>
      <c r="TEC52" s="63"/>
      <c r="TED52" s="64"/>
      <c r="TEE52" s="65"/>
      <c r="TEG52" s="62"/>
      <c r="TEH52" s="63"/>
      <c r="TEI52" s="64"/>
      <c r="TEJ52" s="65"/>
      <c r="TEL52" s="62"/>
      <c r="TEM52" s="63"/>
      <c r="TEN52" s="64"/>
      <c r="TEO52" s="65"/>
      <c r="TEQ52" s="62"/>
      <c r="TER52" s="63"/>
      <c r="TES52" s="64"/>
      <c r="TET52" s="65"/>
      <c r="TEV52" s="62"/>
      <c r="TEW52" s="63"/>
      <c r="TEX52" s="64"/>
      <c r="TEY52" s="65"/>
      <c r="TFA52" s="62"/>
      <c r="TFB52" s="63"/>
      <c r="TFC52" s="64"/>
      <c r="TFD52" s="65"/>
      <c r="TFF52" s="62"/>
      <c r="TFG52" s="63"/>
      <c r="TFH52" s="64"/>
      <c r="TFI52" s="65"/>
      <c r="TFK52" s="62"/>
      <c r="TFL52" s="63"/>
      <c r="TFM52" s="64"/>
      <c r="TFN52" s="65"/>
      <c r="TFP52" s="62"/>
      <c r="TFQ52" s="63"/>
      <c r="TFR52" s="64"/>
      <c r="TFS52" s="65"/>
      <c r="TFU52" s="62"/>
      <c r="TFV52" s="63"/>
      <c r="TFW52" s="64"/>
      <c r="TFX52" s="65"/>
      <c r="TFZ52" s="62"/>
      <c r="TGA52" s="63"/>
      <c r="TGB52" s="64"/>
      <c r="TGC52" s="65"/>
      <c r="TGE52" s="62"/>
      <c r="TGF52" s="63"/>
      <c r="TGG52" s="64"/>
      <c r="TGH52" s="65"/>
      <c r="TGJ52" s="62"/>
      <c r="TGK52" s="63"/>
      <c r="TGL52" s="64"/>
      <c r="TGM52" s="65"/>
      <c r="TGO52" s="62"/>
      <c r="TGP52" s="63"/>
      <c r="TGQ52" s="64"/>
      <c r="TGR52" s="65"/>
      <c r="TGT52" s="62"/>
      <c r="TGU52" s="63"/>
      <c r="TGV52" s="64"/>
      <c r="TGW52" s="65"/>
      <c r="TGY52" s="62"/>
      <c r="TGZ52" s="63"/>
      <c r="THA52" s="64"/>
      <c r="THB52" s="65"/>
      <c r="THD52" s="62"/>
      <c r="THE52" s="63"/>
      <c r="THF52" s="64"/>
      <c r="THG52" s="65"/>
      <c r="THI52" s="62"/>
      <c r="THJ52" s="63"/>
      <c r="THK52" s="64"/>
      <c r="THL52" s="65"/>
      <c r="THN52" s="62"/>
      <c r="THO52" s="63"/>
      <c r="THP52" s="64"/>
      <c r="THQ52" s="65"/>
      <c r="THS52" s="62"/>
      <c r="THT52" s="63"/>
      <c r="THU52" s="64"/>
      <c r="THV52" s="65"/>
      <c r="THX52" s="62"/>
      <c r="THY52" s="63"/>
      <c r="THZ52" s="64"/>
      <c r="TIA52" s="65"/>
      <c r="TIC52" s="62"/>
      <c r="TID52" s="63"/>
      <c r="TIE52" s="64"/>
      <c r="TIF52" s="65"/>
      <c r="TIH52" s="62"/>
      <c r="TII52" s="63"/>
      <c r="TIJ52" s="64"/>
      <c r="TIK52" s="65"/>
      <c r="TIM52" s="62"/>
      <c r="TIN52" s="63"/>
      <c r="TIO52" s="64"/>
      <c r="TIP52" s="65"/>
      <c r="TIR52" s="62"/>
      <c r="TIS52" s="63"/>
      <c r="TIT52" s="64"/>
      <c r="TIU52" s="65"/>
      <c r="TIW52" s="62"/>
      <c r="TIX52" s="63"/>
      <c r="TIY52" s="64"/>
      <c r="TIZ52" s="65"/>
      <c r="TJB52" s="62"/>
      <c r="TJC52" s="63"/>
      <c r="TJD52" s="64"/>
      <c r="TJE52" s="65"/>
      <c r="TJG52" s="62"/>
      <c r="TJH52" s="63"/>
      <c r="TJI52" s="64"/>
      <c r="TJJ52" s="65"/>
      <c r="TJL52" s="62"/>
      <c r="TJM52" s="63"/>
      <c r="TJN52" s="64"/>
      <c r="TJO52" s="65"/>
      <c r="TJQ52" s="62"/>
      <c r="TJR52" s="63"/>
      <c r="TJS52" s="64"/>
      <c r="TJT52" s="65"/>
      <c r="TJV52" s="62"/>
      <c r="TJW52" s="63"/>
      <c r="TJX52" s="64"/>
      <c r="TJY52" s="65"/>
      <c r="TKA52" s="62"/>
      <c r="TKB52" s="63"/>
      <c r="TKC52" s="64"/>
      <c r="TKD52" s="65"/>
      <c r="TKF52" s="62"/>
      <c r="TKG52" s="63"/>
      <c r="TKH52" s="64"/>
      <c r="TKI52" s="65"/>
      <c r="TKK52" s="62"/>
      <c r="TKL52" s="63"/>
      <c r="TKM52" s="64"/>
      <c r="TKN52" s="65"/>
      <c r="TKP52" s="62"/>
      <c r="TKQ52" s="63"/>
      <c r="TKR52" s="64"/>
      <c r="TKS52" s="65"/>
      <c r="TKU52" s="62"/>
      <c r="TKV52" s="63"/>
      <c r="TKW52" s="64"/>
      <c r="TKX52" s="65"/>
      <c r="TKZ52" s="62"/>
      <c r="TLA52" s="63"/>
      <c r="TLB52" s="64"/>
      <c r="TLC52" s="65"/>
      <c r="TLE52" s="62"/>
      <c r="TLF52" s="63"/>
      <c r="TLG52" s="64"/>
      <c r="TLH52" s="65"/>
      <c r="TLJ52" s="62"/>
      <c r="TLK52" s="63"/>
      <c r="TLL52" s="64"/>
      <c r="TLM52" s="65"/>
      <c r="TLO52" s="62"/>
      <c r="TLP52" s="63"/>
      <c r="TLQ52" s="64"/>
      <c r="TLR52" s="65"/>
      <c r="TLT52" s="62"/>
      <c r="TLU52" s="63"/>
      <c r="TLV52" s="64"/>
      <c r="TLW52" s="65"/>
      <c r="TLY52" s="62"/>
      <c r="TLZ52" s="63"/>
      <c r="TMA52" s="64"/>
      <c r="TMB52" s="65"/>
      <c r="TMD52" s="62"/>
      <c r="TME52" s="63"/>
      <c r="TMF52" s="64"/>
      <c r="TMG52" s="65"/>
      <c r="TMI52" s="62"/>
      <c r="TMJ52" s="63"/>
      <c r="TMK52" s="64"/>
      <c r="TML52" s="65"/>
      <c r="TMN52" s="62"/>
      <c r="TMO52" s="63"/>
      <c r="TMP52" s="64"/>
      <c r="TMQ52" s="65"/>
      <c r="TMS52" s="62"/>
      <c r="TMT52" s="63"/>
      <c r="TMU52" s="64"/>
      <c r="TMV52" s="65"/>
      <c r="TMX52" s="62"/>
      <c r="TMY52" s="63"/>
      <c r="TMZ52" s="64"/>
      <c r="TNA52" s="65"/>
      <c r="TNC52" s="62"/>
      <c r="TND52" s="63"/>
      <c r="TNE52" s="64"/>
      <c r="TNF52" s="65"/>
      <c r="TNH52" s="62"/>
      <c r="TNI52" s="63"/>
      <c r="TNJ52" s="64"/>
      <c r="TNK52" s="65"/>
      <c r="TNM52" s="62"/>
      <c r="TNN52" s="63"/>
      <c r="TNO52" s="64"/>
      <c r="TNP52" s="65"/>
      <c r="TNR52" s="62"/>
      <c r="TNS52" s="63"/>
      <c r="TNT52" s="64"/>
      <c r="TNU52" s="65"/>
      <c r="TNW52" s="62"/>
      <c r="TNX52" s="63"/>
      <c r="TNY52" s="64"/>
      <c r="TNZ52" s="65"/>
      <c r="TOB52" s="62"/>
      <c r="TOC52" s="63"/>
      <c r="TOD52" s="64"/>
      <c r="TOE52" s="65"/>
      <c r="TOG52" s="62"/>
      <c r="TOH52" s="63"/>
      <c r="TOI52" s="64"/>
      <c r="TOJ52" s="65"/>
      <c r="TOL52" s="62"/>
      <c r="TOM52" s="63"/>
      <c r="TON52" s="64"/>
      <c r="TOO52" s="65"/>
      <c r="TOQ52" s="62"/>
      <c r="TOR52" s="63"/>
      <c r="TOS52" s="64"/>
      <c r="TOT52" s="65"/>
      <c r="TOV52" s="62"/>
      <c r="TOW52" s="63"/>
      <c r="TOX52" s="64"/>
      <c r="TOY52" s="65"/>
      <c r="TPA52" s="62"/>
      <c r="TPB52" s="63"/>
      <c r="TPC52" s="64"/>
      <c r="TPD52" s="65"/>
      <c r="TPF52" s="62"/>
      <c r="TPG52" s="63"/>
      <c r="TPH52" s="64"/>
      <c r="TPI52" s="65"/>
      <c r="TPK52" s="62"/>
      <c r="TPL52" s="63"/>
      <c r="TPM52" s="64"/>
      <c r="TPN52" s="65"/>
      <c r="TPP52" s="62"/>
      <c r="TPQ52" s="63"/>
      <c r="TPR52" s="64"/>
      <c r="TPS52" s="65"/>
      <c r="TPU52" s="62"/>
      <c r="TPV52" s="63"/>
      <c r="TPW52" s="64"/>
      <c r="TPX52" s="65"/>
      <c r="TPZ52" s="62"/>
      <c r="TQA52" s="63"/>
      <c r="TQB52" s="64"/>
      <c r="TQC52" s="65"/>
      <c r="TQE52" s="62"/>
      <c r="TQF52" s="63"/>
      <c r="TQG52" s="64"/>
      <c r="TQH52" s="65"/>
      <c r="TQJ52" s="62"/>
      <c r="TQK52" s="63"/>
      <c r="TQL52" s="64"/>
      <c r="TQM52" s="65"/>
      <c r="TQO52" s="62"/>
      <c r="TQP52" s="63"/>
      <c r="TQQ52" s="64"/>
      <c r="TQR52" s="65"/>
      <c r="TQT52" s="62"/>
      <c r="TQU52" s="63"/>
      <c r="TQV52" s="64"/>
      <c r="TQW52" s="65"/>
      <c r="TQY52" s="62"/>
      <c r="TQZ52" s="63"/>
      <c r="TRA52" s="64"/>
      <c r="TRB52" s="65"/>
      <c r="TRD52" s="62"/>
      <c r="TRE52" s="63"/>
      <c r="TRF52" s="64"/>
      <c r="TRG52" s="65"/>
      <c r="TRI52" s="62"/>
      <c r="TRJ52" s="63"/>
      <c r="TRK52" s="64"/>
      <c r="TRL52" s="65"/>
      <c r="TRN52" s="62"/>
      <c r="TRO52" s="63"/>
      <c r="TRP52" s="64"/>
      <c r="TRQ52" s="65"/>
      <c r="TRS52" s="62"/>
      <c r="TRT52" s="63"/>
      <c r="TRU52" s="64"/>
      <c r="TRV52" s="65"/>
      <c r="TRX52" s="62"/>
      <c r="TRY52" s="63"/>
      <c r="TRZ52" s="64"/>
      <c r="TSA52" s="65"/>
      <c r="TSC52" s="62"/>
      <c r="TSD52" s="63"/>
      <c r="TSE52" s="64"/>
      <c r="TSF52" s="65"/>
      <c r="TSH52" s="62"/>
      <c r="TSI52" s="63"/>
      <c r="TSJ52" s="64"/>
      <c r="TSK52" s="65"/>
      <c r="TSM52" s="62"/>
      <c r="TSN52" s="63"/>
      <c r="TSO52" s="64"/>
      <c r="TSP52" s="65"/>
      <c r="TSR52" s="62"/>
      <c r="TSS52" s="63"/>
      <c r="TST52" s="64"/>
      <c r="TSU52" s="65"/>
      <c r="TSW52" s="62"/>
      <c r="TSX52" s="63"/>
      <c r="TSY52" s="64"/>
      <c r="TSZ52" s="65"/>
      <c r="TTB52" s="62"/>
      <c r="TTC52" s="63"/>
      <c r="TTD52" s="64"/>
      <c r="TTE52" s="65"/>
      <c r="TTG52" s="62"/>
      <c r="TTH52" s="63"/>
      <c r="TTI52" s="64"/>
      <c r="TTJ52" s="65"/>
      <c r="TTL52" s="62"/>
      <c r="TTM52" s="63"/>
      <c r="TTN52" s="64"/>
      <c r="TTO52" s="65"/>
      <c r="TTQ52" s="62"/>
      <c r="TTR52" s="63"/>
      <c r="TTS52" s="64"/>
      <c r="TTT52" s="65"/>
      <c r="TTV52" s="62"/>
      <c r="TTW52" s="63"/>
      <c r="TTX52" s="64"/>
      <c r="TTY52" s="65"/>
      <c r="TUA52" s="62"/>
      <c r="TUB52" s="63"/>
      <c r="TUC52" s="64"/>
      <c r="TUD52" s="65"/>
      <c r="TUF52" s="62"/>
      <c r="TUG52" s="63"/>
      <c r="TUH52" s="64"/>
      <c r="TUI52" s="65"/>
      <c r="TUK52" s="62"/>
      <c r="TUL52" s="63"/>
      <c r="TUM52" s="64"/>
      <c r="TUN52" s="65"/>
      <c r="TUP52" s="62"/>
      <c r="TUQ52" s="63"/>
      <c r="TUR52" s="64"/>
      <c r="TUS52" s="65"/>
      <c r="TUU52" s="62"/>
      <c r="TUV52" s="63"/>
      <c r="TUW52" s="64"/>
      <c r="TUX52" s="65"/>
      <c r="TUZ52" s="62"/>
      <c r="TVA52" s="63"/>
      <c r="TVB52" s="64"/>
      <c r="TVC52" s="65"/>
      <c r="TVE52" s="62"/>
      <c r="TVF52" s="63"/>
      <c r="TVG52" s="64"/>
      <c r="TVH52" s="65"/>
      <c r="TVJ52" s="62"/>
      <c r="TVK52" s="63"/>
      <c r="TVL52" s="64"/>
      <c r="TVM52" s="65"/>
      <c r="TVO52" s="62"/>
      <c r="TVP52" s="63"/>
      <c r="TVQ52" s="64"/>
      <c r="TVR52" s="65"/>
      <c r="TVT52" s="62"/>
      <c r="TVU52" s="63"/>
      <c r="TVV52" s="64"/>
      <c r="TVW52" s="65"/>
      <c r="TVY52" s="62"/>
      <c r="TVZ52" s="63"/>
      <c r="TWA52" s="64"/>
      <c r="TWB52" s="65"/>
      <c r="TWD52" s="62"/>
      <c r="TWE52" s="63"/>
      <c r="TWF52" s="64"/>
      <c r="TWG52" s="65"/>
      <c r="TWI52" s="62"/>
      <c r="TWJ52" s="63"/>
      <c r="TWK52" s="64"/>
      <c r="TWL52" s="65"/>
      <c r="TWN52" s="62"/>
      <c r="TWO52" s="63"/>
      <c r="TWP52" s="64"/>
      <c r="TWQ52" s="65"/>
      <c r="TWS52" s="62"/>
      <c r="TWT52" s="63"/>
      <c r="TWU52" s="64"/>
      <c r="TWV52" s="65"/>
      <c r="TWX52" s="62"/>
      <c r="TWY52" s="63"/>
      <c r="TWZ52" s="64"/>
      <c r="TXA52" s="65"/>
      <c r="TXC52" s="62"/>
      <c r="TXD52" s="63"/>
      <c r="TXE52" s="64"/>
      <c r="TXF52" s="65"/>
      <c r="TXH52" s="62"/>
      <c r="TXI52" s="63"/>
      <c r="TXJ52" s="64"/>
      <c r="TXK52" s="65"/>
      <c r="TXM52" s="62"/>
      <c r="TXN52" s="63"/>
      <c r="TXO52" s="64"/>
      <c r="TXP52" s="65"/>
      <c r="TXR52" s="62"/>
      <c r="TXS52" s="63"/>
      <c r="TXT52" s="64"/>
      <c r="TXU52" s="65"/>
      <c r="TXW52" s="62"/>
      <c r="TXX52" s="63"/>
      <c r="TXY52" s="64"/>
      <c r="TXZ52" s="65"/>
      <c r="TYB52" s="62"/>
      <c r="TYC52" s="63"/>
      <c r="TYD52" s="64"/>
      <c r="TYE52" s="65"/>
      <c r="TYG52" s="62"/>
      <c r="TYH52" s="63"/>
      <c r="TYI52" s="64"/>
      <c r="TYJ52" s="65"/>
      <c r="TYL52" s="62"/>
      <c r="TYM52" s="63"/>
      <c r="TYN52" s="64"/>
      <c r="TYO52" s="65"/>
      <c r="TYQ52" s="62"/>
      <c r="TYR52" s="63"/>
      <c r="TYS52" s="64"/>
      <c r="TYT52" s="65"/>
      <c r="TYV52" s="62"/>
      <c r="TYW52" s="63"/>
      <c r="TYX52" s="64"/>
      <c r="TYY52" s="65"/>
      <c r="TZA52" s="62"/>
      <c r="TZB52" s="63"/>
      <c r="TZC52" s="64"/>
      <c r="TZD52" s="65"/>
      <c r="TZF52" s="62"/>
      <c r="TZG52" s="63"/>
      <c r="TZH52" s="64"/>
      <c r="TZI52" s="65"/>
      <c r="TZK52" s="62"/>
      <c r="TZL52" s="63"/>
      <c r="TZM52" s="64"/>
      <c r="TZN52" s="65"/>
      <c r="TZP52" s="62"/>
      <c r="TZQ52" s="63"/>
      <c r="TZR52" s="64"/>
      <c r="TZS52" s="65"/>
      <c r="TZU52" s="62"/>
      <c r="TZV52" s="63"/>
      <c r="TZW52" s="64"/>
      <c r="TZX52" s="65"/>
      <c r="TZZ52" s="62"/>
      <c r="UAA52" s="63"/>
      <c r="UAB52" s="64"/>
      <c r="UAC52" s="65"/>
      <c r="UAE52" s="62"/>
      <c r="UAF52" s="63"/>
      <c r="UAG52" s="64"/>
      <c r="UAH52" s="65"/>
      <c r="UAJ52" s="62"/>
      <c r="UAK52" s="63"/>
      <c r="UAL52" s="64"/>
      <c r="UAM52" s="65"/>
      <c r="UAO52" s="62"/>
      <c r="UAP52" s="63"/>
      <c r="UAQ52" s="64"/>
      <c r="UAR52" s="65"/>
      <c r="UAT52" s="62"/>
      <c r="UAU52" s="63"/>
      <c r="UAV52" s="64"/>
      <c r="UAW52" s="65"/>
      <c r="UAY52" s="62"/>
      <c r="UAZ52" s="63"/>
      <c r="UBA52" s="64"/>
      <c r="UBB52" s="65"/>
      <c r="UBD52" s="62"/>
      <c r="UBE52" s="63"/>
      <c r="UBF52" s="64"/>
      <c r="UBG52" s="65"/>
      <c r="UBI52" s="62"/>
      <c r="UBJ52" s="63"/>
      <c r="UBK52" s="64"/>
      <c r="UBL52" s="65"/>
      <c r="UBN52" s="62"/>
      <c r="UBO52" s="63"/>
      <c r="UBP52" s="64"/>
      <c r="UBQ52" s="65"/>
      <c r="UBS52" s="62"/>
      <c r="UBT52" s="63"/>
      <c r="UBU52" s="64"/>
      <c r="UBV52" s="65"/>
      <c r="UBX52" s="62"/>
      <c r="UBY52" s="63"/>
      <c r="UBZ52" s="64"/>
      <c r="UCA52" s="65"/>
      <c r="UCC52" s="62"/>
      <c r="UCD52" s="63"/>
      <c r="UCE52" s="64"/>
      <c r="UCF52" s="65"/>
      <c r="UCH52" s="62"/>
      <c r="UCI52" s="63"/>
      <c r="UCJ52" s="64"/>
      <c r="UCK52" s="65"/>
      <c r="UCM52" s="62"/>
      <c r="UCN52" s="63"/>
      <c r="UCO52" s="64"/>
      <c r="UCP52" s="65"/>
      <c r="UCR52" s="62"/>
      <c r="UCS52" s="63"/>
      <c r="UCT52" s="64"/>
      <c r="UCU52" s="65"/>
      <c r="UCW52" s="62"/>
      <c r="UCX52" s="63"/>
      <c r="UCY52" s="64"/>
      <c r="UCZ52" s="65"/>
      <c r="UDB52" s="62"/>
      <c r="UDC52" s="63"/>
      <c r="UDD52" s="64"/>
      <c r="UDE52" s="65"/>
      <c r="UDG52" s="62"/>
      <c r="UDH52" s="63"/>
      <c r="UDI52" s="64"/>
      <c r="UDJ52" s="65"/>
      <c r="UDL52" s="62"/>
      <c r="UDM52" s="63"/>
      <c r="UDN52" s="64"/>
      <c r="UDO52" s="65"/>
      <c r="UDQ52" s="62"/>
      <c r="UDR52" s="63"/>
      <c r="UDS52" s="64"/>
      <c r="UDT52" s="65"/>
      <c r="UDV52" s="62"/>
      <c r="UDW52" s="63"/>
      <c r="UDX52" s="64"/>
      <c r="UDY52" s="65"/>
      <c r="UEA52" s="62"/>
      <c r="UEB52" s="63"/>
      <c r="UEC52" s="64"/>
      <c r="UED52" s="65"/>
      <c r="UEF52" s="62"/>
      <c r="UEG52" s="63"/>
      <c r="UEH52" s="64"/>
      <c r="UEI52" s="65"/>
      <c r="UEK52" s="62"/>
      <c r="UEL52" s="63"/>
      <c r="UEM52" s="64"/>
      <c r="UEN52" s="65"/>
      <c r="UEP52" s="62"/>
      <c r="UEQ52" s="63"/>
      <c r="UER52" s="64"/>
      <c r="UES52" s="65"/>
      <c r="UEU52" s="62"/>
      <c r="UEV52" s="63"/>
      <c r="UEW52" s="64"/>
      <c r="UEX52" s="65"/>
      <c r="UEZ52" s="62"/>
      <c r="UFA52" s="63"/>
      <c r="UFB52" s="64"/>
      <c r="UFC52" s="65"/>
      <c r="UFE52" s="62"/>
      <c r="UFF52" s="63"/>
      <c r="UFG52" s="64"/>
      <c r="UFH52" s="65"/>
      <c r="UFJ52" s="62"/>
      <c r="UFK52" s="63"/>
      <c r="UFL52" s="64"/>
      <c r="UFM52" s="65"/>
      <c r="UFO52" s="62"/>
      <c r="UFP52" s="63"/>
      <c r="UFQ52" s="64"/>
      <c r="UFR52" s="65"/>
      <c r="UFT52" s="62"/>
      <c r="UFU52" s="63"/>
      <c r="UFV52" s="64"/>
      <c r="UFW52" s="65"/>
      <c r="UFY52" s="62"/>
      <c r="UFZ52" s="63"/>
      <c r="UGA52" s="64"/>
      <c r="UGB52" s="65"/>
      <c r="UGD52" s="62"/>
      <c r="UGE52" s="63"/>
      <c r="UGF52" s="64"/>
      <c r="UGG52" s="65"/>
      <c r="UGI52" s="62"/>
      <c r="UGJ52" s="63"/>
      <c r="UGK52" s="64"/>
      <c r="UGL52" s="65"/>
      <c r="UGN52" s="62"/>
      <c r="UGO52" s="63"/>
      <c r="UGP52" s="64"/>
      <c r="UGQ52" s="65"/>
      <c r="UGS52" s="62"/>
      <c r="UGT52" s="63"/>
      <c r="UGU52" s="64"/>
      <c r="UGV52" s="65"/>
      <c r="UGX52" s="62"/>
      <c r="UGY52" s="63"/>
      <c r="UGZ52" s="64"/>
      <c r="UHA52" s="65"/>
      <c r="UHC52" s="62"/>
      <c r="UHD52" s="63"/>
      <c r="UHE52" s="64"/>
      <c r="UHF52" s="65"/>
      <c r="UHH52" s="62"/>
      <c r="UHI52" s="63"/>
      <c r="UHJ52" s="64"/>
      <c r="UHK52" s="65"/>
      <c r="UHM52" s="62"/>
      <c r="UHN52" s="63"/>
      <c r="UHO52" s="64"/>
      <c r="UHP52" s="65"/>
      <c r="UHR52" s="62"/>
      <c r="UHS52" s="63"/>
      <c r="UHT52" s="64"/>
      <c r="UHU52" s="65"/>
      <c r="UHW52" s="62"/>
      <c r="UHX52" s="63"/>
      <c r="UHY52" s="64"/>
      <c r="UHZ52" s="65"/>
      <c r="UIB52" s="62"/>
      <c r="UIC52" s="63"/>
      <c r="UID52" s="64"/>
      <c r="UIE52" s="65"/>
      <c r="UIG52" s="62"/>
      <c r="UIH52" s="63"/>
      <c r="UII52" s="64"/>
      <c r="UIJ52" s="65"/>
      <c r="UIL52" s="62"/>
      <c r="UIM52" s="63"/>
      <c r="UIN52" s="64"/>
      <c r="UIO52" s="65"/>
      <c r="UIQ52" s="62"/>
      <c r="UIR52" s="63"/>
      <c r="UIS52" s="64"/>
      <c r="UIT52" s="65"/>
      <c r="UIV52" s="62"/>
      <c r="UIW52" s="63"/>
      <c r="UIX52" s="64"/>
      <c r="UIY52" s="65"/>
      <c r="UJA52" s="62"/>
      <c r="UJB52" s="63"/>
      <c r="UJC52" s="64"/>
      <c r="UJD52" s="65"/>
      <c r="UJF52" s="62"/>
      <c r="UJG52" s="63"/>
      <c r="UJH52" s="64"/>
      <c r="UJI52" s="65"/>
      <c r="UJK52" s="62"/>
      <c r="UJL52" s="63"/>
      <c r="UJM52" s="64"/>
      <c r="UJN52" s="65"/>
      <c r="UJP52" s="62"/>
      <c r="UJQ52" s="63"/>
      <c r="UJR52" s="64"/>
      <c r="UJS52" s="65"/>
      <c r="UJU52" s="62"/>
      <c r="UJV52" s="63"/>
      <c r="UJW52" s="64"/>
      <c r="UJX52" s="65"/>
      <c r="UJZ52" s="62"/>
      <c r="UKA52" s="63"/>
      <c r="UKB52" s="64"/>
      <c r="UKC52" s="65"/>
      <c r="UKE52" s="62"/>
      <c r="UKF52" s="63"/>
      <c r="UKG52" s="64"/>
      <c r="UKH52" s="65"/>
      <c r="UKJ52" s="62"/>
      <c r="UKK52" s="63"/>
      <c r="UKL52" s="64"/>
      <c r="UKM52" s="65"/>
      <c r="UKO52" s="62"/>
      <c r="UKP52" s="63"/>
      <c r="UKQ52" s="64"/>
      <c r="UKR52" s="65"/>
      <c r="UKT52" s="62"/>
      <c r="UKU52" s="63"/>
      <c r="UKV52" s="64"/>
      <c r="UKW52" s="65"/>
      <c r="UKY52" s="62"/>
      <c r="UKZ52" s="63"/>
      <c r="ULA52" s="64"/>
      <c r="ULB52" s="65"/>
      <c r="ULD52" s="62"/>
      <c r="ULE52" s="63"/>
      <c r="ULF52" s="64"/>
      <c r="ULG52" s="65"/>
      <c r="ULI52" s="62"/>
      <c r="ULJ52" s="63"/>
      <c r="ULK52" s="64"/>
      <c r="ULL52" s="65"/>
      <c r="ULN52" s="62"/>
      <c r="ULO52" s="63"/>
      <c r="ULP52" s="64"/>
      <c r="ULQ52" s="65"/>
      <c r="ULS52" s="62"/>
      <c r="ULT52" s="63"/>
      <c r="ULU52" s="64"/>
      <c r="ULV52" s="65"/>
      <c r="ULX52" s="62"/>
      <c r="ULY52" s="63"/>
      <c r="ULZ52" s="64"/>
      <c r="UMA52" s="65"/>
      <c r="UMC52" s="62"/>
      <c r="UMD52" s="63"/>
      <c r="UME52" s="64"/>
      <c r="UMF52" s="65"/>
      <c r="UMH52" s="62"/>
      <c r="UMI52" s="63"/>
      <c r="UMJ52" s="64"/>
      <c r="UMK52" s="65"/>
      <c r="UMM52" s="62"/>
      <c r="UMN52" s="63"/>
      <c r="UMO52" s="64"/>
      <c r="UMP52" s="65"/>
      <c r="UMR52" s="62"/>
      <c r="UMS52" s="63"/>
      <c r="UMT52" s="64"/>
      <c r="UMU52" s="65"/>
      <c r="UMW52" s="62"/>
      <c r="UMX52" s="63"/>
      <c r="UMY52" s="64"/>
      <c r="UMZ52" s="65"/>
      <c r="UNB52" s="62"/>
      <c r="UNC52" s="63"/>
      <c r="UND52" s="64"/>
      <c r="UNE52" s="65"/>
      <c r="UNG52" s="62"/>
      <c r="UNH52" s="63"/>
      <c r="UNI52" s="64"/>
      <c r="UNJ52" s="65"/>
      <c r="UNL52" s="62"/>
      <c r="UNM52" s="63"/>
      <c r="UNN52" s="64"/>
      <c r="UNO52" s="65"/>
      <c r="UNQ52" s="62"/>
      <c r="UNR52" s="63"/>
      <c r="UNS52" s="64"/>
      <c r="UNT52" s="65"/>
      <c r="UNV52" s="62"/>
      <c r="UNW52" s="63"/>
      <c r="UNX52" s="64"/>
      <c r="UNY52" s="65"/>
      <c r="UOA52" s="62"/>
      <c r="UOB52" s="63"/>
      <c r="UOC52" s="64"/>
      <c r="UOD52" s="65"/>
      <c r="UOF52" s="62"/>
      <c r="UOG52" s="63"/>
      <c r="UOH52" s="64"/>
      <c r="UOI52" s="65"/>
      <c r="UOK52" s="62"/>
      <c r="UOL52" s="63"/>
      <c r="UOM52" s="64"/>
      <c r="UON52" s="65"/>
      <c r="UOP52" s="62"/>
      <c r="UOQ52" s="63"/>
      <c r="UOR52" s="64"/>
      <c r="UOS52" s="65"/>
      <c r="UOU52" s="62"/>
      <c r="UOV52" s="63"/>
      <c r="UOW52" s="64"/>
      <c r="UOX52" s="65"/>
      <c r="UOZ52" s="62"/>
      <c r="UPA52" s="63"/>
      <c r="UPB52" s="64"/>
      <c r="UPC52" s="65"/>
      <c r="UPE52" s="62"/>
      <c r="UPF52" s="63"/>
      <c r="UPG52" s="64"/>
      <c r="UPH52" s="65"/>
      <c r="UPJ52" s="62"/>
      <c r="UPK52" s="63"/>
      <c r="UPL52" s="64"/>
      <c r="UPM52" s="65"/>
      <c r="UPO52" s="62"/>
      <c r="UPP52" s="63"/>
      <c r="UPQ52" s="64"/>
      <c r="UPR52" s="65"/>
      <c r="UPT52" s="62"/>
      <c r="UPU52" s="63"/>
      <c r="UPV52" s="64"/>
      <c r="UPW52" s="65"/>
      <c r="UPY52" s="62"/>
      <c r="UPZ52" s="63"/>
      <c r="UQA52" s="64"/>
      <c r="UQB52" s="65"/>
      <c r="UQD52" s="62"/>
      <c r="UQE52" s="63"/>
      <c r="UQF52" s="64"/>
      <c r="UQG52" s="65"/>
      <c r="UQI52" s="62"/>
      <c r="UQJ52" s="63"/>
      <c r="UQK52" s="64"/>
      <c r="UQL52" s="65"/>
      <c r="UQN52" s="62"/>
      <c r="UQO52" s="63"/>
      <c r="UQP52" s="64"/>
      <c r="UQQ52" s="65"/>
      <c r="UQS52" s="62"/>
      <c r="UQT52" s="63"/>
      <c r="UQU52" s="64"/>
      <c r="UQV52" s="65"/>
      <c r="UQX52" s="62"/>
      <c r="UQY52" s="63"/>
      <c r="UQZ52" s="64"/>
      <c r="URA52" s="65"/>
      <c r="URC52" s="62"/>
      <c r="URD52" s="63"/>
      <c r="URE52" s="64"/>
      <c r="URF52" s="65"/>
      <c r="URH52" s="62"/>
      <c r="URI52" s="63"/>
      <c r="URJ52" s="64"/>
      <c r="URK52" s="65"/>
      <c r="URM52" s="62"/>
      <c r="URN52" s="63"/>
      <c r="URO52" s="64"/>
      <c r="URP52" s="65"/>
      <c r="URR52" s="62"/>
      <c r="URS52" s="63"/>
      <c r="URT52" s="64"/>
      <c r="URU52" s="65"/>
      <c r="URW52" s="62"/>
      <c r="URX52" s="63"/>
      <c r="URY52" s="64"/>
      <c r="URZ52" s="65"/>
      <c r="USB52" s="62"/>
      <c r="USC52" s="63"/>
      <c r="USD52" s="64"/>
      <c r="USE52" s="65"/>
      <c r="USG52" s="62"/>
      <c r="USH52" s="63"/>
      <c r="USI52" s="64"/>
      <c r="USJ52" s="65"/>
      <c r="USL52" s="62"/>
      <c r="USM52" s="63"/>
      <c r="USN52" s="64"/>
      <c r="USO52" s="65"/>
      <c r="USQ52" s="62"/>
      <c r="USR52" s="63"/>
      <c r="USS52" s="64"/>
      <c r="UST52" s="65"/>
      <c r="USV52" s="62"/>
      <c r="USW52" s="63"/>
      <c r="USX52" s="64"/>
      <c r="USY52" s="65"/>
      <c r="UTA52" s="62"/>
      <c r="UTB52" s="63"/>
      <c r="UTC52" s="64"/>
      <c r="UTD52" s="65"/>
      <c r="UTF52" s="62"/>
      <c r="UTG52" s="63"/>
      <c r="UTH52" s="64"/>
      <c r="UTI52" s="65"/>
      <c r="UTK52" s="62"/>
      <c r="UTL52" s="63"/>
      <c r="UTM52" s="64"/>
      <c r="UTN52" s="65"/>
      <c r="UTP52" s="62"/>
      <c r="UTQ52" s="63"/>
      <c r="UTR52" s="64"/>
      <c r="UTS52" s="65"/>
      <c r="UTU52" s="62"/>
      <c r="UTV52" s="63"/>
      <c r="UTW52" s="64"/>
      <c r="UTX52" s="65"/>
      <c r="UTZ52" s="62"/>
      <c r="UUA52" s="63"/>
      <c r="UUB52" s="64"/>
      <c r="UUC52" s="65"/>
      <c r="UUE52" s="62"/>
      <c r="UUF52" s="63"/>
      <c r="UUG52" s="64"/>
      <c r="UUH52" s="65"/>
      <c r="UUJ52" s="62"/>
      <c r="UUK52" s="63"/>
      <c r="UUL52" s="64"/>
      <c r="UUM52" s="65"/>
      <c r="UUO52" s="62"/>
      <c r="UUP52" s="63"/>
      <c r="UUQ52" s="64"/>
      <c r="UUR52" s="65"/>
      <c r="UUT52" s="62"/>
      <c r="UUU52" s="63"/>
      <c r="UUV52" s="64"/>
      <c r="UUW52" s="65"/>
      <c r="UUY52" s="62"/>
      <c r="UUZ52" s="63"/>
      <c r="UVA52" s="64"/>
      <c r="UVB52" s="65"/>
      <c r="UVD52" s="62"/>
      <c r="UVE52" s="63"/>
      <c r="UVF52" s="64"/>
      <c r="UVG52" s="65"/>
      <c r="UVI52" s="62"/>
      <c r="UVJ52" s="63"/>
      <c r="UVK52" s="64"/>
      <c r="UVL52" s="65"/>
      <c r="UVN52" s="62"/>
      <c r="UVO52" s="63"/>
      <c r="UVP52" s="64"/>
      <c r="UVQ52" s="65"/>
      <c r="UVS52" s="62"/>
      <c r="UVT52" s="63"/>
      <c r="UVU52" s="64"/>
      <c r="UVV52" s="65"/>
      <c r="UVX52" s="62"/>
      <c r="UVY52" s="63"/>
      <c r="UVZ52" s="64"/>
      <c r="UWA52" s="65"/>
      <c r="UWC52" s="62"/>
      <c r="UWD52" s="63"/>
      <c r="UWE52" s="64"/>
      <c r="UWF52" s="65"/>
      <c r="UWH52" s="62"/>
      <c r="UWI52" s="63"/>
      <c r="UWJ52" s="64"/>
      <c r="UWK52" s="65"/>
      <c r="UWM52" s="62"/>
      <c r="UWN52" s="63"/>
      <c r="UWO52" s="64"/>
      <c r="UWP52" s="65"/>
      <c r="UWR52" s="62"/>
      <c r="UWS52" s="63"/>
      <c r="UWT52" s="64"/>
      <c r="UWU52" s="65"/>
      <c r="UWW52" s="62"/>
      <c r="UWX52" s="63"/>
      <c r="UWY52" s="64"/>
      <c r="UWZ52" s="65"/>
      <c r="UXB52" s="62"/>
      <c r="UXC52" s="63"/>
      <c r="UXD52" s="64"/>
      <c r="UXE52" s="65"/>
      <c r="UXG52" s="62"/>
      <c r="UXH52" s="63"/>
      <c r="UXI52" s="64"/>
      <c r="UXJ52" s="65"/>
      <c r="UXL52" s="62"/>
      <c r="UXM52" s="63"/>
      <c r="UXN52" s="64"/>
      <c r="UXO52" s="65"/>
      <c r="UXQ52" s="62"/>
      <c r="UXR52" s="63"/>
      <c r="UXS52" s="64"/>
      <c r="UXT52" s="65"/>
      <c r="UXV52" s="62"/>
      <c r="UXW52" s="63"/>
      <c r="UXX52" s="64"/>
      <c r="UXY52" s="65"/>
      <c r="UYA52" s="62"/>
      <c r="UYB52" s="63"/>
      <c r="UYC52" s="64"/>
      <c r="UYD52" s="65"/>
      <c r="UYF52" s="62"/>
      <c r="UYG52" s="63"/>
      <c r="UYH52" s="64"/>
      <c r="UYI52" s="65"/>
      <c r="UYK52" s="62"/>
      <c r="UYL52" s="63"/>
      <c r="UYM52" s="64"/>
      <c r="UYN52" s="65"/>
      <c r="UYP52" s="62"/>
      <c r="UYQ52" s="63"/>
      <c r="UYR52" s="64"/>
      <c r="UYS52" s="65"/>
      <c r="UYU52" s="62"/>
      <c r="UYV52" s="63"/>
      <c r="UYW52" s="64"/>
      <c r="UYX52" s="65"/>
      <c r="UYZ52" s="62"/>
      <c r="UZA52" s="63"/>
      <c r="UZB52" s="64"/>
      <c r="UZC52" s="65"/>
      <c r="UZE52" s="62"/>
      <c r="UZF52" s="63"/>
      <c r="UZG52" s="64"/>
      <c r="UZH52" s="65"/>
      <c r="UZJ52" s="62"/>
      <c r="UZK52" s="63"/>
      <c r="UZL52" s="64"/>
      <c r="UZM52" s="65"/>
      <c r="UZO52" s="62"/>
      <c r="UZP52" s="63"/>
      <c r="UZQ52" s="64"/>
      <c r="UZR52" s="65"/>
      <c r="UZT52" s="62"/>
      <c r="UZU52" s="63"/>
      <c r="UZV52" s="64"/>
      <c r="UZW52" s="65"/>
      <c r="UZY52" s="62"/>
      <c r="UZZ52" s="63"/>
      <c r="VAA52" s="64"/>
      <c r="VAB52" s="65"/>
      <c r="VAD52" s="62"/>
      <c r="VAE52" s="63"/>
      <c r="VAF52" s="64"/>
      <c r="VAG52" s="65"/>
      <c r="VAI52" s="62"/>
      <c r="VAJ52" s="63"/>
      <c r="VAK52" s="64"/>
      <c r="VAL52" s="65"/>
      <c r="VAN52" s="62"/>
      <c r="VAO52" s="63"/>
      <c r="VAP52" s="64"/>
      <c r="VAQ52" s="65"/>
      <c r="VAS52" s="62"/>
      <c r="VAT52" s="63"/>
      <c r="VAU52" s="64"/>
      <c r="VAV52" s="65"/>
      <c r="VAX52" s="62"/>
      <c r="VAY52" s="63"/>
      <c r="VAZ52" s="64"/>
      <c r="VBA52" s="65"/>
      <c r="VBC52" s="62"/>
      <c r="VBD52" s="63"/>
      <c r="VBE52" s="64"/>
      <c r="VBF52" s="65"/>
      <c r="VBH52" s="62"/>
      <c r="VBI52" s="63"/>
      <c r="VBJ52" s="64"/>
      <c r="VBK52" s="65"/>
      <c r="VBM52" s="62"/>
      <c r="VBN52" s="63"/>
      <c r="VBO52" s="64"/>
      <c r="VBP52" s="65"/>
      <c r="VBR52" s="62"/>
      <c r="VBS52" s="63"/>
      <c r="VBT52" s="64"/>
      <c r="VBU52" s="65"/>
      <c r="VBW52" s="62"/>
      <c r="VBX52" s="63"/>
      <c r="VBY52" s="64"/>
      <c r="VBZ52" s="65"/>
      <c r="VCB52" s="62"/>
      <c r="VCC52" s="63"/>
      <c r="VCD52" s="64"/>
      <c r="VCE52" s="65"/>
      <c r="VCG52" s="62"/>
      <c r="VCH52" s="63"/>
      <c r="VCI52" s="64"/>
      <c r="VCJ52" s="65"/>
      <c r="VCL52" s="62"/>
      <c r="VCM52" s="63"/>
      <c r="VCN52" s="64"/>
      <c r="VCO52" s="65"/>
      <c r="VCQ52" s="62"/>
      <c r="VCR52" s="63"/>
      <c r="VCS52" s="64"/>
      <c r="VCT52" s="65"/>
      <c r="VCV52" s="62"/>
      <c r="VCW52" s="63"/>
      <c r="VCX52" s="64"/>
      <c r="VCY52" s="65"/>
      <c r="VDA52" s="62"/>
      <c r="VDB52" s="63"/>
      <c r="VDC52" s="64"/>
      <c r="VDD52" s="65"/>
      <c r="VDF52" s="62"/>
      <c r="VDG52" s="63"/>
      <c r="VDH52" s="64"/>
      <c r="VDI52" s="65"/>
      <c r="VDK52" s="62"/>
      <c r="VDL52" s="63"/>
      <c r="VDM52" s="64"/>
      <c r="VDN52" s="65"/>
      <c r="VDP52" s="62"/>
      <c r="VDQ52" s="63"/>
      <c r="VDR52" s="64"/>
      <c r="VDS52" s="65"/>
      <c r="VDU52" s="62"/>
      <c r="VDV52" s="63"/>
      <c r="VDW52" s="64"/>
      <c r="VDX52" s="65"/>
      <c r="VDZ52" s="62"/>
      <c r="VEA52" s="63"/>
      <c r="VEB52" s="64"/>
      <c r="VEC52" s="65"/>
      <c r="VEE52" s="62"/>
      <c r="VEF52" s="63"/>
      <c r="VEG52" s="64"/>
      <c r="VEH52" s="65"/>
      <c r="VEJ52" s="62"/>
      <c r="VEK52" s="63"/>
      <c r="VEL52" s="64"/>
      <c r="VEM52" s="65"/>
      <c r="VEO52" s="62"/>
      <c r="VEP52" s="63"/>
      <c r="VEQ52" s="64"/>
      <c r="VER52" s="65"/>
      <c r="VET52" s="62"/>
      <c r="VEU52" s="63"/>
      <c r="VEV52" s="64"/>
      <c r="VEW52" s="65"/>
      <c r="VEY52" s="62"/>
      <c r="VEZ52" s="63"/>
      <c r="VFA52" s="64"/>
      <c r="VFB52" s="65"/>
      <c r="VFD52" s="62"/>
      <c r="VFE52" s="63"/>
      <c r="VFF52" s="64"/>
      <c r="VFG52" s="65"/>
      <c r="VFI52" s="62"/>
      <c r="VFJ52" s="63"/>
      <c r="VFK52" s="64"/>
      <c r="VFL52" s="65"/>
      <c r="VFN52" s="62"/>
      <c r="VFO52" s="63"/>
      <c r="VFP52" s="64"/>
      <c r="VFQ52" s="65"/>
      <c r="VFS52" s="62"/>
      <c r="VFT52" s="63"/>
      <c r="VFU52" s="64"/>
      <c r="VFV52" s="65"/>
      <c r="VFX52" s="62"/>
      <c r="VFY52" s="63"/>
      <c r="VFZ52" s="64"/>
      <c r="VGA52" s="65"/>
      <c r="VGC52" s="62"/>
      <c r="VGD52" s="63"/>
      <c r="VGE52" s="64"/>
      <c r="VGF52" s="65"/>
      <c r="VGH52" s="62"/>
      <c r="VGI52" s="63"/>
      <c r="VGJ52" s="64"/>
      <c r="VGK52" s="65"/>
      <c r="VGM52" s="62"/>
      <c r="VGN52" s="63"/>
      <c r="VGO52" s="64"/>
      <c r="VGP52" s="65"/>
      <c r="VGR52" s="62"/>
      <c r="VGS52" s="63"/>
      <c r="VGT52" s="64"/>
      <c r="VGU52" s="65"/>
      <c r="VGW52" s="62"/>
      <c r="VGX52" s="63"/>
      <c r="VGY52" s="64"/>
      <c r="VGZ52" s="65"/>
      <c r="VHB52" s="62"/>
      <c r="VHC52" s="63"/>
      <c r="VHD52" s="64"/>
      <c r="VHE52" s="65"/>
      <c r="VHG52" s="62"/>
      <c r="VHH52" s="63"/>
      <c r="VHI52" s="64"/>
      <c r="VHJ52" s="65"/>
      <c r="VHL52" s="62"/>
      <c r="VHM52" s="63"/>
      <c r="VHN52" s="64"/>
      <c r="VHO52" s="65"/>
      <c r="VHQ52" s="62"/>
      <c r="VHR52" s="63"/>
      <c r="VHS52" s="64"/>
      <c r="VHT52" s="65"/>
      <c r="VHV52" s="62"/>
      <c r="VHW52" s="63"/>
      <c r="VHX52" s="64"/>
      <c r="VHY52" s="65"/>
      <c r="VIA52" s="62"/>
      <c r="VIB52" s="63"/>
      <c r="VIC52" s="64"/>
      <c r="VID52" s="65"/>
      <c r="VIF52" s="62"/>
      <c r="VIG52" s="63"/>
      <c r="VIH52" s="64"/>
      <c r="VII52" s="65"/>
      <c r="VIK52" s="62"/>
      <c r="VIL52" s="63"/>
      <c r="VIM52" s="64"/>
      <c r="VIN52" s="65"/>
      <c r="VIP52" s="62"/>
      <c r="VIQ52" s="63"/>
      <c r="VIR52" s="64"/>
      <c r="VIS52" s="65"/>
      <c r="VIU52" s="62"/>
      <c r="VIV52" s="63"/>
      <c r="VIW52" s="64"/>
      <c r="VIX52" s="65"/>
      <c r="VIZ52" s="62"/>
      <c r="VJA52" s="63"/>
      <c r="VJB52" s="64"/>
      <c r="VJC52" s="65"/>
      <c r="VJE52" s="62"/>
      <c r="VJF52" s="63"/>
      <c r="VJG52" s="64"/>
      <c r="VJH52" s="65"/>
      <c r="VJJ52" s="62"/>
      <c r="VJK52" s="63"/>
      <c r="VJL52" s="64"/>
      <c r="VJM52" s="65"/>
      <c r="VJO52" s="62"/>
      <c r="VJP52" s="63"/>
      <c r="VJQ52" s="64"/>
      <c r="VJR52" s="65"/>
      <c r="VJT52" s="62"/>
      <c r="VJU52" s="63"/>
      <c r="VJV52" s="64"/>
      <c r="VJW52" s="65"/>
      <c r="VJY52" s="62"/>
      <c r="VJZ52" s="63"/>
      <c r="VKA52" s="64"/>
      <c r="VKB52" s="65"/>
      <c r="VKD52" s="62"/>
      <c r="VKE52" s="63"/>
      <c r="VKF52" s="64"/>
      <c r="VKG52" s="65"/>
      <c r="VKI52" s="62"/>
      <c r="VKJ52" s="63"/>
      <c r="VKK52" s="64"/>
      <c r="VKL52" s="65"/>
      <c r="VKN52" s="62"/>
      <c r="VKO52" s="63"/>
      <c r="VKP52" s="64"/>
      <c r="VKQ52" s="65"/>
      <c r="VKS52" s="62"/>
      <c r="VKT52" s="63"/>
      <c r="VKU52" s="64"/>
      <c r="VKV52" s="65"/>
      <c r="VKX52" s="62"/>
      <c r="VKY52" s="63"/>
      <c r="VKZ52" s="64"/>
      <c r="VLA52" s="65"/>
      <c r="VLC52" s="62"/>
      <c r="VLD52" s="63"/>
      <c r="VLE52" s="64"/>
      <c r="VLF52" s="65"/>
      <c r="VLH52" s="62"/>
      <c r="VLI52" s="63"/>
      <c r="VLJ52" s="64"/>
      <c r="VLK52" s="65"/>
      <c r="VLM52" s="62"/>
      <c r="VLN52" s="63"/>
      <c r="VLO52" s="64"/>
      <c r="VLP52" s="65"/>
      <c r="VLR52" s="62"/>
      <c r="VLS52" s="63"/>
      <c r="VLT52" s="64"/>
      <c r="VLU52" s="65"/>
      <c r="VLW52" s="62"/>
      <c r="VLX52" s="63"/>
      <c r="VLY52" s="64"/>
      <c r="VLZ52" s="65"/>
      <c r="VMB52" s="62"/>
      <c r="VMC52" s="63"/>
      <c r="VMD52" s="64"/>
      <c r="VME52" s="65"/>
      <c r="VMG52" s="62"/>
      <c r="VMH52" s="63"/>
      <c r="VMI52" s="64"/>
      <c r="VMJ52" s="65"/>
      <c r="VML52" s="62"/>
      <c r="VMM52" s="63"/>
      <c r="VMN52" s="64"/>
      <c r="VMO52" s="65"/>
      <c r="VMQ52" s="62"/>
      <c r="VMR52" s="63"/>
      <c r="VMS52" s="64"/>
      <c r="VMT52" s="65"/>
      <c r="VMV52" s="62"/>
      <c r="VMW52" s="63"/>
      <c r="VMX52" s="64"/>
      <c r="VMY52" s="65"/>
      <c r="VNA52" s="62"/>
      <c r="VNB52" s="63"/>
      <c r="VNC52" s="64"/>
      <c r="VND52" s="65"/>
      <c r="VNF52" s="62"/>
      <c r="VNG52" s="63"/>
      <c r="VNH52" s="64"/>
      <c r="VNI52" s="65"/>
      <c r="VNK52" s="62"/>
      <c r="VNL52" s="63"/>
      <c r="VNM52" s="64"/>
      <c r="VNN52" s="65"/>
      <c r="VNP52" s="62"/>
      <c r="VNQ52" s="63"/>
      <c r="VNR52" s="64"/>
      <c r="VNS52" s="65"/>
      <c r="VNU52" s="62"/>
      <c r="VNV52" s="63"/>
      <c r="VNW52" s="64"/>
      <c r="VNX52" s="65"/>
      <c r="VNZ52" s="62"/>
      <c r="VOA52" s="63"/>
      <c r="VOB52" s="64"/>
      <c r="VOC52" s="65"/>
      <c r="VOE52" s="62"/>
      <c r="VOF52" s="63"/>
      <c r="VOG52" s="64"/>
      <c r="VOH52" s="65"/>
      <c r="VOJ52" s="62"/>
      <c r="VOK52" s="63"/>
      <c r="VOL52" s="64"/>
      <c r="VOM52" s="65"/>
      <c r="VOO52" s="62"/>
      <c r="VOP52" s="63"/>
      <c r="VOQ52" s="64"/>
      <c r="VOR52" s="65"/>
      <c r="VOT52" s="62"/>
      <c r="VOU52" s="63"/>
      <c r="VOV52" s="64"/>
      <c r="VOW52" s="65"/>
      <c r="VOY52" s="62"/>
      <c r="VOZ52" s="63"/>
      <c r="VPA52" s="64"/>
      <c r="VPB52" s="65"/>
      <c r="VPD52" s="62"/>
      <c r="VPE52" s="63"/>
      <c r="VPF52" s="64"/>
      <c r="VPG52" s="65"/>
      <c r="VPI52" s="62"/>
      <c r="VPJ52" s="63"/>
      <c r="VPK52" s="64"/>
      <c r="VPL52" s="65"/>
      <c r="VPN52" s="62"/>
      <c r="VPO52" s="63"/>
      <c r="VPP52" s="64"/>
      <c r="VPQ52" s="65"/>
      <c r="VPS52" s="62"/>
      <c r="VPT52" s="63"/>
      <c r="VPU52" s="64"/>
      <c r="VPV52" s="65"/>
      <c r="VPX52" s="62"/>
      <c r="VPY52" s="63"/>
      <c r="VPZ52" s="64"/>
      <c r="VQA52" s="65"/>
      <c r="VQC52" s="62"/>
      <c r="VQD52" s="63"/>
      <c r="VQE52" s="64"/>
      <c r="VQF52" s="65"/>
      <c r="VQH52" s="62"/>
      <c r="VQI52" s="63"/>
      <c r="VQJ52" s="64"/>
      <c r="VQK52" s="65"/>
      <c r="VQM52" s="62"/>
      <c r="VQN52" s="63"/>
      <c r="VQO52" s="64"/>
      <c r="VQP52" s="65"/>
      <c r="VQR52" s="62"/>
      <c r="VQS52" s="63"/>
      <c r="VQT52" s="64"/>
      <c r="VQU52" s="65"/>
      <c r="VQW52" s="62"/>
      <c r="VQX52" s="63"/>
      <c r="VQY52" s="64"/>
      <c r="VQZ52" s="65"/>
      <c r="VRB52" s="62"/>
      <c r="VRC52" s="63"/>
      <c r="VRD52" s="64"/>
      <c r="VRE52" s="65"/>
      <c r="VRG52" s="62"/>
      <c r="VRH52" s="63"/>
      <c r="VRI52" s="64"/>
      <c r="VRJ52" s="65"/>
      <c r="VRL52" s="62"/>
      <c r="VRM52" s="63"/>
      <c r="VRN52" s="64"/>
      <c r="VRO52" s="65"/>
      <c r="VRQ52" s="62"/>
      <c r="VRR52" s="63"/>
      <c r="VRS52" s="64"/>
      <c r="VRT52" s="65"/>
      <c r="VRV52" s="62"/>
      <c r="VRW52" s="63"/>
      <c r="VRX52" s="64"/>
      <c r="VRY52" s="65"/>
      <c r="VSA52" s="62"/>
      <c r="VSB52" s="63"/>
      <c r="VSC52" s="64"/>
      <c r="VSD52" s="65"/>
      <c r="VSF52" s="62"/>
      <c r="VSG52" s="63"/>
      <c r="VSH52" s="64"/>
      <c r="VSI52" s="65"/>
      <c r="VSK52" s="62"/>
      <c r="VSL52" s="63"/>
      <c r="VSM52" s="64"/>
      <c r="VSN52" s="65"/>
      <c r="VSP52" s="62"/>
      <c r="VSQ52" s="63"/>
      <c r="VSR52" s="64"/>
      <c r="VSS52" s="65"/>
      <c r="VSU52" s="62"/>
      <c r="VSV52" s="63"/>
      <c r="VSW52" s="64"/>
      <c r="VSX52" s="65"/>
      <c r="VSZ52" s="62"/>
      <c r="VTA52" s="63"/>
      <c r="VTB52" s="64"/>
      <c r="VTC52" s="65"/>
      <c r="VTE52" s="62"/>
      <c r="VTF52" s="63"/>
      <c r="VTG52" s="64"/>
      <c r="VTH52" s="65"/>
      <c r="VTJ52" s="62"/>
      <c r="VTK52" s="63"/>
      <c r="VTL52" s="64"/>
      <c r="VTM52" s="65"/>
      <c r="VTO52" s="62"/>
      <c r="VTP52" s="63"/>
      <c r="VTQ52" s="64"/>
      <c r="VTR52" s="65"/>
      <c r="VTT52" s="62"/>
      <c r="VTU52" s="63"/>
      <c r="VTV52" s="64"/>
      <c r="VTW52" s="65"/>
      <c r="VTY52" s="62"/>
      <c r="VTZ52" s="63"/>
      <c r="VUA52" s="64"/>
      <c r="VUB52" s="65"/>
      <c r="VUD52" s="62"/>
      <c r="VUE52" s="63"/>
      <c r="VUF52" s="64"/>
      <c r="VUG52" s="65"/>
      <c r="VUI52" s="62"/>
      <c r="VUJ52" s="63"/>
      <c r="VUK52" s="64"/>
      <c r="VUL52" s="65"/>
      <c r="VUN52" s="62"/>
      <c r="VUO52" s="63"/>
      <c r="VUP52" s="64"/>
      <c r="VUQ52" s="65"/>
      <c r="VUS52" s="62"/>
      <c r="VUT52" s="63"/>
      <c r="VUU52" s="64"/>
      <c r="VUV52" s="65"/>
      <c r="VUX52" s="62"/>
      <c r="VUY52" s="63"/>
      <c r="VUZ52" s="64"/>
      <c r="VVA52" s="65"/>
      <c r="VVC52" s="62"/>
      <c r="VVD52" s="63"/>
      <c r="VVE52" s="64"/>
      <c r="VVF52" s="65"/>
      <c r="VVH52" s="62"/>
      <c r="VVI52" s="63"/>
      <c r="VVJ52" s="64"/>
      <c r="VVK52" s="65"/>
      <c r="VVM52" s="62"/>
      <c r="VVN52" s="63"/>
      <c r="VVO52" s="64"/>
      <c r="VVP52" s="65"/>
      <c r="VVR52" s="62"/>
      <c r="VVS52" s="63"/>
      <c r="VVT52" s="64"/>
      <c r="VVU52" s="65"/>
      <c r="VVW52" s="62"/>
      <c r="VVX52" s="63"/>
      <c r="VVY52" s="64"/>
      <c r="VVZ52" s="65"/>
      <c r="VWB52" s="62"/>
      <c r="VWC52" s="63"/>
      <c r="VWD52" s="64"/>
      <c r="VWE52" s="65"/>
      <c r="VWG52" s="62"/>
      <c r="VWH52" s="63"/>
      <c r="VWI52" s="64"/>
      <c r="VWJ52" s="65"/>
      <c r="VWL52" s="62"/>
      <c r="VWM52" s="63"/>
      <c r="VWN52" s="64"/>
      <c r="VWO52" s="65"/>
      <c r="VWQ52" s="62"/>
      <c r="VWR52" s="63"/>
      <c r="VWS52" s="64"/>
      <c r="VWT52" s="65"/>
      <c r="VWV52" s="62"/>
      <c r="VWW52" s="63"/>
      <c r="VWX52" s="64"/>
      <c r="VWY52" s="65"/>
      <c r="VXA52" s="62"/>
      <c r="VXB52" s="63"/>
      <c r="VXC52" s="64"/>
      <c r="VXD52" s="65"/>
      <c r="VXF52" s="62"/>
      <c r="VXG52" s="63"/>
      <c r="VXH52" s="64"/>
      <c r="VXI52" s="65"/>
      <c r="VXK52" s="62"/>
      <c r="VXL52" s="63"/>
      <c r="VXM52" s="64"/>
      <c r="VXN52" s="65"/>
      <c r="VXP52" s="62"/>
      <c r="VXQ52" s="63"/>
      <c r="VXR52" s="64"/>
      <c r="VXS52" s="65"/>
      <c r="VXU52" s="62"/>
      <c r="VXV52" s="63"/>
      <c r="VXW52" s="64"/>
      <c r="VXX52" s="65"/>
      <c r="VXZ52" s="62"/>
      <c r="VYA52" s="63"/>
      <c r="VYB52" s="64"/>
      <c r="VYC52" s="65"/>
      <c r="VYE52" s="62"/>
      <c r="VYF52" s="63"/>
      <c r="VYG52" s="64"/>
      <c r="VYH52" s="65"/>
      <c r="VYJ52" s="62"/>
      <c r="VYK52" s="63"/>
      <c r="VYL52" s="64"/>
      <c r="VYM52" s="65"/>
      <c r="VYO52" s="62"/>
      <c r="VYP52" s="63"/>
      <c r="VYQ52" s="64"/>
      <c r="VYR52" s="65"/>
      <c r="VYT52" s="62"/>
      <c r="VYU52" s="63"/>
      <c r="VYV52" s="64"/>
      <c r="VYW52" s="65"/>
      <c r="VYY52" s="62"/>
      <c r="VYZ52" s="63"/>
      <c r="VZA52" s="64"/>
      <c r="VZB52" s="65"/>
      <c r="VZD52" s="62"/>
      <c r="VZE52" s="63"/>
      <c r="VZF52" s="64"/>
      <c r="VZG52" s="65"/>
      <c r="VZI52" s="62"/>
      <c r="VZJ52" s="63"/>
      <c r="VZK52" s="64"/>
      <c r="VZL52" s="65"/>
      <c r="VZN52" s="62"/>
      <c r="VZO52" s="63"/>
      <c r="VZP52" s="64"/>
      <c r="VZQ52" s="65"/>
      <c r="VZS52" s="62"/>
      <c r="VZT52" s="63"/>
      <c r="VZU52" s="64"/>
      <c r="VZV52" s="65"/>
      <c r="VZX52" s="62"/>
      <c r="VZY52" s="63"/>
      <c r="VZZ52" s="64"/>
      <c r="WAA52" s="65"/>
      <c r="WAC52" s="62"/>
      <c r="WAD52" s="63"/>
      <c r="WAE52" s="64"/>
      <c r="WAF52" s="65"/>
      <c r="WAH52" s="62"/>
      <c r="WAI52" s="63"/>
      <c r="WAJ52" s="64"/>
      <c r="WAK52" s="65"/>
      <c r="WAM52" s="62"/>
      <c r="WAN52" s="63"/>
      <c r="WAO52" s="64"/>
      <c r="WAP52" s="65"/>
      <c r="WAR52" s="62"/>
      <c r="WAS52" s="63"/>
      <c r="WAT52" s="64"/>
      <c r="WAU52" s="65"/>
      <c r="WAW52" s="62"/>
      <c r="WAX52" s="63"/>
      <c r="WAY52" s="64"/>
      <c r="WAZ52" s="65"/>
      <c r="WBB52" s="62"/>
      <c r="WBC52" s="63"/>
      <c r="WBD52" s="64"/>
      <c r="WBE52" s="65"/>
      <c r="WBG52" s="62"/>
      <c r="WBH52" s="63"/>
      <c r="WBI52" s="64"/>
      <c r="WBJ52" s="65"/>
      <c r="WBL52" s="62"/>
      <c r="WBM52" s="63"/>
      <c r="WBN52" s="64"/>
      <c r="WBO52" s="65"/>
      <c r="WBQ52" s="62"/>
      <c r="WBR52" s="63"/>
      <c r="WBS52" s="64"/>
      <c r="WBT52" s="65"/>
      <c r="WBV52" s="62"/>
      <c r="WBW52" s="63"/>
      <c r="WBX52" s="64"/>
      <c r="WBY52" s="65"/>
      <c r="WCA52" s="62"/>
      <c r="WCB52" s="63"/>
      <c r="WCC52" s="64"/>
      <c r="WCD52" s="65"/>
      <c r="WCF52" s="62"/>
      <c r="WCG52" s="63"/>
      <c r="WCH52" s="64"/>
      <c r="WCI52" s="65"/>
      <c r="WCK52" s="62"/>
      <c r="WCL52" s="63"/>
      <c r="WCM52" s="64"/>
      <c r="WCN52" s="65"/>
      <c r="WCP52" s="62"/>
      <c r="WCQ52" s="63"/>
      <c r="WCR52" s="64"/>
      <c r="WCS52" s="65"/>
      <c r="WCU52" s="62"/>
      <c r="WCV52" s="63"/>
      <c r="WCW52" s="64"/>
      <c r="WCX52" s="65"/>
      <c r="WCZ52" s="62"/>
      <c r="WDA52" s="63"/>
      <c r="WDB52" s="64"/>
      <c r="WDC52" s="65"/>
      <c r="WDE52" s="62"/>
      <c r="WDF52" s="63"/>
      <c r="WDG52" s="64"/>
      <c r="WDH52" s="65"/>
      <c r="WDJ52" s="62"/>
      <c r="WDK52" s="63"/>
      <c r="WDL52" s="64"/>
      <c r="WDM52" s="65"/>
      <c r="WDO52" s="62"/>
      <c r="WDP52" s="63"/>
      <c r="WDQ52" s="64"/>
      <c r="WDR52" s="65"/>
      <c r="WDT52" s="62"/>
      <c r="WDU52" s="63"/>
      <c r="WDV52" s="64"/>
      <c r="WDW52" s="65"/>
      <c r="WDY52" s="62"/>
      <c r="WDZ52" s="63"/>
      <c r="WEA52" s="64"/>
      <c r="WEB52" s="65"/>
      <c r="WED52" s="62"/>
      <c r="WEE52" s="63"/>
      <c r="WEF52" s="64"/>
      <c r="WEG52" s="65"/>
      <c r="WEI52" s="62"/>
      <c r="WEJ52" s="63"/>
      <c r="WEK52" s="64"/>
      <c r="WEL52" s="65"/>
      <c r="WEN52" s="62"/>
      <c r="WEO52" s="63"/>
      <c r="WEP52" s="64"/>
      <c r="WEQ52" s="65"/>
      <c r="WES52" s="62"/>
      <c r="WET52" s="63"/>
      <c r="WEU52" s="64"/>
      <c r="WEV52" s="65"/>
      <c r="WEX52" s="62"/>
      <c r="WEY52" s="63"/>
      <c r="WEZ52" s="64"/>
      <c r="WFA52" s="65"/>
      <c r="WFC52" s="62"/>
      <c r="WFD52" s="63"/>
      <c r="WFE52" s="64"/>
      <c r="WFF52" s="65"/>
      <c r="WFH52" s="62"/>
      <c r="WFI52" s="63"/>
      <c r="WFJ52" s="64"/>
      <c r="WFK52" s="65"/>
      <c r="WFM52" s="62"/>
      <c r="WFN52" s="63"/>
      <c r="WFO52" s="64"/>
      <c r="WFP52" s="65"/>
      <c r="WFR52" s="62"/>
      <c r="WFS52" s="63"/>
      <c r="WFT52" s="64"/>
      <c r="WFU52" s="65"/>
      <c r="WFW52" s="62"/>
      <c r="WFX52" s="63"/>
      <c r="WFY52" s="64"/>
      <c r="WFZ52" s="65"/>
      <c r="WGB52" s="62"/>
      <c r="WGC52" s="63"/>
      <c r="WGD52" s="64"/>
      <c r="WGE52" s="65"/>
      <c r="WGG52" s="62"/>
      <c r="WGH52" s="63"/>
      <c r="WGI52" s="64"/>
      <c r="WGJ52" s="65"/>
      <c r="WGL52" s="62"/>
      <c r="WGM52" s="63"/>
      <c r="WGN52" s="64"/>
      <c r="WGO52" s="65"/>
      <c r="WGQ52" s="62"/>
      <c r="WGR52" s="63"/>
      <c r="WGS52" s="64"/>
      <c r="WGT52" s="65"/>
      <c r="WGV52" s="62"/>
      <c r="WGW52" s="63"/>
      <c r="WGX52" s="64"/>
      <c r="WGY52" s="65"/>
      <c r="WHA52" s="62"/>
      <c r="WHB52" s="63"/>
      <c r="WHC52" s="64"/>
      <c r="WHD52" s="65"/>
      <c r="WHF52" s="62"/>
      <c r="WHG52" s="63"/>
      <c r="WHH52" s="64"/>
      <c r="WHI52" s="65"/>
      <c r="WHK52" s="62"/>
      <c r="WHL52" s="63"/>
      <c r="WHM52" s="64"/>
      <c r="WHN52" s="65"/>
      <c r="WHP52" s="62"/>
      <c r="WHQ52" s="63"/>
      <c r="WHR52" s="64"/>
      <c r="WHS52" s="65"/>
      <c r="WHU52" s="62"/>
      <c r="WHV52" s="63"/>
      <c r="WHW52" s="64"/>
      <c r="WHX52" s="65"/>
      <c r="WHZ52" s="62"/>
      <c r="WIA52" s="63"/>
      <c r="WIB52" s="64"/>
      <c r="WIC52" s="65"/>
      <c r="WIE52" s="62"/>
      <c r="WIF52" s="63"/>
      <c r="WIG52" s="64"/>
      <c r="WIH52" s="65"/>
      <c r="WIJ52" s="62"/>
      <c r="WIK52" s="63"/>
      <c r="WIL52" s="64"/>
      <c r="WIM52" s="65"/>
      <c r="WIO52" s="62"/>
      <c r="WIP52" s="63"/>
      <c r="WIQ52" s="64"/>
      <c r="WIR52" s="65"/>
      <c r="WIT52" s="62"/>
      <c r="WIU52" s="63"/>
      <c r="WIV52" s="64"/>
      <c r="WIW52" s="65"/>
      <c r="WIY52" s="62"/>
      <c r="WIZ52" s="63"/>
      <c r="WJA52" s="64"/>
      <c r="WJB52" s="65"/>
      <c r="WJD52" s="62"/>
      <c r="WJE52" s="63"/>
      <c r="WJF52" s="64"/>
      <c r="WJG52" s="65"/>
      <c r="WJI52" s="62"/>
      <c r="WJJ52" s="63"/>
      <c r="WJK52" s="64"/>
      <c r="WJL52" s="65"/>
      <c r="WJN52" s="62"/>
      <c r="WJO52" s="63"/>
      <c r="WJP52" s="64"/>
      <c r="WJQ52" s="65"/>
      <c r="WJS52" s="62"/>
      <c r="WJT52" s="63"/>
      <c r="WJU52" s="64"/>
      <c r="WJV52" s="65"/>
      <c r="WJX52" s="62"/>
      <c r="WJY52" s="63"/>
      <c r="WJZ52" s="64"/>
      <c r="WKA52" s="65"/>
      <c r="WKC52" s="62"/>
      <c r="WKD52" s="63"/>
      <c r="WKE52" s="64"/>
      <c r="WKF52" s="65"/>
      <c r="WKH52" s="62"/>
      <c r="WKI52" s="63"/>
      <c r="WKJ52" s="64"/>
      <c r="WKK52" s="65"/>
      <c r="WKM52" s="62"/>
      <c r="WKN52" s="63"/>
      <c r="WKO52" s="64"/>
      <c r="WKP52" s="65"/>
      <c r="WKR52" s="62"/>
      <c r="WKS52" s="63"/>
      <c r="WKT52" s="64"/>
      <c r="WKU52" s="65"/>
      <c r="WKW52" s="62"/>
      <c r="WKX52" s="63"/>
      <c r="WKY52" s="64"/>
      <c r="WKZ52" s="65"/>
      <c r="WLB52" s="62"/>
      <c r="WLC52" s="63"/>
      <c r="WLD52" s="64"/>
      <c r="WLE52" s="65"/>
      <c r="WLG52" s="62"/>
      <c r="WLH52" s="63"/>
      <c r="WLI52" s="64"/>
      <c r="WLJ52" s="65"/>
      <c r="WLL52" s="62"/>
      <c r="WLM52" s="63"/>
      <c r="WLN52" s="64"/>
      <c r="WLO52" s="65"/>
      <c r="WLQ52" s="62"/>
      <c r="WLR52" s="63"/>
      <c r="WLS52" s="64"/>
      <c r="WLT52" s="65"/>
      <c r="WLV52" s="62"/>
      <c r="WLW52" s="63"/>
      <c r="WLX52" s="64"/>
      <c r="WLY52" s="65"/>
      <c r="WMA52" s="62"/>
      <c r="WMB52" s="63"/>
      <c r="WMC52" s="64"/>
      <c r="WMD52" s="65"/>
      <c r="WMF52" s="62"/>
      <c r="WMG52" s="63"/>
      <c r="WMH52" s="64"/>
      <c r="WMI52" s="65"/>
      <c r="WMK52" s="62"/>
      <c r="WML52" s="63"/>
      <c r="WMM52" s="64"/>
      <c r="WMN52" s="65"/>
      <c r="WMP52" s="62"/>
      <c r="WMQ52" s="63"/>
      <c r="WMR52" s="64"/>
      <c r="WMS52" s="65"/>
      <c r="WMU52" s="62"/>
      <c r="WMV52" s="63"/>
      <c r="WMW52" s="64"/>
      <c r="WMX52" s="65"/>
      <c r="WMZ52" s="62"/>
      <c r="WNA52" s="63"/>
      <c r="WNB52" s="64"/>
      <c r="WNC52" s="65"/>
      <c r="WNE52" s="62"/>
      <c r="WNF52" s="63"/>
      <c r="WNG52" s="64"/>
      <c r="WNH52" s="65"/>
      <c r="WNJ52" s="62"/>
      <c r="WNK52" s="63"/>
      <c r="WNL52" s="64"/>
      <c r="WNM52" s="65"/>
      <c r="WNO52" s="62"/>
      <c r="WNP52" s="63"/>
      <c r="WNQ52" s="64"/>
      <c r="WNR52" s="65"/>
      <c r="WNT52" s="62"/>
      <c r="WNU52" s="63"/>
      <c r="WNV52" s="64"/>
      <c r="WNW52" s="65"/>
      <c r="WNY52" s="62"/>
      <c r="WNZ52" s="63"/>
      <c r="WOA52" s="64"/>
      <c r="WOB52" s="65"/>
      <c r="WOD52" s="62"/>
      <c r="WOE52" s="63"/>
      <c r="WOF52" s="64"/>
      <c r="WOG52" s="65"/>
      <c r="WOI52" s="62"/>
      <c r="WOJ52" s="63"/>
      <c r="WOK52" s="64"/>
      <c r="WOL52" s="65"/>
      <c r="WON52" s="62"/>
      <c r="WOO52" s="63"/>
      <c r="WOP52" s="64"/>
      <c r="WOQ52" s="65"/>
      <c r="WOS52" s="62"/>
      <c r="WOT52" s="63"/>
      <c r="WOU52" s="64"/>
      <c r="WOV52" s="65"/>
      <c r="WOX52" s="62"/>
      <c r="WOY52" s="63"/>
      <c r="WOZ52" s="64"/>
      <c r="WPA52" s="65"/>
      <c r="WPC52" s="62"/>
      <c r="WPD52" s="63"/>
      <c r="WPE52" s="64"/>
      <c r="WPF52" s="65"/>
      <c r="WPH52" s="62"/>
      <c r="WPI52" s="63"/>
      <c r="WPJ52" s="64"/>
      <c r="WPK52" s="65"/>
      <c r="WPM52" s="62"/>
      <c r="WPN52" s="63"/>
      <c r="WPO52" s="64"/>
      <c r="WPP52" s="65"/>
      <c r="WPR52" s="62"/>
      <c r="WPS52" s="63"/>
      <c r="WPT52" s="64"/>
      <c r="WPU52" s="65"/>
      <c r="WPW52" s="62"/>
      <c r="WPX52" s="63"/>
      <c r="WPY52" s="64"/>
      <c r="WPZ52" s="65"/>
      <c r="WQB52" s="62"/>
      <c r="WQC52" s="63"/>
      <c r="WQD52" s="64"/>
      <c r="WQE52" s="65"/>
      <c r="WQG52" s="62"/>
      <c r="WQH52" s="63"/>
      <c r="WQI52" s="64"/>
      <c r="WQJ52" s="65"/>
      <c r="WQL52" s="62"/>
      <c r="WQM52" s="63"/>
      <c r="WQN52" s="64"/>
      <c r="WQO52" s="65"/>
      <c r="WQQ52" s="62"/>
      <c r="WQR52" s="63"/>
      <c r="WQS52" s="64"/>
      <c r="WQT52" s="65"/>
      <c r="WQV52" s="62"/>
      <c r="WQW52" s="63"/>
      <c r="WQX52" s="64"/>
      <c r="WQY52" s="65"/>
      <c r="WRA52" s="62"/>
      <c r="WRB52" s="63"/>
      <c r="WRC52" s="64"/>
      <c r="WRD52" s="65"/>
      <c r="WRF52" s="62"/>
      <c r="WRG52" s="63"/>
      <c r="WRH52" s="64"/>
      <c r="WRI52" s="65"/>
      <c r="WRK52" s="62"/>
      <c r="WRL52" s="63"/>
      <c r="WRM52" s="64"/>
      <c r="WRN52" s="65"/>
      <c r="WRP52" s="62"/>
      <c r="WRQ52" s="63"/>
      <c r="WRR52" s="64"/>
      <c r="WRS52" s="65"/>
      <c r="WRU52" s="62"/>
      <c r="WRV52" s="63"/>
      <c r="WRW52" s="64"/>
      <c r="WRX52" s="65"/>
      <c r="WRZ52" s="62"/>
      <c r="WSA52" s="63"/>
      <c r="WSB52" s="64"/>
      <c r="WSC52" s="65"/>
      <c r="WSE52" s="62"/>
      <c r="WSF52" s="63"/>
      <c r="WSG52" s="64"/>
      <c r="WSH52" s="65"/>
      <c r="WSJ52" s="62"/>
      <c r="WSK52" s="63"/>
      <c r="WSL52" s="64"/>
      <c r="WSM52" s="65"/>
      <c r="WSO52" s="62"/>
      <c r="WSP52" s="63"/>
      <c r="WSQ52" s="64"/>
      <c r="WSR52" s="65"/>
      <c r="WST52" s="62"/>
      <c r="WSU52" s="63"/>
      <c r="WSV52" s="64"/>
      <c r="WSW52" s="65"/>
      <c r="WSY52" s="62"/>
      <c r="WSZ52" s="63"/>
      <c r="WTA52" s="64"/>
      <c r="WTB52" s="65"/>
      <c r="WTD52" s="62"/>
      <c r="WTE52" s="63"/>
      <c r="WTF52" s="64"/>
      <c r="WTG52" s="65"/>
      <c r="WTI52" s="62"/>
      <c r="WTJ52" s="63"/>
      <c r="WTK52" s="64"/>
      <c r="WTL52" s="65"/>
      <c r="WTN52" s="62"/>
      <c r="WTO52" s="63"/>
      <c r="WTP52" s="64"/>
      <c r="WTQ52" s="65"/>
      <c r="WTS52" s="62"/>
      <c r="WTT52" s="63"/>
      <c r="WTU52" s="64"/>
      <c r="WTV52" s="65"/>
      <c r="WTX52" s="62"/>
      <c r="WTY52" s="63"/>
      <c r="WTZ52" s="64"/>
      <c r="WUA52" s="65"/>
      <c r="WUC52" s="62"/>
      <c r="WUD52" s="63"/>
      <c r="WUE52" s="64"/>
      <c r="WUF52" s="65"/>
      <c r="WUH52" s="62"/>
      <c r="WUI52" s="63"/>
      <c r="WUJ52" s="64"/>
      <c r="WUK52" s="65"/>
      <c r="WUM52" s="62"/>
      <c r="WUN52" s="63"/>
      <c r="WUO52" s="64"/>
      <c r="WUP52" s="65"/>
      <c r="WUR52" s="62"/>
      <c r="WUS52" s="63"/>
      <c r="WUT52" s="64"/>
      <c r="WUU52" s="65"/>
      <c r="WUW52" s="62"/>
      <c r="WUX52" s="63"/>
      <c r="WUY52" s="64"/>
      <c r="WUZ52" s="65"/>
      <c r="WVB52" s="62"/>
      <c r="WVC52" s="63"/>
      <c r="WVD52" s="64"/>
      <c r="WVE52" s="65"/>
      <c r="WVG52" s="62"/>
      <c r="WVH52" s="63"/>
      <c r="WVI52" s="64"/>
      <c r="WVJ52" s="65"/>
      <c r="WVL52" s="62"/>
      <c r="WVM52" s="63"/>
      <c r="WVN52" s="64"/>
      <c r="WVO52" s="65"/>
      <c r="WVQ52" s="62"/>
      <c r="WVR52" s="63"/>
      <c r="WVS52" s="64"/>
      <c r="WVT52" s="65"/>
      <c r="WVV52" s="62"/>
      <c r="WVW52" s="63"/>
      <c r="WVX52" s="64"/>
      <c r="WVY52" s="65"/>
      <c r="WWA52" s="62"/>
      <c r="WWB52" s="63"/>
      <c r="WWC52" s="64"/>
      <c r="WWD52" s="65"/>
      <c r="WWF52" s="62"/>
      <c r="WWG52" s="63"/>
      <c r="WWH52" s="64"/>
      <c r="WWI52" s="65"/>
      <c r="WWK52" s="62"/>
      <c r="WWL52" s="63"/>
      <c r="WWM52" s="64"/>
      <c r="WWN52" s="65"/>
      <c r="WWP52" s="62"/>
      <c r="WWQ52" s="63"/>
      <c r="WWR52" s="64"/>
      <c r="WWS52" s="65"/>
      <c r="WWU52" s="62"/>
      <c r="WWV52" s="63"/>
      <c r="WWW52" s="64"/>
      <c r="WWX52" s="65"/>
      <c r="WWZ52" s="62"/>
      <c r="WXA52" s="63"/>
      <c r="WXB52" s="64"/>
      <c r="WXC52" s="65"/>
      <c r="WXE52" s="62"/>
      <c r="WXF52" s="63"/>
      <c r="WXG52" s="64"/>
      <c r="WXH52" s="65"/>
      <c r="WXJ52" s="62"/>
      <c r="WXK52" s="63"/>
      <c r="WXL52" s="64"/>
      <c r="WXM52" s="65"/>
      <c r="WXO52" s="62"/>
      <c r="WXP52" s="63"/>
      <c r="WXQ52" s="64"/>
      <c r="WXR52" s="65"/>
      <c r="WXT52" s="62"/>
      <c r="WXU52" s="63"/>
      <c r="WXV52" s="64"/>
      <c r="WXW52" s="65"/>
      <c r="WXY52" s="62"/>
      <c r="WXZ52" s="63"/>
      <c r="WYA52" s="64"/>
      <c r="WYB52" s="65"/>
      <c r="WYD52" s="62"/>
      <c r="WYE52" s="63"/>
      <c r="WYF52" s="64"/>
      <c r="WYG52" s="65"/>
      <c r="WYI52" s="62"/>
      <c r="WYJ52" s="63"/>
      <c r="WYK52" s="64"/>
      <c r="WYL52" s="65"/>
      <c r="WYN52" s="62"/>
      <c r="WYO52" s="63"/>
      <c r="WYP52" s="64"/>
      <c r="WYQ52" s="65"/>
      <c r="WYS52" s="62"/>
      <c r="WYT52" s="63"/>
      <c r="WYU52" s="64"/>
      <c r="WYV52" s="65"/>
      <c r="WYX52" s="62"/>
      <c r="WYY52" s="63"/>
      <c r="WYZ52" s="64"/>
      <c r="WZA52" s="65"/>
      <c r="WZC52" s="62"/>
      <c r="WZD52" s="63"/>
      <c r="WZE52" s="64"/>
      <c r="WZF52" s="65"/>
      <c r="WZH52" s="62"/>
      <c r="WZI52" s="63"/>
      <c r="WZJ52" s="64"/>
      <c r="WZK52" s="65"/>
      <c r="WZM52" s="62"/>
      <c r="WZN52" s="63"/>
      <c r="WZO52" s="64"/>
      <c r="WZP52" s="65"/>
      <c r="WZR52" s="62"/>
      <c r="WZS52" s="63"/>
      <c r="WZT52" s="64"/>
      <c r="WZU52" s="65"/>
      <c r="WZW52" s="62"/>
      <c r="WZX52" s="63"/>
      <c r="WZY52" s="64"/>
      <c r="WZZ52" s="65"/>
      <c r="XAB52" s="62"/>
      <c r="XAC52" s="63"/>
      <c r="XAD52" s="64"/>
      <c r="XAE52" s="65"/>
      <c r="XAG52" s="62"/>
      <c r="XAH52" s="63"/>
      <c r="XAI52" s="64"/>
      <c r="XAJ52" s="65"/>
      <c r="XAL52" s="62"/>
      <c r="XAM52" s="63"/>
      <c r="XAN52" s="64"/>
      <c r="XAO52" s="65"/>
      <c r="XAQ52" s="62"/>
      <c r="XAR52" s="63"/>
      <c r="XAS52" s="64"/>
      <c r="XAT52" s="65"/>
      <c r="XAV52" s="62"/>
      <c r="XAW52" s="63"/>
      <c r="XAX52" s="64"/>
      <c r="XAY52" s="65"/>
      <c r="XBA52" s="62"/>
      <c r="XBB52" s="63"/>
      <c r="XBC52" s="64"/>
      <c r="XBD52" s="65"/>
      <c r="XBF52" s="62"/>
      <c r="XBG52" s="63"/>
      <c r="XBH52" s="64"/>
      <c r="XBI52" s="65"/>
      <c r="XBK52" s="62"/>
      <c r="XBL52" s="63"/>
      <c r="XBM52" s="64"/>
      <c r="XBN52" s="65"/>
      <c r="XBP52" s="62"/>
      <c r="XBQ52" s="63"/>
      <c r="XBR52" s="64"/>
      <c r="XBS52" s="65"/>
      <c r="XBU52" s="62"/>
      <c r="XBV52" s="63"/>
      <c r="XBW52" s="64"/>
      <c r="XBX52" s="65"/>
      <c r="XBZ52" s="62"/>
      <c r="XCA52" s="63"/>
      <c r="XCB52" s="64"/>
      <c r="XCC52" s="65"/>
      <c r="XCE52" s="62"/>
      <c r="XCF52" s="63"/>
      <c r="XCG52" s="64"/>
      <c r="XCH52" s="65"/>
      <c r="XCJ52" s="62"/>
      <c r="XCK52" s="63"/>
      <c r="XCL52" s="64"/>
      <c r="XCM52" s="65"/>
      <c r="XCO52" s="62"/>
      <c r="XCP52" s="63"/>
      <c r="XCQ52" s="64"/>
      <c r="XCR52" s="65"/>
      <c r="XCT52" s="62"/>
      <c r="XCU52" s="63"/>
      <c r="XCV52" s="64"/>
      <c r="XCW52" s="65"/>
      <c r="XCY52" s="62"/>
      <c r="XCZ52" s="63"/>
      <c r="XDA52" s="64"/>
      <c r="XDB52" s="65"/>
      <c r="XDD52" s="62"/>
      <c r="XDE52" s="63"/>
      <c r="XDF52" s="64"/>
      <c r="XDG52" s="65"/>
      <c r="XDI52" s="62"/>
      <c r="XDJ52" s="63"/>
      <c r="XDK52" s="64"/>
      <c r="XDL52" s="65"/>
      <c r="XDN52" s="62"/>
      <c r="XDO52" s="63"/>
      <c r="XDP52" s="64"/>
      <c r="XDQ52" s="65"/>
      <c r="XDS52" s="62"/>
      <c r="XDT52" s="63"/>
      <c r="XDU52" s="64"/>
      <c r="XDV52" s="65"/>
      <c r="XDX52" s="62"/>
      <c r="XDY52" s="63"/>
      <c r="XDZ52" s="64"/>
      <c r="XEA52" s="65"/>
      <c r="XEC52" s="62"/>
      <c r="XED52" s="63"/>
      <c r="XEE52" s="64"/>
      <c r="XEF52" s="65"/>
      <c r="XEH52" s="62"/>
      <c r="XEI52" s="63"/>
      <c r="XEJ52" s="64"/>
      <c r="XEK52" s="65"/>
      <c r="XEM52" s="62"/>
      <c r="XEN52" s="63"/>
      <c r="XEO52" s="64"/>
      <c r="XEP52" s="65"/>
      <c r="XER52" s="62"/>
      <c r="XES52" s="63"/>
      <c r="XET52" s="64"/>
      <c r="XEU52" s="65"/>
      <c r="XEW52" s="62"/>
      <c r="XEX52" s="63"/>
      <c r="XEY52" s="64"/>
      <c r="XEZ52" s="65"/>
      <c r="XFB52" s="62"/>
      <c r="XFC52" s="63"/>
      <c r="XFD52" s="64"/>
    </row>
    <row r="53" spans="2:4095 4097:5120 5122:9215 9217:10240 10242:14335 14337:15360 15362:16384" x14ac:dyDescent="0.35">
      <c r="B53" s="43"/>
      <c r="C53" s="43"/>
      <c r="D53" s="43"/>
      <c r="E53" s="30">
        <f>AVERAGE(E48:E52)</f>
        <v>4.48E-2</v>
      </c>
    </row>
    <row r="54" spans="2:4095 4097:5120 5122:9215 9217:10240 10242:14335 14337:15360 15362:16384" x14ac:dyDescent="0.35">
      <c r="B54" s="43"/>
      <c r="C54" s="43"/>
      <c r="D54" s="43"/>
      <c r="E54" s="30">
        <f>E53-E47</f>
        <v>2.4799999999999999E-2</v>
      </c>
    </row>
    <row r="62" spans="2:4095 4097:5120 5122:9215 9217:10240 10242:14335 14337:15360 15362:16384" x14ac:dyDescent="0.35">
      <c r="B62" s="5" t="s">
        <v>115</v>
      </c>
    </row>
    <row r="63" spans="2:4095 4097:5120 5122:9215 9217:10240 10242:14335 14337:15360 15362:16384" x14ac:dyDescent="0.35">
      <c r="B63" t="s">
        <v>11</v>
      </c>
    </row>
    <row r="64" spans="2:4095 4097:5120 5122:9215 9217:10240 10242:14335 14337:15360 15362:16384" x14ac:dyDescent="0.35">
      <c r="B64" t="s">
        <v>116</v>
      </c>
    </row>
    <row r="65" spans="2:2" x14ac:dyDescent="0.35">
      <c r="B65" t="s">
        <v>117</v>
      </c>
    </row>
    <row r="66" spans="2:2" x14ac:dyDescent="0.35">
      <c r="B66" t="s">
        <v>118</v>
      </c>
    </row>
    <row r="67" spans="2:2" x14ac:dyDescent="0.35">
      <c r="B67" t="s">
        <v>18</v>
      </c>
    </row>
    <row r="68" spans="2:2" x14ac:dyDescent="0.35">
      <c r="B68" t="s">
        <v>10</v>
      </c>
    </row>
    <row r="69" spans="2:2" x14ac:dyDescent="0.35">
      <c r="B69" t="s">
        <v>102</v>
      </c>
    </row>
    <row r="70" spans="2:2" x14ac:dyDescent="0.35">
      <c r="B70" t="s">
        <v>13</v>
      </c>
    </row>
    <row r="71" spans="2:2" x14ac:dyDescent="0.35">
      <c r="B71" t="s">
        <v>14</v>
      </c>
    </row>
    <row r="72" spans="2:2" x14ac:dyDescent="0.35">
      <c r="B72" t="s">
        <v>16</v>
      </c>
    </row>
  </sheetData>
  <phoneticPr fontId="19" type="noConversion"/>
  <dataValidations count="1">
    <dataValidation type="list" allowBlank="1" showInputMessage="1" showErrorMessage="1" sqref="W6:W27" xr:uid="{A40469D6-9808-439B-A9E3-E089660939B2}">
      <formula1>$B$63:$B$75</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2B2B2"/>
  </sheetPr>
  <dimension ref="B2:E28"/>
  <sheetViews>
    <sheetView showGridLines="0" zoomScale="110" zoomScaleNormal="110" workbookViewId="0">
      <selection activeCell="B13" sqref="B13"/>
    </sheetView>
  </sheetViews>
  <sheetFormatPr defaultRowHeight="14.5" x14ac:dyDescent="0.35"/>
  <cols>
    <col min="2" max="2" width="46.7265625" bestFit="1" customWidth="1"/>
    <col min="4" max="4" width="30.26953125" bestFit="1" customWidth="1"/>
  </cols>
  <sheetData>
    <row r="2" spans="2:5" x14ac:dyDescent="0.35">
      <c r="B2" t="s">
        <v>127</v>
      </c>
    </row>
    <row r="4" spans="2:5" x14ac:dyDescent="0.35">
      <c r="B4" s="11" t="s">
        <v>119</v>
      </c>
      <c r="C4" s="11">
        <v>2024</v>
      </c>
      <c r="D4" s="6" t="s">
        <v>76</v>
      </c>
    </row>
    <row r="5" spans="2:5" x14ac:dyDescent="0.35">
      <c r="B5" t="s">
        <v>42</v>
      </c>
      <c r="C5" s="7">
        <v>42836</v>
      </c>
      <c r="D5" t="s">
        <v>128</v>
      </c>
      <c r="E5" s="8"/>
    </row>
    <row r="6" spans="2:5" x14ac:dyDescent="0.35">
      <c r="B6" t="s">
        <v>43</v>
      </c>
      <c r="C6" s="7">
        <v>-37037</v>
      </c>
      <c r="D6" t="s">
        <v>128</v>
      </c>
      <c r="E6" s="8"/>
    </row>
    <row r="7" spans="2:5" x14ac:dyDescent="0.35">
      <c r="B7" t="s">
        <v>44</v>
      </c>
      <c r="C7" s="7">
        <v>-2061</v>
      </c>
      <c r="D7" t="s">
        <v>128</v>
      </c>
      <c r="E7" s="8"/>
    </row>
    <row r="8" spans="2:5" x14ac:dyDescent="0.35">
      <c r="B8" t="s">
        <v>7</v>
      </c>
      <c r="C8" s="18">
        <f>SUM(C5:C7)</f>
        <v>3738</v>
      </c>
      <c r="D8" t="s">
        <v>129</v>
      </c>
    </row>
    <row r="9" spans="2:5" x14ac:dyDescent="0.35">
      <c r="B9" t="s">
        <v>45</v>
      </c>
      <c r="C9" s="7">
        <v>-1510</v>
      </c>
      <c r="D9" t="s">
        <v>128</v>
      </c>
      <c r="E9" s="8"/>
    </row>
    <row r="10" spans="2:5" x14ac:dyDescent="0.35">
      <c r="B10" t="s">
        <v>46</v>
      </c>
      <c r="C10" s="7">
        <v>-112</v>
      </c>
      <c r="E10" s="8"/>
    </row>
    <row r="11" spans="2:5" x14ac:dyDescent="0.35">
      <c r="B11" t="s">
        <v>47</v>
      </c>
      <c r="C11" s="18">
        <f>SUM(C8:C10)</f>
        <v>2116</v>
      </c>
      <c r="D11" t="s">
        <v>130</v>
      </c>
    </row>
    <row r="12" spans="2:5" x14ac:dyDescent="0.35">
      <c r="C12" s="18"/>
    </row>
    <row r="13" spans="2:5" x14ac:dyDescent="0.35">
      <c r="B13" t="s">
        <v>49</v>
      </c>
      <c r="C13" s="18">
        <f>-0.22*C11</f>
        <v>-465.52</v>
      </c>
      <c r="D13" t="s">
        <v>131</v>
      </c>
    </row>
    <row r="14" spans="2:5" x14ac:dyDescent="0.35">
      <c r="B14" t="s">
        <v>50</v>
      </c>
      <c r="C14" s="18">
        <f>0.05*(C5-42797)</f>
        <v>1.9500000000000002</v>
      </c>
      <c r="D14" t="s">
        <v>132</v>
      </c>
    </row>
    <row r="15" spans="2:5" x14ac:dyDescent="0.35">
      <c r="B15" t="s">
        <v>51</v>
      </c>
      <c r="C15" s="18">
        <f>-0.04*C5</f>
        <v>-1713.44</v>
      </c>
      <c r="D15" t="s">
        <v>133</v>
      </c>
      <c r="E15" s="8"/>
    </row>
    <row r="16" spans="2:5" x14ac:dyDescent="0.35">
      <c r="B16" t="s">
        <v>52</v>
      </c>
      <c r="C16" s="7">
        <v>-86</v>
      </c>
      <c r="D16" t="s">
        <v>128</v>
      </c>
      <c r="E16" s="8"/>
    </row>
    <row r="17" spans="2:5" x14ac:dyDescent="0.35">
      <c r="B17" t="s">
        <v>53</v>
      </c>
      <c r="C17" s="7">
        <v>219</v>
      </c>
      <c r="D17" t="s">
        <v>128</v>
      </c>
      <c r="E17" s="8"/>
    </row>
    <row r="18" spans="2:5" x14ac:dyDescent="0.35">
      <c r="B18" t="s">
        <v>32</v>
      </c>
      <c r="C18" s="7">
        <v>-207</v>
      </c>
      <c r="D18" t="s">
        <v>128</v>
      </c>
      <c r="E18" s="8"/>
    </row>
    <row r="19" spans="2:5" x14ac:dyDescent="0.35">
      <c r="B19" t="s">
        <v>58</v>
      </c>
      <c r="C19" s="7">
        <v>-539</v>
      </c>
      <c r="D19" t="s">
        <v>128</v>
      </c>
      <c r="E19" s="8"/>
    </row>
    <row r="20" spans="2:5" x14ac:dyDescent="0.35">
      <c r="C20" s="8"/>
    </row>
    <row r="21" spans="2:5" x14ac:dyDescent="0.35">
      <c r="B21" t="s">
        <v>59</v>
      </c>
      <c r="C21" s="7">
        <v>1247</v>
      </c>
    </row>
    <row r="23" spans="2:5" x14ac:dyDescent="0.35">
      <c r="B23" t="s">
        <v>134</v>
      </c>
      <c r="C23" s="29">
        <v>7765</v>
      </c>
      <c r="D23" t="s">
        <v>84</v>
      </c>
    </row>
    <row r="24" spans="2:5" x14ac:dyDescent="0.35">
      <c r="B24" t="s">
        <v>488</v>
      </c>
      <c r="C24" s="29">
        <v>418</v>
      </c>
    </row>
    <row r="25" spans="2:5" x14ac:dyDescent="0.35">
      <c r="B25" t="s">
        <v>62</v>
      </c>
      <c r="C25" s="7">
        <v>287.33999999999997</v>
      </c>
      <c r="D25" t="s">
        <v>84</v>
      </c>
    </row>
    <row r="27" spans="2:5" x14ac:dyDescent="0.35">
      <c r="B27" t="s">
        <v>35</v>
      </c>
      <c r="C27" s="7">
        <f>14782.72+1045</f>
        <v>15827.72</v>
      </c>
      <c r="D27" t="s">
        <v>507</v>
      </c>
    </row>
    <row r="28" spans="2:5" x14ac:dyDescent="0.35">
      <c r="B28" t="s">
        <v>491</v>
      </c>
      <c r="C28" s="174">
        <v>9.2999999999999999E-2</v>
      </c>
    </row>
  </sheetData>
  <pageMargins left="0.75" right="0.75" top="1" bottom="1" header="0.5" footer="0.5"/>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2BA50E4E55AE4C93426FB6CD2631DB" ma:contentTypeVersion="4" ma:contentTypeDescription="Create a new document." ma:contentTypeScope="" ma:versionID="ae803b23e643949b80d1329ca3d5524f">
  <xsd:schema xmlns:xsd="http://www.w3.org/2001/XMLSchema" xmlns:xs="http://www.w3.org/2001/XMLSchema" xmlns:p="http://schemas.microsoft.com/office/2006/metadata/properties" xmlns:ns2="622c4c58-6c2d-4704-a2b1-780520535582" xmlns:ns3="15bf284e-71c9-4308-824c-275de5531296" targetNamespace="http://schemas.microsoft.com/office/2006/metadata/properties" ma:root="true" ma:fieldsID="f4f395718298b8d4d24aeb95d15391ae" ns2:_="" ns3:_="">
    <xsd:import namespace="622c4c58-6c2d-4704-a2b1-780520535582"/>
    <xsd:import namespace="15bf284e-71c9-4308-824c-275de5531296"/>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2c4c58-6c2d-4704-a2b1-78052053558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5bf284e-71c9-4308-824c-275de553129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622c4c58-6c2d-4704-a2b1-780520535582">AMUTXPMDTKTN-539304094-56</_dlc_DocId>
    <_dlc_DocIdUrl xmlns="622c4c58-6c2d-4704-a2b1-780520535582">
      <Url>https://mckinsey.sharepoint.com/sites/spt-int-4u0obojeyq0o010920/_layouts/15/DocIdRedir.aspx?ID=AMUTXPMDTKTN-539304094-56</Url>
      <Description>AMUTXPMDTKTN-539304094-56</Description>
    </_dlc_DocIdUrl>
  </documentManagement>
</p:properties>
</file>

<file path=customXml/itemProps1.xml><?xml version="1.0" encoding="utf-8"?>
<ds:datastoreItem xmlns:ds="http://schemas.openxmlformats.org/officeDocument/2006/customXml" ds:itemID="{42EFF2E0-5456-4E53-9557-E1338D9168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2c4c58-6c2d-4704-a2b1-780520535582"/>
    <ds:schemaRef ds:uri="15bf284e-71c9-4308-824c-275de55312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616A71-622A-4721-A345-E913103E85BA}">
  <ds:schemaRefs>
    <ds:schemaRef ds:uri="http://schemas.microsoft.com/sharepoint/events"/>
  </ds:schemaRefs>
</ds:datastoreItem>
</file>

<file path=customXml/itemProps3.xml><?xml version="1.0" encoding="utf-8"?>
<ds:datastoreItem xmlns:ds="http://schemas.openxmlformats.org/officeDocument/2006/customXml" ds:itemID="{A3DCD29C-BDF4-49E3-B1B6-DD9B3952EE6E}">
  <ds:schemaRefs>
    <ds:schemaRef ds:uri="http://schemas.microsoft.com/sharepoint/v3/contenttype/forms"/>
  </ds:schemaRefs>
</ds:datastoreItem>
</file>

<file path=customXml/itemProps4.xml><?xml version="1.0" encoding="utf-8"?>
<ds:datastoreItem xmlns:ds="http://schemas.openxmlformats.org/officeDocument/2006/customXml" ds:itemID="{3C97EA15-E8E6-442B-AB5C-961D5A24A053}">
  <ds:schemaRefs>
    <ds:schemaRef ds:uri="http://schemas.microsoft.com/office/infopath/2007/PartnerControls"/>
    <ds:schemaRef ds:uri="http://purl.org/dc/dcmitype/"/>
    <ds:schemaRef ds:uri="http://purl.org/dc/elements/1.1/"/>
    <ds:schemaRef ds:uri="http://schemas.microsoft.com/office/2006/metadata/properties"/>
    <ds:schemaRef ds:uri="http://schemas.microsoft.com/office/2006/documentManagement/types"/>
    <ds:schemaRef ds:uri="http://www.w3.org/XML/1998/namespace"/>
    <ds:schemaRef ds:uri="http://schemas.openxmlformats.org/package/2006/metadata/core-properties"/>
    <ds:schemaRef ds:uri="15bf284e-71c9-4308-824c-275de5531296"/>
    <ds:schemaRef ds:uri="622c4c58-6c2d-4704-a2b1-780520535582"/>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WIP list</vt:lpstr>
      <vt:lpstr>Decision logic</vt:lpstr>
      <vt:lpstr>Cards</vt:lpstr>
      <vt:lpstr>Decisions</vt:lpstr>
      <vt:lpstr>Output</vt:lpstr>
      <vt:lpstr>Assumptions</vt:lpstr>
      <vt:lpstr>Fundamentals</vt:lpstr>
      <vt:lpstr>Baseline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Larissa Phillips</cp:lastModifiedBy>
  <cp:revision/>
  <dcterms:created xsi:type="dcterms:W3CDTF">2025-12-09T23:55:43Z</dcterms:created>
  <dcterms:modified xsi:type="dcterms:W3CDTF">2026-02-04T21:34:38Z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{931DE7E2-F990-42C0-87FD-69042963AC6F}</vt:lpwstr>
  </property>
  <property fmtid="{D5CDD505-2E9C-101B-9397-08002B2CF9AE}" pid="3" name="ContentTypeId">
    <vt:lpwstr>0x010100692BA50E4E55AE4C93426FB6CD2631DB</vt:lpwstr>
  </property>
  <property fmtid="{D5CDD505-2E9C-101B-9397-08002B2CF9AE}" pid="4" name="_dlc_DocIdItemGuid">
    <vt:lpwstr>05f291c3-22c3-4071-b87e-1e13ed9b62d6</vt:lpwstr>
  </property>
  <property fmtid="{D5CDD505-2E9C-101B-9397-08002B2CF9AE}" pid="5" name="MSIP_Label_fec09dec-a9ce-4322-b578-b49052c992d8_Enabled">
    <vt:lpwstr>True</vt:lpwstr>
  </property>
  <property fmtid="{D5CDD505-2E9C-101B-9397-08002B2CF9AE}" pid="6" name="MSIP_Label_fec09dec-a9ce-4322-b578-b49052c992d8_SiteId">
    <vt:lpwstr>cc8936bc-9382-4fff-87cb-6f55999549e7</vt:lpwstr>
  </property>
  <property fmtid="{D5CDD505-2E9C-101B-9397-08002B2CF9AE}" pid="7" name="MSIP_Label_fec09dec-a9ce-4322-b578-b49052c992d8_SetDate">
    <vt:lpwstr>2026-01-12T23:37:04Z</vt:lpwstr>
  </property>
  <property fmtid="{D5CDD505-2E9C-101B-9397-08002B2CF9AE}" pid="8" name="MSIP_Label_fec09dec-a9ce-4322-b578-b49052c992d8_Name">
    <vt:lpwstr>Firm \ Firm Confidential</vt:lpwstr>
  </property>
  <property fmtid="{D5CDD505-2E9C-101B-9397-08002B2CF9AE}" pid="9" name="MSIP_Label_fec09dec-a9ce-4322-b578-b49052c992d8_ActionId">
    <vt:lpwstr>cb6e37d9-aff6-4979-b9fa-2efc1dcbe13f</vt:lpwstr>
  </property>
  <property fmtid="{D5CDD505-2E9C-101B-9397-08002B2CF9AE}" pid="10" name="MSIP_Label_fec09dec-a9ce-4322-b578-b49052c992d8_Removed">
    <vt:lpwstr>False</vt:lpwstr>
  </property>
  <property fmtid="{D5CDD505-2E9C-101B-9397-08002B2CF9AE}" pid="11" name="MSIP_Label_fec09dec-a9ce-4322-b578-b49052c992d8_Parent">
    <vt:lpwstr>2178123d-1452-4496-875f-dedbafe77f8e</vt:lpwstr>
  </property>
  <property fmtid="{D5CDD505-2E9C-101B-9397-08002B2CF9AE}" pid="12" name="MSIP_Label_fec09dec-a9ce-4322-b578-b49052c992d8_Extended_MSFT_Method">
    <vt:lpwstr>Standard</vt:lpwstr>
  </property>
  <property fmtid="{D5CDD505-2E9C-101B-9397-08002B2CF9AE}" pid="13" name="MSIP_Label_2178123d-1452-4496-875f-dedbafe77f8e_Enabled">
    <vt:lpwstr>True</vt:lpwstr>
  </property>
  <property fmtid="{D5CDD505-2E9C-101B-9397-08002B2CF9AE}" pid="14" name="MSIP_Label_2178123d-1452-4496-875f-dedbafe77f8e_SiteId">
    <vt:lpwstr>cc8936bc-9382-4fff-87cb-6f55999549e7</vt:lpwstr>
  </property>
  <property fmtid="{D5CDD505-2E9C-101B-9397-08002B2CF9AE}" pid="15" name="MSIP_Label_2178123d-1452-4496-875f-dedbafe77f8e_SetDate">
    <vt:lpwstr>2026-01-12T23:37:04Z</vt:lpwstr>
  </property>
  <property fmtid="{D5CDD505-2E9C-101B-9397-08002B2CF9AE}" pid="16" name="MSIP_Label_2178123d-1452-4496-875f-dedbafe77f8e_Name">
    <vt:lpwstr>Firm</vt:lpwstr>
  </property>
  <property fmtid="{D5CDD505-2E9C-101B-9397-08002B2CF9AE}" pid="17" name="MSIP_Label_2178123d-1452-4496-875f-dedbafe77f8e_ActionId">
    <vt:lpwstr>0adf1c46-75cb-477e-83c5-0fd0dda61f2a</vt:lpwstr>
  </property>
  <property fmtid="{D5CDD505-2E9C-101B-9397-08002B2CF9AE}" pid="18" name="MSIP_Label_2178123d-1452-4496-875f-dedbafe77f8e_Extended_MSFT_Method">
    <vt:lpwstr>Standard</vt:lpwstr>
  </property>
  <property fmtid="{D5CDD505-2E9C-101B-9397-08002B2CF9AE}" pid="19" name="Sensitivity">
    <vt:lpwstr>Firm \ Firm Confidential Firm</vt:lpwstr>
  </property>
</Properties>
</file>