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EDMUNDO POZES\Desktop\"/>
    </mc:Choice>
  </mc:AlternateContent>
  <xr:revisionPtr revIDLastSave="0" documentId="13_ncr:1_{DC133CCD-A358-4D8B-9FA6-D89E343024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º Semestre" sheetId="3" r:id="rId1"/>
    <sheet name="2º Semestre" sheetId="2" r:id="rId2"/>
  </sheets>
  <calcPr calcId="191029" iterateDelta="1E-4"/>
</workbook>
</file>

<file path=xl/calcChain.xml><?xml version="1.0" encoding="utf-8"?>
<calcChain xmlns="http://schemas.openxmlformats.org/spreadsheetml/2006/main">
  <c r="M36" i="2" l="1"/>
  <c r="M36" i="3"/>
  <c r="H10" i="2"/>
  <c r="F10" i="2"/>
  <c r="F6" i="2"/>
  <c r="H6" i="2" s="1"/>
  <c r="J6" i="2" s="1"/>
  <c r="L6" i="2" s="1"/>
  <c r="D10" i="2"/>
  <c r="D6" i="2"/>
  <c r="B20" i="2"/>
  <c r="D20" i="2" s="1"/>
  <c r="F20" i="2" s="1"/>
  <c r="B10" i="2"/>
  <c r="B6" i="2"/>
  <c r="L20" i="3"/>
  <c r="F15" i="3"/>
  <c r="F32" i="3" s="1"/>
  <c r="H15" i="3"/>
  <c r="J13" i="3"/>
  <c r="L13" i="3" s="1"/>
  <c r="J12" i="3"/>
  <c r="L12" i="3" s="1"/>
  <c r="J11" i="3"/>
  <c r="L11" i="3" s="1"/>
  <c r="J7" i="3"/>
  <c r="J20" i="3"/>
  <c r="J10" i="3"/>
  <c r="L10" i="3" s="1"/>
  <c r="J6" i="3"/>
  <c r="L6" i="3" s="1"/>
  <c r="L8" i="3" s="1"/>
  <c r="L15" i="3" s="1"/>
  <c r="H20" i="3"/>
  <c r="H10" i="3"/>
  <c r="H6" i="3"/>
  <c r="H8" i="3" s="1"/>
  <c r="M32" i="2"/>
  <c r="K32" i="2"/>
  <c r="I32" i="2"/>
  <c r="G32" i="2"/>
  <c r="E32" i="2"/>
  <c r="C32" i="2"/>
  <c r="M8" i="2"/>
  <c r="K8" i="2"/>
  <c r="I8" i="2"/>
  <c r="I33" i="2" s="1"/>
  <c r="G8" i="2"/>
  <c r="G33" i="2" s="1"/>
  <c r="E8" i="2"/>
  <c r="C8" i="2"/>
  <c r="C33" i="2" s="1"/>
  <c r="C32" i="3"/>
  <c r="E32" i="3"/>
  <c r="G32" i="3"/>
  <c r="I32" i="3"/>
  <c r="K32" i="3"/>
  <c r="M32" i="3"/>
  <c r="C8" i="3"/>
  <c r="D8" i="3"/>
  <c r="D15" i="3" s="1"/>
  <c r="D32" i="3" s="1"/>
  <c r="E8" i="3"/>
  <c r="F8" i="3"/>
  <c r="G8" i="3"/>
  <c r="I8" i="3"/>
  <c r="K8" i="3"/>
  <c r="M8" i="3"/>
  <c r="B8" i="3"/>
  <c r="B15" i="3" s="1"/>
  <c r="B32" i="3" s="1"/>
  <c r="H20" i="2" l="1"/>
  <c r="J20" i="2" s="1"/>
  <c r="L20" i="2" s="1"/>
  <c r="F32" i="2"/>
  <c r="F33" i="2" s="1"/>
  <c r="J10" i="2"/>
  <c r="E33" i="2"/>
  <c r="M33" i="2"/>
  <c r="J8" i="3"/>
  <c r="J15" i="3" s="1"/>
  <c r="D32" i="2"/>
  <c r="D33" i="2" s="1"/>
  <c r="N8" i="2"/>
  <c r="I33" i="3"/>
  <c r="E33" i="3"/>
  <c r="N9" i="2"/>
  <c r="B32" i="2"/>
  <c r="L32" i="3"/>
  <c r="L33" i="3" s="1"/>
  <c r="J32" i="3"/>
  <c r="J33" i="3" s="1"/>
  <c r="H32" i="3"/>
  <c r="H33" i="3" s="1"/>
  <c r="K33" i="2"/>
  <c r="B33" i="2"/>
  <c r="M33" i="3"/>
  <c r="F33" i="3"/>
  <c r="C33" i="3"/>
  <c r="C35" i="3" s="1"/>
  <c r="C37" i="3" s="1"/>
  <c r="E34" i="3" s="1"/>
  <c r="K33" i="3"/>
  <c r="G33" i="3"/>
  <c r="D33" i="3"/>
  <c r="B33" i="3"/>
  <c r="B35" i="3" s="1"/>
  <c r="B37" i="3" s="1"/>
  <c r="L10" i="2" l="1"/>
  <c r="L32" i="2" s="1"/>
  <c r="L33" i="2" s="1"/>
  <c r="J32" i="2"/>
  <c r="J33" i="2" s="1"/>
  <c r="H32" i="2"/>
  <c r="H33" i="2" s="1"/>
  <c r="E35" i="3"/>
  <c r="E37" i="3" s="1"/>
  <c r="G34" i="3" s="1"/>
  <c r="G35" i="3" s="1"/>
  <c r="G37" i="3" s="1"/>
  <c r="I34" i="3" s="1"/>
  <c r="I35" i="3" s="1"/>
  <c r="I37" i="3" s="1"/>
  <c r="K34" i="3" s="1"/>
  <c r="K35" i="3" s="1"/>
  <c r="K37" i="3" s="1"/>
  <c r="M34" i="3" s="1"/>
  <c r="M35" i="3" s="1"/>
  <c r="M37" i="3" s="1"/>
  <c r="C34" i="2" s="1"/>
  <c r="C35" i="2" s="1"/>
  <c r="C37" i="2" s="1"/>
  <c r="E34" i="2" s="1"/>
  <c r="E35" i="2" s="1"/>
  <c r="E37" i="2" s="1"/>
  <c r="G34" i="2" s="1"/>
  <c r="G35" i="2" s="1"/>
  <c r="G37" i="2" s="1"/>
  <c r="I34" i="2" s="1"/>
  <c r="I35" i="2" s="1"/>
  <c r="I37" i="2" s="1"/>
  <c r="K34" i="2" s="1"/>
  <c r="K35" i="2" s="1"/>
  <c r="K37" i="2" s="1"/>
  <c r="M34" i="2" s="1"/>
  <c r="M35" i="2" s="1"/>
  <c r="M37" i="2" s="1"/>
  <c r="D34" i="3"/>
  <c r="D35" i="3" s="1"/>
  <c r="D37" i="3" s="1"/>
  <c r="F34" i="3" s="1"/>
  <c r="F35" i="3" s="1"/>
  <c r="F37" i="3" s="1"/>
  <c r="H34" i="3" s="1"/>
  <c r="H35" i="3" s="1"/>
  <c r="H37" i="3" s="1"/>
  <c r="J34" i="3" s="1"/>
  <c r="J35" i="3" s="1"/>
  <c r="J37" i="3" s="1"/>
  <c r="L34" i="3" s="1"/>
  <c r="L35" i="3" s="1"/>
  <c r="L37" i="3" s="1"/>
  <c r="B34" i="2" s="1"/>
  <c r="B35" i="2" s="1"/>
  <c r="B37" i="2" s="1"/>
  <c r="D34" i="2" s="1"/>
  <c r="D35" i="2" s="1"/>
  <c r="D37" i="2" s="1"/>
  <c r="F34" i="2" s="1"/>
  <c r="F35" i="2" s="1"/>
  <c r="F37" i="2" s="1"/>
  <c r="H34" i="2" s="1"/>
  <c r="H35" i="2" s="1"/>
  <c r="H37" i="2" s="1"/>
  <c r="J34" i="2" s="1"/>
  <c r="J35" i="2" s="1"/>
  <c r="J37" i="2" s="1"/>
  <c r="L34" i="2" s="1"/>
  <c r="L35" i="2" s="1"/>
  <c r="L37" i="2" s="1"/>
</calcChain>
</file>

<file path=xl/sharedStrings.xml><?xml version="1.0" encoding="utf-8"?>
<sst xmlns="http://schemas.openxmlformats.org/spreadsheetml/2006/main" count="118" uniqueCount="50">
  <si>
    <t>ENTRADAS</t>
  </si>
  <si>
    <t>Fornecedores</t>
  </si>
  <si>
    <t>Folha de pagamento</t>
  </si>
  <si>
    <t>INSS a recolher</t>
  </si>
  <si>
    <t>FGTS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</si>
  <si>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</si>
  <si>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</si>
  <si>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</si>
  <si>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</si>
  <si>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</si>
  <si>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</si>
  <si>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</si>
  <si>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</si>
  <si>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</si>
  <si>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</si>
  <si>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</si>
  <si>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</si>
  <si>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</si>
  <si>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</si>
  <si>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</si>
  <si>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Previsão de recebimento vendas</t>
  </si>
  <si>
    <t>Outros recebimentos</t>
  </si>
  <si>
    <t>TOTAL DAS ENTRADAS</t>
  </si>
  <si>
    <t>SAÍDAS</t>
  </si>
  <si>
    <t>Retiradas sócios</t>
  </si>
  <si>
    <t>Pagamento novos empréstimos</t>
  </si>
  <si>
    <t>TOTAL DAS SAÍDAS</t>
  </si>
  <si>
    <t>1 (ENTRADAS - SAÍDAS)</t>
  </si>
  <si>
    <t>2 SALDO ANTERIOR</t>
  </si>
  <si>
    <t>4 NECESSIDADE EMPRÉSTIMOS</t>
  </si>
  <si>
    <t>5 SALDO FINAL (3 + 4)</t>
  </si>
  <si>
    <t>Previsão</t>
  </si>
  <si>
    <t>Realizado</t>
  </si>
  <si>
    <t>PLANILHA DE FLUXO DE CAIXA</t>
  </si>
  <si>
    <t>3 SALDO ACUMULADO (1 + 2 )</t>
  </si>
  <si>
    <t>Outros pagamentos</t>
  </si>
  <si>
    <t>Contas a receber-vendas realizadas</t>
  </si>
  <si>
    <t>Janeiro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</si>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</sst>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2" fillId="3" borderId="10" xfId="0" applyFont="1" applyFill="1" applyBorder="1"/>
    <xf numFmtId="0" fontId="2" fillId="3" borderId="16" xfId="0" applyFont="1" applyFill="1" applyBorder="1"/>
    <xf numFmtId="0" fontId="0" fillId="2" borderId="0" xfId="0" applyFill="1" applyProtection="1">
      <protection locked="0"/>
    </xf>
    <xf numFmtId="0" fontId="0" fillId="2" borderId="0" xfId="0" applyFill="1" applyProtection="1"/>
    <xf numFmtId="0" fontId="2" fillId="4" borderId="10" xfId="0" applyFont="1" applyFill="1" applyBorder="1" applyProtection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4" fontId="0" fillId="3" borderId="11" xfId="1" applyNumberFormat="1" applyFont="1" applyFill="1" applyBorder="1"/>
    <xf numFmtId="4" fontId="0" fillId="0" borderId="1" xfId="1" applyNumberFormat="1" applyFont="1" applyBorder="1" applyProtection="1">
      <protection locked="0"/>
    </xf>
    <xf numFmtId="4" fontId="0" fillId="0" borderId="6" xfId="1" applyNumberFormat="1" applyFont="1" applyBorder="1" applyProtection="1">
      <protection locked="0"/>
    </xf>
    <xf numFmtId="4" fontId="0" fillId="0" borderId="8" xfId="1" applyNumberFormat="1" applyFont="1" applyBorder="1" applyProtection="1">
      <protection locked="0"/>
    </xf>
    <xf numFmtId="4" fontId="0" fillId="0" borderId="9" xfId="1" applyNumberFormat="1" applyFont="1" applyBorder="1" applyProtection="1">
      <protection locked="0"/>
    </xf>
    <xf numFmtId="4" fontId="0" fillId="0" borderId="14" xfId="1" applyNumberFormat="1" applyFont="1" applyBorder="1" applyProtection="1">
      <protection locked="0"/>
    </xf>
    <xf numFmtId="4" fontId="0" fillId="0" borderId="15" xfId="1" applyNumberFormat="1" applyFont="1" applyBorder="1" applyProtection="1">
      <protection locked="0"/>
    </xf>
    <xf numFmtId="4" fontId="0" fillId="3" borderId="12" xfId="1" applyNumberFormat="1" applyFont="1" applyFill="1" applyBorder="1"/>
    <xf numFmtId="4" fontId="0" fillId="4" borderId="11" xfId="1" applyNumberFormat="1" applyFont="1" applyFill="1" applyBorder="1" applyProtection="1">
      <protection locked="0"/>
    </xf>
    <xf numFmtId="4" fontId="0" fillId="3" borderId="11" xfId="1" applyNumberFormat="1" applyFont="1" applyFill="1" applyBorder="1" applyProtection="1"/>
    <xf numFmtId="4" fontId="0" fillId="3" borderId="12" xfId="1" applyNumberFormat="1" applyFont="1" applyFill="1" applyBorder="1" applyProtection="1"/>
    <xf numFmtId="4" fontId="0" fillId="4" borderId="12" xfId="1" applyNumberFormat="1" applyFont="1" applyFill="1" applyBorder="1" applyProtection="1">
      <protection locked="0"/>
    </xf>
    <xf numFmtId="4" fontId="0" fillId="3" borderId="17" xfId="1" applyNumberFormat="1" applyFont="1" applyFill="1" applyBorder="1"/>
    <xf numFmtId="4" fontId="0" fillId="3" borderId="18" xfId="1" applyNumberFormat="1" applyFont="1" applyFill="1" applyBorder="1"/>
    <xf numFmtId="164" fontId="0" fillId="0" borderId="1" xfId="1" applyNumberFormat="1" applyFon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164" fontId="0" fillId="3" borderId="11" xfId="1" applyNumberFormat="1" applyFont="1" applyFill="1" applyBorder="1"/>
    <xf numFmtId="164" fontId="0" fillId="0" borderId="14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164" fontId="0" fillId="3" borderId="12" xfId="1" applyNumberFormat="1" applyFont="1" applyFill="1" applyBorder="1"/>
    <xf numFmtId="164" fontId="0" fillId="3" borderId="11" xfId="1" applyNumberFormat="1" applyFont="1" applyFill="1" applyBorder="1" applyProtection="1">
      <protection locked="0"/>
    </xf>
    <xf numFmtId="164" fontId="0" fillId="3" borderId="11" xfId="1" applyNumberFormat="1" applyFont="1" applyFill="1" applyBorder="1" applyProtection="1"/>
    <xf numFmtId="164" fontId="0" fillId="3" borderId="12" xfId="1" applyNumberFormat="1" applyFont="1" applyFill="1" applyBorder="1" applyProtection="1"/>
    <xf numFmtId="164" fontId="0" fillId="4" borderId="11" xfId="1" applyNumberFormat="1" applyFont="1" applyFill="1" applyBorder="1" applyProtection="1">
      <protection locked="0"/>
    </xf>
    <xf numFmtId="164" fontId="0" fillId="4" borderId="12" xfId="1" applyNumberFormat="1" applyFont="1" applyFill="1" applyBorder="1" applyProtection="1">
      <protection locked="0"/>
    </xf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0" fontId="2" fillId="3" borderId="2" xfId="0" applyFont="1" applyFill="1" applyBorder="1" applyProtection="1"/>
    <xf numFmtId="4" fontId="0" fillId="3" borderId="3" xfId="1" applyNumberFormat="1" applyFont="1" applyFill="1" applyBorder="1" applyProtection="1"/>
    <xf numFmtId="4" fontId="0" fillId="3" borderId="4" xfId="1" applyNumberFormat="1" applyFont="1" applyFill="1" applyBorder="1" applyProtection="1"/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3" borderId="3" xfId="1" applyNumberFormat="1" applyFont="1" applyFill="1" applyBorder="1" applyProtection="1"/>
    <xf numFmtId="164" fontId="0" fillId="3" borderId="4" xfId="1" applyNumberFormat="1" applyFont="1" applyFill="1" applyBorder="1" applyProtection="1"/>
    <xf numFmtId="4" fontId="4" fillId="2" borderId="0" xfId="0" applyNumberFormat="1" applyFont="1" applyFill="1" applyProtection="1"/>
    <xf numFmtId="4" fontId="0" fillId="2" borderId="0" xfId="0" applyNumberFormat="1" applyFill="1"/>
    <xf numFmtId="4" fontId="0" fillId="2" borderId="0" xfId="0" applyNumberFormat="1" applyFont="1" applyFill="1" applyProtection="1">
      <protection locked="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N37"/>
  <sheetViews>
    <sheetView topLeftCell="A16" zoomScaleNormal="100" workbookViewId="0">
      <selection sqref="A1:M1"/>
    </sheetView>
  </sheetViews>
  <sheetFormatPr defaultRowHeight="15" x14ac:dyDescent="0.25"/>
  <cols>
    <col min="1" max="1" width="32.7109375" style="4" customWidth="1"/>
    <col min="2" max="13" width="13.140625" style="4" customWidth="1"/>
    <col min="14" max="14" width="10.5703125" style="4" bestFit="1" customWidth="1"/>
    <col min="15" max="16384" width="9.140625" style="4"/>
  </cols>
  <sheetData>
    <row r="1" spans="1:14" ht="26.25" customHeight="1" thickBot="1" x14ac:dyDescent="0.3">
      <c r="A1" s="57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4" s="51" customFormat="1" x14ac:dyDescent="0.25">
      <c r="A2" s="48"/>
      <c r="B2" s="49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4" ht="15" customHeight="1" thickBot="1" x14ac:dyDescent="0.3">
      <c r="A3" s="1">
        <v>2022</v>
      </c>
      <c r="B3" s="2" t="s">
        <v>37</v>
      </c>
      <c r="C3" s="2" t="s">
        <v>38</v>
      </c>
      <c r="D3" s="2" t="s">
        <v>39</v>
      </c>
      <c r="E3" s="2" t="s">
        <v>39</v>
      </c>
      <c r="F3" s="2" t="s">
        <v>40</v>
      </c>
      <c r="G3" s="2" t="s">
        <v>40</v>
      </c>
      <c r="H3" s="2" t="s">
        <v>41</v>
      </c>
      <c r="I3" s="2" t="s">
        <v>41</v>
      </c>
      <c r="J3" s="2" t="s">
        <v>42</v>
      </c>
      <c r="K3" s="2" t="s">
        <v>42</v>
      </c>
      <c r="L3" s="2" t="s">
        <v>43</v>
      </c>
      <c r="M3" s="3" t="s">
        <v>43</v>
      </c>
    </row>
    <row r="4" spans="1:14" x14ac:dyDescent="0.2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4" s="8" customFormat="1" x14ac:dyDescent="0.25">
      <c r="A5" s="45" t="s">
        <v>20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4" s="8" customFormat="1" x14ac:dyDescent="0.25">
      <c r="A6" s="45" t="s">
        <v>36</v>
      </c>
      <c r="B6" s="14">
        <v>103000</v>
      </c>
      <c r="C6" s="14">
        <v>97890</v>
      </c>
      <c r="D6" s="14">
        <v>105060</v>
      </c>
      <c r="E6" s="14">
        <v>107538</v>
      </c>
      <c r="F6" s="14">
        <v>107161.2</v>
      </c>
      <c r="G6" s="14">
        <v>109639</v>
      </c>
      <c r="H6" s="14">
        <f>F6*1.02</f>
        <v>109304.424</v>
      </c>
      <c r="I6" s="14">
        <v>111638</v>
      </c>
      <c r="J6" s="14">
        <f>H6*1.02</f>
        <v>111490.51248</v>
      </c>
      <c r="K6" s="14">
        <v>110673</v>
      </c>
      <c r="L6" s="14">
        <f>J6*1.02</f>
        <v>113720.32272960001</v>
      </c>
      <c r="M6" s="15">
        <v>115438</v>
      </c>
    </row>
    <row r="7" spans="1:14" s="8" customFormat="1" ht="15.75" thickBot="1" x14ac:dyDescent="0.3">
      <c r="A7" s="47" t="s">
        <v>21</v>
      </c>
      <c r="B7" s="16">
        <v>5000</v>
      </c>
      <c r="C7" s="16">
        <v>6234</v>
      </c>
      <c r="D7" s="16">
        <v>5000</v>
      </c>
      <c r="E7" s="16">
        <v>5639</v>
      </c>
      <c r="F7" s="16">
        <v>5000</v>
      </c>
      <c r="G7" s="16">
        <v>4952</v>
      </c>
      <c r="H7" s="16">
        <v>5000</v>
      </c>
      <c r="I7" s="16">
        <v>6325</v>
      </c>
      <c r="J7" s="16">
        <f>H7</f>
        <v>5000</v>
      </c>
      <c r="K7" s="16">
        <v>4528</v>
      </c>
      <c r="L7" s="16">
        <v>5000</v>
      </c>
      <c r="M7" s="17">
        <v>6437</v>
      </c>
    </row>
    <row r="8" spans="1:14" ht="15.75" thickBot="1" x14ac:dyDescent="0.3">
      <c r="A8" s="5" t="s">
        <v>22</v>
      </c>
      <c r="B8" s="13">
        <f>SUM(B5:B7)</f>
        <v>108000</v>
      </c>
      <c r="C8" s="13">
        <f t="shared" ref="C8:M8" si="0">SUM(C5:C7)</f>
        <v>104124</v>
      </c>
      <c r="D8" s="13">
        <f t="shared" si="0"/>
        <v>110060</v>
      </c>
      <c r="E8" s="13">
        <f t="shared" si="0"/>
        <v>113177</v>
      </c>
      <c r="F8" s="13">
        <f t="shared" si="0"/>
        <v>112161.2</v>
      </c>
      <c r="G8" s="13">
        <f t="shared" si="0"/>
        <v>114591</v>
      </c>
      <c r="H8" s="13">
        <f t="shared" si="0"/>
        <v>114304.424</v>
      </c>
      <c r="I8" s="13">
        <f t="shared" si="0"/>
        <v>117963</v>
      </c>
      <c r="J8" s="13">
        <f t="shared" si="0"/>
        <v>116490.51248</v>
      </c>
      <c r="K8" s="13">
        <f t="shared" si="0"/>
        <v>115201</v>
      </c>
      <c r="L8" s="13">
        <f t="shared" si="0"/>
        <v>118720.32272960001</v>
      </c>
      <c r="M8" s="13">
        <f t="shared" si="0"/>
        <v>121875</v>
      </c>
      <c r="N8" s="55"/>
    </row>
    <row r="9" spans="1:14" s="7" customFormat="1" x14ac:dyDescent="0.25">
      <c r="A9" s="42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4" s="8" customFormat="1" x14ac:dyDescent="0.25">
      <c r="A10" s="45" t="s">
        <v>1</v>
      </c>
      <c r="B10" s="14">
        <v>30000</v>
      </c>
      <c r="C10" s="14">
        <v>31249</v>
      </c>
      <c r="D10" s="14">
        <v>31050</v>
      </c>
      <c r="E10" s="14">
        <v>31876</v>
      </c>
      <c r="F10" s="14">
        <v>32136.75</v>
      </c>
      <c r="G10" s="14">
        <v>32198</v>
      </c>
      <c r="H10" s="14">
        <f>F10*1.035</f>
        <v>33261.536249999997</v>
      </c>
      <c r="I10" s="14">
        <v>31412</v>
      </c>
      <c r="J10" s="14">
        <f>H10*1.035</f>
        <v>34425.690018749992</v>
      </c>
      <c r="K10" s="14">
        <v>37845</v>
      </c>
      <c r="L10" s="14">
        <f>J10*1.035</f>
        <v>35630.589169406237</v>
      </c>
      <c r="M10" s="15">
        <v>37584</v>
      </c>
    </row>
    <row r="11" spans="1:14" s="8" customFormat="1" ht="15.75" thickBot="1" x14ac:dyDescent="0.3">
      <c r="A11" s="45" t="s">
        <v>2</v>
      </c>
      <c r="B11" s="14">
        <v>15000</v>
      </c>
      <c r="C11" s="14">
        <v>14890</v>
      </c>
      <c r="D11" s="14">
        <v>15000</v>
      </c>
      <c r="E11" s="14">
        <v>15100</v>
      </c>
      <c r="F11" s="14">
        <v>15000</v>
      </c>
      <c r="G11" s="14">
        <v>15094</v>
      </c>
      <c r="H11" s="14">
        <v>15000</v>
      </c>
      <c r="I11" s="14">
        <v>14914</v>
      </c>
      <c r="J11" s="16">
        <f>H11*1.04</f>
        <v>15600</v>
      </c>
      <c r="K11" s="14">
        <v>15745</v>
      </c>
      <c r="L11" s="16">
        <f>J11*1.04</f>
        <v>16224</v>
      </c>
      <c r="M11" s="15">
        <v>16101</v>
      </c>
    </row>
    <row r="12" spans="1:14" s="8" customFormat="1" x14ac:dyDescent="0.25">
      <c r="A12" s="45" t="s">
        <v>3</v>
      </c>
      <c r="B12" s="14">
        <v>1200</v>
      </c>
      <c r="C12" s="14">
        <v>1198</v>
      </c>
      <c r="D12" s="14">
        <v>1200</v>
      </c>
      <c r="E12" s="14">
        <v>1250</v>
      </c>
      <c r="F12" s="14">
        <v>1200</v>
      </c>
      <c r="G12" s="14">
        <v>1206</v>
      </c>
      <c r="H12" s="14">
        <v>1200</v>
      </c>
      <c r="I12" s="14">
        <v>1194</v>
      </c>
      <c r="J12" s="14">
        <f>H12*1.04</f>
        <v>1248</v>
      </c>
      <c r="K12" s="14">
        <v>1297</v>
      </c>
      <c r="L12" s="14">
        <f>J12*1.04</f>
        <v>1297.92</v>
      </c>
      <c r="M12" s="15">
        <v>1235</v>
      </c>
    </row>
    <row r="13" spans="1:14" s="8" customFormat="1" x14ac:dyDescent="0.25">
      <c r="A13" s="45" t="s">
        <v>4</v>
      </c>
      <c r="B13" s="14">
        <v>1200</v>
      </c>
      <c r="C13" s="14">
        <v>1198</v>
      </c>
      <c r="D13" s="14">
        <v>1200</v>
      </c>
      <c r="E13" s="14">
        <v>1250</v>
      </c>
      <c r="F13" s="14">
        <v>1200</v>
      </c>
      <c r="G13" s="14">
        <v>1206</v>
      </c>
      <c r="H13" s="14">
        <v>1200</v>
      </c>
      <c r="I13" s="14">
        <v>1194</v>
      </c>
      <c r="J13" s="14">
        <f>H13*1.04</f>
        <v>1248</v>
      </c>
      <c r="K13" s="14">
        <v>1297</v>
      </c>
      <c r="L13" s="14">
        <f>J13*1.04</f>
        <v>1297.92</v>
      </c>
      <c r="M13" s="15">
        <v>1235</v>
      </c>
    </row>
    <row r="14" spans="1:14" s="8" customFormat="1" x14ac:dyDescent="0.25">
      <c r="A14" s="45" t="s">
        <v>24</v>
      </c>
      <c r="B14" s="14">
        <v>10000</v>
      </c>
      <c r="C14" s="14">
        <v>10000</v>
      </c>
      <c r="D14" s="14">
        <v>10000</v>
      </c>
      <c r="E14" s="14">
        <v>10000</v>
      </c>
      <c r="F14" s="14">
        <v>10000</v>
      </c>
      <c r="G14" s="14">
        <v>10000</v>
      </c>
      <c r="H14" s="14">
        <v>10000</v>
      </c>
      <c r="I14" s="14">
        <v>10000</v>
      </c>
      <c r="J14" s="14">
        <v>11000</v>
      </c>
      <c r="K14" s="14">
        <v>11000</v>
      </c>
      <c r="L14" s="14">
        <v>11000</v>
      </c>
      <c r="M14" s="15">
        <v>11000</v>
      </c>
    </row>
    <row r="15" spans="1:14" s="8" customFormat="1" x14ac:dyDescent="0.25">
      <c r="A15" s="45" t="s">
        <v>5</v>
      </c>
      <c r="B15" s="14">
        <f>18%*B8</f>
        <v>19440</v>
      </c>
      <c r="C15" s="14">
        <v>18568</v>
      </c>
      <c r="D15" s="14">
        <f>18%*D8</f>
        <v>19810.8</v>
      </c>
      <c r="E15" s="14">
        <v>19989</v>
      </c>
      <c r="F15" s="14">
        <f>18%*F8</f>
        <v>20189.016</v>
      </c>
      <c r="G15" s="14">
        <v>21537</v>
      </c>
      <c r="H15" s="14">
        <f>18%*H8</f>
        <v>20574.796319999998</v>
      </c>
      <c r="I15" s="14">
        <v>22358</v>
      </c>
      <c r="J15" s="14">
        <f>18%*J8</f>
        <v>20968.2922464</v>
      </c>
      <c r="K15" s="14">
        <v>20235</v>
      </c>
      <c r="L15" s="14">
        <f>18%*L8</f>
        <v>21369.658091328001</v>
      </c>
      <c r="M15" s="15">
        <v>22354</v>
      </c>
    </row>
    <row r="16" spans="1:14" s="8" customFormat="1" x14ac:dyDescent="0.25">
      <c r="A16" s="45" t="s">
        <v>6</v>
      </c>
      <c r="B16" s="14">
        <v>2500</v>
      </c>
      <c r="C16" s="14">
        <v>2500</v>
      </c>
      <c r="D16" s="14">
        <v>2500</v>
      </c>
      <c r="E16" s="14">
        <v>2500</v>
      </c>
      <c r="F16" s="14">
        <v>2500</v>
      </c>
      <c r="G16" s="14">
        <v>2500</v>
      </c>
      <c r="H16" s="14">
        <v>2500</v>
      </c>
      <c r="I16" s="14">
        <v>2500</v>
      </c>
      <c r="J16" s="14">
        <v>2500</v>
      </c>
      <c r="K16" s="14">
        <v>2500</v>
      </c>
      <c r="L16" s="14">
        <v>2750</v>
      </c>
      <c r="M16" s="15">
        <v>2648</v>
      </c>
    </row>
    <row r="17" spans="1:13" s="8" customFormat="1" x14ac:dyDescent="0.25">
      <c r="A17" s="45" t="s">
        <v>7</v>
      </c>
      <c r="B17" s="14">
        <v>2400</v>
      </c>
      <c r="C17" s="14">
        <v>2614</v>
      </c>
      <c r="D17" s="14">
        <v>2400</v>
      </c>
      <c r="E17" s="14">
        <v>2814</v>
      </c>
      <c r="F17" s="14">
        <v>2400</v>
      </c>
      <c r="G17" s="14">
        <v>2846</v>
      </c>
      <c r="H17" s="14">
        <v>2400</v>
      </c>
      <c r="I17" s="14">
        <v>2978</v>
      </c>
      <c r="J17" s="14">
        <v>2400</v>
      </c>
      <c r="K17" s="14">
        <v>2856</v>
      </c>
      <c r="L17" s="14">
        <v>2400</v>
      </c>
      <c r="M17" s="15">
        <v>2436</v>
      </c>
    </row>
    <row r="18" spans="1:13" s="8" customFormat="1" x14ac:dyDescent="0.25">
      <c r="A18" s="45" t="s">
        <v>8</v>
      </c>
      <c r="B18" s="14">
        <v>1500</v>
      </c>
      <c r="C18" s="14">
        <v>1734</v>
      </c>
      <c r="D18" s="14">
        <v>1500</v>
      </c>
      <c r="E18" s="14">
        <v>1785</v>
      </c>
      <c r="F18" s="14">
        <v>1500</v>
      </c>
      <c r="G18" s="14">
        <v>1612</v>
      </c>
      <c r="H18" s="14">
        <v>1500</v>
      </c>
      <c r="I18" s="14">
        <v>1587</v>
      </c>
      <c r="J18" s="14">
        <v>1500</v>
      </c>
      <c r="K18" s="14">
        <v>1612</v>
      </c>
      <c r="L18" s="14">
        <v>1500</v>
      </c>
      <c r="M18" s="15">
        <v>1589</v>
      </c>
    </row>
    <row r="19" spans="1:13" s="8" customFormat="1" x14ac:dyDescent="0.25">
      <c r="A19" s="45" t="s">
        <v>9</v>
      </c>
      <c r="B19" s="14">
        <v>1200</v>
      </c>
      <c r="C19" s="14">
        <v>1200</v>
      </c>
      <c r="D19" s="14">
        <v>1200</v>
      </c>
      <c r="E19" s="14">
        <v>1200</v>
      </c>
      <c r="F19" s="14">
        <v>1200</v>
      </c>
      <c r="G19" s="14">
        <v>1200</v>
      </c>
      <c r="H19" s="14">
        <v>1200</v>
      </c>
      <c r="I19" s="14">
        <v>1200</v>
      </c>
      <c r="J19" s="14">
        <v>1200</v>
      </c>
      <c r="K19" s="14">
        <v>1200</v>
      </c>
      <c r="L19" s="14">
        <v>1200</v>
      </c>
      <c r="M19" s="15">
        <v>1200</v>
      </c>
    </row>
    <row r="20" spans="1:13" s="8" customFormat="1" x14ac:dyDescent="0.25">
      <c r="A20" s="45" t="s">
        <v>10</v>
      </c>
      <c r="B20" s="14">
        <v>5000</v>
      </c>
      <c r="C20" s="14">
        <v>5432</v>
      </c>
      <c r="D20" s="14">
        <v>5150</v>
      </c>
      <c r="E20" s="14">
        <v>5897</v>
      </c>
      <c r="F20" s="14">
        <v>5304.5</v>
      </c>
      <c r="G20" s="14">
        <v>5427</v>
      </c>
      <c r="H20" s="14">
        <f>F20*1.03</f>
        <v>5463.6350000000002</v>
      </c>
      <c r="I20" s="14">
        <v>5674</v>
      </c>
      <c r="J20" s="14">
        <f>H20*1.03</f>
        <v>5627.5440500000004</v>
      </c>
      <c r="K20" s="14">
        <v>5674</v>
      </c>
      <c r="L20" s="14">
        <f>J20*1.03</f>
        <v>5796.3703715000001</v>
      </c>
      <c r="M20" s="15">
        <v>5778</v>
      </c>
    </row>
    <row r="21" spans="1:13" s="8" customFormat="1" x14ac:dyDescent="0.25">
      <c r="A21" s="45" t="s">
        <v>11</v>
      </c>
      <c r="B21" s="14">
        <v>2000</v>
      </c>
      <c r="C21" s="14">
        <v>1840</v>
      </c>
      <c r="D21" s="14">
        <v>2000</v>
      </c>
      <c r="E21" s="14">
        <v>1943</v>
      </c>
      <c r="F21" s="14">
        <v>2000</v>
      </c>
      <c r="G21" s="14">
        <v>2013</v>
      </c>
      <c r="H21" s="14">
        <v>2000</v>
      </c>
      <c r="I21" s="14">
        <v>2048</v>
      </c>
      <c r="J21" s="14">
        <v>2000</v>
      </c>
      <c r="K21" s="14">
        <v>1913</v>
      </c>
      <c r="L21" s="14">
        <v>2000</v>
      </c>
      <c r="M21" s="15">
        <v>2012</v>
      </c>
    </row>
    <row r="22" spans="1:13" s="8" customFormat="1" x14ac:dyDescent="0.25">
      <c r="A22" s="45" t="s">
        <v>12</v>
      </c>
      <c r="B22" s="14">
        <v>1800</v>
      </c>
      <c r="C22" s="14">
        <v>1867</v>
      </c>
      <c r="D22" s="14">
        <v>1800</v>
      </c>
      <c r="E22" s="14">
        <v>1912</v>
      </c>
      <c r="F22" s="14">
        <v>1800</v>
      </c>
      <c r="G22" s="14">
        <v>1956</v>
      </c>
      <c r="H22" s="14">
        <v>1800</v>
      </c>
      <c r="I22" s="14">
        <v>1984</v>
      </c>
      <c r="J22" s="14">
        <v>1800</v>
      </c>
      <c r="K22" s="14">
        <v>1358</v>
      </c>
      <c r="L22" s="14">
        <v>1800</v>
      </c>
      <c r="M22" s="15">
        <v>1523</v>
      </c>
    </row>
    <row r="23" spans="1:13" s="8" customFormat="1" x14ac:dyDescent="0.25">
      <c r="A23" s="45" t="s">
        <v>13</v>
      </c>
      <c r="B23" s="14">
        <v>2700</v>
      </c>
      <c r="C23" s="14">
        <v>2987</v>
      </c>
      <c r="D23" s="14">
        <v>2700</v>
      </c>
      <c r="E23" s="14">
        <v>2998</v>
      </c>
      <c r="F23" s="14">
        <v>2700</v>
      </c>
      <c r="G23" s="14">
        <v>2875</v>
      </c>
      <c r="H23" s="14">
        <v>2700</v>
      </c>
      <c r="I23" s="14">
        <v>2765</v>
      </c>
      <c r="J23" s="14">
        <v>2700</v>
      </c>
      <c r="K23" s="14">
        <v>3021</v>
      </c>
      <c r="L23" s="14">
        <v>2700</v>
      </c>
      <c r="M23" s="15">
        <v>2897</v>
      </c>
    </row>
    <row r="24" spans="1:13" s="8" customFormat="1" x14ac:dyDescent="0.25">
      <c r="A24" s="45" t="s">
        <v>14</v>
      </c>
      <c r="B24" s="14">
        <v>1200</v>
      </c>
      <c r="C24" s="14">
        <v>1198</v>
      </c>
      <c r="D24" s="14">
        <v>1200</v>
      </c>
      <c r="E24" s="14">
        <v>1250</v>
      </c>
      <c r="F24" s="14">
        <v>1200</v>
      </c>
      <c r="G24" s="14">
        <v>1206</v>
      </c>
      <c r="H24" s="14">
        <v>1200</v>
      </c>
      <c r="I24" s="14">
        <v>1194</v>
      </c>
      <c r="J24" s="14">
        <v>1200</v>
      </c>
      <c r="K24" s="14">
        <v>1297</v>
      </c>
      <c r="L24" s="14">
        <v>1200</v>
      </c>
      <c r="M24" s="15">
        <v>1243</v>
      </c>
    </row>
    <row r="25" spans="1:13" s="8" customFormat="1" x14ac:dyDescent="0.25">
      <c r="A25" s="45" t="s">
        <v>15</v>
      </c>
      <c r="B25" s="14">
        <v>1200</v>
      </c>
      <c r="C25" s="14">
        <v>1198</v>
      </c>
      <c r="D25" s="14">
        <v>1200</v>
      </c>
      <c r="E25" s="14">
        <v>1250</v>
      </c>
      <c r="F25" s="14">
        <v>1200</v>
      </c>
      <c r="G25" s="14">
        <v>1206</v>
      </c>
      <c r="H25" s="14">
        <v>1200</v>
      </c>
      <c r="I25" s="14">
        <v>1194</v>
      </c>
      <c r="J25" s="14">
        <v>1200</v>
      </c>
      <c r="K25" s="14">
        <v>1297</v>
      </c>
      <c r="L25" s="14">
        <v>1200</v>
      </c>
      <c r="M25" s="15">
        <v>1233</v>
      </c>
    </row>
    <row r="26" spans="1:13" s="8" customFormat="1" x14ac:dyDescent="0.25">
      <c r="A26" s="45" t="s">
        <v>16</v>
      </c>
      <c r="B26" s="14">
        <v>1000</v>
      </c>
      <c r="C26" s="14">
        <v>989</v>
      </c>
      <c r="D26" s="14">
        <v>1000</v>
      </c>
      <c r="E26" s="14">
        <v>1023</v>
      </c>
      <c r="F26" s="14">
        <v>1000</v>
      </c>
      <c r="G26" s="14">
        <v>1050</v>
      </c>
      <c r="H26" s="14">
        <v>1000</v>
      </c>
      <c r="I26" s="14">
        <v>1000</v>
      </c>
      <c r="J26" s="14">
        <v>1000</v>
      </c>
      <c r="K26" s="14">
        <v>1000</v>
      </c>
      <c r="L26" s="14">
        <v>1000</v>
      </c>
      <c r="M26" s="15">
        <v>1000</v>
      </c>
    </row>
    <row r="27" spans="1:13" s="8" customFormat="1" x14ac:dyDescent="0.25">
      <c r="A27" s="45" t="s">
        <v>17</v>
      </c>
      <c r="B27" s="14">
        <v>3500</v>
      </c>
      <c r="C27" s="14">
        <v>3700</v>
      </c>
      <c r="D27" s="14">
        <v>3500</v>
      </c>
      <c r="E27" s="14">
        <v>3875</v>
      </c>
      <c r="F27" s="14">
        <v>3500</v>
      </c>
      <c r="G27" s="14">
        <v>3912</v>
      </c>
      <c r="H27" s="14">
        <v>3500</v>
      </c>
      <c r="I27" s="14">
        <v>3459</v>
      </c>
      <c r="J27" s="14">
        <v>3500</v>
      </c>
      <c r="K27" s="14">
        <v>3857</v>
      </c>
      <c r="L27" s="14">
        <v>3500</v>
      </c>
      <c r="M27" s="15">
        <v>3855</v>
      </c>
    </row>
    <row r="28" spans="1:13" s="8" customFormat="1" x14ac:dyDescent="0.25">
      <c r="A28" s="45" t="s">
        <v>18</v>
      </c>
      <c r="B28" s="14">
        <v>4000</v>
      </c>
      <c r="C28" s="14">
        <v>4102</v>
      </c>
      <c r="D28" s="14">
        <v>4000</v>
      </c>
      <c r="E28" s="14">
        <v>3984</v>
      </c>
      <c r="F28" s="14">
        <v>4000</v>
      </c>
      <c r="G28" s="14">
        <v>4209</v>
      </c>
      <c r="H28" s="14">
        <v>4000</v>
      </c>
      <c r="I28" s="14">
        <v>4109</v>
      </c>
      <c r="J28" s="14">
        <v>4000</v>
      </c>
      <c r="K28" s="14">
        <v>3673</v>
      </c>
      <c r="L28" s="14">
        <v>4000</v>
      </c>
      <c r="M28" s="15">
        <v>3760</v>
      </c>
    </row>
    <row r="29" spans="1:13" s="8" customFormat="1" x14ac:dyDescent="0.25">
      <c r="A29" s="45" t="s">
        <v>19</v>
      </c>
      <c r="B29" s="14">
        <v>800</v>
      </c>
      <c r="C29" s="14">
        <v>675</v>
      </c>
      <c r="D29" s="14">
        <v>800</v>
      </c>
      <c r="E29" s="14">
        <v>769</v>
      </c>
      <c r="F29" s="14">
        <v>800</v>
      </c>
      <c r="G29" s="14">
        <v>834</v>
      </c>
      <c r="H29" s="14">
        <v>800</v>
      </c>
      <c r="I29" s="14">
        <v>887</v>
      </c>
      <c r="J29" s="14">
        <v>800</v>
      </c>
      <c r="K29" s="14">
        <v>659</v>
      </c>
      <c r="L29" s="14">
        <v>800</v>
      </c>
      <c r="M29" s="15">
        <v>776</v>
      </c>
    </row>
    <row r="30" spans="1:13" s="8" customFormat="1" x14ac:dyDescent="0.25">
      <c r="A30" s="46" t="s">
        <v>25</v>
      </c>
      <c r="B30" s="18">
        <v>1400</v>
      </c>
      <c r="C30" s="18">
        <v>1279</v>
      </c>
      <c r="D30" s="18">
        <v>1400</v>
      </c>
      <c r="E30" s="18">
        <v>1326</v>
      </c>
      <c r="F30" s="18">
        <v>1400</v>
      </c>
      <c r="G30" s="18">
        <v>1430</v>
      </c>
      <c r="H30" s="18">
        <v>1400</v>
      </c>
      <c r="I30" s="18">
        <v>1435</v>
      </c>
      <c r="J30" s="18">
        <v>1400</v>
      </c>
      <c r="K30" s="18">
        <v>975</v>
      </c>
      <c r="L30" s="18">
        <v>1400</v>
      </c>
      <c r="M30" s="19">
        <v>1232</v>
      </c>
    </row>
    <row r="31" spans="1:13" s="8" customFormat="1" ht="15.75" thickBot="1" x14ac:dyDescent="0.3">
      <c r="A31" s="45" t="s">
        <v>35</v>
      </c>
      <c r="B31" s="14">
        <v>700</v>
      </c>
      <c r="C31" s="14">
        <v>689</v>
      </c>
      <c r="D31" s="14">
        <v>700</v>
      </c>
      <c r="E31" s="14">
        <v>712</v>
      </c>
      <c r="F31" s="14">
        <v>700</v>
      </c>
      <c r="G31" s="14">
        <v>723</v>
      </c>
      <c r="H31" s="14">
        <v>700</v>
      </c>
      <c r="I31" s="14">
        <v>756</v>
      </c>
      <c r="J31" s="14">
        <v>700</v>
      </c>
      <c r="K31" s="14">
        <v>231</v>
      </c>
      <c r="L31" s="14">
        <v>700</v>
      </c>
      <c r="M31" s="15">
        <v>538</v>
      </c>
    </row>
    <row r="32" spans="1:13" ht="15.75" thickBot="1" x14ac:dyDescent="0.3">
      <c r="A32" s="5" t="s">
        <v>26</v>
      </c>
      <c r="B32" s="13">
        <f t="shared" ref="B32:M32" si="1">SUM(B10:B31)</f>
        <v>109740</v>
      </c>
      <c r="C32" s="13">
        <f t="shared" si="1"/>
        <v>111107</v>
      </c>
      <c r="D32" s="13">
        <f t="shared" si="1"/>
        <v>111310.8</v>
      </c>
      <c r="E32" s="13">
        <f t="shared" si="1"/>
        <v>114703</v>
      </c>
      <c r="F32" s="13">
        <f t="shared" si="1"/>
        <v>112930.266</v>
      </c>
      <c r="G32" s="13">
        <f t="shared" si="1"/>
        <v>116240</v>
      </c>
      <c r="H32" s="13">
        <f t="shared" si="1"/>
        <v>114599.96756999999</v>
      </c>
      <c r="I32" s="13">
        <f t="shared" si="1"/>
        <v>115842</v>
      </c>
      <c r="J32" s="13">
        <f t="shared" si="1"/>
        <v>118017.52631515</v>
      </c>
      <c r="K32" s="13">
        <f t="shared" si="1"/>
        <v>120542</v>
      </c>
      <c r="L32" s="13">
        <f t="shared" si="1"/>
        <v>120766.45763223423</v>
      </c>
      <c r="M32" s="20">
        <f t="shared" si="1"/>
        <v>123229</v>
      </c>
    </row>
    <row r="33" spans="1:13" ht="15.75" thickBot="1" x14ac:dyDescent="0.3">
      <c r="A33" s="5" t="s">
        <v>27</v>
      </c>
      <c r="B33" s="13">
        <f t="shared" ref="B33:M33" si="2">B8-B32</f>
        <v>-1740</v>
      </c>
      <c r="C33" s="13">
        <f t="shared" si="2"/>
        <v>-6983</v>
      </c>
      <c r="D33" s="13">
        <f t="shared" si="2"/>
        <v>-1250.8000000000029</v>
      </c>
      <c r="E33" s="13">
        <f t="shared" si="2"/>
        <v>-1526</v>
      </c>
      <c r="F33" s="13">
        <f t="shared" si="2"/>
        <v>-769.06600000000617</v>
      </c>
      <c r="G33" s="13">
        <f t="shared" si="2"/>
        <v>-1649</v>
      </c>
      <c r="H33" s="13">
        <f t="shared" si="2"/>
        <v>-295.54356999999436</v>
      </c>
      <c r="I33" s="13">
        <f t="shared" si="2"/>
        <v>2121</v>
      </c>
      <c r="J33" s="13">
        <f t="shared" si="2"/>
        <v>-1527.0138351499918</v>
      </c>
      <c r="K33" s="13">
        <f t="shared" si="2"/>
        <v>-5341</v>
      </c>
      <c r="L33" s="13">
        <f t="shared" si="2"/>
        <v>-2046.1349026342214</v>
      </c>
      <c r="M33" s="20">
        <f t="shared" si="2"/>
        <v>-1354</v>
      </c>
    </row>
    <row r="34" spans="1:13" ht="15.75" thickBot="1" x14ac:dyDescent="0.3">
      <c r="A34" s="5" t="s">
        <v>28</v>
      </c>
      <c r="B34" s="21">
        <v>1000</v>
      </c>
      <c r="C34" s="21"/>
      <c r="D34" s="22">
        <f t="shared" ref="D34:M34" si="3">B37</f>
        <v>0</v>
      </c>
      <c r="E34" s="22">
        <f t="shared" si="3"/>
        <v>-6983</v>
      </c>
      <c r="F34" s="22">
        <f t="shared" si="3"/>
        <v>-2.9558577807620168E-12</v>
      </c>
      <c r="G34" s="22">
        <f t="shared" si="3"/>
        <v>-8509</v>
      </c>
      <c r="H34" s="22">
        <f t="shared" si="3"/>
        <v>3.9999999909241524E-3</v>
      </c>
      <c r="I34" s="22">
        <f t="shared" si="3"/>
        <v>-10158</v>
      </c>
      <c r="J34" s="22">
        <f t="shared" si="3"/>
        <v>4.2999999658377419E-4</v>
      </c>
      <c r="K34" s="22">
        <f t="shared" si="3"/>
        <v>-8037</v>
      </c>
      <c r="L34" s="22">
        <f t="shared" si="3"/>
        <v>-3.4051499951601727E-3</v>
      </c>
      <c r="M34" s="23">
        <f t="shared" si="3"/>
        <v>-13378</v>
      </c>
    </row>
    <row r="35" spans="1:13" ht="15.75" thickBot="1" x14ac:dyDescent="0.3">
      <c r="A35" s="5" t="s">
        <v>34</v>
      </c>
      <c r="B35" s="13">
        <f>B33+B34</f>
        <v>-740</v>
      </c>
      <c r="C35" s="13">
        <f t="shared" ref="C35:M35" si="4">C33+C34</f>
        <v>-6983</v>
      </c>
      <c r="D35" s="13">
        <f t="shared" si="4"/>
        <v>-1250.8000000000029</v>
      </c>
      <c r="E35" s="13">
        <f t="shared" si="4"/>
        <v>-8509</v>
      </c>
      <c r="F35" s="13">
        <f t="shared" si="4"/>
        <v>-769.06600000000913</v>
      </c>
      <c r="G35" s="13">
        <f t="shared" si="4"/>
        <v>-10158</v>
      </c>
      <c r="H35" s="13">
        <f t="shared" si="4"/>
        <v>-295.53957000000344</v>
      </c>
      <c r="I35" s="13">
        <f t="shared" si="4"/>
        <v>-8037</v>
      </c>
      <c r="J35" s="13">
        <f t="shared" si="4"/>
        <v>-1527.0134051499952</v>
      </c>
      <c r="K35" s="13">
        <f t="shared" si="4"/>
        <v>-13378</v>
      </c>
      <c r="L35" s="13">
        <f t="shared" si="4"/>
        <v>-2046.1383077842165</v>
      </c>
      <c r="M35" s="20">
        <f t="shared" si="4"/>
        <v>-14732</v>
      </c>
    </row>
    <row r="36" spans="1:13" s="8" customFormat="1" ht="15.75" thickBot="1" x14ac:dyDescent="0.3">
      <c r="A36" s="9" t="s">
        <v>29</v>
      </c>
      <c r="B36" s="21">
        <v>740</v>
      </c>
      <c r="C36" s="21"/>
      <c r="D36" s="21">
        <v>1250.8</v>
      </c>
      <c r="E36" s="21"/>
      <c r="F36" s="21">
        <v>769.07</v>
      </c>
      <c r="G36" s="21"/>
      <c r="H36" s="21">
        <v>295.54000000000002</v>
      </c>
      <c r="I36" s="21"/>
      <c r="J36" s="21">
        <v>1527.01</v>
      </c>
      <c r="K36" s="21"/>
      <c r="L36" s="21">
        <v>2046.14</v>
      </c>
      <c r="M36" s="24">
        <f>SUM(B36:L36)</f>
        <v>6628.56</v>
      </c>
    </row>
    <row r="37" spans="1:13" ht="15.75" thickBot="1" x14ac:dyDescent="0.3">
      <c r="A37" s="6" t="s">
        <v>30</v>
      </c>
      <c r="B37" s="25">
        <f>B35+B36</f>
        <v>0</v>
      </c>
      <c r="C37" s="25">
        <f t="shared" ref="C37:M37" si="5">C35+C36</f>
        <v>-6983</v>
      </c>
      <c r="D37" s="25">
        <f t="shared" si="5"/>
        <v>-2.9558577807620168E-12</v>
      </c>
      <c r="E37" s="25">
        <f t="shared" si="5"/>
        <v>-8509</v>
      </c>
      <c r="F37" s="25">
        <f t="shared" si="5"/>
        <v>3.9999999909241524E-3</v>
      </c>
      <c r="G37" s="25">
        <f t="shared" si="5"/>
        <v>-10158</v>
      </c>
      <c r="H37" s="25">
        <f t="shared" si="5"/>
        <v>4.2999999658377419E-4</v>
      </c>
      <c r="I37" s="25">
        <f t="shared" si="5"/>
        <v>-8037</v>
      </c>
      <c r="J37" s="25">
        <f t="shared" si="5"/>
        <v>-3.4051499951601727E-3</v>
      </c>
      <c r="K37" s="25">
        <f t="shared" si="5"/>
        <v>-13378</v>
      </c>
      <c r="L37" s="25">
        <f t="shared" si="5"/>
        <v>1.6922157835779217E-3</v>
      </c>
      <c r="M37" s="26">
        <f t="shared" si="5"/>
        <v>-8103.44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3:M33">
    <cfRule type="cellIs" dxfId="2" priority="2" operator="lessThan">
      <formula>0</formula>
    </cfRule>
  </conditionalFormatting>
  <conditionalFormatting sqref="B35:M35 B37:M37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N37"/>
  <sheetViews>
    <sheetView tabSelected="1" topLeftCell="A21" zoomScale="130" zoomScaleNormal="130" workbookViewId="0">
      <selection activeCell="L3" sqref="L3"/>
    </sheetView>
  </sheetViews>
  <sheetFormatPr defaultRowHeight="15" x14ac:dyDescent="0.25"/>
  <cols>
    <col min="1" max="1" width="32.7109375" style="4" bestFit="1" customWidth="1"/>
    <col min="2" max="2" width="12.7109375" style="4" bestFit="1" customWidth="1"/>
    <col min="3" max="13" width="13.140625" style="4" customWidth="1"/>
    <col min="14" max="14" width="12.5703125" style="4" bestFit="1" customWidth="1"/>
    <col min="15" max="16384" width="9.140625" style="4"/>
  </cols>
  <sheetData>
    <row r="1" spans="1:14" ht="26.25" customHeight="1" thickBot="1" x14ac:dyDescent="0.3">
      <c r="A1" s="57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4" s="51" customFormat="1" ht="15" customHeight="1" x14ac:dyDescent="0.25">
      <c r="A2" s="48"/>
      <c r="B2" s="49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4" ht="15" customHeight="1" thickBot="1" x14ac:dyDescent="0.3">
      <c r="A3" s="1"/>
      <c r="B3" s="2" t="s">
        <v>44</v>
      </c>
      <c r="C3" s="2" t="s">
        <v>44</v>
      </c>
      <c r="D3" s="2" t="s">
        <v>45</v>
      </c>
      <c r="E3" s="2" t="s">
        <v>45</v>
      </c>
      <c r="F3" s="2" t="s">
        <v>46</v>
      </c>
      <c r="G3" s="2" t="s">
        <v>46</v>
      </c>
      <c r="H3" s="2" t="s">
        <v>47</v>
      </c>
      <c r="I3" s="2" t="s">
        <v>47</v>
      </c>
      <c r="J3" s="2" t="s">
        <v>48</v>
      </c>
      <c r="K3" s="2" t="s">
        <v>48</v>
      </c>
      <c r="L3" s="2" t="s">
        <v>49</v>
      </c>
      <c r="M3" s="3" t="s">
        <v>49</v>
      </c>
    </row>
    <row r="4" spans="1:14" x14ac:dyDescent="0.2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4" s="8" customFormat="1" x14ac:dyDescent="0.25">
      <c r="A5" s="45" t="s">
        <v>20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4" s="8" customFormat="1" x14ac:dyDescent="0.25">
      <c r="A6" s="45" t="s">
        <v>36</v>
      </c>
      <c r="B6" s="14">
        <f>113720.32*1.02</f>
        <v>115994.72640000001</v>
      </c>
      <c r="C6" s="27"/>
      <c r="D6" s="14">
        <f>B6*1.02</f>
        <v>118314.62092800002</v>
      </c>
      <c r="E6" s="27"/>
      <c r="F6" s="14">
        <f>D6*1.02</f>
        <v>120680.91334656002</v>
      </c>
      <c r="G6" s="27"/>
      <c r="H6" s="14">
        <f>F6*1.02</f>
        <v>123094.53161349121</v>
      </c>
      <c r="I6" s="27"/>
      <c r="J6" s="14">
        <f>H6*1.02</f>
        <v>125556.42224576104</v>
      </c>
      <c r="K6" s="27"/>
      <c r="L6" s="14">
        <f>J6*1.02</f>
        <v>128067.55069067627</v>
      </c>
      <c r="M6" s="28"/>
    </row>
    <row r="7" spans="1:14" s="8" customFormat="1" ht="15.75" thickBot="1" x14ac:dyDescent="0.3">
      <c r="A7" s="47" t="s">
        <v>21</v>
      </c>
      <c r="B7" s="29">
        <v>5000</v>
      </c>
      <c r="C7" s="29"/>
      <c r="D7" s="29">
        <v>5000</v>
      </c>
      <c r="E7" s="29"/>
      <c r="F7" s="29">
        <v>5000</v>
      </c>
      <c r="G7" s="29"/>
      <c r="H7" s="29">
        <v>5000</v>
      </c>
      <c r="I7" s="29"/>
      <c r="J7" s="29">
        <v>5000</v>
      </c>
      <c r="K7" s="29"/>
      <c r="L7" s="29">
        <v>5000</v>
      </c>
      <c r="M7" s="30"/>
    </row>
    <row r="8" spans="1:14" ht="15.75" thickBot="1" x14ac:dyDescent="0.3">
      <c r="A8" s="5" t="s">
        <v>22</v>
      </c>
      <c r="B8" s="13">
        <v>118720.32272960001</v>
      </c>
      <c r="C8" s="13">
        <f t="shared" ref="C8:M8" si="0">SUM(C5:C7)</f>
        <v>0</v>
      </c>
      <c r="D8" s="13">
        <v>118720.32272960001</v>
      </c>
      <c r="E8" s="13">
        <f t="shared" si="0"/>
        <v>0</v>
      </c>
      <c r="F8" s="13">
        <v>118720.32272960001</v>
      </c>
      <c r="G8" s="13">
        <f t="shared" si="0"/>
        <v>0</v>
      </c>
      <c r="H8" s="13">
        <v>118720.32272960001</v>
      </c>
      <c r="I8" s="13">
        <f t="shared" si="0"/>
        <v>0</v>
      </c>
      <c r="J8" s="13">
        <v>118720.32272960001</v>
      </c>
      <c r="K8" s="13">
        <f t="shared" si="0"/>
        <v>0</v>
      </c>
      <c r="L8" s="13">
        <v>118720.32272960001</v>
      </c>
      <c r="M8" s="13">
        <f t="shared" si="0"/>
        <v>0</v>
      </c>
      <c r="N8" s="55">
        <f>SUM(B8:M8)</f>
        <v>712321.93637760007</v>
      </c>
    </row>
    <row r="9" spans="1:14" s="7" customFormat="1" x14ac:dyDescent="0.25">
      <c r="A9" s="42" t="s">
        <v>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  <c r="N9" s="56">
        <f>'1º Semestre'!N8+'2º Semestre'!N8</f>
        <v>712321.93637760007</v>
      </c>
    </row>
    <row r="10" spans="1:14" s="8" customFormat="1" x14ac:dyDescent="0.25">
      <c r="A10" s="45" t="s">
        <v>1</v>
      </c>
      <c r="B10" s="27">
        <f>35630.59*1.035</f>
        <v>36877.660649999991</v>
      </c>
      <c r="C10" s="27"/>
      <c r="D10" s="27">
        <f>B10*1.035</f>
        <v>38168.378772749988</v>
      </c>
      <c r="E10" s="27"/>
      <c r="F10" s="27">
        <f>D10*1.035</f>
        <v>39504.272029796237</v>
      </c>
      <c r="G10" s="27"/>
      <c r="H10" s="27">
        <f>F10*1.035</f>
        <v>40886.921550839099</v>
      </c>
      <c r="I10" s="27"/>
      <c r="J10" s="27">
        <f>H10*1.035</f>
        <v>42317.963805118467</v>
      </c>
      <c r="K10" s="27"/>
      <c r="L10" s="27">
        <f>J10*1.035</f>
        <v>43799.092538297613</v>
      </c>
      <c r="M10" s="28"/>
    </row>
    <row r="11" spans="1:14" s="8" customFormat="1" x14ac:dyDescent="0.25">
      <c r="A11" s="45" t="s">
        <v>2</v>
      </c>
      <c r="B11" s="27">
        <v>16224</v>
      </c>
      <c r="C11" s="27"/>
      <c r="D11" s="27">
        <v>16224</v>
      </c>
      <c r="E11" s="27"/>
      <c r="F11" s="27">
        <v>16224</v>
      </c>
      <c r="G11" s="27"/>
      <c r="H11" s="27">
        <v>16224</v>
      </c>
      <c r="I11" s="27"/>
      <c r="J11" s="27">
        <v>16224</v>
      </c>
      <c r="K11" s="27"/>
      <c r="L11" s="27">
        <v>16224</v>
      </c>
      <c r="M11" s="28"/>
    </row>
    <row r="12" spans="1:14" s="8" customFormat="1" x14ac:dyDescent="0.25">
      <c r="A12" s="45" t="s">
        <v>3</v>
      </c>
      <c r="B12" s="27">
        <v>1297.92</v>
      </c>
      <c r="C12" s="27"/>
      <c r="D12" s="27">
        <v>1297.92</v>
      </c>
      <c r="E12" s="27"/>
      <c r="F12" s="27">
        <v>1297.92</v>
      </c>
      <c r="G12" s="27"/>
      <c r="H12" s="27">
        <v>1297.92</v>
      </c>
      <c r="I12" s="27"/>
      <c r="J12" s="27">
        <v>1297.92</v>
      </c>
      <c r="K12" s="27"/>
      <c r="L12" s="27">
        <v>1297.92</v>
      </c>
      <c r="M12" s="28"/>
    </row>
    <row r="13" spans="1:14" s="8" customFormat="1" x14ac:dyDescent="0.25">
      <c r="A13" s="45" t="s">
        <v>4</v>
      </c>
      <c r="B13" s="27">
        <v>1297.92</v>
      </c>
      <c r="C13" s="27"/>
      <c r="D13" s="27">
        <v>1297.92</v>
      </c>
      <c r="E13" s="27"/>
      <c r="F13" s="27">
        <v>1297.92</v>
      </c>
      <c r="G13" s="27"/>
      <c r="H13" s="27">
        <v>1297.92</v>
      </c>
      <c r="I13" s="27"/>
      <c r="J13" s="27">
        <v>1297.92</v>
      </c>
      <c r="K13" s="27"/>
      <c r="L13" s="27">
        <v>1297.92</v>
      </c>
      <c r="M13" s="28"/>
    </row>
    <row r="14" spans="1:14" s="8" customFormat="1" x14ac:dyDescent="0.25">
      <c r="A14" s="45" t="s">
        <v>24</v>
      </c>
      <c r="B14" s="27">
        <v>11000</v>
      </c>
      <c r="C14" s="27"/>
      <c r="D14" s="27">
        <v>11000</v>
      </c>
      <c r="E14" s="27"/>
      <c r="F14" s="27">
        <v>11000</v>
      </c>
      <c r="G14" s="27"/>
      <c r="H14" s="27">
        <v>11000</v>
      </c>
      <c r="I14" s="27"/>
      <c r="J14" s="27">
        <v>11000</v>
      </c>
      <c r="K14" s="27"/>
      <c r="L14" s="27">
        <v>11000</v>
      </c>
      <c r="M14" s="28"/>
    </row>
    <row r="15" spans="1:14" s="8" customFormat="1" x14ac:dyDescent="0.25">
      <c r="A15" s="45" t="s">
        <v>5</v>
      </c>
      <c r="B15" s="27">
        <v>21369.658091328001</v>
      </c>
      <c r="C15" s="27"/>
      <c r="D15" s="27">
        <v>21369.658091328001</v>
      </c>
      <c r="E15" s="27"/>
      <c r="F15" s="27">
        <v>21369.658091328001</v>
      </c>
      <c r="G15" s="27"/>
      <c r="H15" s="27">
        <v>21369.658091328001</v>
      </c>
      <c r="I15" s="27"/>
      <c r="J15" s="27">
        <v>21369.658091328001</v>
      </c>
      <c r="K15" s="27"/>
      <c r="L15" s="27">
        <v>21369.658091328001</v>
      </c>
      <c r="M15" s="28"/>
    </row>
    <row r="16" spans="1:14" s="8" customFormat="1" x14ac:dyDescent="0.25">
      <c r="A16" s="45" t="s">
        <v>6</v>
      </c>
      <c r="B16" s="27">
        <v>2750</v>
      </c>
      <c r="C16" s="27"/>
      <c r="D16" s="27">
        <v>2750</v>
      </c>
      <c r="E16" s="27"/>
      <c r="F16" s="27">
        <v>2750</v>
      </c>
      <c r="G16" s="27"/>
      <c r="H16" s="27">
        <v>2750</v>
      </c>
      <c r="I16" s="27"/>
      <c r="J16" s="27">
        <v>2750</v>
      </c>
      <c r="K16" s="27"/>
      <c r="L16" s="27">
        <v>2750</v>
      </c>
      <c r="M16" s="28"/>
    </row>
    <row r="17" spans="1:14" s="8" customFormat="1" x14ac:dyDescent="0.25">
      <c r="A17" s="45" t="s">
        <v>7</v>
      </c>
      <c r="B17" s="27">
        <v>2400</v>
      </c>
      <c r="C17" s="27"/>
      <c r="D17" s="27">
        <v>2400</v>
      </c>
      <c r="E17" s="27"/>
      <c r="F17" s="27">
        <v>2400</v>
      </c>
      <c r="G17" s="27"/>
      <c r="H17" s="27">
        <v>2400</v>
      </c>
      <c r="I17" s="27"/>
      <c r="J17" s="27">
        <v>2400</v>
      </c>
      <c r="K17" s="27"/>
      <c r="L17" s="27">
        <v>2400</v>
      </c>
      <c r="M17" s="28"/>
    </row>
    <row r="18" spans="1:14" s="8" customFormat="1" x14ac:dyDescent="0.25">
      <c r="A18" s="45" t="s">
        <v>8</v>
      </c>
      <c r="B18" s="27">
        <v>1500</v>
      </c>
      <c r="C18" s="27"/>
      <c r="D18" s="27">
        <v>1500</v>
      </c>
      <c r="E18" s="27"/>
      <c r="F18" s="27">
        <v>1500</v>
      </c>
      <c r="G18" s="27"/>
      <c r="H18" s="27">
        <v>1500</v>
      </c>
      <c r="I18" s="27"/>
      <c r="J18" s="27">
        <v>1500</v>
      </c>
      <c r="K18" s="27"/>
      <c r="L18" s="27">
        <v>1500</v>
      </c>
      <c r="M18" s="28"/>
    </row>
    <row r="19" spans="1:14" s="8" customFormat="1" x14ac:dyDescent="0.25">
      <c r="A19" s="45" t="s">
        <v>9</v>
      </c>
      <c r="B19" s="27">
        <v>1200</v>
      </c>
      <c r="C19" s="27"/>
      <c r="D19" s="27">
        <v>1200</v>
      </c>
      <c r="E19" s="27"/>
      <c r="F19" s="27">
        <v>1200</v>
      </c>
      <c r="G19" s="27"/>
      <c r="H19" s="27">
        <v>1200</v>
      </c>
      <c r="I19" s="27"/>
      <c r="J19" s="27">
        <v>1200</v>
      </c>
      <c r="K19" s="27"/>
      <c r="L19" s="27">
        <v>1200</v>
      </c>
      <c r="M19" s="28"/>
    </row>
    <row r="20" spans="1:14" s="8" customFormat="1" x14ac:dyDescent="0.25">
      <c r="A20" s="45" t="s">
        <v>10</v>
      </c>
      <c r="B20" s="27">
        <f>5796.37*1.03</f>
        <v>5970.2610999999997</v>
      </c>
      <c r="C20" s="27"/>
      <c r="D20" s="27">
        <f>B20*1.03</f>
        <v>6149.3689329999997</v>
      </c>
      <c r="E20" s="27"/>
      <c r="F20" s="27">
        <f>D20*1.03</f>
        <v>6333.8500009899999</v>
      </c>
      <c r="G20" s="27"/>
      <c r="H20" s="27">
        <f>F20*1.03</f>
        <v>6523.8655010196999</v>
      </c>
      <c r="I20" s="27"/>
      <c r="J20" s="27">
        <f>H20*1.03</f>
        <v>6719.5814660502911</v>
      </c>
      <c r="K20" s="27"/>
      <c r="L20" s="27">
        <f>J20*1.03</f>
        <v>6921.1689100317999</v>
      </c>
      <c r="M20" s="28"/>
    </row>
    <row r="21" spans="1:14" s="8" customFormat="1" x14ac:dyDescent="0.25">
      <c r="A21" s="45" t="s">
        <v>11</v>
      </c>
      <c r="B21" s="27">
        <v>2000</v>
      </c>
      <c r="C21" s="27"/>
      <c r="D21" s="27">
        <v>2000</v>
      </c>
      <c r="E21" s="27"/>
      <c r="F21" s="27">
        <v>2000</v>
      </c>
      <c r="G21" s="27"/>
      <c r="H21" s="27">
        <v>2000</v>
      </c>
      <c r="I21" s="27"/>
      <c r="J21" s="27">
        <v>2000</v>
      </c>
      <c r="K21" s="27"/>
      <c r="L21" s="27">
        <v>2000</v>
      </c>
      <c r="M21" s="27"/>
    </row>
    <row r="22" spans="1:14" s="8" customFormat="1" x14ac:dyDescent="0.25">
      <c r="A22" s="45" t="s">
        <v>12</v>
      </c>
      <c r="B22" s="27">
        <v>1800</v>
      </c>
      <c r="C22" s="27"/>
      <c r="D22" s="27">
        <v>1800</v>
      </c>
      <c r="E22" s="27"/>
      <c r="F22" s="27">
        <v>1800</v>
      </c>
      <c r="G22" s="27"/>
      <c r="H22" s="27">
        <v>1800</v>
      </c>
      <c r="I22" s="27"/>
      <c r="J22" s="27">
        <v>1800</v>
      </c>
      <c r="K22" s="27"/>
      <c r="L22" s="27">
        <v>1800</v>
      </c>
      <c r="M22" s="28"/>
    </row>
    <row r="23" spans="1:14" s="8" customFormat="1" x14ac:dyDescent="0.25">
      <c r="A23" s="45" t="s">
        <v>13</v>
      </c>
      <c r="B23" s="27">
        <v>2700</v>
      </c>
      <c r="C23" s="27"/>
      <c r="D23" s="27">
        <v>2700</v>
      </c>
      <c r="E23" s="27"/>
      <c r="F23" s="27">
        <v>2700</v>
      </c>
      <c r="G23" s="27"/>
      <c r="H23" s="27">
        <v>2700</v>
      </c>
      <c r="I23" s="27"/>
      <c r="J23" s="27">
        <v>2700</v>
      </c>
      <c r="K23" s="27"/>
      <c r="L23" s="27">
        <v>2700</v>
      </c>
      <c r="M23" s="28"/>
    </row>
    <row r="24" spans="1:14" s="8" customFormat="1" x14ac:dyDescent="0.25">
      <c r="A24" s="45" t="s">
        <v>14</v>
      </c>
      <c r="B24" s="27">
        <v>1200</v>
      </c>
      <c r="C24" s="27"/>
      <c r="D24" s="27">
        <v>1200</v>
      </c>
      <c r="E24" s="27"/>
      <c r="F24" s="27">
        <v>1200</v>
      </c>
      <c r="G24" s="27"/>
      <c r="H24" s="27">
        <v>1200</v>
      </c>
      <c r="I24" s="27"/>
      <c r="J24" s="27">
        <v>1200</v>
      </c>
      <c r="K24" s="27"/>
      <c r="L24" s="27">
        <v>1200</v>
      </c>
      <c r="M24" s="28"/>
    </row>
    <row r="25" spans="1:14" s="8" customFormat="1" x14ac:dyDescent="0.25">
      <c r="A25" s="45" t="s">
        <v>15</v>
      </c>
      <c r="B25" s="27">
        <v>1200</v>
      </c>
      <c r="C25" s="27"/>
      <c r="D25" s="27">
        <v>1200</v>
      </c>
      <c r="E25" s="27"/>
      <c r="F25" s="27">
        <v>1200</v>
      </c>
      <c r="G25" s="27"/>
      <c r="H25" s="27">
        <v>1200</v>
      </c>
      <c r="I25" s="27"/>
      <c r="J25" s="27">
        <v>1200</v>
      </c>
      <c r="K25" s="27"/>
      <c r="L25" s="27">
        <v>1200</v>
      </c>
      <c r="M25" s="28"/>
    </row>
    <row r="26" spans="1:14" s="8" customFormat="1" x14ac:dyDescent="0.25">
      <c r="A26" s="45" t="s">
        <v>16</v>
      </c>
      <c r="B26" s="27">
        <v>1000</v>
      </c>
      <c r="C26" s="27"/>
      <c r="D26" s="27">
        <v>1000</v>
      </c>
      <c r="E26" s="27"/>
      <c r="F26" s="27">
        <v>1000</v>
      </c>
      <c r="G26" s="27"/>
      <c r="H26" s="27">
        <v>1000</v>
      </c>
      <c r="I26" s="27"/>
      <c r="J26" s="27">
        <v>1000</v>
      </c>
      <c r="K26" s="27"/>
      <c r="L26" s="27">
        <v>1000</v>
      </c>
      <c r="M26" s="28"/>
    </row>
    <row r="27" spans="1:14" s="8" customFormat="1" ht="15.75" thickBot="1" x14ac:dyDescent="0.3">
      <c r="A27" s="45" t="s">
        <v>17</v>
      </c>
      <c r="B27" s="27">
        <v>3500</v>
      </c>
      <c r="C27" s="27"/>
      <c r="D27" s="27">
        <v>3500</v>
      </c>
      <c r="E27" s="27"/>
      <c r="F27" s="27">
        <v>3500</v>
      </c>
      <c r="G27" s="27"/>
      <c r="H27" s="27">
        <v>3500</v>
      </c>
      <c r="I27" s="27"/>
      <c r="J27" s="27">
        <v>3500</v>
      </c>
      <c r="K27" s="27"/>
      <c r="L27" s="27">
        <v>3500</v>
      </c>
      <c r="M27" s="28"/>
    </row>
    <row r="28" spans="1:14" s="8" customFormat="1" ht="15.75" thickBot="1" x14ac:dyDescent="0.3">
      <c r="A28" s="45" t="s">
        <v>18</v>
      </c>
      <c r="B28" s="27">
        <v>4000</v>
      </c>
      <c r="C28" s="27"/>
      <c r="D28" s="27">
        <v>4000</v>
      </c>
      <c r="E28" s="27"/>
      <c r="F28" s="27">
        <v>4000</v>
      </c>
      <c r="G28" s="27"/>
      <c r="H28" s="27">
        <v>4000</v>
      </c>
      <c r="I28" s="27"/>
      <c r="J28" s="27">
        <v>4000</v>
      </c>
      <c r="K28" s="27"/>
      <c r="L28" s="27">
        <v>4000</v>
      </c>
      <c r="M28" s="28"/>
      <c r="N28" s="39"/>
    </row>
    <row r="29" spans="1:14" s="8" customFormat="1" x14ac:dyDescent="0.25">
      <c r="A29" s="45" t="s">
        <v>19</v>
      </c>
      <c r="B29" s="27">
        <v>800</v>
      </c>
      <c r="C29" s="27"/>
      <c r="D29" s="27">
        <v>800</v>
      </c>
      <c r="E29" s="27"/>
      <c r="F29" s="27">
        <v>800</v>
      </c>
      <c r="G29" s="27"/>
      <c r="H29" s="27">
        <v>800</v>
      </c>
      <c r="I29" s="27"/>
      <c r="J29" s="27">
        <v>800</v>
      </c>
      <c r="K29" s="27"/>
      <c r="L29" s="27">
        <v>800</v>
      </c>
      <c r="M29" s="28"/>
    </row>
    <row r="30" spans="1:14" s="8" customFormat="1" x14ac:dyDescent="0.25">
      <c r="A30" s="46" t="s">
        <v>25</v>
      </c>
      <c r="B30" s="32">
        <v>1400</v>
      </c>
      <c r="C30" s="32"/>
      <c r="D30" s="32">
        <v>1400</v>
      </c>
      <c r="E30" s="32"/>
      <c r="F30" s="32">
        <v>1400</v>
      </c>
      <c r="G30" s="32"/>
      <c r="H30" s="32">
        <v>1400</v>
      </c>
      <c r="I30" s="32"/>
      <c r="J30" s="32">
        <v>1400</v>
      </c>
      <c r="K30" s="32"/>
      <c r="L30" s="32">
        <v>1400</v>
      </c>
      <c r="M30" s="33"/>
    </row>
    <row r="31" spans="1:14" s="8" customFormat="1" ht="15.75" thickBot="1" x14ac:dyDescent="0.3">
      <c r="A31" s="45" t="s">
        <v>35</v>
      </c>
      <c r="B31" s="27">
        <v>700</v>
      </c>
      <c r="C31" s="27"/>
      <c r="D31" s="27">
        <v>700</v>
      </c>
      <c r="E31" s="27"/>
      <c r="F31" s="27">
        <v>700</v>
      </c>
      <c r="G31" s="27"/>
      <c r="H31" s="27">
        <v>700</v>
      </c>
      <c r="I31" s="27"/>
      <c r="J31" s="27">
        <v>700</v>
      </c>
      <c r="K31" s="27"/>
      <c r="L31" s="27">
        <v>700</v>
      </c>
      <c r="M31" s="28"/>
    </row>
    <row r="32" spans="1:14" ht="15.75" thickBot="1" x14ac:dyDescent="0.3">
      <c r="A32" s="5" t="s">
        <v>26</v>
      </c>
      <c r="B32" s="31">
        <f t="shared" ref="B32:M32" si="1">SUM(B10:B31)</f>
        <v>122187.419841328</v>
      </c>
      <c r="C32" s="31">
        <f t="shared" si="1"/>
        <v>0</v>
      </c>
      <c r="D32" s="31">
        <f t="shared" si="1"/>
        <v>123657.24579707799</v>
      </c>
      <c r="E32" s="31">
        <f t="shared" si="1"/>
        <v>0</v>
      </c>
      <c r="F32" s="31">
        <f t="shared" si="1"/>
        <v>125177.62012211424</v>
      </c>
      <c r="G32" s="31">
        <f t="shared" si="1"/>
        <v>0</v>
      </c>
      <c r="H32" s="31">
        <f t="shared" si="1"/>
        <v>126750.28514318679</v>
      </c>
      <c r="I32" s="31">
        <f t="shared" si="1"/>
        <v>0</v>
      </c>
      <c r="J32" s="31">
        <f t="shared" si="1"/>
        <v>128377.04336249676</v>
      </c>
      <c r="K32" s="31">
        <f t="shared" si="1"/>
        <v>0</v>
      </c>
      <c r="L32" s="31">
        <f t="shared" si="1"/>
        <v>130059.75953965742</v>
      </c>
      <c r="M32" s="34">
        <f t="shared" si="1"/>
        <v>0</v>
      </c>
    </row>
    <row r="33" spans="1:14" ht="15.75" thickBot="1" x14ac:dyDescent="0.3">
      <c r="A33" s="5" t="s">
        <v>27</v>
      </c>
      <c r="B33" s="31">
        <f t="shared" ref="B33:M33" si="2">B8-B32</f>
        <v>-3467.0971117279842</v>
      </c>
      <c r="C33" s="31">
        <f t="shared" si="2"/>
        <v>0</v>
      </c>
      <c r="D33" s="31">
        <f t="shared" si="2"/>
        <v>-4936.9230674779828</v>
      </c>
      <c r="E33" s="31">
        <f t="shared" si="2"/>
        <v>0</v>
      </c>
      <c r="F33" s="31">
        <f t="shared" si="2"/>
        <v>-6457.2973925142287</v>
      </c>
      <c r="G33" s="31">
        <f t="shared" si="2"/>
        <v>0</v>
      </c>
      <c r="H33" s="31">
        <f t="shared" si="2"/>
        <v>-8029.962413586778</v>
      </c>
      <c r="I33" s="31">
        <f t="shared" si="2"/>
        <v>0</v>
      </c>
      <c r="J33" s="31">
        <f t="shared" si="2"/>
        <v>-9656.7206328967441</v>
      </c>
      <c r="K33" s="31">
        <f t="shared" si="2"/>
        <v>0</v>
      </c>
      <c r="L33" s="31">
        <f t="shared" si="2"/>
        <v>-11339.436810057407</v>
      </c>
      <c r="M33" s="34">
        <f t="shared" si="2"/>
        <v>0</v>
      </c>
    </row>
    <row r="34" spans="1:14" ht="15.75" thickBot="1" x14ac:dyDescent="0.3">
      <c r="A34" s="5" t="s">
        <v>28</v>
      </c>
      <c r="B34" s="35">
        <f>'1º Semestre'!L37</f>
        <v>1.6922157835779217E-3</v>
      </c>
      <c r="C34" s="35">
        <f>'1º Semestre'!M37</f>
        <v>-8103.44</v>
      </c>
      <c r="D34" s="36">
        <f t="shared" ref="D34:M34" si="3">B37</f>
        <v>4.5804877995578863E-3</v>
      </c>
      <c r="E34" s="36">
        <f t="shared" si="3"/>
        <v>-8103.44</v>
      </c>
      <c r="F34" s="36">
        <f t="shared" si="3"/>
        <v>1.5130098163353978E-3</v>
      </c>
      <c r="G34" s="36">
        <f t="shared" si="3"/>
        <v>-8103.44</v>
      </c>
      <c r="H34" s="36">
        <f t="shared" si="3"/>
        <v>4.1204955878129113E-3</v>
      </c>
      <c r="I34" s="36">
        <f t="shared" si="3"/>
        <v>-8103.44</v>
      </c>
      <c r="J34" s="36">
        <f t="shared" si="3"/>
        <v>1.7069088098651264E-3</v>
      </c>
      <c r="K34" s="36">
        <f t="shared" si="3"/>
        <v>-8103.44</v>
      </c>
      <c r="L34" s="36">
        <f t="shared" si="3"/>
        <v>1.0740120651462348E-3</v>
      </c>
      <c r="M34" s="37">
        <f t="shared" si="3"/>
        <v>-8103.44</v>
      </c>
    </row>
    <row r="35" spans="1:14" ht="15.75" thickBot="1" x14ac:dyDescent="0.3">
      <c r="A35" s="5" t="s">
        <v>34</v>
      </c>
      <c r="B35" s="31">
        <f>B33+B34</f>
        <v>-3467.0954195122004</v>
      </c>
      <c r="C35" s="31">
        <f t="shared" ref="C35:M35" si="4">C33+C34</f>
        <v>-8103.44</v>
      </c>
      <c r="D35" s="31">
        <f t="shared" si="4"/>
        <v>-4936.9184869901837</v>
      </c>
      <c r="E35" s="31">
        <f t="shared" si="4"/>
        <v>-8103.44</v>
      </c>
      <c r="F35" s="31">
        <f t="shared" si="4"/>
        <v>-6457.2958795044124</v>
      </c>
      <c r="G35" s="31">
        <f t="shared" si="4"/>
        <v>-8103.44</v>
      </c>
      <c r="H35" s="31">
        <f t="shared" si="4"/>
        <v>-8029.9582930911902</v>
      </c>
      <c r="I35" s="31">
        <f t="shared" si="4"/>
        <v>-8103.44</v>
      </c>
      <c r="J35" s="31">
        <f t="shared" si="4"/>
        <v>-9656.7189259879342</v>
      </c>
      <c r="K35" s="31">
        <f t="shared" si="4"/>
        <v>-8103.44</v>
      </c>
      <c r="L35" s="31">
        <f t="shared" si="4"/>
        <v>-11339.435736045341</v>
      </c>
      <c r="M35" s="34">
        <f t="shared" si="4"/>
        <v>-8103.44</v>
      </c>
    </row>
    <row r="36" spans="1:14" s="8" customFormat="1" ht="15.75" thickBot="1" x14ac:dyDescent="0.3">
      <c r="A36" s="9" t="s">
        <v>29</v>
      </c>
      <c r="B36" s="38">
        <v>3467.1</v>
      </c>
      <c r="C36" s="38"/>
      <c r="D36" s="38">
        <v>4936.92</v>
      </c>
      <c r="E36" s="38"/>
      <c r="F36" s="38">
        <v>6457.3</v>
      </c>
      <c r="G36" s="38"/>
      <c r="H36" s="38">
        <v>8029.96</v>
      </c>
      <c r="I36" s="38"/>
      <c r="J36" s="38">
        <v>9656.7199999999993</v>
      </c>
      <c r="K36" s="38"/>
      <c r="L36" s="38">
        <v>11339.44</v>
      </c>
      <c r="M36" s="39">
        <f>SUM(B36:L36)</f>
        <v>43887.44</v>
      </c>
      <c r="N36" s="54">
        <v>50516</v>
      </c>
    </row>
    <row r="37" spans="1:14" ht="15.75" thickBot="1" x14ac:dyDescent="0.3">
      <c r="A37" s="6" t="s">
        <v>30</v>
      </c>
      <c r="B37" s="40">
        <f>B35+B36</f>
        <v>4.5804877995578863E-3</v>
      </c>
      <c r="C37" s="40">
        <f t="shared" ref="C37:M37" si="5">C35+C36</f>
        <v>-8103.44</v>
      </c>
      <c r="D37" s="40">
        <f t="shared" si="5"/>
        <v>1.5130098163353978E-3</v>
      </c>
      <c r="E37" s="40">
        <f t="shared" si="5"/>
        <v>-8103.44</v>
      </c>
      <c r="F37" s="40">
        <f t="shared" si="5"/>
        <v>4.1204955878129113E-3</v>
      </c>
      <c r="G37" s="40">
        <f t="shared" si="5"/>
        <v>-8103.44</v>
      </c>
      <c r="H37" s="40">
        <f t="shared" si="5"/>
        <v>1.7069088098651264E-3</v>
      </c>
      <c r="I37" s="40">
        <f t="shared" si="5"/>
        <v>-8103.44</v>
      </c>
      <c r="J37" s="40">
        <f t="shared" si="5"/>
        <v>1.0740120651462348E-3</v>
      </c>
      <c r="K37" s="40">
        <f t="shared" si="5"/>
        <v>-8103.44</v>
      </c>
      <c r="L37" s="40">
        <f t="shared" si="5"/>
        <v>4.2639546591090038E-3</v>
      </c>
      <c r="M37" s="41">
        <f t="shared" si="5"/>
        <v>35784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7:M37 B35:M35 B33:M3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1º Semestre</vt:lpstr>
      <vt:lpstr>2º Semestre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EDMUNDO POZES</cp:lastModifiedBy>
  <cp:lastPrinted>2021-02-26T23:29:27Z</cp:lastPrinted>
  <dcterms:created xsi:type="dcterms:W3CDTF">2011-09-16T20:06:25Z</dcterms:created>
  <dcterms:modified xsi:type="dcterms:W3CDTF">2021-07-09T18:40:23Z</dcterms:modified>
</cp:coreProperties>
</file>