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ebor\Desktop\img-depen\sisdepen\RJ\"/>
    </mc:Choice>
  </mc:AlternateContent>
  <xr:revisionPtr revIDLastSave="0" documentId="8_{D0D2C82F-729B-41E5-BBC5-81D0ED61D831}" xr6:coauthVersionLast="45" xr6:coauthVersionMax="45" xr10:uidLastSave="{00000000-0000-0000-0000-000000000000}"/>
  <bookViews>
    <workbookView xWindow="384" yWindow="384" windowWidth="17280" windowHeight="8724" tabRatio="382"/>
  </bookViews>
  <sheets>
    <sheet name="Plan1" sheetId="1" r:id="rId1"/>
  </sheets>
  <definedNames>
    <definedName name="__xlnm_Print_Area">Plan1!$A$1:$O$334</definedName>
    <definedName name="__xlnm_Print_Area_0">Plan1!$A$1:$O$334</definedName>
    <definedName name="__xlnm_Print_Area_0_0">Plan1!$A$1:$O$334</definedName>
    <definedName name="__xlnm_Print_Area_0_0_0">Plan1!$A$1:$O$334</definedName>
    <definedName name="__xlnm_Print_Area_0_0_0_0">Plan1!$A$1:$O$334</definedName>
    <definedName name="__xlnm_Print_Area_0_0_0_0_0">Plan1!$A$1:$O$334</definedName>
    <definedName name="__xlnm_Print_Area_0_0_0_0_0_0">Plan1!$A$1:$O$334</definedName>
    <definedName name="__xlnm_Print_Area_1">Plan1!$A$1:$O$334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" l="1"/>
  <c r="O17" i="1"/>
  <c r="O19" i="1" s="1"/>
  <c r="O18" i="1"/>
  <c r="K19" i="1"/>
  <c r="K15" i="1" s="1"/>
  <c r="M19" i="1"/>
  <c r="O20" i="1"/>
  <c r="O23" i="1" s="1"/>
  <c r="O21" i="1"/>
  <c r="O22" i="1"/>
  <c r="K23" i="1"/>
  <c r="K572" i="1" s="1"/>
  <c r="M23" i="1"/>
  <c r="M572" i="1" s="1"/>
  <c r="O24" i="1"/>
  <c r="O27" i="1" s="1"/>
  <c r="O25" i="1"/>
  <c r="O26" i="1"/>
  <c r="K27" i="1"/>
  <c r="M27" i="1"/>
  <c r="O28" i="1"/>
  <c r="O29" i="1"/>
  <c r="O30" i="1"/>
  <c r="K31" i="1"/>
  <c r="M31" i="1"/>
  <c r="O32" i="1"/>
  <c r="O35" i="1" s="1"/>
  <c r="O33" i="1"/>
  <c r="O34" i="1"/>
  <c r="K35" i="1"/>
  <c r="M35" i="1"/>
  <c r="O36" i="1"/>
  <c r="O39" i="1" s="1"/>
  <c r="O37" i="1"/>
  <c r="O38" i="1"/>
  <c r="K39" i="1"/>
  <c r="M39" i="1"/>
  <c r="K42" i="1"/>
  <c r="M42" i="1"/>
  <c r="O43" i="1"/>
  <c r="O42" i="1" s="1"/>
  <c r="O44" i="1"/>
  <c r="O45" i="1"/>
  <c r="O46" i="1"/>
  <c r="O47" i="1"/>
  <c r="O48" i="1"/>
  <c r="O49" i="1"/>
  <c r="I53" i="1"/>
  <c r="K53" i="1"/>
  <c r="M53" i="1"/>
  <c r="O54" i="1"/>
  <c r="O53" i="1" s="1"/>
  <c r="O71" i="1" s="1"/>
  <c r="O56" i="1"/>
  <c r="O58" i="1"/>
  <c r="O60" i="1"/>
  <c r="O62" i="1"/>
  <c r="O64" i="1"/>
  <c r="O66" i="1"/>
  <c r="O68" i="1"/>
  <c r="O70" i="1"/>
  <c r="O82" i="1"/>
  <c r="K85" i="1"/>
  <c r="K86" i="1"/>
  <c r="K87" i="1"/>
  <c r="K88" i="1"/>
  <c r="K89" i="1"/>
  <c r="K90" i="1"/>
  <c r="K91" i="1"/>
  <c r="K92" i="1"/>
  <c r="K93" i="1"/>
  <c r="K94" i="1"/>
  <c r="K95" i="1"/>
  <c r="K96" i="1"/>
  <c r="K99" i="1"/>
  <c r="K100" i="1"/>
  <c r="I101" i="1"/>
  <c r="K101" i="1" s="1"/>
  <c r="K104" i="1"/>
  <c r="K105" i="1"/>
  <c r="I106" i="1"/>
  <c r="K106" i="1" s="1"/>
  <c r="M110" i="1"/>
  <c r="M111" i="1"/>
  <c r="M112" i="1"/>
  <c r="M116" i="1"/>
  <c r="M120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40" i="1"/>
  <c r="K141" i="1"/>
  <c r="K142" i="1"/>
  <c r="K143" i="1"/>
  <c r="K144" i="1"/>
  <c r="K145" i="1"/>
  <c r="K146" i="1"/>
  <c r="K148" i="1"/>
  <c r="K151" i="1"/>
  <c r="K152" i="1"/>
  <c r="K153" i="1"/>
  <c r="K154" i="1"/>
  <c r="K155" i="1"/>
  <c r="K156" i="1"/>
  <c r="K157" i="1"/>
  <c r="K161" i="1"/>
  <c r="K162" i="1"/>
  <c r="K163" i="1"/>
  <c r="K164" i="1"/>
  <c r="K165" i="1"/>
  <c r="K166" i="1"/>
  <c r="K167" i="1"/>
  <c r="K180" i="1"/>
  <c r="K181" i="1"/>
  <c r="I182" i="1"/>
  <c r="K182" i="1"/>
  <c r="K185" i="1"/>
  <c r="K186" i="1"/>
  <c r="I187" i="1"/>
  <c r="K187" i="1"/>
  <c r="K190" i="1"/>
  <c r="K191" i="1"/>
  <c r="K192" i="1"/>
  <c r="I193" i="1"/>
  <c r="K193" i="1"/>
  <c r="K196" i="1"/>
  <c r="K197" i="1"/>
  <c r="K198" i="1"/>
  <c r="I199" i="1"/>
  <c r="K199" i="1"/>
  <c r="K202" i="1"/>
  <c r="K203" i="1"/>
  <c r="K204" i="1"/>
  <c r="K205" i="1"/>
  <c r="I206" i="1"/>
  <c r="K206" i="1"/>
  <c r="K209" i="1"/>
  <c r="K210" i="1"/>
  <c r="I211" i="1"/>
  <c r="K211" i="1"/>
  <c r="K215" i="1"/>
  <c r="K216" i="1"/>
  <c r="I217" i="1"/>
  <c r="K217" i="1"/>
  <c r="K222" i="1"/>
  <c r="K223" i="1"/>
  <c r="K224" i="1"/>
  <c r="I225" i="1"/>
  <c r="K225" i="1"/>
  <c r="K228" i="1"/>
  <c r="K229" i="1"/>
  <c r="K230" i="1"/>
  <c r="I231" i="1"/>
  <c r="K231" i="1"/>
  <c r="K234" i="1"/>
  <c r="K235" i="1"/>
  <c r="K236" i="1"/>
  <c r="I237" i="1"/>
  <c r="K237" i="1"/>
  <c r="K240" i="1"/>
  <c r="K241" i="1"/>
  <c r="K242" i="1"/>
  <c r="I243" i="1"/>
  <c r="K243" i="1"/>
  <c r="K247" i="1"/>
  <c r="K248" i="1"/>
  <c r="K249" i="1"/>
  <c r="I250" i="1"/>
  <c r="K250" i="1" s="1"/>
  <c r="K253" i="1"/>
  <c r="K254" i="1"/>
  <c r="I255" i="1"/>
  <c r="K255" i="1"/>
  <c r="G259" i="1"/>
  <c r="I259" i="1"/>
  <c r="K259" i="1"/>
  <c r="M259" i="1"/>
  <c r="G260" i="1"/>
  <c r="I260" i="1"/>
  <c r="K260" i="1"/>
  <c r="M260" i="1"/>
  <c r="O262" i="1"/>
  <c r="O259" i="1" s="1"/>
  <c r="O263" i="1"/>
  <c r="O264" i="1" s="1"/>
  <c r="G264" i="1"/>
  <c r="I264" i="1"/>
  <c r="K264" i="1"/>
  <c r="K261" i="1" s="1"/>
  <c r="M264" i="1"/>
  <c r="M261" i="1" s="1"/>
  <c r="O265" i="1"/>
  <c r="O267" i="1" s="1"/>
  <c r="O266" i="1"/>
  <c r="O260" i="1" s="1"/>
  <c r="G267" i="1"/>
  <c r="I267" i="1"/>
  <c r="K267" i="1"/>
  <c r="M267" i="1"/>
  <c r="O268" i="1"/>
  <c r="O269" i="1"/>
  <c r="O270" i="1" s="1"/>
  <c r="G270" i="1"/>
  <c r="I270" i="1"/>
  <c r="K270" i="1"/>
  <c r="M270" i="1"/>
  <c r="O271" i="1"/>
  <c r="O272" i="1"/>
  <c r="O273" i="1" s="1"/>
  <c r="G273" i="1"/>
  <c r="I273" i="1"/>
  <c r="K273" i="1"/>
  <c r="M273" i="1"/>
  <c r="O274" i="1"/>
  <c r="O275" i="1"/>
  <c r="G276" i="1"/>
  <c r="I276" i="1"/>
  <c r="K276" i="1"/>
  <c r="M276" i="1"/>
  <c r="O277" i="1"/>
  <c r="O278" i="1"/>
  <c r="G279" i="1"/>
  <c r="I279" i="1"/>
  <c r="K279" i="1"/>
  <c r="M279" i="1"/>
  <c r="O280" i="1"/>
  <c r="O281" i="1"/>
  <c r="O282" i="1" s="1"/>
  <c r="G282" i="1"/>
  <c r="I282" i="1"/>
  <c r="K282" i="1"/>
  <c r="M282" i="1"/>
  <c r="O283" i="1"/>
  <c r="O284" i="1"/>
  <c r="G285" i="1"/>
  <c r="I285" i="1"/>
  <c r="K285" i="1"/>
  <c r="M285" i="1"/>
  <c r="O286" i="1"/>
  <c r="O288" i="1" s="1"/>
  <c r="O287" i="1"/>
  <c r="G288" i="1"/>
  <c r="I288" i="1"/>
  <c r="K288" i="1"/>
  <c r="M288" i="1"/>
  <c r="O289" i="1"/>
  <c r="O290" i="1"/>
  <c r="O291" i="1" s="1"/>
  <c r="G291" i="1"/>
  <c r="I291" i="1"/>
  <c r="K291" i="1"/>
  <c r="M291" i="1"/>
  <c r="O292" i="1"/>
  <c r="O294" i="1" s="1"/>
  <c r="O293" i="1"/>
  <c r="G294" i="1"/>
  <c r="I294" i="1"/>
  <c r="K294" i="1"/>
  <c r="M294" i="1"/>
  <c r="O295" i="1"/>
  <c r="O296" i="1"/>
  <c r="O297" i="1" s="1"/>
  <c r="G297" i="1"/>
  <c r="I297" i="1"/>
  <c r="K297" i="1"/>
  <c r="M297" i="1"/>
  <c r="O298" i="1"/>
  <c r="O300" i="1" s="1"/>
  <c r="O299" i="1"/>
  <c r="G300" i="1"/>
  <c r="I300" i="1"/>
  <c r="K300" i="1"/>
  <c r="M300" i="1"/>
  <c r="O301" i="1"/>
  <c r="O302" i="1"/>
  <c r="O303" i="1" s="1"/>
  <c r="G303" i="1"/>
  <c r="I303" i="1"/>
  <c r="K303" i="1"/>
  <c r="M303" i="1"/>
  <c r="O304" i="1"/>
  <c r="O305" i="1"/>
  <c r="O306" i="1" s="1"/>
  <c r="G306" i="1"/>
  <c r="I306" i="1"/>
  <c r="K306" i="1"/>
  <c r="M306" i="1"/>
  <c r="O307" i="1"/>
  <c r="O308" i="1"/>
  <c r="O309" i="1" s="1"/>
  <c r="G309" i="1"/>
  <c r="I309" i="1"/>
  <c r="K309" i="1"/>
  <c r="M309" i="1"/>
  <c r="O310" i="1"/>
  <c r="O312" i="1" s="1"/>
  <c r="O311" i="1"/>
  <c r="G312" i="1"/>
  <c r="I312" i="1"/>
  <c r="K312" i="1"/>
  <c r="M312" i="1"/>
  <c r="O313" i="1"/>
  <c r="O315" i="1" s="1"/>
  <c r="O314" i="1"/>
  <c r="G315" i="1"/>
  <c r="I315" i="1"/>
  <c r="I261" i="1" s="1"/>
  <c r="K315" i="1"/>
  <c r="M315" i="1"/>
  <c r="O316" i="1"/>
  <c r="O317" i="1"/>
  <c r="O318" i="1" s="1"/>
  <c r="G318" i="1"/>
  <c r="I318" i="1"/>
  <c r="K318" i="1"/>
  <c r="M318" i="1"/>
  <c r="O321" i="1"/>
  <c r="O322" i="1"/>
  <c r="O323" i="1"/>
  <c r="O324" i="1"/>
  <c r="O325" i="1"/>
  <c r="O326" i="1"/>
  <c r="M329" i="1"/>
  <c r="M330" i="1"/>
  <c r="M331" i="1"/>
  <c r="M332" i="1"/>
  <c r="M333" i="1"/>
  <c r="O338" i="1"/>
  <c r="O339" i="1"/>
  <c r="O340" i="1"/>
  <c r="O341" i="1"/>
  <c r="O342" i="1"/>
  <c r="O343" i="1"/>
  <c r="O344" i="1"/>
  <c r="M347" i="1"/>
  <c r="M348" i="1"/>
  <c r="M349" i="1"/>
  <c r="K350" i="1"/>
  <c r="M350" i="1"/>
  <c r="O353" i="1"/>
  <c r="O354" i="1"/>
  <c r="O355" i="1"/>
  <c r="O356" i="1"/>
  <c r="O357" i="1"/>
  <c r="O358" i="1"/>
  <c r="M361" i="1"/>
  <c r="M362" i="1"/>
  <c r="M363" i="1"/>
  <c r="K364" i="1"/>
  <c r="M364" i="1"/>
  <c r="O367" i="1"/>
  <c r="O368" i="1"/>
  <c r="O369" i="1"/>
  <c r="M372" i="1"/>
  <c r="M373" i="1"/>
  <c r="M374" i="1"/>
  <c r="K375" i="1"/>
  <c r="M375" i="1"/>
  <c r="O378" i="1"/>
  <c r="O379" i="1"/>
  <c r="O380" i="1"/>
  <c r="O381" i="1"/>
  <c r="O382" i="1"/>
  <c r="O383" i="1"/>
  <c r="M386" i="1"/>
  <c r="M387" i="1"/>
  <c r="M388" i="1"/>
  <c r="K389" i="1"/>
  <c r="M389" i="1" s="1"/>
  <c r="O392" i="1"/>
  <c r="O393" i="1"/>
  <c r="O394" i="1"/>
  <c r="O395" i="1"/>
  <c r="O396" i="1"/>
  <c r="O397" i="1"/>
  <c r="O398" i="1"/>
  <c r="O399" i="1"/>
  <c r="O400" i="1"/>
  <c r="M403" i="1"/>
  <c r="M404" i="1"/>
  <c r="M405" i="1"/>
  <c r="K406" i="1"/>
  <c r="M406" i="1"/>
  <c r="K409" i="1"/>
  <c r="M409" i="1"/>
  <c r="O410" i="1"/>
  <c r="O412" i="1"/>
  <c r="O409" i="1" s="1"/>
  <c r="O414" i="1"/>
  <c r="O415" i="1"/>
  <c r="O417" i="1"/>
  <c r="O419" i="1"/>
  <c r="M422" i="1"/>
  <c r="M423" i="1"/>
  <c r="M424" i="1"/>
  <c r="K425" i="1"/>
  <c r="M425" i="1"/>
  <c r="O428" i="1"/>
  <c r="O429" i="1"/>
  <c r="O431" i="1"/>
  <c r="K433" i="1"/>
  <c r="M433" i="1"/>
  <c r="O434" i="1"/>
  <c r="O435" i="1"/>
  <c r="O436" i="1"/>
  <c r="O437" i="1"/>
  <c r="O438" i="1"/>
  <c r="O439" i="1"/>
  <c r="O440" i="1"/>
  <c r="O441" i="1"/>
  <c r="O442" i="1"/>
  <c r="O433" i="1" s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K462" i="1"/>
  <c r="M462" i="1"/>
  <c r="O463" i="1"/>
  <c r="O462" i="1" s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K493" i="1"/>
  <c r="M493" i="1"/>
  <c r="O494" i="1"/>
  <c r="O495" i="1"/>
  <c r="O496" i="1"/>
  <c r="O497" i="1"/>
  <c r="O498" i="1"/>
  <c r="O499" i="1"/>
  <c r="O500" i="1"/>
  <c r="O501" i="1"/>
  <c r="O502" i="1"/>
  <c r="O493" i="1" s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K519" i="1"/>
  <c r="M519" i="1"/>
  <c r="O520" i="1"/>
  <c r="O521" i="1"/>
  <c r="O522" i="1"/>
  <c r="O523" i="1"/>
  <c r="O519" i="1" s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K550" i="1"/>
  <c r="M550" i="1"/>
  <c r="O551" i="1"/>
  <c r="O552" i="1"/>
  <c r="O550" i="1"/>
  <c r="O553" i="1"/>
  <c r="M555" i="1"/>
  <c r="M556" i="1"/>
  <c r="M557" i="1"/>
  <c r="K558" i="1"/>
  <c r="M558" i="1"/>
  <c r="O561" i="1"/>
  <c r="O562" i="1"/>
  <c r="O563" i="1"/>
  <c r="O564" i="1"/>
  <c r="O565" i="1"/>
  <c r="O566" i="1"/>
  <c r="O567" i="1"/>
  <c r="O568" i="1"/>
  <c r="O569" i="1"/>
  <c r="O570" i="1"/>
  <c r="O571" i="1"/>
  <c r="M574" i="1"/>
  <c r="M575" i="1"/>
  <c r="M576" i="1"/>
  <c r="K577" i="1"/>
  <c r="M577" i="1"/>
  <c r="M579" i="1"/>
  <c r="M580" i="1"/>
  <c r="M581" i="1"/>
  <c r="M582" i="1"/>
  <c r="K588" i="1"/>
  <c r="M588" i="1"/>
  <c r="O589" i="1"/>
  <c r="O590" i="1"/>
  <c r="O591" i="1"/>
  <c r="O592" i="1"/>
  <c r="O593" i="1"/>
  <c r="O594" i="1"/>
  <c r="O595" i="1"/>
  <c r="O596" i="1"/>
  <c r="K598" i="1"/>
  <c r="K586" i="1" s="1"/>
  <c r="K585" i="1" s="1"/>
  <c r="M598" i="1"/>
  <c r="O599" i="1"/>
  <c r="O600" i="1"/>
  <c r="O601" i="1"/>
  <c r="O602" i="1"/>
  <c r="O603" i="1"/>
  <c r="O598" i="1" s="1"/>
  <c r="O604" i="1"/>
  <c r="O605" i="1"/>
  <c r="O606" i="1"/>
  <c r="O607" i="1"/>
  <c r="O608" i="1"/>
  <c r="O609" i="1"/>
  <c r="O610" i="1"/>
  <c r="O611" i="1"/>
  <c r="K613" i="1"/>
  <c r="M613" i="1"/>
  <c r="M586" i="1" s="1"/>
  <c r="M585" i="1" s="1"/>
  <c r="O614" i="1"/>
  <c r="O615" i="1"/>
  <c r="O616" i="1"/>
  <c r="O617" i="1"/>
  <c r="O613" i="1"/>
  <c r="O618" i="1"/>
  <c r="O619" i="1"/>
  <c r="O620" i="1"/>
  <c r="K622" i="1"/>
  <c r="M622" i="1"/>
  <c r="O623" i="1"/>
  <c r="O622" i="1"/>
  <c r="K625" i="1"/>
  <c r="M625" i="1"/>
  <c r="O626" i="1"/>
  <c r="O625" i="1" s="1"/>
  <c r="O627" i="1"/>
  <c r="O628" i="1"/>
  <c r="O629" i="1"/>
  <c r="K631" i="1"/>
  <c r="M631" i="1"/>
  <c r="O632" i="1"/>
  <c r="O633" i="1"/>
  <c r="O634" i="1"/>
  <c r="O631" i="1" s="1"/>
  <c r="K636" i="1"/>
  <c r="M636" i="1"/>
  <c r="O637" i="1"/>
  <c r="O638" i="1"/>
  <c r="O636" i="1" s="1"/>
  <c r="K642" i="1"/>
  <c r="M642" i="1"/>
  <c r="O643" i="1"/>
  <c r="O644" i="1"/>
  <c r="O642" i="1" s="1"/>
  <c r="O645" i="1"/>
  <c r="K647" i="1"/>
  <c r="M647" i="1"/>
  <c r="M640" i="1"/>
  <c r="O648" i="1"/>
  <c r="O647" i="1" s="1"/>
  <c r="O649" i="1"/>
  <c r="O650" i="1"/>
  <c r="O651" i="1"/>
  <c r="O652" i="1"/>
  <c r="K654" i="1"/>
  <c r="M654" i="1"/>
  <c r="O655" i="1"/>
  <c r="O654" i="1" s="1"/>
  <c r="O656" i="1"/>
  <c r="K658" i="1"/>
  <c r="M658" i="1"/>
  <c r="O659" i="1"/>
  <c r="O660" i="1"/>
  <c r="O658" i="1" s="1"/>
  <c r="O661" i="1"/>
  <c r="O662" i="1"/>
  <c r="M664" i="1"/>
  <c r="M665" i="1"/>
  <c r="M666" i="1"/>
  <c r="K667" i="1"/>
  <c r="M667" i="1"/>
  <c r="O673" i="1"/>
  <c r="O674" i="1"/>
  <c r="K675" i="1"/>
  <c r="M675" i="1"/>
  <c r="M671" i="1" s="1"/>
  <c r="O675" i="1"/>
  <c r="O671" i="1" s="1"/>
  <c r="O677" i="1"/>
  <c r="O678" i="1"/>
  <c r="K679" i="1"/>
  <c r="M679" i="1"/>
  <c r="O681" i="1"/>
  <c r="O682" i="1"/>
  <c r="K683" i="1"/>
  <c r="M683" i="1"/>
  <c r="O685" i="1"/>
  <c r="O686" i="1"/>
  <c r="O687" i="1" s="1"/>
  <c r="K687" i="1"/>
  <c r="K671" i="1" s="1"/>
  <c r="M687" i="1"/>
  <c r="O689" i="1"/>
  <c r="M692" i="1"/>
  <c r="M693" i="1"/>
  <c r="K694" i="1"/>
  <c r="M694" i="1"/>
  <c r="O699" i="1"/>
  <c r="O700" i="1"/>
  <c r="O701" i="1" s="1"/>
  <c r="K701" i="1"/>
  <c r="M701" i="1"/>
  <c r="M697" i="1" s="1"/>
  <c r="O703" i="1"/>
  <c r="O705" i="1" s="1"/>
  <c r="O704" i="1"/>
  <c r="K705" i="1"/>
  <c r="M705" i="1"/>
  <c r="O707" i="1"/>
  <c r="O708" i="1"/>
  <c r="O709" i="1" s="1"/>
  <c r="K709" i="1"/>
  <c r="M709" i="1"/>
  <c r="O711" i="1"/>
  <c r="O712" i="1"/>
  <c r="O713" i="1"/>
  <c r="K713" i="1"/>
  <c r="K697" i="1" s="1"/>
  <c r="M713" i="1"/>
  <c r="O715" i="1"/>
  <c r="O716" i="1"/>
  <c r="K717" i="1"/>
  <c r="M717" i="1"/>
  <c r="O717" i="1"/>
  <c r="O719" i="1"/>
  <c r="O720" i="1"/>
  <c r="O721" i="1" s="1"/>
  <c r="K721" i="1"/>
  <c r="M721" i="1"/>
  <c r="O723" i="1"/>
  <c r="O725" i="1"/>
  <c r="O727" i="1"/>
  <c r="M730" i="1"/>
  <c r="M731" i="1"/>
  <c r="K732" i="1"/>
  <c r="M732" i="1"/>
  <c r="O738" i="1"/>
  <c r="O739" i="1"/>
  <c r="O740" i="1"/>
  <c r="O741" i="1"/>
  <c r="O742" i="1"/>
  <c r="O743" i="1"/>
  <c r="O744" i="1"/>
  <c r="O745" i="1"/>
  <c r="O748" i="1"/>
  <c r="O749" i="1"/>
  <c r="O750" i="1"/>
  <c r="O751" i="1"/>
  <c r="O752" i="1"/>
  <c r="K755" i="1"/>
  <c r="M755" i="1"/>
  <c r="O756" i="1"/>
  <c r="O755" i="1" s="1"/>
  <c r="O757" i="1"/>
  <c r="O758" i="1"/>
  <c r="O759" i="1"/>
  <c r="O760" i="1"/>
  <c r="M763" i="1"/>
  <c r="M764" i="1"/>
  <c r="K765" i="1"/>
  <c r="M765" i="1"/>
  <c r="M768" i="1"/>
  <c r="M769" i="1"/>
  <c r="M770" i="1"/>
  <c r="M771" i="1"/>
  <c r="M772" i="1"/>
  <c r="M773" i="1"/>
  <c r="M774" i="1"/>
  <c r="M775" i="1"/>
  <c r="O679" i="1"/>
  <c r="O285" i="1"/>
  <c r="G261" i="1"/>
  <c r="K640" i="1"/>
  <c r="O276" i="1"/>
  <c r="M15" i="1"/>
  <c r="M359" i="1" s="1"/>
  <c r="O683" i="1"/>
  <c r="O588" i="1"/>
  <c r="O279" i="1"/>
  <c r="O31" i="1"/>
  <c r="O572" i="1" l="1"/>
  <c r="O640" i="1"/>
  <c r="O586" i="1"/>
  <c r="O585" i="1" s="1"/>
  <c r="K359" i="1"/>
  <c r="O359" i="1" s="1"/>
  <c r="K430" i="1"/>
  <c r="O430" i="1" s="1"/>
  <c r="K345" i="1"/>
  <c r="O345" i="1" s="1"/>
  <c r="K384" i="1"/>
  <c r="K401" i="1"/>
  <c r="O697" i="1"/>
  <c r="O15" i="1"/>
  <c r="O261" i="1"/>
  <c r="M384" i="1"/>
  <c r="M401" i="1"/>
  <c r="M430" i="1"/>
  <c r="M345" i="1"/>
  <c r="O384" i="1" l="1"/>
  <c r="O401" i="1"/>
</calcChain>
</file>

<file path=xl/sharedStrings.xml><?xml version="1.0" encoding="utf-8"?>
<sst xmlns="http://schemas.openxmlformats.org/spreadsheetml/2006/main" count="881" uniqueCount="561">
  <si>
    <t>MINISTÉRIO DA JUSTIÇA
DEPARTAMENTO PENITENCIÁRIO NACIONAL
Sistema de Informações do Departamento Penitenciário Nacional – SISDEPEN</t>
  </si>
  <si>
    <t>Categoria: Quantidade de Presos/Internados</t>
  </si>
  <si>
    <t>Homens</t>
  </si>
  <si>
    <t>Mulheres</t>
  </si>
  <si>
    <t>Total</t>
  </si>
  <si>
    <t>Quantidade de Presos custodiados no Sistema Penitenciário</t>
  </si>
  <si>
    <t>Item: Sistema Penitenciário - Presos sem condenação</t>
  </si>
  <si>
    <t>Justiça Estadual</t>
  </si>
  <si>
    <t>Justiça Federal</t>
  </si>
  <si>
    <t>Outros (Just. Trab., cível)</t>
  </si>
  <si>
    <t>Item: Sistema Penitenciário - Regime Fechado</t>
  </si>
  <si>
    <t>Item: Sistema Penitenciário - Regime Semi Aberto</t>
  </si>
  <si>
    <t>Item: Sistema Penitenciário - Regime Aberto</t>
  </si>
  <si>
    <t>Item: Sistema Penitenciário - Medida de Segurança - Internação</t>
  </si>
  <si>
    <t>Item: Sistema Penitenciário - Medida de Segurança - Tratamento ambulatorial</t>
  </si>
  <si>
    <t>Categoria: Capacidade</t>
  </si>
  <si>
    <t>Número de Vagas (Sistema Penitenciário)</t>
  </si>
  <si>
    <t>Item: Sistema Penitenciário - Provisórios</t>
  </si>
  <si>
    <t>Item: Sistema Penitenciário - Regime Semi-Aberto</t>
  </si>
  <si>
    <t>Item: Sistema Penitenciário - RDD</t>
  </si>
  <si>
    <t>Item: Sistema Penitenciário - Medidas de segurança de internação</t>
  </si>
  <si>
    <t>Item: Sistema Penitenciário - outros tipos de vaga (destinado a vários tipos de regime, por exemplo)</t>
  </si>
  <si>
    <t>Categoria: Estabelecimentos Penais</t>
  </si>
  <si>
    <t>Masculino</t>
  </si>
  <si>
    <t>Feminino</t>
  </si>
  <si>
    <t>Misto</t>
  </si>
  <si>
    <t>Total de estabelecimentos penais</t>
  </si>
  <si>
    <t>Estabelecimento destinado ao recolhimento de presos provisórios</t>
  </si>
  <si>
    <t>Ex: Cadeia pública; Centro de Detenção Provisória</t>
  </si>
  <si>
    <t>Estabelecimento destinado ao cumprimento de pena em regime fechado</t>
  </si>
  <si>
    <t>Ex: Penitenciária</t>
  </si>
  <si>
    <t>Estabelecimento destinado ao cumprimento de pena em regime semiaberto</t>
  </si>
  <si>
    <t>Ex: Colônia agrícola, industrial ou similar; Centro de Progressão Penitenciária; Unidade de Regime semiaberto; Centro de Integração Social</t>
  </si>
  <si>
    <t>Estabelecimento destinado ao cumprimento de pena em regime aberto ou de limitação de fim de semana</t>
  </si>
  <si>
    <t>Ex: Casa do albergado</t>
  </si>
  <si>
    <t>Estabelecimento destinado ao cumprimento de medida de segurança de internação ou tratamento ambulatorial</t>
  </si>
  <si>
    <t>Ex: Hospital de Custódia e Tratamento Psiquiátrico - HCTP</t>
  </si>
  <si>
    <t>Estabelecimento destinado a diversos tipos de regime</t>
  </si>
  <si>
    <t>Ex: Centro de Ressocialização (SP)</t>
  </si>
  <si>
    <t>Estabelecimento destinado à realização de exames gerais e criminológico</t>
  </si>
  <si>
    <t>Ex: Centro de observação criminológica e triagem</t>
  </si>
  <si>
    <t>Patronato</t>
  </si>
  <si>
    <t>Estabelecimento destinado à prestar assistência aos albergados e aos egressos</t>
  </si>
  <si>
    <t>Outro</t>
  </si>
  <si>
    <t>Não informado</t>
  </si>
  <si>
    <t>Categoria: Gestão dos estabelecimentos</t>
  </si>
  <si>
    <t>Pública</t>
  </si>
  <si>
    <t>Ente público responsável pela gestão integral do estabelecimento, mesmo que determinados serviços sejam terceirizados.</t>
  </si>
  <si>
    <t>Parceria Público-Privada</t>
  </si>
  <si>
    <t>Entende-se, para os fins do presente levantamento, a realização de contrato e outorga para entidade privada realizar construção e gestão integral do estabelecimento, cabendo ao ente público a fiscalização da atividade do parceiro privado.</t>
  </si>
  <si>
    <t>Cogestão</t>
  </si>
  <si>
    <t>Trata-se, para os fins do presente levantamento, de modelo que envolve a Administração Pública e a iniciativa privada, em que o administrador privado é responsável pela gestão de determinados serviços da unidade, como segurança interna, alimentação, vestimenta, higiene, lazer, saúde, assistência social, psicológica, etc., cabendo ao Estado e ao ente privado o gerenciamento e administração conjunta do estabelecimento.</t>
  </si>
  <si>
    <t>Organizações sem fins lucrativos</t>
  </si>
  <si>
    <t>A gestão do estabelecimento é compartilhada entre o Estado e entidades ou organizações sem fins lucrativos</t>
  </si>
  <si>
    <t>Categoria: Terceirização de serviços</t>
  </si>
  <si>
    <t>Quantidade</t>
  </si>
  <si>
    <t>Porcentagem</t>
  </si>
  <si>
    <t>Nenhum</t>
  </si>
  <si>
    <t>Alimentação</t>
  </si>
  <si>
    <t>Limpeza</t>
  </si>
  <si>
    <t>Lavanderia</t>
  </si>
  <si>
    <t>Saúde</t>
  </si>
  <si>
    <t>Segurança</t>
  </si>
  <si>
    <t>Assistência educacional</t>
  </si>
  <si>
    <t>Assistência laboral</t>
  </si>
  <si>
    <t>Assistência social</t>
  </si>
  <si>
    <t>Assistência jurídica</t>
  </si>
  <si>
    <t>Serviços administrativos</t>
  </si>
  <si>
    <t>Outro(s)</t>
  </si>
  <si>
    <t>Categoria: Concepção original dos estabelecimentos</t>
  </si>
  <si>
    <t>Concebido como estabelecimento penal</t>
  </si>
  <si>
    <t>Adaptado para estabelecimento penal</t>
  </si>
  <si>
    <t>Categoria: Regimento interno</t>
  </si>
  <si>
    <t>Estabelecimentos com regimento interno</t>
  </si>
  <si>
    <t>Estabelecimentos sem regimento interno</t>
  </si>
  <si>
    <t>SEÇÕES INTERNAS</t>
  </si>
  <si>
    <t>Categoria: Cela adequada/dormitório para gestantes</t>
  </si>
  <si>
    <t>Unidade feminina</t>
  </si>
  <si>
    <t>Unidade mista</t>
  </si>
  <si>
    <t>Estabelecimentos com cela adequada/dormitório para gestante</t>
  </si>
  <si>
    <t>Quantidade de gestantes/ parturientes</t>
  </si>
  <si>
    <t>Quantidade de lactantes</t>
  </si>
  <si>
    <t>Categoria: Berçário e/ou centro de referência materno-infantil</t>
  </si>
  <si>
    <t>Berçário: seção própria destinada a bebês com até 2 anos de idade</t>
  </si>
  <si>
    <t>Estabelecimentos com berçário e/ou centro de referência materno-infantil</t>
  </si>
  <si>
    <t>Capacidade de bebês</t>
  </si>
  <si>
    <t>Categoria: Creche</t>
  </si>
  <si>
    <t>Creche: seção própria destinada a crianças a partir de 2 anos de idade, com espaço pedagógico.</t>
  </si>
  <si>
    <t>Estabelecimentos com creche</t>
  </si>
  <si>
    <t>Capacidade de crianças</t>
  </si>
  <si>
    <t>Categoria: Módulo de saúde - espaços mínimos</t>
  </si>
  <si>
    <t>Estabelecimentos com consultório médico</t>
  </si>
  <si>
    <t>Estabelecimentos com consultório odontológico</t>
  </si>
  <si>
    <t>Estabelecimentos com sala de coleta de material para laboratório</t>
  </si>
  <si>
    <t>Estabelecimentos com sala de curativos, suturas, vacinas e posto de enfermagem</t>
  </si>
  <si>
    <t>Estabelecimentos com cela de observação</t>
  </si>
  <si>
    <t>Estabelecimentos com cela de enfermaria com solário</t>
  </si>
  <si>
    <t>Estabelecimentos com sanitário para pacientes</t>
  </si>
  <si>
    <t>Estabelecimentos com sanitários para equipe de saúde</t>
  </si>
  <si>
    <t>Estabelecimentos com farmácia ou sala de estoque/ dispensação de medicamentos</t>
  </si>
  <si>
    <t>Estabelecimentos com central de material esterilizado/ expurgo</t>
  </si>
  <si>
    <t>Estabelecimentos com sala de lavagem e descontaminação</t>
  </si>
  <si>
    <t>Estabelecimentos com sala de esterilização</t>
  </si>
  <si>
    <t>Estabelecimentos com vestiário</t>
  </si>
  <si>
    <t>Estabelecimentos com depósito de material de limpeza - DML</t>
  </si>
  <si>
    <t>Categoria: Módulo de saúde - espaços complementares</t>
  </si>
  <si>
    <t>Estabelecimentos com sala de atendimento clínico multiprofissional</t>
  </si>
  <si>
    <t>Estabelecimentos com sala de procedimentos</t>
  </si>
  <si>
    <t>Estabelecimentos com sala de raio x</t>
  </si>
  <si>
    <t>Estabelecimentos com laboratório de diagnóstico</t>
  </si>
  <si>
    <t>Estabelecimentos com cela de espera</t>
  </si>
  <si>
    <t>Estabelecimentos com solário para pacientes</t>
  </si>
  <si>
    <t>Estabelecimentos com outros espaços de saúde</t>
  </si>
  <si>
    <t>Estabelecimentos que não possuem módulo de saúde (mínimos e complementares)</t>
  </si>
  <si>
    <t>Categoria: Módulo de educação</t>
  </si>
  <si>
    <t>Quantidade de unidades</t>
  </si>
  <si>
    <t>Porcent. de unidades</t>
  </si>
  <si>
    <t>Quantidade de salas</t>
  </si>
  <si>
    <t>Capacidade por turno</t>
  </si>
  <si>
    <t>Estabelecimentos com sala de aula</t>
  </si>
  <si>
    <t>Estabelecimentos com sala de informática</t>
  </si>
  <si>
    <t>Estabelecimentos com sala de encontros com a sociedade/ sala de reuniões</t>
  </si>
  <si>
    <t>Estabelecimentos com biblioteca</t>
  </si>
  <si>
    <t>Estabelecimentos com sala de professores</t>
  </si>
  <si>
    <t>Estabelecimentos com outros espaços de educação</t>
  </si>
  <si>
    <t>Estabelecimentos sem módulo de educação</t>
  </si>
  <si>
    <t>Categoria: Módulo de oficina</t>
  </si>
  <si>
    <t>Oficinas permanentes de capacitação em estabelecimentos penais, com oferecimento de cursos profissionalizantes, para desenvolvimento de competências e também para o trabalho remunerado.</t>
  </si>
  <si>
    <t>Estabelecimentos com sala de produção</t>
  </si>
  <si>
    <t>Estabelecimentos com sala de controle/ supervisão</t>
  </si>
  <si>
    <t>Estabelecimentos com sanitários</t>
  </si>
  <si>
    <t>Estabelecimentos com estoque</t>
  </si>
  <si>
    <t>Estabelecimentos com carga/ descarga</t>
  </si>
  <si>
    <t>Estabelecimentos com outros módulos de oficina</t>
  </si>
  <si>
    <t>Estabelecimentos sem módulo de oficina</t>
  </si>
  <si>
    <t>Módulos de oficina por tipo</t>
  </si>
  <si>
    <t>Capacidade de pessoas</t>
  </si>
  <si>
    <t>Artefatos de concreto</t>
  </si>
  <si>
    <t>Blocos e tijolos</t>
  </si>
  <si>
    <t>Padaria e panificação</t>
  </si>
  <si>
    <t>Corte e costura industrial</t>
  </si>
  <si>
    <t>Artesanato</t>
  </si>
  <si>
    <t>Marcenaria</t>
  </si>
  <si>
    <t>Serralheria</t>
  </si>
  <si>
    <t>Categoria: Local específico para visita social</t>
  </si>
  <si>
    <t>Local específico para visita social: ambiente destinado à visita - e eventualmente a outras atividades sociais -, diverso do ambiente de pátio de sol e cela das pessoas privadas de liberdade.</t>
  </si>
  <si>
    <t>Estabelecimentos com local específico para visita social</t>
  </si>
  <si>
    <t>Estabelecimentos sem local específico para visita social</t>
  </si>
  <si>
    <t>Sem informação</t>
  </si>
  <si>
    <t>Categoria: Local específico para visita íntima</t>
  </si>
  <si>
    <t>Estabelecimentos com local específico para visita íntima</t>
  </si>
  <si>
    <t>Estabelecimentos sem local específico para visita íntima</t>
  </si>
  <si>
    <t>Categoria: Sala de atendimento para serviço social</t>
  </si>
  <si>
    <t>Estabelecimentos com sala de atendimento para serviço social exclusiva</t>
  </si>
  <si>
    <t>Estabelecimentos com sala de atendimento para serviço social compartilhada com outros serviços</t>
  </si>
  <si>
    <t>Estabelecimentos sem sala de atendimento para serviço social</t>
  </si>
  <si>
    <t>Categoria: Sala de atendimento psicológico</t>
  </si>
  <si>
    <t>Estabelecimentos com sala exclusiva de atendimento psicológico</t>
  </si>
  <si>
    <t>Estabelecimentos com sala de atendimento psicológico compartilhada com outros serviços</t>
  </si>
  <si>
    <t>Estabelecimentos sem sala de atendimento psicológico</t>
  </si>
  <si>
    <t>Categoria: Sala de atendimento jurídico gratuito</t>
  </si>
  <si>
    <t>Estabelecimentos com sala de atendimento jurídico exclusiva</t>
  </si>
  <si>
    <t>Estabelecimentos com sala de atendimento jurídico compartilhada com outros serviços</t>
  </si>
  <si>
    <t>Estabelecimentos com atendimento jurídico realizado no parlatório</t>
  </si>
  <si>
    <t>Estabelecimentos sem sala de atendimento jurídico</t>
  </si>
  <si>
    <t>Categoria: Sala de videoconferência</t>
  </si>
  <si>
    <t>Estabelecimentos com sala de videoconferência</t>
  </si>
  <si>
    <t>Estabelecimentos sem sala de videoconferência</t>
  </si>
  <si>
    <t>Categoria: Celas-seguro</t>
  </si>
  <si>
    <t>Cela separada, privada do convívio com outros internos.</t>
  </si>
  <si>
    <t>Estabelecimentos com cela(s)-seguro</t>
  </si>
  <si>
    <t>Estabelecimentos sem cela(s)-seguro</t>
  </si>
  <si>
    <t>Categoria: Ala ou cela exclusiva para grupos específicos</t>
  </si>
  <si>
    <t>Ala ou cela destinadas exclusivamente às pessoas privadas de liberdade que se declarem lésbicas, gays, bissexuais, travestis e transexuais (LGBT)</t>
  </si>
  <si>
    <t>Seções ou módulos autônomos, incorporados ou anexos a estabelecimentos para adultos, ou celas exclusivas destinados a abrigar lésbicas, gays, bissexuais, travestis e transexuais (LGBT).</t>
  </si>
  <si>
    <t>Estabelecimentos com ala exclusiva</t>
  </si>
  <si>
    <t>Estabelecimentos com cela(s) exclusiva</t>
  </si>
  <si>
    <t>Estabelecimentos sem ala ou cela exclusiva</t>
  </si>
  <si>
    <t>Ala ou cela destinada exclusivamente para idosos</t>
  </si>
  <si>
    <t>Seções ou módulos autônomos, incorporados ou anexos a estabelecimentos para adultos, ou celas exclusivas destinados a abrigar pessoas presas que tenham no mínimo 60 anos de idade ao ingressarem ou os que completem essa idade durante o tempo de privação de liberdade.</t>
  </si>
  <si>
    <t>Ala ou cela destinada exclusivamente para indígenas</t>
  </si>
  <si>
    <t>Seções ou módulos autônomos, incorporados ou anexos a estabelecimentos para adultos, ou celas exclusivas destinados a abrigar as pessoas privadas de liberdade identificadas como indígenas.</t>
  </si>
  <si>
    <t>Ala ou cela destinada exclusivamente para pessoas estrangeiras</t>
  </si>
  <si>
    <t>Seções ou módulos autônomos, incorporados ou anexos a estabelecimentos para adultos, ou celas exclusivas destinados a abrigar as pessoas privadas de liberdade estrangeiras.</t>
  </si>
  <si>
    <t>Categoria: Acessibilidade</t>
  </si>
  <si>
    <t>Pessoas com deficiência são aquelas que têm impedimentos de longo prazo de natureza física, mental, intelectual ou sensorial, os quais, em interação com diversas barreiras, podem obstruir sua participação plena e efetiva na sociedade em igualdades de condições com as demais pessoas.
      Por acessibilidade, entende-se o estabelecimento de condições e possibilidades de alcance para utilização, com segurança e autonomia, de edificações, seus espaços, mobiliários e equipamentos, proporcionando às pessoas com deficiência a maior independência possível e aumento das condições de realização das mesmas atividades que as demais pessoas.</t>
  </si>
  <si>
    <t>Estabelecimentos com módulos/alas/celas adaptados em conformidade com a Norma Brasileira ABNT n. 9050, de 2004</t>
  </si>
  <si>
    <t>Estabelecimentos com módulos/alas/celas parcialmente adaptados, não observando todos os requisitos da Norma Brasileira ABNT n. 9050, de 2004</t>
  </si>
  <si>
    <t>Categoria: Terreno/ espaço disponível para construção de novos módulos</t>
  </si>
  <si>
    <t>Estabelecimentos com espaço para construção de novos módulos</t>
  </si>
  <si>
    <t>Estabelecimentos sem espaço para construção de novos módulos</t>
  </si>
  <si>
    <t>RECURSOS HUMANOS</t>
  </si>
  <si>
    <t>Categoria: Trabalhadores que atuam no sistema prisional</t>
  </si>
  <si>
    <t>Efetivo</t>
  </si>
  <si>
    <t>Comissionado</t>
  </si>
  <si>
    <t>Terceirizado</t>
  </si>
  <si>
    <t>Temporário</t>
  </si>
  <si>
    <t>Total de trabalhadores</t>
  </si>
  <si>
    <t>Cargos administrativos 
(atribuição de cunho estritamente administrativo)</t>
  </si>
  <si>
    <t>Trabalhador/a voltado/a à atividade de custódia
(exemplo: agente penitenciário, agente de cadeia pública)</t>
  </si>
  <si>
    <t>Enfermeiros/as</t>
  </si>
  <si>
    <t>Auxiliar e técnico/a de enfermagem</t>
  </si>
  <si>
    <t>Psicólogos/as</t>
  </si>
  <si>
    <t>Dentistas</t>
  </si>
  <si>
    <t>Técnico/a ou auxiliar odontológico</t>
  </si>
  <si>
    <t>Assistentes sociais</t>
  </si>
  <si>
    <t>Advogados/as</t>
  </si>
  <si>
    <t>Médicos/as - clínicos/as gerais</t>
  </si>
  <si>
    <t>Médicos/as - ginecologistas</t>
  </si>
  <si>
    <t>Médicos/as - psiquiatras</t>
  </si>
  <si>
    <t>Médicos/as - outras especialidades</t>
  </si>
  <si>
    <t>Pedagogos/as</t>
  </si>
  <si>
    <t>Professores/as</t>
  </si>
  <si>
    <t>Terapeuta/ terapeuta ocupacional</t>
  </si>
  <si>
    <t>Policial Civil em atividade exclusiva no estabelecimento prisional</t>
  </si>
  <si>
    <t>Policial Militar em atividade exclusiva no estabelecimento prisional</t>
  </si>
  <si>
    <t>Outros</t>
  </si>
  <si>
    <t>Categoria: Equipe própria para atendimento no berçário e/ou creche</t>
  </si>
  <si>
    <t>Estabelecimentos com médico/a pediatra</t>
  </si>
  <si>
    <t>Estabelecimentos com médico/a ginecologista</t>
  </si>
  <si>
    <t>Estabelecimentos com nutricionista</t>
  </si>
  <si>
    <t>Estabelecimentos com cuidadores/as</t>
  </si>
  <si>
    <t>Estabelecimentos com outros profissionais especializados</t>
  </si>
  <si>
    <t>Estabelecimentos sem equipe própria, com atendimentos realizados externamente</t>
  </si>
  <si>
    <t>Categoria: Prestação sistemática de assistência jurídica gratuita nos estabelecimentos prisionais</t>
  </si>
  <si>
    <t>Estabelecimentos sem prestação sistemática de assistência jurídica gratuita</t>
  </si>
  <si>
    <t>Estabelecimentos com atendimento jurídico gratuito da Defensoria Pública</t>
  </si>
  <si>
    <t>Estabelecimentos com atendimento jurídico gratuito prestado por advogados/as conveniados/as, dativos</t>
  </si>
  <si>
    <t>Estabelecimentos com atendimento jurídico gratuito prestado por ONG ou outra entidade sem fins lucrativos</t>
  </si>
  <si>
    <t>Estabelecimentos com atendimento jurídico gratuito prestado de outra forma</t>
  </si>
  <si>
    <t>PERFIL</t>
  </si>
  <si>
    <t>Categoria: Quantidade de pessoas presas por faixa etária</t>
  </si>
  <si>
    <t>Item: 18 a 24 anos</t>
  </si>
  <si>
    <t>Item: 25 a 29 anos</t>
  </si>
  <si>
    <t>Item: 30 a 34 anos</t>
  </si>
  <si>
    <t>Item: 35 a 45 anos</t>
  </si>
  <si>
    <t>Item: 46 a 60 anos</t>
  </si>
  <si>
    <t>Item: 61 a 70 anos</t>
  </si>
  <si>
    <t>Item: Mais de 70 anos</t>
  </si>
  <si>
    <t>Item: Não Informado</t>
  </si>
  <si>
    <t>Qualidade da informação</t>
  </si>
  <si>
    <t>Estabelecimentos que têm condição de obter essa informação em seus registros para todas as pessoas privadas de liberdade</t>
  </si>
  <si>
    <t>Estabelecimentos que têm condição de obter essa informação em seus registros para parte das pessoas privadas de liberdade</t>
  </si>
  <si>
    <t>Estabelecimentos que não têm condição de obter essa informação em seus registros</t>
  </si>
  <si>
    <t>Categoria: Quantidade de pessoas presas por cor de pele/ raça/ etnia</t>
  </si>
  <si>
    <t>Item: Branca</t>
  </si>
  <si>
    <t>Item: Negra</t>
  </si>
  <si>
    <t>Item: Parda</t>
  </si>
  <si>
    <t>Item: Amarela</t>
  </si>
  <si>
    <t>Item: Indígena</t>
  </si>
  <si>
    <t>Item: Outras</t>
  </si>
  <si>
    <t>Item: Não informado</t>
  </si>
  <si>
    <t>Categoria: Quantidade de pessoas privadas de liberdade por procedência</t>
  </si>
  <si>
    <t>Área Urbana - Municípios do Interior</t>
  </si>
  <si>
    <t>Área Urbana - Municípios em Regiões Metropolitanas</t>
  </si>
  <si>
    <t>Zona Rural</t>
  </si>
  <si>
    <t>Categoria: Quantidade de pessoas presas por estado civil</t>
  </si>
  <si>
    <t>Item: Solteiro/a</t>
  </si>
  <si>
    <t>Item: União estável/ amasiado/a</t>
  </si>
  <si>
    <t>Item: Casado/a</t>
  </si>
  <si>
    <t>Item: Separado/a judicialmente</t>
  </si>
  <si>
    <t>Item: Divorciado/a</t>
  </si>
  <si>
    <t>Item: Viúvo/a</t>
  </si>
  <si>
    <t>Categoria: Quantidade de pessoas presas por grau de instrução</t>
  </si>
  <si>
    <t>Item: Analfabeto</t>
  </si>
  <si>
    <t>Item: Alfabetizado sem cursos regulares</t>
  </si>
  <si>
    <t>Item: Ensino Fundamental Incompleto</t>
  </si>
  <si>
    <t>Item: Ensino Fundamental Completo</t>
  </si>
  <si>
    <t>Item: Ensino Médio Incompleto</t>
  </si>
  <si>
    <t>Item: Ensino Médio Completo</t>
  </si>
  <si>
    <t>Item: Ensino Superior Incompleto</t>
  </si>
  <si>
    <t>Item: Ensino Superior Completo</t>
  </si>
  <si>
    <t>Item: Ensino acima de Superior Completo</t>
  </si>
  <si>
    <t>Categoria: Pessoas com deficiência</t>
  </si>
  <si>
    <t>Total de pessoas privadas de liberdade com deficiência</t>
  </si>
  <si>
    <t>Item: Pessoas com deficiência intelectual</t>
  </si>
  <si>
    <t>(apresentam limitações no funcionamento mental, afetando tarefas de comunicação, cuidados pessoais, relacionamento social, segurança, determinação, funções acadêmicas, lazer e trabalho)</t>
  </si>
  <si>
    <t>Item: Pessoas com deficiência física</t>
  </si>
  <si>
    <t>(apresentam limitação do funcionamento físico-motor; são cadeirantes ou pessoas com deficiência motora, causadas por paralisia cerebral, hemiplegias, lesão medular, amputações ou artropatias)</t>
  </si>
  <si>
    <t>Item: Pessoas com deficiência física - cadeirantes</t>
  </si>
  <si>
    <t>Item: Pessoas com deficiência auditiva</t>
  </si>
  <si>
    <t>(apresentam perda total da capacidade auditiva. Perda comprovada da capacidade auditiva entre 95% e 100%)</t>
  </si>
  <si>
    <t>Item: Pessoas com deficiência visual</t>
  </si>
  <si>
    <t>(não possuem a capacidade física de enxergar por total falta de acuidade visual)</t>
  </si>
  <si>
    <t>Item: Pessoas com deficiências múltiplas</t>
  </si>
  <si>
    <t>(apresentam duas ou mais deficiências)</t>
  </si>
  <si>
    <t>Categoria: Quantidade de pessoas presas por nacionalidade</t>
  </si>
  <si>
    <t>Item: Brasileiro Nato</t>
  </si>
  <si>
    <t>Item: Brasileiro Naturalizado</t>
  </si>
  <si>
    <t>Item: Pessoas sem informação sobre a nacionalidade</t>
  </si>
  <si>
    <t>Estrangeiros do Sistema Penitenciário</t>
  </si>
  <si>
    <t>Grupo: Europa</t>
  </si>
  <si>
    <t>Item: Alemanha</t>
  </si>
  <si>
    <t>Item: Áustria</t>
  </si>
  <si>
    <t>Item: Bélgica</t>
  </si>
  <si>
    <t>Item: Bulgária</t>
  </si>
  <si>
    <t>Item: Croácia</t>
  </si>
  <si>
    <t>Item: Dinamarca</t>
  </si>
  <si>
    <t>Item: Escócia</t>
  </si>
  <si>
    <t>Item: Espanha</t>
  </si>
  <si>
    <t>Item: França</t>
  </si>
  <si>
    <t>Item: Grécia</t>
  </si>
  <si>
    <t>Item: Holanda</t>
  </si>
  <si>
    <t>Item: Hungria</t>
  </si>
  <si>
    <t>Item: Inglaterra</t>
  </si>
  <si>
    <t>Item: Irlanda</t>
  </si>
  <si>
    <t>Item: Itália</t>
  </si>
  <si>
    <t>Item: Noruega</t>
  </si>
  <si>
    <t>Item: País de Gales</t>
  </si>
  <si>
    <t>Item: Polônia</t>
  </si>
  <si>
    <t>Item: Portugal</t>
  </si>
  <si>
    <t>Item: Reino Unido</t>
  </si>
  <si>
    <t>Item: República Tcheca</t>
  </si>
  <si>
    <t>Item: Romênia</t>
  </si>
  <si>
    <t>Item: Rússia</t>
  </si>
  <si>
    <t>Item: Sérvia</t>
  </si>
  <si>
    <t>Item: Suécia</t>
  </si>
  <si>
    <t>Item: Suíça</t>
  </si>
  <si>
    <t>Item: Outros países do continente Europeu</t>
  </si>
  <si>
    <t>Grupo: Ásia</t>
  </si>
  <si>
    <t>Item: Afeganistão</t>
  </si>
  <si>
    <t>Item: Arábia Saudita</t>
  </si>
  <si>
    <t>Item: Catar</t>
  </si>
  <si>
    <t>Item: Cazaquiztão</t>
  </si>
  <si>
    <t>Item: China</t>
  </si>
  <si>
    <t>Item: Coréia do Norte</t>
  </si>
  <si>
    <t>Item: Coréia do Sul</t>
  </si>
  <si>
    <t>Item: Emirados Árabes Unidos</t>
  </si>
  <si>
    <t>Item: Filipinas</t>
  </si>
  <si>
    <t>Item: Índia</t>
  </si>
  <si>
    <t>Item: Indonésia</t>
  </si>
  <si>
    <t>Item: Irã</t>
  </si>
  <si>
    <t>Item: Iraque</t>
  </si>
  <si>
    <t>Item: Israel</t>
  </si>
  <si>
    <t>Item: Japão</t>
  </si>
  <si>
    <t>Item: Jordânia</t>
  </si>
  <si>
    <t>Item: Kuwait</t>
  </si>
  <si>
    <t>Item: Líbano</t>
  </si>
  <si>
    <t>Item: Macau</t>
  </si>
  <si>
    <t>Item: Malásia</t>
  </si>
  <si>
    <t>Item: Paquistão</t>
  </si>
  <si>
    <t>Item: Síria</t>
  </si>
  <si>
    <t>Item: Sri Lanka</t>
  </si>
  <si>
    <t>Item: Tailândia</t>
  </si>
  <si>
    <t>Item: Taiwan</t>
  </si>
  <si>
    <t>Item: Turquia</t>
  </si>
  <si>
    <t>Item: Timor-Leste</t>
  </si>
  <si>
    <t>Item: Vietnã</t>
  </si>
  <si>
    <t>Item: Outro países do continente asiático</t>
  </si>
  <si>
    <t>Grupo: África</t>
  </si>
  <si>
    <t>Item: África do Sul</t>
  </si>
  <si>
    <t>Item: Angola</t>
  </si>
  <si>
    <t>Item: Argélia</t>
  </si>
  <si>
    <t>Item: Cabo Verde</t>
  </si>
  <si>
    <t>Item: Camarões</t>
  </si>
  <si>
    <t>Item: Costa do Marfim</t>
  </si>
  <si>
    <t>Item: Egito</t>
  </si>
  <si>
    <t>Item: Etiópia</t>
  </si>
  <si>
    <t>Item: Gana</t>
  </si>
  <si>
    <t>Item: Guiné</t>
  </si>
  <si>
    <t>Item: Guiné Bissau</t>
  </si>
  <si>
    <t>Item: Líbia</t>
  </si>
  <si>
    <t>Item: Madagascar</t>
  </si>
  <si>
    <t>Item: Marrocos</t>
  </si>
  <si>
    <t>Item: Moçambique</t>
  </si>
  <si>
    <t>Item: Nigéria</t>
  </si>
  <si>
    <t>Item: Quênia</t>
  </si>
  <si>
    <t>Item: República do Congo</t>
  </si>
  <si>
    <t>Item: Ruanda</t>
  </si>
  <si>
    <t>Item: Senegal</t>
  </si>
  <si>
    <t>Item: Serra Leoa</t>
  </si>
  <si>
    <t>Item: Somália</t>
  </si>
  <si>
    <t>Item: Tunísia</t>
  </si>
  <si>
    <t>Item: Outros países do continente africano</t>
  </si>
  <si>
    <t>Grupo: América</t>
  </si>
  <si>
    <t>Item: Argentina</t>
  </si>
  <si>
    <t>Item: Bolívia</t>
  </si>
  <si>
    <t>Item: Canadá</t>
  </si>
  <si>
    <t>Item: Chile</t>
  </si>
  <si>
    <t>Item: Colômbia</t>
  </si>
  <si>
    <t>Item: Costa Rica</t>
  </si>
  <si>
    <t>Item: Cuba</t>
  </si>
  <si>
    <t>Item: El Salvador</t>
  </si>
  <si>
    <t>Item: Equador</t>
  </si>
  <si>
    <t>Item: Estados Unidos da América</t>
  </si>
  <si>
    <t>Item: Guatemala</t>
  </si>
  <si>
    <t>Item: Guiana</t>
  </si>
  <si>
    <t>Item: Guiana Francesa</t>
  </si>
  <si>
    <t>Item: Haiti</t>
  </si>
  <si>
    <t>Item: Honduras</t>
  </si>
  <si>
    <t>Item: Ilhas Cayman</t>
  </si>
  <si>
    <t>Item: Jamaica</t>
  </si>
  <si>
    <t>Item: México</t>
  </si>
  <si>
    <t>Item: Nicarágua</t>
  </si>
  <si>
    <t>Item: Panamá</t>
  </si>
  <si>
    <t>Item: Paraguai</t>
  </si>
  <si>
    <t>Item: Peru</t>
  </si>
  <si>
    <t>Item: Porto Rico</t>
  </si>
  <si>
    <t>Item: República Dominicana</t>
  </si>
  <si>
    <t>Item: Suriname</t>
  </si>
  <si>
    <t>Item: Trindade e Tobago</t>
  </si>
  <si>
    <t>Item: Uruguai</t>
  </si>
  <si>
    <t>Item: Venezuela</t>
  </si>
  <si>
    <t>Item: Outros países do continente americano</t>
  </si>
  <si>
    <t>Grupo: Oceania</t>
  </si>
  <si>
    <t>Item: Austrália</t>
  </si>
  <si>
    <t>Item: Nova Zelândia</t>
  </si>
  <si>
    <t>Item: Outros países do continente oceania</t>
  </si>
  <si>
    <t>Categoria: Quantidade de pessoas presas por tempo total de penas</t>
  </si>
  <si>
    <t>Item: Até 6 meses (inclusive)</t>
  </si>
  <si>
    <t>Item: Mais de 6 meses até 1 ano (inclusive)</t>
  </si>
  <si>
    <t>Item: Mais de 1 ano até 2 anos (inclusive)</t>
  </si>
  <si>
    <t>Item: Mais de 2 até 4 anos (inclusive)</t>
  </si>
  <si>
    <t>Item: Mais de 4 até 8 anos (inclusive)</t>
  </si>
  <si>
    <t>Item: Mais de 8 até 15 anos (inclusive)</t>
  </si>
  <si>
    <t>Item: Mais de 15 até 20 anos (inclusive)</t>
  </si>
  <si>
    <t>Item: Mais de 20 até 30 anos (inclusive)</t>
  </si>
  <si>
    <t>Item: Mais de 30 até 50 anos (inclusive)</t>
  </si>
  <si>
    <t>Item: Mais de 50 até 100 anos (inclusive)</t>
  </si>
  <si>
    <t>Item: Mais de 100 anos</t>
  </si>
  <si>
    <t>Item: Número de pessoas sem informação</t>
  </si>
  <si>
    <t>Forma de registro</t>
  </si>
  <si>
    <t>Estabelecimentos que registram o tempo total de penas na inclusão do preso, sem atualização</t>
  </si>
  <si>
    <t>Estabelecimentos que registram na inclusão do preso, atualizando-se com as informações de outros mandados de prisão ou de intimação de sentença/ acórdão recebidos posteriormente</t>
  </si>
  <si>
    <t>Estabelecimentos que registram na inclusão do preso, atualizando-se com o atestado de pena a cumprir</t>
  </si>
  <si>
    <t>Estabelecimentos que não registram a informação</t>
  </si>
  <si>
    <t>Categoria: Quantidade de incidências por tipo penal</t>
  </si>
  <si>
    <t>Quantidade de crimes tentados/ consumados</t>
  </si>
  <si>
    <t>Grupo: Código Penal</t>
  </si>
  <si>
    <t>Grupo: Crimes contra a pessoa</t>
  </si>
  <si>
    <t>Homicídio simples (Art. 121, caput)</t>
  </si>
  <si>
    <t>Homicídio culposo (Art. 121, § 3°)</t>
  </si>
  <si>
    <t>Homicídio qualificado (Art. 121, § 2°)</t>
  </si>
  <si>
    <t>Aborto (Art. 124, 125, 126 e 127)</t>
  </si>
  <si>
    <t>Lesão corporal (Art. 129, caput e § 1°, 2°, 3° e 6°)</t>
  </si>
  <si>
    <t>Violência doméstica (Art. 129,  § 9°)</t>
  </si>
  <si>
    <t>Sequestro e cárcere privado (Art. 148)</t>
  </si>
  <si>
    <t>Outros - não listados acima entre os artigos 122 e 154-A</t>
  </si>
  <si>
    <t>Grupo: Crimes contra o patrimônio</t>
  </si>
  <si>
    <t>Furto simples (Art. 155)</t>
  </si>
  <si>
    <t>Furto qualificado (Art. 155, § 4° e 5°)</t>
  </si>
  <si>
    <t>Roubo simples (Art. 157)</t>
  </si>
  <si>
    <t>Roubo qualificado (Art. 157, § 2°</t>
  </si>
  <si>
    <t>Latrocínio (Art. 157, § 3°)</t>
  </si>
  <si>
    <t>Extorsão (Art. 158)</t>
  </si>
  <si>
    <t>Extorsão mediante sequestro (Art. 159)</t>
  </si>
  <si>
    <t>Apropriação indébita (Art. 168)</t>
  </si>
  <si>
    <t>Apropriação indébita previdenciária (Art. 168-A)</t>
  </si>
  <si>
    <t>Estelionato (Art. 171)</t>
  </si>
  <si>
    <t>Receptação (Art. 180)</t>
  </si>
  <si>
    <t>Receptação qualificada (Art. 180, § 1°)</t>
  </si>
  <si>
    <t>Outros - não listados acima entre os artigos 156 e 179</t>
  </si>
  <si>
    <t>Grupo: Crimes contra a dignidade sexual</t>
  </si>
  <si>
    <t>Estupro (Art. 213)</t>
  </si>
  <si>
    <t>Atentado violento ao pudor (Art. 214)</t>
  </si>
  <si>
    <t>Estupro de vulnerável (Art. 217-A)</t>
  </si>
  <si>
    <t>Corrupção de menores (Art. 218)</t>
  </si>
  <si>
    <t>Tráfico internacional de pessoa para fim de exploração sexual (Art. 231)</t>
  </si>
  <si>
    <t>Tráfico interno de pessoa para fim de exploração sexual (Art. 231-A)</t>
  </si>
  <si>
    <t>Outros (Artigos 215, 216-A, 218-A, 218-B, 227, 228, 229, 230)</t>
  </si>
  <si>
    <t>Grupo: Crimes contra a paz pública</t>
  </si>
  <si>
    <t>Quadrilha ou bando (Art. 288)</t>
  </si>
  <si>
    <t>Grupo: Crimes contra a fé pública</t>
  </si>
  <si>
    <t>Moeda falsa (Art. 289)</t>
  </si>
  <si>
    <t>Falsificação de papéis, selos, sinal e documentos públicos ( Art. 293 a 297)</t>
  </si>
  <si>
    <t>Falsidade ideológica (Art. 299)</t>
  </si>
  <si>
    <t>Uso de documento falso (Art. 304)</t>
  </si>
  <si>
    <t>Grupo: Crimes contra a Administração Pública</t>
  </si>
  <si>
    <t>Peculato (Art. 312 e 313)</t>
  </si>
  <si>
    <t>Concussão e excesso de exação (Art. 316)</t>
  </si>
  <si>
    <t>Corrupção passiva (Art. 317)</t>
  </si>
  <si>
    <t>Grupo: Crimes praticados por particular contra a Administração Pública</t>
  </si>
  <si>
    <t>Corrupção ativa (Art. 333)</t>
  </si>
  <si>
    <t>Contrabando ou descaminho (Art. 334)</t>
  </si>
  <si>
    <t>Grupo: Legislação específica</t>
  </si>
  <si>
    <t>Grupo: Drogas (Lei 6.368/76 e Lei 11.343/06)</t>
  </si>
  <si>
    <t>Tráfico de drogas (Art. 12 da Lei 6.368/76 e Art. 33 da Lei 11.343/06)</t>
  </si>
  <si>
    <t>Associação para o tráfico (Art. 14 da Lei 6.368/76 e Art. 35 da Lei 11.343/06)</t>
  </si>
  <si>
    <t>Tráfico internacional de drogas (Art. 18 da Lei 6.368/76 e Art. 33 e 40, inciso I da Lei 11.343/06)</t>
  </si>
  <si>
    <t>Grupo: Estatuto do Desarmamento (Lei 10.826, de 22/12/2003)</t>
  </si>
  <si>
    <t>Porte ilegal de arma de fogo de uso permitido (Art. 14)</t>
  </si>
  <si>
    <t>Disparo de arma de fogo (Art. 15)</t>
  </si>
  <si>
    <t>Posse ou porte ilegal de arma de fogo de uso restrito (Art. 16)</t>
  </si>
  <si>
    <t>Comércio ilegal de arma de fogo (Art. 17)</t>
  </si>
  <si>
    <t>Tráfico internacional de arma de fogo (Art. 18)</t>
  </si>
  <si>
    <t>Grupo: Crimes de Trânsito (Lei 9.503, de 23/09/1997)</t>
  </si>
  <si>
    <t>Homicídio culposo na condução de veículo automotor (Art. 302)</t>
  </si>
  <si>
    <t>Outros (Art. 303 a 312)</t>
  </si>
  <si>
    <t>Grupo: Legislação específica - outros</t>
  </si>
  <si>
    <t>Estatuto da Criança e do Adolescente (Lei 8.069, de 13/01/1990)</t>
  </si>
  <si>
    <t>Genocídio (Lei 2.889, de 01/10/1956)</t>
  </si>
  <si>
    <t>Crimes de tortura (Lei 9.455, de 07/04/1997)</t>
  </si>
  <si>
    <t>Crimes contra o Meio Ambiente (Lei 9.605, de 12/02/1998)</t>
  </si>
  <si>
    <t>SERVIÇOS E ASSISTÊNCIAS</t>
  </si>
  <si>
    <t>Categoria: Pessoas privadas de liberdade em atividades laborais</t>
  </si>
  <si>
    <t>Total de pessoas em atividades laborais</t>
  </si>
  <si>
    <t>Quantidade de pessoas em vagas obtidas por meios próprios e/ou sem intervenção do sistema prisional</t>
  </si>
  <si>
    <t>Trabalho interno</t>
  </si>
  <si>
    <t>Trabalho externo</t>
  </si>
  <si>
    <t>Quantidade de pessoas em vagas disponibilizadas pela administração prisional em parceria com a iniciativa privada</t>
  </si>
  <si>
    <t>Quantidade de pessoas em vagas disponibilizadas pela administração prisional em parceria com outros órgãos públicos</t>
  </si>
  <si>
    <t>Quantidade de pessoas em vagas disponibilizadas pela administração prisional em parceria com entidade ou organizações não governamentais sem fins lucrativos</t>
  </si>
  <si>
    <t>Quantidade de pessoas em vagas disponibilizadas pela administração prisional como apoio ao próprio estabelecimento (alimentação, limpeza, etc.)</t>
  </si>
  <si>
    <t>Total (trabalho interno)</t>
  </si>
  <si>
    <t>Estabelecimentos com pessoas trabalhando</t>
  </si>
  <si>
    <t>Estabelecimentos sem pessoas trabalhando</t>
  </si>
  <si>
    <t>Categoria: Pessoas privadas de liberdade em atividades educacionais</t>
  </si>
  <si>
    <t>Total de pessoas em atividades educacionais</t>
  </si>
  <si>
    <t>Alfabetização</t>
  </si>
  <si>
    <t>Presencial</t>
  </si>
  <si>
    <t>Ensino à distância</t>
  </si>
  <si>
    <t>Ensino fundamental</t>
  </si>
  <si>
    <t>Ensino médio</t>
  </si>
  <si>
    <t>Ensino superior</t>
  </si>
  <si>
    <t>Curso Técnico (acima de 800 horas de aula)</t>
  </si>
  <si>
    <t>Curso de Formação Inicial e Continuada (capacitação profissional, acima de 160 horas de aula)</t>
  </si>
  <si>
    <t>Pessoas matriculadas em programa de remição pelo estudo através da leitura</t>
  </si>
  <si>
    <t>Pessoas matriculadas em programa de remição pelo estudo através do esporte</t>
  </si>
  <si>
    <t>Pessoas envolvidas em atividades educacionais complementares (videoteca, atividades de lazer, cultura)</t>
  </si>
  <si>
    <t>Estabelecimentos com pessoas estudando</t>
  </si>
  <si>
    <t>Estabelecimentos sem pessoas estudando</t>
  </si>
  <si>
    <t>Categoria: Pessoas trabalhando e estudando, simultaneamente</t>
  </si>
  <si>
    <t>Quantidade de pessoas trabalhando e estudando, simultaneamente</t>
  </si>
  <si>
    <t>Consultas médicas realizadas externamente</t>
  </si>
  <si>
    <t>Consultas médicas realizadas no estabelecimento</t>
  </si>
  <si>
    <t>Consultas psicológicas</t>
  </si>
  <si>
    <t>Consultas odontológicas</t>
  </si>
  <si>
    <t>Quantidade de exames e testagem</t>
  </si>
  <si>
    <t>Quantidade de intervenções cirúrgicas</t>
  </si>
  <si>
    <t>Quantidade de vacinas</t>
  </si>
  <si>
    <t>Quantidade de outros procedimentos, como sutura e curativo</t>
  </si>
  <si>
    <t>Categoria: Quantidade de pessoas com agravos transmissíveis</t>
  </si>
  <si>
    <t>HIV</t>
  </si>
  <si>
    <t>Sífilis</t>
  </si>
  <si>
    <t>Hepatite</t>
  </si>
  <si>
    <t>Tuberculose</t>
  </si>
  <si>
    <t>Total de óbitos</t>
  </si>
  <si>
    <t>Óbitos naturais/ óbitos por motivos de saúde</t>
  </si>
  <si>
    <t>Óbitos criminais</t>
  </si>
  <si>
    <t>Óbitos suicídios</t>
  </si>
  <si>
    <t>Óbitos acidentais</t>
  </si>
  <si>
    <t>Óbitos com causa desconhecida</t>
  </si>
  <si>
    <t>Categoria: Visitas de inspeção realizadas no semestre</t>
  </si>
  <si>
    <t>Estabelecimentos que receberam visitas de inspeção</t>
  </si>
  <si>
    <t>Estabelecimentos que não receberam visitas de inspeção</t>
  </si>
  <si>
    <t>Estabelecimentos que receberam visita de inspeção por órgão inspecionador</t>
  </si>
  <si>
    <t>Conselho Nacional de Política Criminal e Penitenciária - CNPCP</t>
  </si>
  <si>
    <t>Conselho Estadual de Política Criminal e Penitenciária/ Conselho Penitenciário</t>
  </si>
  <si>
    <t>Conselho da Comunidade</t>
  </si>
  <si>
    <t>Ouvidoria do sistema prisional - estadual ou nacional</t>
  </si>
  <si>
    <t>Defensoria Pública</t>
  </si>
  <si>
    <t>Judiciário</t>
  </si>
  <si>
    <t>Ministério Público</t>
  </si>
  <si>
    <t>Quantidade de estabelecimentos ativos no ciclo</t>
  </si>
  <si>
    <t>DEZ/2016</t>
  </si>
  <si>
    <t xml:space="preserve">Rio de Janeiro </t>
  </si>
  <si>
    <t>Categoria: Informações da área de saúde (total do período)</t>
  </si>
  <si>
    <t>Categoria: Mortalidade no sistema prisional (total do período)</t>
  </si>
  <si>
    <t xml:space="preserve"> Quantidade de Presos (Polícia e Segurança Pública)</t>
  </si>
  <si>
    <t>População carcerária</t>
  </si>
  <si>
    <t>População carcerária por 100.000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</si>
</sst>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_-* #,##0_-;\-* #,##0_-;_-* \-??_-;_-@_-"/>
  </numFmts>
  <fonts count="26">
    <font>
      <sz val="11"/>
      <color indexed="8"/>
      <name val="Calibri"/>
      <family val="2"/>
      <charset val="1"/>
    </font>
    <font>
      <sz val="11"/>
      <color indexed="8"/>
      <name val="Lato"/>
      <charset val="1"/>
    </font>
    <font>
      <b/>
      <sz val="8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b/>
      <sz val="13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8"/>
      <color indexed="9"/>
      <name val="Calibri"/>
      <family val="2"/>
      <charset val="1"/>
    </font>
    <font>
      <b/>
      <sz val="7"/>
      <color indexed="8"/>
      <name val="Calibri"/>
      <family val="2"/>
      <charset val="1"/>
    </font>
    <font>
      <sz val="7"/>
      <color indexed="8"/>
      <name val="Calibri"/>
      <family val="2"/>
      <charset val="1"/>
    </font>
    <font>
      <sz val="7"/>
      <color indexed="8"/>
      <name val="Calibri"/>
      <family val="2"/>
    </font>
    <font>
      <b/>
      <sz val="8"/>
      <name val="Calibri"/>
      <family val="2"/>
      <charset val="1"/>
    </font>
    <font>
      <sz val="11"/>
      <name val="Calibri"/>
      <family val="2"/>
      <charset val="1"/>
    </font>
    <font>
      <sz val="7"/>
      <name val="Calibri"/>
      <family val="2"/>
      <charset val="1"/>
    </font>
    <font>
      <i/>
      <sz val="7"/>
      <name val="Calibri"/>
      <family val="2"/>
      <charset val="1"/>
    </font>
    <font>
      <sz val="8"/>
      <color indexed="10"/>
      <name val="Calibri"/>
      <family val="2"/>
      <charset val="1"/>
    </font>
    <font>
      <b/>
      <sz val="10"/>
      <color indexed="8"/>
      <name val="Calibri"/>
      <family val="2"/>
      <charset val="1"/>
    </font>
    <font>
      <sz val="8"/>
      <name val="Calibri"/>
      <family val="2"/>
      <charset val="1"/>
    </font>
    <font>
      <sz val="10"/>
      <name val="Calibri"/>
      <family val="2"/>
      <charset val="1"/>
    </font>
    <font>
      <b/>
      <sz val="7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7.5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7"/>
      </patternFill>
    </fill>
    <fill>
      <patternFill patternType="solid">
        <fgColor indexed="26"/>
        <bgColor indexed="27"/>
      </patternFill>
    </fill>
    <fill>
      <patternFill patternType="solid">
        <fgColor indexed="55"/>
        <bgColor indexed="44"/>
      </patternFill>
    </fill>
    <fill>
      <patternFill patternType="solid">
        <fgColor indexed="22"/>
        <bgColor indexed="44"/>
      </patternFill>
    </fill>
    <fill>
      <patternFill patternType="solid">
        <fgColor indexed="27"/>
        <bgColor indexed="26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1" fillId="0" borderId="0"/>
    <xf numFmtId="164" fontId="21" fillId="0" borderId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0" fillId="0" borderId="0" xfId="0" applyFont="1" applyBorder="1" applyAlignment="1">
      <alignment vertical="center"/>
    </xf>
    <xf numFmtId="165" fontId="6" fillId="3" borderId="0" xfId="2" applyNumberFormat="1" applyFont="1" applyFill="1" applyBorder="1" applyAlignment="1" applyProtection="1">
      <alignment vertical="center"/>
    </xf>
    <xf numFmtId="165" fontId="0" fillId="0" borderId="0" xfId="2" applyNumberFormat="1" applyFont="1" applyBorder="1" applyAlignment="1" applyProtection="1">
      <alignment vertical="center"/>
    </xf>
    <xf numFmtId="0" fontId="9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horizontal="left" vertical="center" wrapText="1"/>
    </xf>
    <xf numFmtId="165" fontId="9" fillId="0" borderId="0" xfId="2" applyNumberFormat="1" applyFont="1" applyBorder="1" applyAlignment="1" applyProtection="1">
      <alignment vertical="center"/>
    </xf>
    <xf numFmtId="165" fontId="9" fillId="5" borderId="0" xfId="2" applyNumberFormat="1" applyFont="1" applyFill="1" applyBorder="1" applyAlignment="1" applyProtection="1">
      <alignment vertical="center"/>
    </xf>
    <xf numFmtId="0" fontId="10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0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9" fillId="6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wrapText="1"/>
    </xf>
    <xf numFmtId="0" fontId="10" fillId="6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9" fontId="13" fillId="0" borderId="0" xfId="1" applyFont="1" applyFill="1" applyBorder="1" applyAlignment="1" applyProtection="1">
      <alignment vertical="center" wrapText="1"/>
    </xf>
    <xf numFmtId="0" fontId="13" fillId="0" borderId="0" xfId="0" applyFont="1" applyAlignment="1">
      <alignment vertical="center" wrapText="1"/>
    </xf>
    <xf numFmtId="0" fontId="0" fillId="0" borderId="0" xfId="0" applyFont="1"/>
    <xf numFmtId="9" fontId="13" fillId="0" borderId="0" xfId="1" applyFont="1" applyBorder="1" applyAlignment="1" applyProtection="1">
      <alignment vertical="center" wrapText="1"/>
    </xf>
    <xf numFmtId="0" fontId="15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7" fillId="7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7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1" fillId="7" borderId="0" xfId="0" applyFont="1" applyFill="1" applyAlignment="1">
      <alignment horizontal="center" vertical="center"/>
    </xf>
    <xf numFmtId="9" fontId="9" fillId="0" borderId="0" xfId="1" applyFont="1" applyBorder="1" applyAlignment="1" applyProtection="1">
      <alignment vertical="center"/>
    </xf>
    <xf numFmtId="0" fontId="19" fillId="7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6" fillId="3" borderId="0" xfId="0" applyFont="1" applyFill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3" fillId="4" borderId="0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165" fontId="7" fillId="2" borderId="0" xfId="0" applyNumberFormat="1" applyFont="1" applyFill="1" applyAlignment="1">
      <alignment horizontal="center" vertical="center"/>
    </xf>
    <xf numFmtId="165" fontId="6" fillId="7" borderId="0" xfId="2" applyNumberFormat="1" applyFont="1" applyFill="1" applyBorder="1" applyAlignment="1" applyProtection="1">
      <alignment vertical="center"/>
    </xf>
    <xf numFmtId="165" fontId="6" fillId="5" borderId="0" xfId="2" applyNumberFormat="1" applyFont="1" applyFill="1" applyBorder="1" applyAlignment="1" applyProtection="1">
      <alignment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Border="1" applyAlignment="1">
      <alignment vertical="center" wrapText="1"/>
    </xf>
    <xf numFmtId="165" fontId="20" fillId="0" borderId="0" xfId="2" applyNumberFormat="1" applyFont="1" applyBorder="1" applyAlignment="1" applyProtection="1">
      <alignment vertical="center"/>
    </xf>
    <xf numFmtId="165" fontId="8" fillId="3" borderId="0" xfId="2" applyNumberFormat="1" applyFont="1" applyFill="1" applyBorder="1" applyAlignment="1" applyProtection="1">
      <alignment vertical="center"/>
    </xf>
    <xf numFmtId="165" fontId="8" fillId="0" borderId="0" xfId="2" applyNumberFormat="1" applyFont="1" applyBorder="1" applyAlignment="1" applyProtection="1">
      <alignment vertical="center"/>
    </xf>
    <xf numFmtId="0" fontId="2" fillId="3" borderId="0" xfId="0" applyFont="1" applyFill="1" applyAlignment="1">
      <alignment horizontal="center" vertical="center"/>
    </xf>
    <xf numFmtId="165" fontId="7" fillId="2" borderId="0" xfId="2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vertical="center"/>
    </xf>
    <xf numFmtId="165" fontId="6" fillId="3" borderId="0" xfId="2" applyNumberFormat="1" applyFont="1" applyFill="1" applyBorder="1" applyAlignment="1" applyProtection="1">
      <alignment horizontal="right" vertical="center"/>
    </xf>
    <xf numFmtId="0" fontId="24" fillId="0" borderId="0" xfId="0" applyFont="1" applyAlignment="1">
      <alignment horizontal="left" wrapText="1"/>
    </xf>
    <xf numFmtId="3" fontId="25" fillId="0" borderId="0" xfId="0" applyNumberFormat="1" applyFont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2" fillId="8" borderId="0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165" fontId="17" fillId="0" borderId="0" xfId="2" applyNumberFormat="1" applyFont="1" applyBorder="1" applyAlignment="1" applyProtection="1">
      <alignment horizontal="left" vertical="center" wrapText="1"/>
    </xf>
    <xf numFmtId="165" fontId="11" fillId="3" borderId="0" xfId="2" applyNumberFormat="1" applyFont="1" applyFill="1" applyBorder="1" applyAlignment="1" applyProtection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1" fillId="7" borderId="0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 wrapText="1"/>
    </xf>
    <xf numFmtId="0" fontId="14" fillId="9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vertical="center" wrapText="1"/>
    </xf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E6E6E6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794"/>
  <sheetViews>
    <sheetView showGridLines="0" tabSelected="1" zoomScale="110" zoomScaleNormal="110" workbookViewId="0">
      <selection activeCell="A762" sqref="A762"/>
    </sheetView>
  </sheetViews>
  <sheetFormatPr defaultColWidth="9.33203125" defaultRowHeight="14.4"/>
  <cols>
    <col min="1" max="1" width="2.33203125" style="1" customWidth="1"/>
    <col min="2" max="5" width="9.33203125" style="1"/>
    <col min="6" max="6" width="0.5546875" style="1" customWidth="1"/>
    <col min="7" max="7" width="9.33203125" style="1"/>
    <col min="8" max="8" width="0.5546875" style="1" customWidth="1"/>
    <col min="9" max="9" width="10.88671875" style="1" customWidth="1"/>
    <col min="10" max="10" width="0.5546875" style="1" customWidth="1"/>
    <col min="11" max="11" width="10.88671875" style="1" customWidth="1"/>
    <col min="12" max="12" width="0.5546875" style="1" customWidth="1"/>
    <col min="13" max="13" width="10.88671875" style="1" customWidth="1"/>
    <col min="14" max="14" width="0.5546875" style="1" customWidth="1"/>
    <col min="15" max="15" width="10.88671875" style="1" customWidth="1"/>
    <col min="16" max="252" width="9.33203125" style="1"/>
  </cols>
  <sheetData>
    <row r="1" spans="1:15" ht="15.45" customHeight="1">
      <c r="A1" s="2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ht="33" customHeight="1">
      <c r="B2" s="87" t="s">
        <v>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 ht="20.85" customHeight="1"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1:15" ht="18" customHeight="1">
      <c r="B4" s="89" t="s">
        <v>554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</row>
    <row r="5" spans="1:15" ht="8.25" customHeight="1"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</row>
    <row r="6" spans="1:15" ht="20.399999999999999" customHeight="1">
      <c r="B6" s="90" t="s">
        <v>555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</row>
    <row r="7" spans="1:15" ht="20.399999999999999" customHeight="1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20.399999999999999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20.399999999999999" customHeight="1"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</row>
    <row r="10" spans="1:15" ht="20.399999999999999" customHeight="1">
      <c r="B10" s="69" t="s">
        <v>559</v>
      </c>
      <c r="C10" s="69"/>
      <c r="D10" s="69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3">
        <v>51065</v>
      </c>
    </row>
    <row r="11" spans="1:15" ht="27.75" customHeight="1">
      <c r="B11" s="69" t="s">
        <v>560</v>
      </c>
      <c r="C11" s="69"/>
      <c r="D11" s="69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4">
        <v>308.5</v>
      </c>
    </row>
    <row r="12" spans="1:15" ht="15.45" customHeight="1"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</row>
    <row r="13" spans="1:15" ht="15" customHeight="1">
      <c r="B13" s="73" t="s">
        <v>1</v>
      </c>
      <c r="C13" s="73"/>
      <c r="D13" s="73"/>
      <c r="E13" s="73"/>
      <c r="F13" s="73"/>
      <c r="G13" s="73"/>
      <c r="H13" s="73"/>
      <c r="I13" s="73"/>
      <c r="K13" s="4" t="s">
        <v>2</v>
      </c>
      <c r="M13" s="4" t="s">
        <v>3</v>
      </c>
      <c r="O13" s="4" t="s">
        <v>4</v>
      </c>
    </row>
    <row r="14" spans="1:15" ht="15" customHeight="1">
      <c r="B14" s="67" t="s">
        <v>558</v>
      </c>
      <c r="C14" s="67"/>
      <c r="D14" s="67"/>
      <c r="E14" s="67"/>
      <c r="F14" s="67"/>
      <c r="G14" s="67"/>
      <c r="H14" s="67"/>
      <c r="I14" s="67"/>
      <c r="K14" s="61">
        <v>0</v>
      </c>
      <c r="M14" s="61">
        <v>0</v>
      </c>
      <c r="O14" s="61">
        <v>0</v>
      </c>
    </row>
    <row r="15" spans="1:15" ht="15" customHeight="1">
      <c r="B15" s="67" t="s">
        <v>5</v>
      </c>
      <c r="C15" s="67"/>
      <c r="D15" s="67"/>
      <c r="E15" s="67"/>
      <c r="F15" s="67"/>
      <c r="G15" s="67"/>
      <c r="H15" s="67"/>
      <c r="I15" s="67"/>
      <c r="J15" s="5"/>
      <c r="K15" s="6">
        <f>K19+K23+K27+K31+K35+K39</f>
        <v>48849</v>
      </c>
      <c r="L15" s="7"/>
      <c r="M15" s="6">
        <f>M19+M23+M27+M31+M35+M39</f>
        <v>2216</v>
      </c>
      <c r="N15" s="7"/>
      <c r="O15" s="6">
        <f>O19+O23+O27+O31+O35+O39</f>
        <v>51065</v>
      </c>
    </row>
    <row r="16" spans="1:15" ht="15" customHeight="1">
      <c r="B16" s="83" t="s">
        <v>6</v>
      </c>
      <c r="C16" s="83"/>
      <c r="D16" s="83"/>
      <c r="E16" s="83"/>
      <c r="F16" s="8"/>
      <c r="G16" s="77" t="s">
        <v>7</v>
      </c>
      <c r="H16" s="77"/>
      <c r="I16" s="77"/>
      <c r="K16" s="10">
        <v>18875</v>
      </c>
      <c r="L16" s="10"/>
      <c r="M16" s="10">
        <v>865</v>
      </c>
      <c r="N16" s="10"/>
      <c r="O16" s="10">
        <f>K16+M16</f>
        <v>19740</v>
      </c>
    </row>
    <row r="17" spans="2:15" ht="15" customHeight="1">
      <c r="B17" s="83"/>
      <c r="C17" s="83"/>
      <c r="D17" s="83"/>
      <c r="E17" s="83"/>
      <c r="F17" s="8"/>
      <c r="G17" s="77" t="s">
        <v>8</v>
      </c>
      <c r="H17" s="77"/>
      <c r="I17" s="77"/>
      <c r="K17" s="10">
        <v>211</v>
      </c>
      <c r="L17" s="10"/>
      <c r="M17" s="10">
        <v>16</v>
      </c>
      <c r="N17" s="10"/>
      <c r="O17" s="10">
        <f>K17+M17</f>
        <v>227</v>
      </c>
    </row>
    <row r="18" spans="2:15" ht="15" customHeight="1">
      <c r="B18" s="83"/>
      <c r="C18" s="83"/>
      <c r="D18" s="83"/>
      <c r="E18" s="83"/>
      <c r="F18" s="8"/>
      <c r="G18" s="77" t="s">
        <v>9</v>
      </c>
      <c r="H18" s="77"/>
      <c r="I18" s="77"/>
      <c r="K18" s="10">
        <v>0</v>
      </c>
      <c r="L18" s="10"/>
      <c r="M18" s="10">
        <v>0</v>
      </c>
      <c r="N18" s="10"/>
      <c r="O18" s="10">
        <f>K18+M18</f>
        <v>0</v>
      </c>
    </row>
    <row r="19" spans="2:15" ht="15" customHeight="1">
      <c r="B19" s="83"/>
      <c r="C19" s="83"/>
      <c r="D19" s="83"/>
      <c r="E19" s="83"/>
      <c r="F19" s="8"/>
      <c r="G19" s="80" t="s">
        <v>4</v>
      </c>
      <c r="H19" s="80"/>
      <c r="I19" s="80"/>
      <c r="K19" s="11">
        <f>SUM(K16:K18)</f>
        <v>19086</v>
      </c>
      <c r="L19" s="10"/>
      <c r="M19" s="11">
        <f>SUM(M16:M18)</f>
        <v>881</v>
      </c>
      <c r="N19" s="10"/>
      <c r="O19" s="11">
        <f>SUM(O16:O18)</f>
        <v>19967</v>
      </c>
    </row>
    <row r="20" spans="2:15" ht="15" customHeight="1">
      <c r="B20" s="83" t="s">
        <v>10</v>
      </c>
      <c r="C20" s="83"/>
      <c r="D20" s="83"/>
      <c r="E20" s="83"/>
      <c r="F20" s="8"/>
      <c r="G20" s="77" t="s">
        <v>7</v>
      </c>
      <c r="H20" s="77"/>
      <c r="I20" s="77"/>
      <c r="K20" s="10">
        <v>17294</v>
      </c>
      <c r="L20" s="10"/>
      <c r="M20" s="10">
        <v>821</v>
      </c>
      <c r="N20" s="10"/>
      <c r="O20" s="10">
        <f>K20+M20</f>
        <v>18115</v>
      </c>
    </row>
    <row r="21" spans="2:15" ht="15" customHeight="1">
      <c r="B21" s="83"/>
      <c r="C21" s="83"/>
      <c r="D21" s="83"/>
      <c r="E21" s="83"/>
      <c r="F21" s="8"/>
      <c r="G21" s="77" t="s">
        <v>8</v>
      </c>
      <c r="H21" s="77"/>
      <c r="I21" s="77"/>
      <c r="K21" s="10">
        <v>148</v>
      </c>
      <c r="L21" s="10"/>
      <c r="M21" s="10">
        <v>11</v>
      </c>
      <c r="N21" s="10"/>
      <c r="O21" s="10">
        <f>K21+M21</f>
        <v>159</v>
      </c>
    </row>
    <row r="22" spans="2:15" ht="15" customHeight="1">
      <c r="B22" s="83"/>
      <c r="C22" s="83"/>
      <c r="D22" s="83"/>
      <c r="E22" s="83"/>
      <c r="F22" s="8"/>
      <c r="G22" s="77" t="s">
        <v>9</v>
      </c>
      <c r="H22" s="77"/>
      <c r="I22" s="77"/>
      <c r="K22" s="10">
        <v>0</v>
      </c>
      <c r="L22" s="10"/>
      <c r="M22" s="10">
        <v>0</v>
      </c>
      <c r="N22" s="10"/>
      <c r="O22" s="10">
        <f>K22+M22</f>
        <v>0</v>
      </c>
    </row>
    <row r="23" spans="2:15" ht="15" customHeight="1">
      <c r="B23" s="83"/>
      <c r="C23" s="83"/>
      <c r="D23" s="83"/>
      <c r="E23" s="83"/>
      <c r="F23" s="8"/>
      <c r="G23" s="80" t="s">
        <v>4</v>
      </c>
      <c r="H23" s="80"/>
      <c r="I23" s="80"/>
      <c r="K23" s="11">
        <f>SUM(K20:K22)</f>
        <v>17442</v>
      </c>
      <c r="L23" s="10"/>
      <c r="M23" s="11">
        <f>SUM(M20:M22)</f>
        <v>832</v>
      </c>
      <c r="N23" s="10"/>
      <c r="O23" s="11">
        <f>SUM(O20:O22)</f>
        <v>18274</v>
      </c>
    </row>
    <row r="24" spans="2:15" ht="15" customHeight="1">
      <c r="B24" s="83" t="s">
        <v>11</v>
      </c>
      <c r="C24" s="83"/>
      <c r="D24" s="83"/>
      <c r="E24" s="83"/>
      <c r="F24" s="8"/>
      <c r="G24" s="77" t="s">
        <v>7</v>
      </c>
      <c r="H24" s="77"/>
      <c r="I24" s="77"/>
      <c r="K24" s="10">
        <v>11190</v>
      </c>
      <c r="L24" s="10"/>
      <c r="M24" s="10">
        <v>422</v>
      </c>
      <c r="N24" s="10"/>
      <c r="O24" s="10">
        <f>K24+M24</f>
        <v>11612</v>
      </c>
    </row>
    <row r="25" spans="2:15" ht="15" customHeight="1">
      <c r="B25" s="83"/>
      <c r="C25" s="83"/>
      <c r="D25" s="83"/>
      <c r="E25" s="83"/>
      <c r="F25" s="8"/>
      <c r="G25" s="77" t="s">
        <v>8</v>
      </c>
      <c r="H25" s="77"/>
      <c r="I25" s="77"/>
      <c r="K25" s="10">
        <v>114</v>
      </c>
      <c r="L25" s="10"/>
      <c r="M25" s="10">
        <v>15</v>
      </c>
      <c r="N25" s="10"/>
      <c r="O25" s="10">
        <f>K25+M25</f>
        <v>129</v>
      </c>
    </row>
    <row r="26" spans="2:15" ht="15" customHeight="1">
      <c r="B26" s="83"/>
      <c r="C26" s="83"/>
      <c r="D26" s="83"/>
      <c r="E26" s="83"/>
      <c r="F26" s="8"/>
      <c r="G26" s="77" t="s">
        <v>9</v>
      </c>
      <c r="H26" s="77"/>
      <c r="I26" s="77"/>
      <c r="K26" s="10">
        <v>0</v>
      </c>
      <c r="L26" s="10"/>
      <c r="M26" s="10">
        <v>0</v>
      </c>
      <c r="N26" s="10"/>
      <c r="O26" s="10">
        <f>K26+M26</f>
        <v>0</v>
      </c>
    </row>
    <row r="27" spans="2:15" ht="15" customHeight="1">
      <c r="B27" s="83"/>
      <c r="C27" s="83"/>
      <c r="D27" s="83"/>
      <c r="E27" s="83"/>
      <c r="F27" s="8"/>
      <c r="G27" s="80" t="s">
        <v>4</v>
      </c>
      <c r="H27" s="80"/>
      <c r="I27" s="80"/>
      <c r="K27" s="11">
        <f>SUM(K24:K26)</f>
        <v>11304</v>
      </c>
      <c r="L27" s="10"/>
      <c r="M27" s="11">
        <f>SUM(M24:M26)</f>
        <v>437</v>
      </c>
      <c r="N27" s="10"/>
      <c r="O27" s="11">
        <f>SUM(O24:O26)</f>
        <v>11741</v>
      </c>
    </row>
    <row r="28" spans="2:15" ht="15" customHeight="1">
      <c r="B28" s="83" t="s">
        <v>12</v>
      </c>
      <c r="C28" s="83"/>
      <c r="D28" s="83"/>
      <c r="E28" s="83"/>
      <c r="F28" s="8"/>
      <c r="G28" s="77" t="s">
        <v>7</v>
      </c>
      <c r="H28" s="77"/>
      <c r="I28" s="77"/>
      <c r="K28" s="10">
        <v>920</v>
      </c>
      <c r="L28" s="10"/>
      <c r="M28" s="10">
        <v>58</v>
      </c>
      <c r="N28" s="10"/>
      <c r="O28" s="10">
        <f>K28+M28</f>
        <v>978</v>
      </c>
    </row>
    <row r="29" spans="2:15" ht="15" customHeight="1">
      <c r="B29" s="83"/>
      <c r="C29" s="83"/>
      <c r="D29" s="83"/>
      <c r="E29" s="83"/>
      <c r="F29" s="8"/>
      <c r="G29" s="77" t="s">
        <v>8</v>
      </c>
      <c r="H29" s="77"/>
      <c r="I29" s="77"/>
      <c r="K29" s="10">
        <v>3</v>
      </c>
      <c r="L29" s="10"/>
      <c r="M29" s="10">
        <v>3</v>
      </c>
      <c r="N29" s="10"/>
      <c r="O29" s="10">
        <f>K29+M29</f>
        <v>6</v>
      </c>
    </row>
    <row r="30" spans="2:15" ht="15" customHeight="1">
      <c r="B30" s="83"/>
      <c r="C30" s="83"/>
      <c r="D30" s="83"/>
      <c r="E30" s="83"/>
      <c r="F30" s="8"/>
      <c r="G30" s="77" t="s">
        <v>9</v>
      </c>
      <c r="H30" s="77"/>
      <c r="I30" s="77"/>
      <c r="K30" s="10">
        <v>0</v>
      </c>
      <c r="L30" s="10"/>
      <c r="M30" s="10">
        <v>0</v>
      </c>
      <c r="N30" s="10"/>
      <c r="O30" s="10">
        <f>K30+M30</f>
        <v>0</v>
      </c>
    </row>
    <row r="31" spans="2:15" ht="15" customHeight="1">
      <c r="B31" s="83"/>
      <c r="C31" s="83"/>
      <c r="D31" s="83"/>
      <c r="E31" s="83"/>
      <c r="F31" s="8"/>
      <c r="G31" s="80" t="s">
        <v>4</v>
      </c>
      <c r="H31" s="80"/>
      <c r="I31" s="80"/>
      <c r="K31" s="11">
        <f>SUM(K28:K30)</f>
        <v>923</v>
      </c>
      <c r="L31" s="10"/>
      <c r="M31" s="11">
        <f>SUM(M28:M30)</f>
        <v>61</v>
      </c>
      <c r="N31" s="10"/>
      <c r="O31" s="11">
        <f>SUM(O28:O30)</f>
        <v>984</v>
      </c>
    </row>
    <row r="32" spans="2:15" ht="15" customHeight="1">
      <c r="B32" s="83" t="s">
        <v>13</v>
      </c>
      <c r="C32" s="83"/>
      <c r="D32" s="83"/>
      <c r="E32" s="83"/>
      <c r="F32" s="8"/>
      <c r="G32" s="77" t="s">
        <v>7</v>
      </c>
      <c r="H32" s="77"/>
      <c r="I32" s="77"/>
      <c r="K32" s="10">
        <v>94</v>
      </c>
      <c r="L32" s="10"/>
      <c r="M32" s="10">
        <v>5</v>
      </c>
      <c r="N32" s="10"/>
      <c r="O32" s="10">
        <f>K32+M32</f>
        <v>99</v>
      </c>
    </row>
    <row r="33" spans="2:15" ht="15" customHeight="1">
      <c r="B33" s="83"/>
      <c r="C33" s="83"/>
      <c r="D33" s="83"/>
      <c r="E33" s="83"/>
      <c r="F33" s="8"/>
      <c r="G33" s="77" t="s">
        <v>8</v>
      </c>
      <c r="H33" s="77"/>
      <c r="I33" s="77"/>
      <c r="K33" s="10">
        <v>0</v>
      </c>
      <c r="L33" s="10"/>
      <c r="M33" s="10">
        <v>0</v>
      </c>
      <c r="N33" s="10"/>
      <c r="O33" s="10">
        <f>K33+M33</f>
        <v>0</v>
      </c>
    </row>
    <row r="34" spans="2:15" ht="15" customHeight="1">
      <c r="B34" s="83"/>
      <c r="C34" s="83"/>
      <c r="D34" s="83"/>
      <c r="E34" s="83"/>
      <c r="F34" s="8"/>
      <c r="G34" s="77" t="s">
        <v>9</v>
      </c>
      <c r="H34" s="77"/>
      <c r="I34" s="77"/>
      <c r="K34" s="10">
        <v>0</v>
      </c>
      <c r="L34" s="10"/>
      <c r="M34" s="10">
        <v>0</v>
      </c>
      <c r="N34" s="10"/>
      <c r="O34" s="10">
        <f>K34+M34</f>
        <v>0</v>
      </c>
    </row>
    <row r="35" spans="2:15" ht="15" customHeight="1">
      <c r="B35" s="83"/>
      <c r="C35" s="83"/>
      <c r="D35" s="83"/>
      <c r="E35" s="83"/>
      <c r="F35" s="8"/>
      <c r="G35" s="80" t="s">
        <v>4</v>
      </c>
      <c r="H35" s="80"/>
      <c r="I35" s="80"/>
      <c r="K35" s="11">
        <f>SUM(K32:K34)</f>
        <v>94</v>
      </c>
      <c r="L35" s="10"/>
      <c r="M35" s="11">
        <f>SUM(M32:M34)</f>
        <v>5</v>
      </c>
      <c r="N35" s="10"/>
      <c r="O35" s="11">
        <f>SUM(O32:O34)</f>
        <v>99</v>
      </c>
    </row>
    <row r="36" spans="2:15" ht="15" customHeight="1">
      <c r="B36" s="83" t="s">
        <v>14</v>
      </c>
      <c r="C36" s="83"/>
      <c r="D36" s="83"/>
      <c r="E36" s="83"/>
      <c r="F36" s="8"/>
      <c r="G36" s="77" t="s">
        <v>7</v>
      </c>
      <c r="H36" s="77"/>
      <c r="I36" s="77"/>
      <c r="K36" s="10">
        <v>0</v>
      </c>
      <c r="L36" s="10"/>
      <c r="M36" s="10">
        <v>0</v>
      </c>
      <c r="N36" s="10"/>
      <c r="O36" s="10">
        <f>K36+M36</f>
        <v>0</v>
      </c>
    </row>
    <row r="37" spans="2:15" ht="15" customHeight="1">
      <c r="B37" s="83"/>
      <c r="C37" s="83"/>
      <c r="D37" s="83"/>
      <c r="E37" s="83"/>
      <c r="F37" s="8"/>
      <c r="G37" s="77" t="s">
        <v>8</v>
      </c>
      <c r="H37" s="77"/>
      <c r="I37" s="77"/>
      <c r="K37" s="10">
        <v>0</v>
      </c>
      <c r="L37" s="10"/>
      <c r="M37" s="10">
        <v>0</v>
      </c>
      <c r="N37" s="10"/>
      <c r="O37" s="10">
        <f>K37+M37</f>
        <v>0</v>
      </c>
    </row>
    <row r="38" spans="2:15" ht="15" customHeight="1">
      <c r="B38" s="83"/>
      <c r="C38" s="83"/>
      <c r="D38" s="83"/>
      <c r="E38" s="83"/>
      <c r="F38" s="8"/>
      <c r="G38" s="77" t="s">
        <v>9</v>
      </c>
      <c r="H38" s="77"/>
      <c r="I38" s="77"/>
      <c r="K38" s="10">
        <v>0</v>
      </c>
      <c r="L38" s="10"/>
      <c r="M38" s="10">
        <v>0</v>
      </c>
      <c r="N38" s="10"/>
      <c r="O38" s="10">
        <f>K38+M38</f>
        <v>0</v>
      </c>
    </row>
    <row r="39" spans="2:15" ht="15" customHeight="1">
      <c r="B39" s="83"/>
      <c r="C39" s="83"/>
      <c r="D39" s="83"/>
      <c r="E39" s="83"/>
      <c r="F39" s="8"/>
      <c r="G39" s="80" t="s">
        <v>4</v>
      </c>
      <c r="H39" s="80"/>
      <c r="I39" s="80"/>
      <c r="J39" s="5"/>
      <c r="K39" s="11">
        <f>SUM(K36:K38)</f>
        <v>0</v>
      </c>
      <c r="L39" s="10"/>
      <c r="M39" s="11">
        <f>SUM(M36:M38)</f>
        <v>0</v>
      </c>
      <c r="N39" s="10"/>
      <c r="O39" s="11">
        <f>SUM(O36:O38)</f>
        <v>0</v>
      </c>
    </row>
    <row r="41" spans="2:15" ht="15" customHeight="1">
      <c r="B41" s="73" t="s">
        <v>15</v>
      </c>
      <c r="C41" s="73"/>
      <c r="D41" s="73"/>
      <c r="E41" s="73"/>
      <c r="F41" s="73"/>
      <c r="G41" s="73"/>
      <c r="H41" s="73"/>
      <c r="I41" s="73"/>
      <c r="K41" s="4" t="s">
        <v>2</v>
      </c>
      <c r="M41" s="4" t="s">
        <v>3</v>
      </c>
      <c r="O41" s="4" t="s">
        <v>4</v>
      </c>
    </row>
    <row r="42" spans="2:15" ht="15" customHeight="1">
      <c r="B42" s="67" t="s">
        <v>16</v>
      </c>
      <c r="C42" s="67"/>
      <c r="D42" s="67"/>
      <c r="E42" s="67"/>
      <c r="F42" s="67"/>
      <c r="G42" s="67"/>
      <c r="H42" s="67"/>
      <c r="I42" s="67"/>
      <c r="K42" s="12">
        <f>SUM(K43:K50)</f>
        <v>26989</v>
      </c>
      <c r="L42" s="13"/>
      <c r="M42" s="12">
        <f>SUM(M43:M50)</f>
        <v>2060</v>
      </c>
      <c r="N42" s="13"/>
      <c r="O42" s="12">
        <f>SUM(O43:O50)</f>
        <v>29049</v>
      </c>
    </row>
    <row r="43" spans="2:15" ht="15.45" customHeight="1">
      <c r="B43" s="84" t="s">
        <v>17</v>
      </c>
      <c r="C43" s="84"/>
      <c r="D43" s="84"/>
      <c r="E43" s="84"/>
      <c r="F43" s="84"/>
      <c r="G43" s="84"/>
      <c r="H43" s="84"/>
      <c r="I43" s="84"/>
      <c r="K43" s="14">
        <v>8490</v>
      </c>
      <c r="L43" s="15"/>
      <c r="M43" s="14">
        <v>484</v>
      </c>
      <c r="N43" s="15"/>
      <c r="O43" s="15">
        <f t="shared" ref="O43:O49" si="0">K43+M43</f>
        <v>8974</v>
      </c>
    </row>
    <row r="44" spans="2:15" ht="15" customHeight="1">
      <c r="B44" s="77" t="s">
        <v>10</v>
      </c>
      <c r="C44" s="77"/>
      <c r="D44" s="77"/>
      <c r="E44" s="77"/>
      <c r="F44" s="77"/>
      <c r="G44" s="77"/>
      <c r="H44" s="77"/>
      <c r="I44" s="77"/>
      <c r="K44" s="14">
        <v>11730</v>
      </c>
      <c r="L44" s="15"/>
      <c r="M44" s="14">
        <v>1063</v>
      </c>
      <c r="N44" s="15"/>
      <c r="O44" s="15">
        <f t="shared" si="0"/>
        <v>12793</v>
      </c>
    </row>
    <row r="45" spans="2:15" ht="15" customHeight="1">
      <c r="B45" s="77" t="s">
        <v>18</v>
      </c>
      <c r="C45" s="77"/>
      <c r="D45" s="77"/>
      <c r="E45" s="77"/>
      <c r="F45" s="77"/>
      <c r="G45" s="77"/>
      <c r="H45" s="77"/>
      <c r="I45" s="77"/>
      <c r="K45" s="14">
        <v>6198</v>
      </c>
      <c r="L45" s="15"/>
      <c r="M45" s="14">
        <v>356</v>
      </c>
      <c r="N45" s="15"/>
      <c r="O45" s="15">
        <f t="shared" si="0"/>
        <v>6554</v>
      </c>
    </row>
    <row r="46" spans="2:15" ht="15" customHeight="1">
      <c r="B46" s="77" t="s">
        <v>12</v>
      </c>
      <c r="C46" s="77"/>
      <c r="D46" s="77"/>
      <c r="E46" s="77"/>
      <c r="F46" s="77"/>
      <c r="G46" s="77"/>
      <c r="H46" s="77"/>
      <c r="I46" s="77"/>
      <c r="K46" s="14">
        <v>367</v>
      </c>
      <c r="L46" s="15"/>
      <c r="M46" s="14">
        <v>26</v>
      </c>
      <c r="N46" s="15"/>
      <c r="O46" s="15">
        <f t="shared" si="0"/>
        <v>393</v>
      </c>
    </row>
    <row r="47" spans="2:15" ht="15" customHeight="1">
      <c r="B47" s="77" t="s">
        <v>19</v>
      </c>
      <c r="C47" s="77"/>
      <c r="D47" s="77"/>
      <c r="E47" s="77"/>
      <c r="F47" s="77"/>
      <c r="G47" s="77"/>
      <c r="H47" s="77"/>
      <c r="I47" s="77"/>
      <c r="K47" s="14">
        <v>48</v>
      </c>
      <c r="L47" s="15"/>
      <c r="M47" s="14">
        <v>0</v>
      </c>
      <c r="N47" s="15"/>
      <c r="O47" s="15">
        <f t="shared" si="0"/>
        <v>48</v>
      </c>
    </row>
    <row r="48" spans="2:15" ht="15" customHeight="1">
      <c r="B48" s="77" t="s">
        <v>20</v>
      </c>
      <c r="C48" s="77"/>
      <c r="D48" s="77"/>
      <c r="E48" s="77"/>
      <c r="F48" s="77"/>
      <c r="G48" s="77"/>
      <c r="H48" s="77"/>
      <c r="I48" s="77"/>
      <c r="K48" s="14">
        <v>156</v>
      </c>
      <c r="L48" s="15"/>
      <c r="M48" s="14">
        <v>131</v>
      </c>
      <c r="N48" s="15"/>
      <c r="O48" s="15">
        <f t="shared" si="0"/>
        <v>287</v>
      </c>
    </row>
    <row r="49" spans="2:15" ht="21" customHeight="1">
      <c r="B49" s="77" t="s">
        <v>21</v>
      </c>
      <c r="C49" s="77"/>
      <c r="D49" s="77"/>
      <c r="E49" s="77"/>
      <c r="F49" s="77"/>
      <c r="G49" s="77"/>
      <c r="H49" s="77"/>
      <c r="I49" s="77"/>
      <c r="K49" s="14">
        <v>0</v>
      </c>
      <c r="L49" s="15"/>
      <c r="M49" s="14">
        <v>0</v>
      </c>
      <c r="N49" s="15"/>
      <c r="O49" s="15">
        <f t="shared" si="0"/>
        <v>0</v>
      </c>
    </row>
    <row r="50" spans="2:15" ht="15.45" customHeight="1">
      <c r="B50" s="85"/>
      <c r="C50" s="85"/>
      <c r="D50" s="85"/>
      <c r="E50" s="85"/>
      <c r="F50" s="85"/>
      <c r="G50" s="85"/>
      <c r="H50" s="85"/>
      <c r="I50" s="85"/>
      <c r="K50"/>
      <c r="L50"/>
      <c r="M50"/>
      <c r="N50"/>
      <c r="O50"/>
    </row>
    <row r="51" spans="2:15" ht="25.65" customHeight="1">
      <c r="B51" s="9"/>
      <c r="C51" s="9"/>
      <c r="D51" s="9"/>
      <c r="E51" s="9"/>
      <c r="F51" s="9"/>
      <c r="G51" s="9"/>
      <c r="H51" s="9"/>
      <c r="I51" s="9"/>
      <c r="K51" s="15"/>
      <c r="L51" s="15"/>
      <c r="M51" s="15"/>
      <c r="N51" s="15"/>
      <c r="O51" s="15"/>
    </row>
    <row r="52" spans="2:15" ht="35.1" customHeight="1">
      <c r="B52" s="73" t="s">
        <v>22</v>
      </c>
      <c r="C52" s="73"/>
      <c r="D52" s="73"/>
      <c r="E52" s="73"/>
      <c r="F52" s="73"/>
      <c r="G52" s="73"/>
      <c r="I52" s="4" t="s">
        <v>23</v>
      </c>
      <c r="K52" s="4" t="s">
        <v>24</v>
      </c>
      <c r="M52" s="4" t="s">
        <v>25</v>
      </c>
      <c r="O52" s="4" t="s">
        <v>4</v>
      </c>
    </row>
    <row r="53" spans="2:15" ht="15" customHeight="1">
      <c r="B53" s="65" t="s">
        <v>26</v>
      </c>
      <c r="C53" s="65"/>
      <c r="D53" s="65"/>
      <c r="E53" s="65"/>
      <c r="F53" s="65"/>
      <c r="G53" s="65"/>
      <c r="H53" s="5"/>
      <c r="I53" s="17">
        <f>I54+I56+I58+I60+I62+I64+I66+I68+I70</f>
        <v>39</v>
      </c>
      <c r="J53" s="18"/>
      <c r="K53" s="17">
        <f>K54+K56+K58+K60+K62+K64+K66+K68+K70</f>
        <v>6</v>
      </c>
      <c r="L53" s="18"/>
      <c r="M53" s="17">
        <f>M54+M56+M58+M60+M62+M64+M66+M68+M70</f>
        <v>3</v>
      </c>
      <c r="N53" s="18"/>
      <c r="O53" s="17">
        <f>O54+O56+O58+O60+O62+O64+O66+O68+O70</f>
        <v>48</v>
      </c>
    </row>
    <row r="54" spans="2:15" ht="15.45" customHeight="1">
      <c r="B54" s="82" t="s">
        <v>27</v>
      </c>
      <c r="C54" s="82"/>
      <c r="D54" s="82"/>
      <c r="E54" s="82"/>
      <c r="F54" s="82"/>
      <c r="G54" s="82"/>
      <c r="H54" s="15"/>
      <c r="I54" s="19">
        <v>14</v>
      </c>
      <c r="J54" s="15"/>
      <c r="K54" s="20">
        <v>1</v>
      </c>
      <c r="L54" s="15"/>
      <c r="M54" s="20">
        <v>0</v>
      </c>
      <c r="N54" s="15"/>
      <c r="O54" s="21">
        <f>I54+K54+M54</f>
        <v>15</v>
      </c>
    </row>
    <row r="55" spans="2:15" ht="14.25" customHeight="1">
      <c r="B55" s="79" t="s">
        <v>28</v>
      </c>
      <c r="C55" s="79"/>
      <c r="D55" s="79"/>
      <c r="E55" s="79"/>
      <c r="F55" s="79"/>
      <c r="G55" s="79"/>
      <c r="H55" s="15"/>
      <c r="I55" s="15"/>
      <c r="J55" s="15"/>
      <c r="K55" s="15"/>
      <c r="L55" s="15"/>
      <c r="M55" s="15"/>
      <c r="N55" s="15"/>
      <c r="O55" s="22"/>
    </row>
    <row r="56" spans="2:15" ht="14.25" customHeight="1">
      <c r="B56" s="82" t="s">
        <v>29</v>
      </c>
      <c r="C56" s="82"/>
      <c r="D56" s="82"/>
      <c r="E56" s="82"/>
      <c r="F56" s="82"/>
      <c r="G56" s="82"/>
      <c r="H56" s="15"/>
      <c r="I56" s="20">
        <v>14</v>
      </c>
      <c r="J56" s="15"/>
      <c r="K56" s="20">
        <v>1</v>
      </c>
      <c r="L56" s="15"/>
      <c r="M56" s="20">
        <v>0</v>
      </c>
      <c r="N56" s="15"/>
      <c r="O56" s="21">
        <f>I56+K56+M56</f>
        <v>15</v>
      </c>
    </row>
    <row r="57" spans="2:15" ht="14.25" customHeight="1">
      <c r="B57" s="79" t="s">
        <v>30</v>
      </c>
      <c r="C57" s="79"/>
      <c r="D57" s="79"/>
      <c r="E57" s="79"/>
      <c r="F57" s="79"/>
      <c r="G57" s="79"/>
      <c r="H57" s="15"/>
      <c r="I57" s="15"/>
      <c r="J57" s="15"/>
      <c r="K57" s="15"/>
      <c r="L57" s="15"/>
      <c r="M57" s="15"/>
      <c r="N57" s="15"/>
      <c r="O57" s="22"/>
    </row>
    <row r="58" spans="2:15" ht="14.25" customHeight="1">
      <c r="B58" s="82" t="s">
        <v>31</v>
      </c>
      <c r="C58" s="82"/>
      <c r="D58" s="82"/>
      <c r="E58" s="82"/>
      <c r="F58" s="82"/>
      <c r="G58" s="82"/>
      <c r="H58" s="15"/>
      <c r="I58" s="20">
        <v>7</v>
      </c>
      <c r="J58" s="15"/>
      <c r="K58" s="20">
        <v>0</v>
      </c>
      <c r="L58" s="15"/>
      <c r="M58" s="20">
        <v>0</v>
      </c>
      <c r="N58" s="15"/>
      <c r="O58" s="21">
        <f>I58+K58+M58</f>
        <v>7</v>
      </c>
    </row>
    <row r="59" spans="2:15" ht="17.850000000000001" customHeight="1">
      <c r="B59" s="79" t="s">
        <v>32</v>
      </c>
      <c r="C59" s="79"/>
      <c r="D59" s="79"/>
      <c r="E59" s="79"/>
      <c r="F59" s="79"/>
      <c r="G59" s="79"/>
      <c r="H59" s="15"/>
      <c r="I59" s="15"/>
      <c r="J59" s="15"/>
      <c r="K59" s="15"/>
      <c r="L59" s="15"/>
      <c r="M59" s="15"/>
      <c r="N59" s="15"/>
      <c r="O59" s="22"/>
    </row>
    <row r="60" spans="2:15" ht="21" customHeight="1">
      <c r="B60" s="82" t="s">
        <v>33</v>
      </c>
      <c r="C60" s="82"/>
      <c r="D60" s="82"/>
      <c r="E60" s="82"/>
      <c r="F60" s="82"/>
      <c r="G60" s="82"/>
      <c r="H60" s="15"/>
      <c r="I60" s="20">
        <v>1</v>
      </c>
      <c r="J60" s="15"/>
      <c r="K60" s="20">
        <v>0</v>
      </c>
      <c r="L60" s="15"/>
      <c r="M60" s="20">
        <v>0</v>
      </c>
      <c r="N60" s="15"/>
      <c r="O60" s="21">
        <f>I60+K60+M60</f>
        <v>1</v>
      </c>
    </row>
    <row r="61" spans="2:15" ht="15" customHeight="1">
      <c r="B61" s="79" t="s">
        <v>34</v>
      </c>
      <c r="C61" s="79"/>
      <c r="D61" s="79"/>
      <c r="E61" s="79"/>
      <c r="F61" s="79"/>
      <c r="G61" s="79"/>
      <c r="H61" s="15"/>
      <c r="I61" s="15"/>
      <c r="J61" s="15"/>
      <c r="K61" s="15"/>
      <c r="L61" s="15"/>
      <c r="M61" s="15"/>
      <c r="N61" s="15"/>
      <c r="O61" s="22"/>
    </row>
    <row r="62" spans="2:15" ht="21" customHeight="1">
      <c r="B62" s="82" t="s">
        <v>35</v>
      </c>
      <c r="C62" s="82"/>
      <c r="D62" s="82"/>
      <c r="E62" s="82"/>
      <c r="F62" s="82"/>
      <c r="G62" s="82"/>
      <c r="H62" s="15"/>
      <c r="I62" s="20">
        <v>1</v>
      </c>
      <c r="J62" s="15"/>
      <c r="K62" s="20">
        <v>0</v>
      </c>
      <c r="L62" s="15"/>
      <c r="M62" s="20">
        <v>3</v>
      </c>
      <c r="N62" s="15"/>
      <c r="O62" s="21">
        <f>I62+K62+M62</f>
        <v>4</v>
      </c>
    </row>
    <row r="63" spans="2:15" ht="14.25" customHeight="1">
      <c r="B63" s="79" t="s">
        <v>36</v>
      </c>
      <c r="C63" s="79"/>
      <c r="D63" s="79"/>
      <c r="E63" s="79"/>
      <c r="F63" s="79"/>
      <c r="G63" s="79"/>
      <c r="H63" s="15"/>
      <c r="I63" s="15"/>
      <c r="J63" s="15"/>
      <c r="K63" s="15"/>
      <c r="L63" s="15"/>
      <c r="M63" s="15"/>
      <c r="N63" s="15"/>
      <c r="O63" s="22"/>
    </row>
    <row r="64" spans="2:15" ht="14.25" customHeight="1">
      <c r="B64" s="82" t="s">
        <v>37</v>
      </c>
      <c r="C64" s="82"/>
      <c r="D64" s="82"/>
      <c r="E64" s="82"/>
      <c r="F64" s="82"/>
      <c r="G64" s="82"/>
      <c r="H64" s="15"/>
      <c r="I64" s="20">
        <v>2</v>
      </c>
      <c r="J64" s="15"/>
      <c r="K64" s="20">
        <v>4</v>
      </c>
      <c r="L64" s="15"/>
      <c r="M64" s="20">
        <v>0</v>
      </c>
      <c r="N64" s="15"/>
      <c r="O64" s="21">
        <f>I64+K64+M64</f>
        <v>6</v>
      </c>
    </row>
    <row r="65" spans="2:15" ht="15" customHeight="1">
      <c r="B65" s="79" t="s">
        <v>38</v>
      </c>
      <c r="C65" s="79"/>
      <c r="D65" s="79"/>
      <c r="E65" s="79"/>
      <c r="F65" s="79"/>
      <c r="G65" s="79"/>
      <c r="H65" s="15"/>
      <c r="I65" s="15"/>
      <c r="J65" s="15"/>
      <c r="K65" s="15"/>
      <c r="L65" s="15"/>
      <c r="M65" s="15"/>
      <c r="N65" s="15"/>
      <c r="O65" s="22"/>
    </row>
    <row r="66" spans="2:15" ht="14.25" customHeight="1">
      <c r="B66" s="82" t="s">
        <v>39</v>
      </c>
      <c r="C66" s="82"/>
      <c r="D66" s="82"/>
      <c r="E66" s="82"/>
      <c r="F66" s="82"/>
      <c r="G66" s="82"/>
      <c r="H66" s="15"/>
      <c r="I66" s="20">
        <v>0</v>
      </c>
      <c r="J66" s="15"/>
      <c r="K66" s="20">
        <v>0</v>
      </c>
      <c r="L66" s="15"/>
      <c r="M66" s="20">
        <v>0</v>
      </c>
      <c r="N66" s="15"/>
      <c r="O66" s="21">
        <f>I66+K66+M66</f>
        <v>0</v>
      </c>
    </row>
    <row r="67" spans="2:15" ht="14.25" customHeight="1">
      <c r="B67" s="79" t="s">
        <v>40</v>
      </c>
      <c r="C67" s="79"/>
      <c r="D67" s="79"/>
      <c r="E67" s="79"/>
      <c r="F67" s="79"/>
      <c r="G67" s="79"/>
      <c r="H67" s="15"/>
      <c r="I67" s="15"/>
      <c r="J67" s="15"/>
      <c r="K67" s="15"/>
      <c r="L67" s="15"/>
      <c r="M67" s="15"/>
      <c r="N67" s="15"/>
      <c r="O67" s="22"/>
    </row>
    <row r="68" spans="2:15" ht="14.25" customHeight="1">
      <c r="B68" s="82" t="s">
        <v>41</v>
      </c>
      <c r="C68" s="82"/>
      <c r="D68" s="82"/>
      <c r="E68" s="82"/>
      <c r="F68" s="82"/>
      <c r="G68" s="82"/>
      <c r="H68" s="15"/>
      <c r="I68" s="20">
        <v>0</v>
      </c>
      <c r="J68" s="15"/>
      <c r="K68" s="20">
        <v>0</v>
      </c>
      <c r="L68" s="15"/>
      <c r="M68" s="20">
        <v>0</v>
      </c>
      <c r="N68" s="15"/>
      <c r="O68" s="21">
        <f>I68+K68+M68</f>
        <v>0</v>
      </c>
    </row>
    <row r="69" spans="2:15" ht="19.5" customHeight="1">
      <c r="B69" s="79" t="s">
        <v>42</v>
      </c>
      <c r="C69" s="79"/>
      <c r="D69" s="79"/>
      <c r="E69" s="79"/>
      <c r="F69" s="79"/>
      <c r="G69" s="79"/>
      <c r="H69" s="22"/>
      <c r="I69" s="22"/>
      <c r="J69" s="22"/>
      <c r="K69" s="22"/>
      <c r="L69" s="22"/>
      <c r="M69" s="22"/>
      <c r="N69" s="22"/>
      <c r="O69" s="22"/>
    </row>
    <row r="70" spans="2:15" ht="14.25" customHeight="1">
      <c r="B70" s="82" t="s">
        <v>43</v>
      </c>
      <c r="C70" s="82"/>
      <c r="D70" s="82"/>
      <c r="E70" s="82"/>
      <c r="F70" s="82"/>
      <c r="G70" s="82"/>
      <c r="H70" s="15"/>
      <c r="I70" s="20">
        <v>0</v>
      </c>
      <c r="J70" s="15"/>
      <c r="K70" s="20">
        <v>0</v>
      </c>
      <c r="L70" s="15"/>
      <c r="M70" s="20">
        <v>0</v>
      </c>
      <c r="N70" s="15"/>
      <c r="O70" s="21">
        <f>I70+K70+M70</f>
        <v>0</v>
      </c>
    </row>
    <row r="71" spans="2:15" ht="15.45" customHeight="1">
      <c r="B71" s="82" t="s">
        <v>44</v>
      </c>
      <c r="C71" s="82"/>
      <c r="D71" s="82"/>
      <c r="E71" s="82"/>
      <c r="F71" s="82"/>
      <c r="G71" s="82"/>
      <c r="H71" s="15"/>
      <c r="I71" s="20"/>
      <c r="J71" s="15"/>
      <c r="K71" s="20"/>
      <c r="L71" s="15"/>
      <c r="M71" s="20"/>
      <c r="N71" s="15"/>
      <c r="O71" s="20">
        <f>$G$794-(O53)</f>
        <v>1</v>
      </c>
    </row>
    <row r="72" spans="2:15" ht="15.75" customHeight="1">
      <c r="B72" s="70"/>
      <c r="C72" s="70"/>
      <c r="D72" s="70"/>
      <c r="E72" s="70"/>
      <c r="F72" s="70"/>
      <c r="G72" s="70"/>
      <c r="H72" s="15"/>
      <c r="I72" s="15"/>
      <c r="J72" s="15"/>
      <c r="K72" s="15"/>
      <c r="L72" s="15"/>
      <c r="M72" s="15"/>
      <c r="N72" s="15"/>
      <c r="O72" s="15"/>
    </row>
    <row r="73" spans="2:15" ht="19.95" customHeight="1">
      <c r="B73" s="73" t="s">
        <v>45</v>
      </c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O73" s="4" t="s">
        <v>4</v>
      </c>
    </row>
    <row r="74" spans="2:15" ht="14.25" customHeight="1">
      <c r="B74" s="82" t="s">
        <v>46</v>
      </c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5"/>
      <c r="O74" s="24">
        <v>48</v>
      </c>
    </row>
    <row r="75" spans="2:15" ht="14.25" customHeight="1">
      <c r="B75" s="79" t="s">
        <v>47</v>
      </c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O75" s="22"/>
    </row>
    <row r="76" spans="2:15" ht="15" customHeight="1">
      <c r="B76" s="82" t="s">
        <v>48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O76" s="24">
        <v>0</v>
      </c>
    </row>
    <row r="77" spans="2:15" ht="18" customHeight="1">
      <c r="B77" s="79" t="s">
        <v>49</v>
      </c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O77" s="22"/>
    </row>
    <row r="78" spans="2:15" ht="14.25" customHeight="1">
      <c r="B78" s="82" t="s">
        <v>50</v>
      </c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O78" s="24">
        <v>0</v>
      </c>
    </row>
    <row r="79" spans="2:15" ht="36" customHeight="1">
      <c r="B79" s="79" t="s">
        <v>51</v>
      </c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O79" s="22"/>
    </row>
    <row r="80" spans="2:15" ht="15" customHeight="1">
      <c r="B80" s="82" t="s">
        <v>52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O80" s="24">
        <v>0</v>
      </c>
    </row>
    <row r="81" spans="2:15" ht="14.25" customHeight="1">
      <c r="B81" s="79" t="s">
        <v>53</v>
      </c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5"/>
      <c r="O81" s="22"/>
    </row>
    <row r="82" spans="2:15" ht="15.45" customHeight="1">
      <c r="B82" s="82" t="s">
        <v>44</v>
      </c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O82" s="20">
        <f>$G$794-(O74+O76+O78+O80)</f>
        <v>1</v>
      </c>
    </row>
    <row r="83" spans="2:15" ht="15.75" customHeight="1">
      <c r="B83" s="70"/>
      <c r="C83" s="70"/>
      <c r="D83" s="70"/>
      <c r="E83" s="70"/>
      <c r="F83" s="70"/>
      <c r="G83" s="70"/>
      <c r="H83" s="15"/>
      <c r="I83" s="15"/>
      <c r="J83" s="15"/>
      <c r="K83" s="15"/>
      <c r="L83" s="15"/>
      <c r="M83" s="15"/>
      <c r="N83" s="15"/>
      <c r="O83" s="15"/>
    </row>
    <row r="84" spans="2:15" ht="28.35" customHeight="1">
      <c r="B84" s="73" t="s">
        <v>54</v>
      </c>
      <c r="C84" s="73"/>
      <c r="D84" s="73"/>
      <c r="E84" s="73"/>
      <c r="F84" s="73"/>
      <c r="G84" s="73"/>
      <c r="I84" s="4" t="s">
        <v>55</v>
      </c>
      <c r="K84" s="4" t="s">
        <v>56</v>
      </c>
    </row>
    <row r="85" spans="2:15" ht="15.45" customHeight="1">
      <c r="B85" s="70" t="s">
        <v>57</v>
      </c>
      <c r="C85" s="70"/>
      <c r="D85" s="70"/>
      <c r="E85" s="70"/>
      <c r="F85" s="70"/>
      <c r="G85" s="70"/>
      <c r="H85" s="25"/>
      <c r="I85" s="26">
        <v>0</v>
      </c>
      <c r="J85" s="25"/>
      <c r="K85" s="27">
        <f t="shared" ref="K85:K96" si="1">I85/$G$794</f>
        <v>0</v>
      </c>
      <c r="L85" s="28"/>
      <c r="M85" s="28"/>
    </row>
    <row r="86" spans="2:15" ht="15.45" customHeight="1">
      <c r="B86" s="70" t="s">
        <v>58</v>
      </c>
      <c r="C86" s="70"/>
      <c r="D86" s="70"/>
      <c r="E86" s="70"/>
      <c r="F86" s="70"/>
      <c r="G86" s="70"/>
      <c r="H86" s="25"/>
      <c r="I86" s="25">
        <v>48</v>
      </c>
      <c r="J86" s="25"/>
      <c r="K86" s="27">
        <f t="shared" si="1"/>
        <v>0.97959183673469385</v>
      </c>
      <c r="L86" s="28"/>
      <c r="M86" s="28"/>
    </row>
    <row r="87" spans="2:15" ht="14.25" customHeight="1">
      <c r="B87" s="70" t="s">
        <v>59</v>
      </c>
      <c r="C87" s="70"/>
      <c r="D87" s="70"/>
      <c r="E87" s="70"/>
      <c r="F87" s="70"/>
      <c r="G87" s="70"/>
      <c r="H87" s="25"/>
      <c r="I87" s="25">
        <v>3</v>
      </c>
      <c r="J87" s="25"/>
      <c r="K87" s="27">
        <f t="shared" si="1"/>
        <v>6.1224489795918366E-2</v>
      </c>
      <c r="L87" s="28"/>
      <c r="M87" s="28"/>
    </row>
    <row r="88" spans="2:15" ht="14.25" customHeight="1">
      <c r="B88" s="70" t="s">
        <v>60</v>
      </c>
      <c r="C88" s="70"/>
      <c r="D88" s="70"/>
      <c r="E88" s="70"/>
      <c r="F88" s="70"/>
      <c r="G88" s="70"/>
      <c r="H88" s="25"/>
      <c r="I88" s="25">
        <v>0</v>
      </c>
      <c r="J88" s="25"/>
      <c r="K88" s="27">
        <f t="shared" si="1"/>
        <v>0</v>
      </c>
      <c r="L88" s="28"/>
      <c r="M88" s="28"/>
    </row>
    <row r="89" spans="2:15" ht="15.45" customHeight="1">
      <c r="B89" s="70" t="s">
        <v>61</v>
      </c>
      <c r="C89" s="70"/>
      <c r="D89" s="70"/>
      <c r="E89" s="70"/>
      <c r="F89" s="70"/>
      <c r="G89" s="70"/>
      <c r="H89" s="25"/>
      <c r="I89" s="25">
        <v>1</v>
      </c>
      <c r="J89" s="25"/>
      <c r="K89" s="27">
        <f t="shared" si="1"/>
        <v>2.0408163265306121E-2</v>
      </c>
      <c r="L89" s="28"/>
      <c r="M89" s="29"/>
    </row>
    <row r="90" spans="2:15" ht="13.35" customHeight="1">
      <c r="B90" s="70" t="s">
        <v>62</v>
      </c>
      <c r="C90" s="70"/>
      <c r="D90" s="70"/>
      <c r="E90" s="70"/>
      <c r="F90" s="70"/>
      <c r="G90" s="70"/>
      <c r="H90" s="25"/>
      <c r="I90" s="25">
        <v>0</v>
      </c>
      <c r="J90" s="25"/>
      <c r="K90" s="27">
        <f t="shared" si="1"/>
        <v>0</v>
      </c>
      <c r="L90" s="28"/>
      <c r="M90" s="28"/>
    </row>
    <row r="91" spans="2:15" ht="15" customHeight="1">
      <c r="B91" s="70" t="s">
        <v>63</v>
      </c>
      <c r="C91" s="70"/>
      <c r="D91" s="70"/>
      <c r="E91" s="70"/>
      <c r="F91" s="70"/>
      <c r="G91" s="70"/>
      <c r="H91" s="25"/>
      <c r="I91" s="25">
        <v>0</v>
      </c>
      <c r="J91" s="25"/>
      <c r="K91" s="27">
        <f t="shared" si="1"/>
        <v>0</v>
      </c>
      <c r="L91" s="28"/>
      <c r="M91" s="28"/>
    </row>
    <row r="92" spans="2:15" ht="15.45" customHeight="1">
      <c r="B92" s="70" t="s">
        <v>64</v>
      </c>
      <c r="C92" s="70"/>
      <c r="D92" s="70"/>
      <c r="E92" s="70"/>
      <c r="F92" s="70"/>
      <c r="G92" s="70"/>
      <c r="H92" s="25"/>
      <c r="I92" s="25">
        <v>2</v>
      </c>
      <c r="J92" s="25"/>
      <c r="K92" s="27">
        <f t="shared" si="1"/>
        <v>4.0816326530612242E-2</v>
      </c>
      <c r="L92" s="28"/>
      <c r="M92" s="28"/>
    </row>
    <row r="93" spans="2:15" ht="15" customHeight="1">
      <c r="B93" s="70" t="s">
        <v>65</v>
      </c>
      <c r="C93" s="70"/>
      <c r="D93" s="70"/>
      <c r="E93" s="70"/>
      <c r="F93" s="70"/>
      <c r="G93" s="70"/>
      <c r="H93" s="25"/>
      <c r="I93" s="25">
        <v>4</v>
      </c>
      <c r="J93" s="25"/>
      <c r="K93" s="27">
        <f t="shared" si="1"/>
        <v>8.1632653061224483E-2</v>
      </c>
      <c r="L93" s="28"/>
      <c r="M93" s="28"/>
    </row>
    <row r="94" spans="2:15" ht="15" customHeight="1">
      <c r="B94" s="70" t="s">
        <v>66</v>
      </c>
      <c r="C94" s="70"/>
      <c r="D94" s="70"/>
      <c r="E94" s="70"/>
      <c r="F94" s="70"/>
      <c r="G94" s="70"/>
      <c r="H94" s="25"/>
      <c r="I94" s="25">
        <v>0</v>
      </c>
      <c r="J94" s="25"/>
      <c r="K94" s="27">
        <f t="shared" si="1"/>
        <v>0</v>
      </c>
      <c r="L94" s="28"/>
      <c r="M94" s="28"/>
    </row>
    <row r="95" spans="2:15" ht="15" customHeight="1">
      <c r="B95" s="70" t="s">
        <v>67</v>
      </c>
      <c r="C95" s="70"/>
      <c r="D95" s="70"/>
      <c r="E95" s="70"/>
      <c r="F95" s="70"/>
      <c r="G95" s="70"/>
      <c r="H95" s="25"/>
      <c r="I95" s="25">
        <v>1</v>
      </c>
      <c r="J95" s="25"/>
      <c r="K95" s="27">
        <f t="shared" si="1"/>
        <v>2.0408163265306121E-2</v>
      </c>
      <c r="L95" s="28"/>
      <c r="M95" s="28"/>
    </row>
    <row r="96" spans="2:15" ht="14.25" customHeight="1">
      <c r="B96" s="70" t="s">
        <v>68</v>
      </c>
      <c r="C96" s="70"/>
      <c r="D96" s="70"/>
      <c r="E96" s="70"/>
      <c r="F96" s="70"/>
      <c r="G96" s="70"/>
      <c r="H96" s="25"/>
      <c r="I96" s="25">
        <v>1</v>
      </c>
      <c r="J96" s="25"/>
      <c r="K96" s="27">
        <f t="shared" si="1"/>
        <v>2.0408163265306121E-2</v>
      </c>
      <c r="L96" s="28"/>
      <c r="M96" s="28"/>
    </row>
    <row r="97" spans="2:15" ht="14.25" customHeight="1">
      <c r="B97" s="23"/>
      <c r="C97" s="23"/>
      <c r="D97" s="23"/>
      <c r="E97" s="23"/>
      <c r="F97" s="23"/>
      <c r="G97" s="23"/>
      <c r="H97" s="25"/>
      <c r="I97" s="25"/>
      <c r="J97" s="25"/>
      <c r="K97" s="30"/>
      <c r="L97" s="28"/>
      <c r="M97" s="28"/>
    </row>
    <row r="98" spans="2:15" ht="29.25" customHeight="1">
      <c r="B98" s="73" t="s">
        <v>69</v>
      </c>
      <c r="C98" s="73"/>
      <c r="D98" s="73"/>
      <c r="E98" s="73"/>
      <c r="F98" s="73"/>
      <c r="G98" s="73"/>
      <c r="I98" s="4" t="s">
        <v>55</v>
      </c>
      <c r="K98" s="4" t="s">
        <v>56</v>
      </c>
    </row>
    <row r="99" spans="2:15" ht="19.649999999999999" customHeight="1">
      <c r="B99" s="70" t="s">
        <v>70</v>
      </c>
      <c r="C99" s="70"/>
      <c r="D99" s="70"/>
      <c r="E99" s="70"/>
      <c r="F99" s="70"/>
      <c r="G99" s="70"/>
      <c r="H99" s="5"/>
      <c r="I99" s="25">
        <v>43</v>
      </c>
      <c r="J99" s="22"/>
      <c r="K99" s="27">
        <f>I99/$G$794</f>
        <v>0.87755102040816324</v>
      </c>
    </row>
    <row r="100" spans="2:15" ht="14.25" customHeight="1">
      <c r="B100" s="70" t="s">
        <v>71</v>
      </c>
      <c r="C100" s="70"/>
      <c r="D100" s="70"/>
      <c r="E100" s="70"/>
      <c r="F100" s="70"/>
      <c r="G100" s="70"/>
      <c r="I100" s="25">
        <v>5</v>
      </c>
      <c r="J100" s="15"/>
      <c r="K100" s="27">
        <f>I100/$G$794</f>
        <v>0.10204081632653061</v>
      </c>
      <c r="M100" s="29"/>
    </row>
    <row r="101" spans="2:15" ht="18.45" customHeight="1">
      <c r="B101" s="70" t="s">
        <v>44</v>
      </c>
      <c r="C101" s="70"/>
      <c r="D101" s="70"/>
      <c r="E101" s="70"/>
      <c r="F101" s="70"/>
      <c r="G101" s="70"/>
      <c r="H101" s="5"/>
      <c r="I101" s="22">
        <f>$G$794-(I99+I100)</f>
        <v>1</v>
      </c>
      <c r="J101" s="22"/>
      <c r="K101" s="27">
        <f>I101/$G$794</f>
        <v>2.0408163265306121E-2</v>
      </c>
      <c r="M101" s="31"/>
    </row>
    <row r="102" spans="2:15" ht="18.45" customHeight="1">
      <c r="B102" s="23"/>
      <c r="C102" s="23"/>
      <c r="D102" s="23"/>
      <c r="E102" s="23"/>
      <c r="F102" s="23"/>
      <c r="G102" s="23"/>
      <c r="H102" s="5"/>
      <c r="I102" s="22"/>
      <c r="J102" s="22"/>
      <c r="K102" s="30"/>
      <c r="M102" s="31"/>
    </row>
    <row r="103" spans="2:15" ht="28.35" customHeight="1">
      <c r="B103" s="73" t="s">
        <v>72</v>
      </c>
      <c r="C103" s="73"/>
      <c r="D103" s="73"/>
      <c r="E103" s="73"/>
      <c r="F103" s="73"/>
      <c r="G103" s="73"/>
      <c r="I103" s="4" t="s">
        <v>55</v>
      </c>
      <c r="K103" s="4" t="s">
        <v>56</v>
      </c>
    </row>
    <row r="104" spans="2:15" ht="18.899999999999999" customHeight="1">
      <c r="B104" s="70" t="s">
        <v>73</v>
      </c>
      <c r="C104" s="70"/>
      <c r="D104" s="70"/>
      <c r="E104" s="70"/>
      <c r="F104" s="70"/>
      <c r="G104" s="70"/>
      <c r="H104" s="5"/>
      <c r="I104" s="25">
        <v>48</v>
      </c>
      <c r="J104" s="22"/>
      <c r="K104" s="27">
        <f>I104/$G$794</f>
        <v>0.97959183673469385</v>
      </c>
    </row>
    <row r="105" spans="2:15" ht="14.25" customHeight="1">
      <c r="B105" s="70" t="s">
        <v>74</v>
      </c>
      <c r="C105" s="70"/>
      <c r="D105" s="70"/>
      <c r="E105" s="70"/>
      <c r="F105" s="70"/>
      <c r="G105" s="70"/>
      <c r="I105" s="25">
        <v>0</v>
      </c>
      <c r="J105" s="15"/>
      <c r="K105" s="27">
        <f>I105/$G$794</f>
        <v>0</v>
      </c>
      <c r="M105" s="29"/>
    </row>
    <row r="106" spans="2:15" ht="23.1" customHeight="1">
      <c r="B106" s="70" t="s">
        <v>44</v>
      </c>
      <c r="C106" s="70"/>
      <c r="D106" s="70"/>
      <c r="E106" s="70"/>
      <c r="F106" s="70"/>
      <c r="G106" s="70"/>
      <c r="H106" s="5"/>
      <c r="I106" s="22">
        <f>$G$794-(I104+I105)</f>
        <v>1</v>
      </c>
      <c r="J106" s="22"/>
      <c r="K106" s="27">
        <f>I106/$G$794</f>
        <v>2.0408163265306121E-2</v>
      </c>
      <c r="M106" s="31"/>
    </row>
    <row r="108" spans="2:15" ht="15.45" customHeight="1">
      <c r="B108" s="74" t="s">
        <v>75</v>
      </c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</row>
    <row r="109" spans="2:15" ht="22.5" customHeight="1">
      <c r="B109" s="73" t="s">
        <v>76</v>
      </c>
      <c r="C109" s="73"/>
      <c r="D109" s="73"/>
      <c r="E109" s="73"/>
      <c r="F109" s="73"/>
      <c r="G109" s="73"/>
      <c r="I109" s="32" t="s">
        <v>77</v>
      </c>
      <c r="J109" s="33"/>
      <c r="K109" s="32" t="s">
        <v>78</v>
      </c>
      <c r="M109" s="32" t="s">
        <v>4</v>
      </c>
    </row>
    <row r="110" spans="2:15" ht="15.45" customHeight="1">
      <c r="B110" s="70" t="s">
        <v>79</v>
      </c>
      <c r="C110" s="70"/>
      <c r="D110" s="70"/>
      <c r="E110" s="70"/>
      <c r="F110" s="70"/>
      <c r="G110" s="70"/>
      <c r="I110" s="15">
        <v>1</v>
      </c>
      <c r="J110" s="15"/>
      <c r="K110" s="15">
        <v>1</v>
      </c>
      <c r="L110" s="15"/>
      <c r="M110" s="15">
        <f>I110+K110</f>
        <v>2</v>
      </c>
    </row>
    <row r="111" spans="2:15" ht="15.45" customHeight="1">
      <c r="B111" s="70" t="s">
        <v>80</v>
      </c>
      <c r="C111" s="70"/>
      <c r="D111" s="70"/>
      <c r="E111" s="70"/>
      <c r="F111" s="70"/>
      <c r="G111" s="70"/>
      <c r="I111" s="15">
        <v>11</v>
      </c>
      <c r="J111" s="15"/>
      <c r="K111" s="15">
        <v>0</v>
      </c>
      <c r="L111" s="15"/>
      <c r="M111" s="15">
        <f>I111+K111</f>
        <v>11</v>
      </c>
    </row>
    <row r="112" spans="2:15" ht="15.45" customHeight="1">
      <c r="B112" s="70" t="s">
        <v>81</v>
      </c>
      <c r="C112" s="70"/>
      <c r="D112" s="70"/>
      <c r="E112" s="70"/>
      <c r="F112" s="70"/>
      <c r="G112" s="70"/>
      <c r="I112" s="15">
        <v>0</v>
      </c>
      <c r="J112" s="15"/>
      <c r="K112" s="15">
        <v>0</v>
      </c>
      <c r="L112" s="15"/>
      <c r="M112" s="15">
        <f>I112+K112</f>
        <v>0</v>
      </c>
    </row>
    <row r="114" spans="2:13" ht="22.5" customHeight="1">
      <c r="B114" s="73" t="s">
        <v>82</v>
      </c>
      <c r="C114" s="73"/>
      <c r="D114" s="73"/>
      <c r="E114" s="73"/>
      <c r="F114" s="73"/>
      <c r="G114" s="73"/>
      <c r="I114" s="32" t="s">
        <v>77</v>
      </c>
      <c r="J114" s="33"/>
      <c r="K114" s="32" t="s">
        <v>78</v>
      </c>
      <c r="M114" s="32" t="s">
        <v>4</v>
      </c>
    </row>
    <row r="115" spans="2:13" ht="15.45" customHeight="1">
      <c r="B115" s="81" t="s">
        <v>83</v>
      </c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</row>
    <row r="116" spans="2:13" ht="15.45" customHeight="1">
      <c r="B116" s="70" t="s">
        <v>84</v>
      </c>
      <c r="C116" s="70"/>
      <c r="D116" s="70"/>
      <c r="E116" s="70"/>
      <c r="F116" s="70"/>
      <c r="G116" s="70"/>
      <c r="I116" s="15">
        <v>1</v>
      </c>
      <c r="J116" s="15"/>
      <c r="K116" s="15">
        <v>0</v>
      </c>
      <c r="L116" s="15"/>
      <c r="M116" s="15">
        <f>I116+K116</f>
        <v>1</v>
      </c>
    </row>
    <row r="117" spans="2:13" ht="15.45" customHeight="1">
      <c r="B117" s="70" t="s">
        <v>85</v>
      </c>
      <c r="C117" s="70"/>
      <c r="D117" s="70"/>
      <c r="E117" s="70"/>
      <c r="F117" s="70"/>
      <c r="G117" s="70"/>
      <c r="I117" s="15"/>
      <c r="J117" s="15"/>
      <c r="K117" s="15"/>
      <c r="L117" s="15"/>
      <c r="M117" s="15">
        <v>20</v>
      </c>
    </row>
    <row r="118" spans="2:13" ht="22.5" customHeight="1">
      <c r="B118" s="73" t="s">
        <v>86</v>
      </c>
      <c r="C118" s="73"/>
      <c r="D118" s="73"/>
      <c r="E118" s="73"/>
      <c r="F118" s="73"/>
      <c r="G118" s="73"/>
      <c r="I118" s="32" t="s">
        <v>77</v>
      </c>
      <c r="J118" s="33"/>
      <c r="K118" s="32" t="s">
        <v>78</v>
      </c>
      <c r="M118" s="32" t="s">
        <v>4</v>
      </c>
    </row>
    <row r="119" spans="2:13" ht="15.45" customHeight="1">
      <c r="B119" s="81" t="s">
        <v>87</v>
      </c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</row>
    <row r="120" spans="2:13" ht="15.45" customHeight="1">
      <c r="B120" s="70" t="s">
        <v>88</v>
      </c>
      <c r="C120" s="70"/>
      <c r="D120" s="70"/>
      <c r="E120" s="70"/>
      <c r="F120" s="70"/>
      <c r="G120" s="70"/>
      <c r="I120" s="15">
        <v>1</v>
      </c>
      <c r="J120" s="15"/>
      <c r="K120" s="15">
        <v>0</v>
      </c>
      <c r="L120" s="15"/>
      <c r="M120" s="15">
        <f>I120+K120</f>
        <v>1</v>
      </c>
    </row>
    <row r="121" spans="2:13" ht="15.45" customHeight="1">
      <c r="B121" s="70" t="s">
        <v>89</v>
      </c>
      <c r="C121" s="70"/>
      <c r="D121" s="70"/>
      <c r="E121" s="70"/>
      <c r="F121" s="70"/>
      <c r="G121" s="70"/>
      <c r="I121" s="15"/>
      <c r="J121" s="15"/>
      <c r="K121" s="15"/>
      <c r="L121" s="15"/>
      <c r="M121" s="15">
        <v>20</v>
      </c>
    </row>
    <row r="123" spans="2:13" ht="14.25" customHeight="1">
      <c r="B123" s="73" t="s">
        <v>90</v>
      </c>
      <c r="C123" s="73"/>
      <c r="D123" s="73"/>
      <c r="E123" s="73"/>
      <c r="F123" s="73"/>
      <c r="G123" s="73"/>
      <c r="I123" s="4" t="s">
        <v>55</v>
      </c>
      <c r="K123" s="4" t="s">
        <v>56</v>
      </c>
    </row>
    <row r="124" spans="2:13" ht="15.45" customHeight="1">
      <c r="B124" s="70" t="s">
        <v>91</v>
      </c>
      <c r="C124" s="70"/>
      <c r="D124" s="70"/>
      <c r="E124" s="70"/>
      <c r="F124" s="70"/>
      <c r="G124" s="70"/>
      <c r="I124" s="15">
        <v>43</v>
      </c>
      <c r="J124" s="15"/>
      <c r="K124" s="27">
        <f t="shared" ref="K124:K137" si="2">I124/$G$794</f>
        <v>0.87755102040816324</v>
      </c>
    </row>
    <row r="125" spans="2:13" ht="15.45" customHeight="1">
      <c r="B125" s="70" t="s">
        <v>92</v>
      </c>
      <c r="C125" s="70"/>
      <c r="D125" s="70"/>
      <c r="E125" s="70"/>
      <c r="F125" s="70"/>
      <c r="G125" s="70"/>
      <c r="I125" s="15">
        <v>44</v>
      </c>
      <c r="J125" s="15"/>
      <c r="K125" s="27">
        <f t="shared" si="2"/>
        <v>0.89795918367346939</v>
      </c>
    </row>
    <row r="126" spans="2:13" ht="13.35" customHeight="1">
      <c r="B126" s="70" t="s">
        <v>93</v>
      </c>
      <c r="C126" s="70"/>
      <c r="D126" s="70"/>
      <c r="E126" s="70"/>
      <c r="F126" s="70"/>
      <c r="G126" s="70"/>
      <c r="I126" s="15">
        <v>14</v>
      </c>
      <c r="J126" s="15"/>
      <c r="K126" s="27">
        <f t="shared" si="2"/>
        <v>0.2857142857142857</v>
      </c>
    </row>
    <row r="127" spans="2:13" ht="15.45" customHeight="1">
      <c r="B127" s="70" t="s">
        <v>94</v>
      </c>
      <c r="C127" s="70"/>
      <c r="D127" s="70"/>
      <c r="E127" s="70"/>
      <c r="F127" s="70"/>
      <c r="G127" s="70"/>
      <c r="I127" s="15">
        <v>31</v>
      </c>
      <c r="J127" s="15"/>
      <c r="K127" s="27">
        <f t="shared" si="2"/>
        <v>0.63265306122448983</v>
      </c>
    </row>
    <row r="128" spans="2:13" ht="14.25" customHeight="1">
      <c r="B128" s="70" t="s">
        <v>95</v>
      </c>
      <c r="C128" s="70"/>
      <c r="D128" s="70"/>
      <c r="E128" s="70"/>
      <c r="F128" s="70"/>
      <c r="G128" s="70"/>
      <c r="I128" s="15">
        <v>11</v>
      </c>
      <c r="J128" s="15"/>
      <c r="K128" s="27">
        <f t="shared" si="2"/>
        <v>0.22448979591836735</v>
      </c>
    </row>
    <row r="129" spans="2:11" ht="14.25" customHeight="1">
      <c r="B129" s="70" t="s">
        <v>96</v>
      </c>
      <c r="C129" s="70"/>
      <c r="D129" s="70"/>
      <c r="E129" s="70"/>
      <c r="F129" s="70"/>
      <c r="G129" s="70"/>
      <c r="I129" s="15">
        <v>1</v>
      </c>
      <c r="J129" s="15"/>
      <c r="K129" s="27">
        <f t="shared" si="2"/>
        <v>2.0408163265306121E-2</v>
      </c>
    </row>
    <row r="130" spans="2:11" ht="14.25" customHeight="1">
      <c r="B130" s="70" t="s">
        <v>97</v>
      </c>
      <c r="C130" s="70"/>
      <c r="D130" s="70"/>
      <c r="E130" s="70"/>
      <c r="F130" s="70"/>
      <c r="G130" s="70"/>
      <c r="I130" s="15">
        <v>15</v>
      </c>
      <c r="J130" s="15"/>
      <c r="K130" s="27">
        <f t="shared" si="2"/>
        <v>0.30612244897959184</v>
      </c>
    </row>
    <row r="131" spans="2:11" ht="14.25" customHeight="1">
      <c r="B131" s="70" t="s">
        <v>98</v>
      </c>
      <c r="C131" s="70"/>
      <c r="D131" s="70"/>
      <c r="E131" s="70"/>
      <c r="F131" s="70"/>
      <c r="G131" s="70"/>
      <c r="I131" s="15">
        <v>29</v>
      </c>
      <c r="J131" s="15"/>
      <c r="K131" s="27">
        <f t="shared" si="2"/>
        <v>0.59183673469387754</v>
      </c>
    </row>
    <row r="132" spans="2:11" ht="15.45" customHeight="1">
      <c r="B132" s="70" t="s">
        <v>99</v>
      </c>
      <c r="C132" s="70"/>
      <c r="D132" s="70"/>
      <c r="E132" s="70"/>
      <c r="F132" s="70"/>
      <c r="G132" s="70"/>
      <c r="I132" s="15">
        <v>36</v>
      </c>
      <c r="J132" s="15"/>
      <c r="K132" s="27">
        <f t="shared" si="2"/>
        <v>0.73469387755102045</v>
      </c>
    </row>
    <row r="133" spans="2:11" ht="14.25" customHeight="1">
      <c r="B133" s="70" t="s">
        <v>100</v>
      </c>
      <c r="C133" s="70"/>
      <c r="D133" s="70"/>
      <c r="E133" s="70"/>
      <c r="F133" s="70"/>
      <c r="G133" s="70"/>
      <c r="I133" s="15">
        <v>5</v>
      </c>
      <c r="J133" s="15"/>
      <c r="K133" s="27">
        <f t="shared" si="2"/>
        <v>0.10204081632653061</v>
      </c>
    </row>
    <row r="134" spans="2:11" ht="14.25" customHeight="1">
      <c r="B134" s="70" t="s">
        <v>101</v>
      </c>
      <c r="C134" s="70"/>
      <c r="D134" s="70"/>
      <c r="E134" s="70"/>
      <c r="F134" s="70"/>
      <c r="G134" s="70"/>
      <c r="I134" s="15">
        <v>5</v>
      </c>
      <c r="J134" s="15"/>
      <c r="K134" s="27">
        <f t="shared" si="2"/>
        <v>0.10204081632653061</v>
      </c>
    </row>
    <row r="135" spans="2:11" ht="14.25" customHeight="1">
      <c r="B135" s="70" t="s">
        <v>102</v>
      </c>
      <c r="C135" s="70"/>
      <c r="D135" s="70"/>
      <c r="E135" s="70"/>
      <c r="F135" s="70"/>
      <c r="G135" s="70"/>
      <c r="I135" s="15">
        <v>2</v>
      </c>
      <c r="J135" s="15"/>
      <c r="K135" s="27">
        <f t="shared" si="2"/>
        <v>4.0816326530612242E-2</v>
      </c>
    </row>
    <row r="136" spans="2:11" ht="14.25" customHeight="1">
      <c r="B136" s="70" t="s">
        <v>103</v>
      </c>
      <c r="C136" s="70"/>
      <c r="D136" s="70"/>
      <c r="E136" s="70"/>
      <c r="F136" s="70"/>
      <c r="G136" s="70"/>
      <c r="I136" s="15">
        <v>9</v>
      </c>
      <c r="J136" s="15"/>
      <c r="K136" s="27">
        <f t="shared" si="2"/>
        <v>0.18367346938775511</v>
      </c>
    </row>
    <row r="137" spans="2:11" ht="14.25" customHeight="1">
      <c r="B137" s="70" t="s">
        <v>104</v>
      </c>
      <c r="C137" s="70"/>
      <c r="D137" s="70"/>
      <c r="E137" s="70"/>
      <c r="F137" s="70"/>
      <c r="G137" s="70"/>
      <c r="I137" s="15">
        <v>17</v>
      </c>
      <c r="J137" s="15"/>
      <c r="K137" s="27">
        <f t="shared" si="2"/>
        <v>0.34693877551020408</v>
      </c>
    </row>
    <row r="138" spans="2:11" ht="14.25" customHeight="1">
      <c r="B138" s="23"/>
      <c r="C138" s="23"/>
      <c r="D138" s="23"/>
      <c r="E138" s="23"/>
      <c r="F138" s="23"/>
      <c r="G138" s="23"/>
      <c r="I138" s="15"/>
      <c r="J138" s="15"/>
      <c r="K138" s="30"/>
    </row>
    <row r="139" spans="2:11" ht="14.25" customHeight="1">
      <c r="B139" s="73" t="s">
        <v>105</v>
      </c>
      <c r="C139" s="73"/>
      <c r="D139" s="73"/>
      <c r="E139" s="73"/>
      <c r="F139" s="73"/>
      <c r="G139" s="73"/>
      <c r="I139" s="4" t="s">
        <v>55</v>
      </c>
      <c r="K139" s="4" t="s">
        <v>56</v>
      </c>
    </row>
    <row r="140" spans="2:11" ht="15.45" customHeight="1">
      <c r="B140" s="70" t="s">
        <v>106</v>
      </c>
      <c r="C140" s="70"/>
      <c r="D140" s="70"/>
      <c r="E140" s="70"/>
      <c r="F140" s="70"/>
      <c r="G140" s="70"/>
      <c r="I140" s="15">
        <v>14</v>
      </c>
      <c r="J140" s="15"/>
      <c r="K140" s="27">
        <f t="shared" ref="K140:K146" si="3">I140/$G$794</f>
        <v>0.2857142857142857</v>
      </c>
    </row>
    <row r="141" spans="2:11" ht="14.25" customHeight="1">
      <c r="B141" s="70" t="s">
        <v>107</v>
      </c>
      <c r="C141" s="70"/>
      <c r="D141" s="70"/>
      <c r="E141" s="70"/>
      <c r="F141" s="70"/>
      <c r="G141" s="70"/>
      <c r="I141" s="15">
        <v>6</v>
      </c>
      <c r="J141" s="15"/>
      <c r="K141" s="27">
        <f t="shared" si="3"/>
        <v>0.12244897959183673</v>
      </c>
    </row>
    <row r="142" spans="2:11" ht="14.25" customHeight="1">
      <c r="B142" s="70" t="s">
        <v>108</v>
      </c>
      <c r="C142" s="70"/>
      <c r="D142" s="70"/>
      <c r="E142" s="70"/>
      <c r="F142" s="70"/>
      <c r="G142" s="70"/>
      <c r="I142" s="15">
        <v>2</v>
      </c>
      <c r="J142" s="15"/>
      <c r="K142" s="27">
        <f t="shared" si="3"/>
        <v>4.0816326530612242E-2</v>
      </c>
    </row>
    <row r="143" spans="2:11" ht="14.25" customHeight="1">
      <c r="B143" s="70" t="s">
        <v>109</v>
      </c>
      <c r="C143" s="70"/>
      <c r="D143" s="70"/>
      <c r="E143" s="70"/>
      <c r="F143" s="70"/>
      <c r="G143" s="70"/>
      <c r="I143" s="15">
        <v>2</v>
      </c>
      <c r="J143" s="15"/>
      <c r="K143" s="27">
        <f t="shared" si="3"/>
        <v>4.0816326530612242E-2</v>
      </c>
    </row>
    <row r="144" spans="2:11" ht="14.25" customHeight="1">
      <c r="B144" s="70" t="s">
        <v>110</v>
      </c>
      <c r="C144" s="70"/>
      <c r="D144" s="70"/>
      <c r="E144" s="70"/>
      <c r="F144" s="70"/>
      <c r="G144" s="70"/>
      <c r="I144" s="15">
        <v>10</v>
      </c>
      <c r="J144" s="15"/>
      <c r="K144" s="27">
        <f t="shared" si="3"/>
        <v>0.20408163265306123</v>
      </c>
    </row>
    <row r="145" spans="2:15" ht="14.25" customHeight="1">
      <c r="B145" s="70" t="s">
        <v>111</v>
      </c>
      <c r="C145" s="70"/>
      <c r="D145" s="70"/>
      <c r="E145" s="70"/>
      <c r="F145" s="70"/>
      <c r="G145" s="70"/>
      <c r="I145" s="15">
        <v>3</v>
      </c>
      <c r="J145" s="15"/>
      <c r="K145" s="27">
        <f t="shared" si="3"/>
        <v>6.1224489795918366E-2</v>
      </c>
    </row>
    <row r="146" spans="2:15" ht="15.45" customHeight="1">
      <c r="B146" s="70" t="s">
        <v>112</v>
      </c>
      <c r="C146" s="70"/>
      <c r="D146" s="70"/>
      <c r="E146" s="70"/>
      <c r="F146" s="70"/>
      <c r="G146" s="70"/>
      <c r="I146" s="15">
        <v>0</v>
      </c>
      <c r="J146" s="15"/>
      <c r="K146" s="27">
        <f t="shared" si="3"/>
        <v>0</v>
      </c>
    </row>
    <row r="147" spans="2:15" ht="15.45" customHeight="1">
      <c r="B147" s="23"/>
      <c r="C147" s="23"/>
      <c r="D147" s="23"/>
      <c r="E147" s="23"/>
      <c r="F147" s="23"/>
      <c r="G147" s="23"/>
      <c r="I147" s="15"/>
      <c r="J147" s="15"/>
      <c r="K147" s="30"/>
    </row>
    <row r="148" spans="2:15" ht="15.45" customHeight="1">
      <c r="B148" s="70" t="s">
        <v>113</v>
      </c>
      <c r="C148" s="70"/>
      <c r="D148" s="70"/>
      <c r="E148" s="70"/>
      <c r="F148" s="70"/>
      <c r="G148" s="70"/>
      <c r="I148" s="15">
        <v>2</v>
      </c>
      <c r="J148" s="15"/>
      <c r="K148" s="27">
        <f>I148/$G$794</f>
        <v>4.0816326530612242E-2</v>
      </c>
    </row>
    <row r="149" spans="2:15" s="2" customFormat="1" ht="22.35" customHeight="1">
      <c r="B149" s="23"/>
      <c r="C149" s="23"/>
      <c r="D149" s="23"/>
      <c r="E149" s="23"/>
      <c r="F149" s="23"/>
      <c r="G149" s="23"/>
      <c r="I149" s="15"/>
      <c r="J149" s="15"/>
      <c r="K149" s="30"/>
    </row>
    <row r="150" spans="2:15" ht="22.5" customHeight="1">
      <c r="B150" s="73" t="s">
        <v>114</v>
      </c>
      <c r="C150" s="73"/>
      <c r="D150" s="73"/>
      <c r="E150" s="73"/>
      <c r="F150" s="73"/>
      <c r="G150" s="73"/>
      <c r="I150" s="32" t="s">
        <v>115</v>
      </c>
      <c r="J150" s="33"/>
      <c r="K150" s="32" t="s">
        <v>116</v>
      </c>
      <c r="L150" s="33"/>
      <c r="M150" s="32" t="s">
        <v>117</v>
      </c>
      <c r="N150" s="33"/>
      <c r="O150" s="32" t="s">
        <v>118</v>
      </c>
    </row>
    <row r="151" spans="2:15" ht="15.45" customHeight="1">
      <c r="B151" s="70" t="s">
        <v>119</v>
      </c>
      <c r="C151" s="70"/>
      <c r="D151" s="70"/>
      <c r="E151" s="70"/>
      <c r="F151" s="70"/>
      <c r="G151" s="70"/>
      <c r="I151" s="15">
        <v>32</v>
      </c>
      <c r="J151" s="15"/>
      <c r="K151" s="27">
        <f t="shared" ref="K151:K157" si="4">I151/$G$794</f>
        <v>0.65306122448979587</v>
      </c>
      <c r="L151" s="15"/>
      <c r="M151" s="15">
        <v>120</v>
      </c>
      <c r="N151" s="15"/>
      <c r="O151" s="15">
        <v>1146</v>
      </c>
    </row>
    <row r="152" spans="2:15" ht="15.45" customHeight="1">
      <c r="B152" s="70" t="s">
        <v>120</v>
      </c>
      <c r="C152" s="70"/>
      <c r="D152" s="70"/>
      <c r="E152" s="70"/>
      <c r="F152" s="70"/>
      <c r="G152" s="70"/>
      <c r="I152" s="15">
        <v>12</v>
      </c>
      <c r="J152" s="15"/>
      <c r="K152" s="27">
        <f t="shared" si="4"/>
        <v>0.24489795918367346</v>
      </c>
      <c r="L152" s="15"/>
      <c r="M152" s="15">
        <v>12</v>
      </c>
      <c r="N152" s="15"/>
      <c r="O152" s="15">
        <v>175</v>
      </c>
    </row>
    <row r="153" spans="2:15" ht="15.45" customHeight="1">
      <c r="B153" s="70" t="s">
        <v>121</v>
      </c>
      <c r="C153" s="70"/>
      <c r="D153" s="70"/>
      <c r="E153" s="70"/>
      <c r="F153" s="70"/>
      <c r="G153" s="70"/>
      <c r="I153" s="15">
        <v>10</v>
      </c>
      <c r="J153" s="15"/>
      <c r="K153" s="27">
        <f t="shared" si="4"/>
        <v>0.20408163265306123</v>
      </c>
      <c r="L153" s="15"/>
      <c r="M153" s="15">
        <v>10</v>
      </c>
      <c r="N153" s="15"/>
      <c r="O153" s="15">
        <v>291</v>
      </c>
    </row>
    <row r="154" spans="2:15" ht="14.25" customHeight="1">
      <c r="B154" s="70" t="s">
        <v>122</v>
      </c>
      <c r="C154" s="70"/>
      <c r="D154" s="70"/>
      <c r="E154" s="70"/>
      <c r="F154" s="70"/>
      <c r="G154" s="70"/>
      <c r="I154" s="15">
        <v>37</v>
      </c>
      <c r="J154" s="15"/>
      <c r="K154" s="27">
        <f t="shared" si="4"/>
        <v>0.75510204081632648</v>
      </c>
      <c r="L154" s="15"/>
      <c r="M154" s="15">
        <v>36</v>
      </c>
      <c r="N154" s="15"/>
      <c r="O154" s="15">
        <v>669</v>
      </c>
    </row>
    <row r="155" spans="2:15" ht="14.25" customHeight="1">
      <c r="B155" s="70" t="s">
        <v>123</v>
      </c>
      <c r="C155" s="70"/>
      <c r="D155" s="70"/>
      <c r="E155" s="70"/>
      <c r="F155" s="70"/>
      <c r="G155" s="70"/>
      <c r="I155" s="15">
        <v>20</v>
      </c>
      <c r="J155" s="15"/>
      <c r="K155" s="27">
        <f t="shared" si="4"/>
        <v>0.40816326530612246</v>
      </c>
      <c r="L155" s="15"/>
      <c r="M155" s="15">
        <v>20</v>
      </c>
      <c r="N155" s="15"/>
      <c r="O155" s="15">
        <v>420</v>
      </c>
    </row>
    <row r="156" spans="2:15" ht="15.45" customHeight="1">
      <c r="B156" s="70" t="s">
        <v>124</v>
      </c>
      <c r="C156" s="70"/>
      <c r="D156" s="70"/>
      <c r="E156" s="70"/>
      <c r="F156" s="70"/>
      <c r="G156" s="70"/>
      <c r="I156" s="15">
        <v>2</v>
      </c>
      <c r="J156" s="15"/>
      <c r="K156" s="27">
        <f t="shared" si="4"/>
        <v>4.0816326530612242E-2</v>
      </c>
      <c r="L156" s="15"/>
      <c r="M156" s="15">
        <v>2</v>
      </c>
      <c r="N156" s="15"/>
      <c r="O156" s="15">
        <v>35</v>
      </c>
    </row>
    <row r="157" spans="2:15" ht="15.45" customHeight="1">
      <c r="B157" s="70" t="s">
        <v>125</v>
      </c>
      <c r="C157" s="70"/>
      <c r="D157" s="70"/>
      <c r="E157" s="70"/>
      <c r="F157" s="70"/>
      <c r="G157" s="70"/>
      <c r="I157" s="15">
        <v>5</v>
      </c>
      <c r="J157" s="15"/>
      <c r="K157" s="27">
        <f t="shared" si="4"/>
        <v>0.10204081632653061</v>
      </c>
      <c r="L157" s="15"/>
      <c r="M157" s="15"/>
      <c r="N157" s="15"/>
      <c r="O157" s="15"/>
    </row>
    <row r="158" spans="2:15" s="2" customFormat="1" ht="25.2" customHeight="1">
      <c r="B158" s="23"/>
      <c r="C158" s="23"/>
      <c r="D158" s="23"/>
      <c r="E158" s="23"/>
      <c r="F158" s="23"/>
      <c r="G158" s="23"/>
      <c r="I158" s="15"/>
      <c r="J158" s="15"/>
      <c r="K158" s="30"/>
      <c r="L158" s="15"/>
      <c r="M158" s="15"/>
      <c r="N158" s="15"/>
      <c r="O158" s="15"/>
    </row>
    <row r="159" spans="2:15" ht="22.5" customHeight="1">
      <c r="B159" s="73" t="s">
        <v>126</v>
      </c>
      <c r="C159" s="73"/>
      <c r="D159" s="73"/>
      <c r="E159" s="73"/>
      <c r="F159" s="73"/>
      <c r="G159" s="73"/>
      <c r="I159" s="32" t="s">
        <v>115</v>
      </c>
      <c r="J159" s="33"/>
      <c r="K159" s="4" t="s">
        <v>56</v>
      </c>
    </row>
    <row r="160" spans="2:15" ht="17.850000000000001" customHeight="1">
      <c r="B160" s="81" t="s">
        <v>127</v>
      </c>
      <c r="C160" s="81"/>
      <c r="D160" s="81"/>
      <c r="E160" s="81"/>
      <c r="F160" s="81"/>
      <c r="G160" s="81"/>
      <c r="H160" s="81"/>
      <c r="I160" s="81"/>
      <c r="J160" s="81"/>
      <c r="K160" s="81"/>
    </row>
    <row r="161" spans="2:11" ht="14.25" customHeight="1">
      <c r="B161" s="70" t="s">
        <v>128</v>
      </c>
      <c r="C161" s="70"/>
      <c r="D161" s="70"/>
      <c r="E161" s="70"/>
      <c r="F161" s="70"/>
      <c r="G161" s="70"/>
      <c r="I161" s="15">
        <v>11</v>
      </c>
      <c r="J161" s="15"/>
      <c r="K161" s="27">
        <f t="shared" ref="K161:K167" si="5">I161/$G$794</f>
        <v>0.22448979591836735</v>
      </c>
    </row>
    <row r="162" spans="2:11" ht="14.25" customHeight="1">
      <c r="B162" s="70" t="s">
        <v>129</v>
      </c>
      <c r="C162" s="70"/>
      <c r="D162" s="70"/>
      <c r="E162" s="70"/>
      <c r="F162" s="70"/>
      <c r="G162" s="70"/>
      <c r="I162" s="15">
        <v>2</v>
      </c>
      <c r="J162" s="15"/>
      <c r="K162" s="27">
        <f t="shared" si="5"/>
        <v>4.0816326530612242E-2</v>
      </c>
    </row>
    <row r="163" spans="2:11" ht="14.25" customHeight="1">
      <c r="B163" s="70" t="s">
        <v>130</v>
      </c>
      <c r="C163" s="70"/>
      <c r="D163" s="70"/>
      <c r="E163" s="70"/>
      <c r="F163" s="70"/>
      <c r="G163" s="70"/>
      <c r="I163" s="15">
        <v>4</v>
      </c>
      <c r="J163" s="15"/>
      <c r="K163" s="27">
        <f t="shared" si="5"/>
        <v>8.1632653061224483E-2</v>
      </c>
    </row>
    <row r="164" spans="2:11" ht="14.25" customHeight="1">
      <c r="B164" s="70" t="s">
        <v>131</v>
      </c>
      <c r="C164" s="70"/>
      <c r="D164" s="70"/>
      <c r="E164" s="70"/>
      <c r="F164" s="70"/>
      <c r="G164" s="70"/>
      <c r="I164" s="15">
        <v>3</v>
      </c>
      <c r="J164" s="15"/>
      <c r="K164" s="27">
        <f t="shared" si="5"/>
        <v>6.1224489795918366E-2</v>
      </c>
    </row>
    <row r="165" spans="2:11" ht="15.45" customHeight="1">
      <c r="B165" s="70" t="s">
        <v>132</v>
      </c>
      <c r="C165" s="70"/>
      <c r="D165" s="70"/>
      <c r="E165" s="70"/>
      <c r="F165" s="70"/>
      <c r="G165" s="70"/>
      <c r="I165" s="15">
        <v>0</v>
      </c>
      <c r="J165" s="15"/>
      <c r="K165" s="27">
        <f t="shared" si="5"/>
        <v>0</v>
      </c>
    </row>
    <row r="166" spans="2:11" ht="15.45" customHeight="1">
      <c r="B166" s="70" t="s">
        <v>133</v>
      </c>
      <c r="C166" s="70"/>
      <c r="D166" s="70"/>
      <c r="E166" s="70"/>
      <c r="F166" s="70"/>
      <c r="G166" s="70"/>
      <c r="I166" s="15">
        <v>1</v>
      </c>
      <c r="J166" s="15"/>
      <c r="K166" s="27">
        <f t="shared" si="5"/>
        <v>2.0408163265306121E-2</v>
      </c>
    </row>
    <row r="167" spans="2:11" ht="15.45" customHeight="1">
      <c r="B167" s="70" t="s">
        <v>134</v>
      </c>
      <c r="C167" s="70"/>
      <c r="D167" s="70"/>
      <c r="E167" s="70"/>
      <c r="F167" s="70"/>
      <c r="G167" s="70"/>
      <c r="I167" s="15">
        <v>35</v>
      </c>
      <c r="J167" s="15"/>
      <c r="K167" s="27">
        <f t="shared" si="5"/>
        <v>0.7142857142857143</v>
      </c>
    </row>
    <row r="168" spans="2:11" ht="22.5" customHeight="1">
      <c r="B168" s="65" t="s">
        <v>135</v>
      </c>
      <c r="C168" s="65"/>
      <c r="D168" s="65"/>
      <c r="E168" s="65"/>
      <c r="F168" s="65"/>
      <c r="G168" s="65"/>
      <c r="I168" s="34" t="s">
        <v>55</v>
      </c>
      <c r="K168" s="34" t="s">
        <v>136</v>
      </c>
    </row>
    <row r="169" spans="2:11" ht="14.25" customHeight="1">
      <c r="B169" s="70" t="s">
        <v>137</v>
      </c>
      <c r="C169" s="70"/>
      <c r="D169" s="70"/>
      <c r="E169" s="70"/>
      <c r="F169" s="70"/>
      <c r="G169" s="70"/>
      <c r="I169" s="15">
        <v>0</v>
      </c>
      <c r="J169" s="15"/>
      <c r="K169" s="15">
        <v>0</v>
      </c>
    </row>
    <row r="170" spans="2:11" ht="14.25" customHeight="1">
      <c r="B170" s="70" t="s">
        <v>138</v>
      </c>
      <c r="C170" s="70"/>
      <c r="D170" s="70"/>
      <c r="E170" s="70"/>
      <c r="F170" s="70"/>
      <c r="G170" s="70"/>
      <c r="I170" s="15">
        <v>2</v>
      </c>
      <c r="J170" s="15"/>
      <c r="K170" s="15">
        <v>27</v>
      </c>
    </row>
    <row r="171" spans="2:11" ht="14.25" customHeight="1">
      <c r="B171" s="70" t="s">
        <v>139</v>
      </c>
      <c r="C171" s="70"/>
      <c r="D171" s="70"/>
      <c r="E171" s="70"/>
      <c r="F171" s="70"/>
      <c r="G171" s="70"/>
      <c r="I171" s="15">
        <v>7</v>
      </c>
      <c r="J171" s="15"/>
      <c r="K171" s="15">
        <v>68</v>
      </c>
    </row>
    <row r="172" spans="2:11" ht="14.25" customHeight="1">
      <c r="B172" s="70" t="s">
        <v>140</v>
      </c>
      <c r="C172" s="70"/>
      <c r="D172" s="70"/>
      <c r="E172" s="70"/>
      <c r="F172" s="70"/>
      <c r="G172" s="70"/>
      <c r="I172" s="15">
        <v>5</v>
      </c>
      <c r="J172" s="15"/>
      <c r="K172" s="15">
        <v>81</v>
      </c>
    </row>
    <row r="173" spans="2:11" ht="14.25" customHeight="1">
      <c r="B173" s="70" t="s">
        <v>141</v>
      </c>
      <c r="C173" s="70"/>
      <c r="D173" s="70"/>
      <c r="E173" s="70"/>
      <c r="F173" s="70"/>
      <c r="G173" s="70"/>
      <c r="I173" s="15">
        <v>7</v>
      </c>
      <c r="J173" s="15"/>
      <c r="K173" s="15">
        <v>113</v>
      </c>
    </row>
    <row r="174" spans="2:11" ht="14.25" customHeight="1">
      <c r="B174" s="70" t="s">
        <v>142</v>
      </c>
      <c r="C174" s="70"/>
      <c r="D174" s="70"/>
      <c r="E174" s="70"/>
      <c r="F174" s="70"/>
      <c r="G174" s="70"/>
      <c r="I174" s="15">
        <v>2</v>
      </c>
      <c r="J174" s="15"/>
      <c r="K174" s="15">
        <v>49</v>
      </c>
    </row>
    <row r="175" spans="2:11" ht="14.25" customHeight="1">
      <c r="B175" s="70" t="s">
        <v>143</v>
      </c>
      <c r="C175" s="70"/>
      <c r="D175" s="70"/>
      <c r="E175" s="70"/>
      <c r="F175" s="70"/>
      <c r="G175" s="70"/>
      <c r="I175" s="15">
        <v>0</v>
      </c>
      <c r="J175" s="15"/>
      <c r="K175" s="15">
        <v>0</v>
      </c>
    </row>
    <row r="176" spans="2:11" ht="15.45" customHeight="1">
      <c r="B176" s="70" t="s">
        <v>68</v>
      </c>
      <c r="C176" s="70"/>
      <c r="D176" s="70"/>
      <c r="E176" s="70"/>
      <c r="F176" s="70"/>
      <c r="G176" s="70"/>
      <c r="I176" s="15">
        <v>4</v>
      </c>
      <c r="J176" s="15"/>
      <c r="K176" s="15">
        <v>82</v>
      </c>
    </row>
    <row r="177" spans="2:11" ht="15.45" customHeight="1">
      <c r="B177" s="23"/>
      <c r="C177" s="23"/>
      <c r="D177" s="23"/>
      <c r="E177" s="23"/>
      <c r="F177" s="23"/>
      <c r="G177" s="23"/>
      <c r="I177" s="15"/>
      <c r="J177" s="15"/>
      <c r="K177" s="15"/>
    </row>
    <row r="178" spans="2:11" ht="14.25" customHeight="1">
      <c r="B178" s="73" t="s">
        <v>144</v>
      </c>
      <c r="C178" s="73"/>
      <c r="D178" s="73"/>
      <c r="E178" s="73"/>
      <c r="F178" s="73"/>
      <c r="G178" s="73"/>
      <c r="I178" s="4" t="s">
        <v>55</v>
      </c>
      <c r="K178" s="4" t="s">
        <v>56</v>
      </c>
    </row>
    <row r="179" spans="2:11" ht="21.75" customHeight="1">
      <c r="B179" s="81" t="s">
        <v>145</v>
      </c>
      <c r="C179" s="81"/>
      <c r="D179" s="81"/>
      <c r="E179" s="81"/>
      <c r="F179" s="81"/>
      <c r="G179" s="81"/>
      <c r="H179" s="81"/>
      <c r="I179" s="81"/>
      <c r="J179" s="81"/>
      <c r="K179" s="81"/>
    </row>
    <row r="180" spans="2:11" ht="13.35" customHeight="1">
      <c r="B180" s="70" t="s">
        <v>146</v>
      </c>
      <c r="C180" s="70"/>
      <c r="D180" s="70"/>
      <c r="E180" s="70"/>
      <c r="F180" s="70"/>
      <c r="G180" s="70"/>
      <c r="I180" s="15">
        <v>45</v>
      </c>
      <c r="J180" s="15"/>
      <c r="K180" s="27">
        <f>I180/$G$794</f>
        <v>0.91836734693877553</v>
      </c>
    </row>
    <row r="181" spans="2:11" ht="13.35" customHeight="1">
      <c r="B181" s="70" t="s">
        <v>147</v>
      </c>
      <c r="C181" s="70"/>
      <c r="D181" s="70"/>
      <c r="E181" s="70"/>
      <c r="F181" s="70"/>
      <c r="G181" s="70"/>
      <c r="I181" s="15">
        <v>3</v>
      </c>
      <c r="J181" s="15"/>
      <c r="K181" s="27">
        <f>I181/$G$794</f>
        <v>6.1224489795918366E-2</v>
      </c>
    </row>
    <row r="182" spans="2:11" ht="22.35" customHeight="1">
      <c r="B182" s="70" t="s">
        <v>148</v>
      </c>
      <c r="C182" s="70"/>
      <c r="D182" s="70"/>
      <c r="E182" s="70"/>
      <c r="F182" s="70"/>
      <c r="G182" s="70"/>
      <c r="I182" s="15">
        <f>$G$794-(I180+I181)</f>
        <v>1</v>
      </c>
      <c r="J182" s="15"/>
      <c r="K182" s="27">
        <f>I182/$G$794</f>
        <v>2.0408163265306121E-2</v>
      </c>
    </row>
    <row r="183" spans="2:11" ht="14.25" customHeight="1">
      <c r="B183" s="23"/>
      <c r="C183" s="23"/>
      <c r="D183" s="23"/>
      <c r="E183" s="23"/>
      <c r="F183" s="23"/>
      <c r="G183" s="23"/>
      <c r="I183" s="15"/>
      <c r="J183" s="15"/>
      <c r="K183" s="30"/>
    </row>
    <row r="184" spans="2:11" ht="14.25" customHeight="1">
      <c r="B184" s="73" t="s">
        <v>149</v>
      </c>
      <c r="C184" s="73"/>
      <c r="D184" s="73"/>
      <c r="E184" s="73"/>
      <c r="F184" s="73"/>
      <c r="G184" s="73"/>
      <c r="I184" s="4" t="s">
        <v>55</v>
      </c>
      <c r="K184" s="4" t="s">
        <v>56</v>
      </c>
    </row>
    <row r="185" spans="2:11" ht="13.35" customHeight="1">
      <c r="B185" s="70" t="s">
        <v>150</v>
      </c>
      <c r="C185" s="70"/>
      <c r="D185" s="70"/>
      <c r="E185" s="70"/>
      <c r="F185" s="70"/>
      <c r="G185" s="70"/>
      <c r="I185" s="15">
        <v>32</v>
      </c>
      <c r="J185" s="15"/>
      <c r="K185" s="27">
        <f>I185/$G$794</f>
        <v>0.65306122448979587</v>
      </c>
    </row>
    <row r="186" spans="2:11" ht="13.35" customHeight="1">
      <c r="B186" s="70" t="s">
        <v>151</v>
      </c>
      <c r="C186" s="70"/>
      <c r="D186" s="70"/>
      <c r="E186" s="70"/>
      <c r="F186" s="70"/>
      <c r="G186" s="70"/>
      <c r="I186" s="15">
        <v>16</v>
      </c>
      <c r="J186" s="15"/>
      <c r="K186" s="27">
        <f>I186/$G$794</f>
        <v>0.32653061224489793</v>
      </c>
    </row>
    <row r="187" spans="2:11" ht="25.65" customHeight="1">
      <c r="B187" s="70" t="s">
        <v>148</v>
      </c>
      <c r="C187" s="70"/>
      <c r="D187" s="70"/>
      <c r="E187" s="70"/>
      <c r="F187" s="70"/>
      <c r="G187" s="70"/>
      <c r="I187" s="15">
        <f>$G$794-(I185+I186)</f>
        <v>1</v>
      </c>
      <c r="J187" s="15"/>
      <c r="K187" s="27">
        <f>I187/$G$794</f>
        <v>2.0408163265306121E-2</v>
      </c>
    </row>
    <row r="188" spans="2:11" ht="14.25" customHeight="1">
      <c r="B188" s="23"/>
      <c r="C188" s="23"/>
      <c r="D188" s="23"/>
      <c r="E188" s="23"/>
      <c r="F188" s="23"/>
      <c r="G188" s="23"/>
      <c r="I188" s="15"/>
      <c r="J188" s="15"/>
      <c r="K188" s="30"/>
    </row>
    <row r="189" spans="2:11" ht="14.25" customHeight="1">
      <c r="B189" s="73" t="s">
        <v>152</v>
      </c>
      <c r="C189" s="73"/>
      <c r="D189" s="73"/>
      <c r="E189" s="73"/>
      <c r="F189" s="73"/>
      <c r="G189" s="73"/>
      <c r="I189" s="4" t="s">
        <v>55</v>
      </c>
      <c r="K189" s="4" t="s">
        <v>56</v>
      </c>
    </row>
    <row r="190" spans="2:11" ht="13.35" customHeight="1">
      <c r="B190" s="70" t="s">
        <v>153</v>
      </c>
      <c r="C190" s="70"/>
      <c r="D190" s="70"/>
      <c r="E190" s="70"/>
      <c r="F190" s="70"/>
      <c r="G190" s="70"/>
      <c r="I190" s="15">
        <v>29</v>
      </c>
      <c r="J190" s="15"/>
      <c r="K190" s="27">
        <f>I190/$G$794</f>
        <v>0.59183673469387754</v>
      </c>
    </row>
    <row r="191" spans="2:11" ht="16.350000000000001" customHeight="1">
      <c r="B191" s="70" t="s">
        <v>154</v>
      </c>
      <c r="C191" s="70"/>
      <c r="D191" s="70"/>
      <c r="E191" s="70"/>
      <c r="F191" s="70"/>
      <c r="G191" s="70"/>
      <c r="I191" s="15">
        <v>19</v>
      </c>
      <c r="J191" s="15"/>
      <c r="K191" s="27">
        <f>I191/$G$794</f>
        <v>0.38775510204081631</v>
      </c>
    </row>
    <row r="192" spans="2:11" ht="13.35" customHeight="1">
      <c r="B192" s="70" t="s">
        <v>155</v>
      </c>
      <c r="C192" s="70"/>
      <c r="D192" s="70"/>
      <c r="E192" s="70"/>
      <c r="F192" s="70"/>
      <c r="G192" s="70"/>
      <c r="I192" s="15">
        <v>0</v>
      </c>
      <c r="J192" s="15"/>
      <c r="K192" s="27">
        <f>I192/$G$794</f>
        <v>0</v>
      </c>
    </row>
    <row r="193" spans="2:11" ht="20.399999999999999" customHeight="1">
      <c r="B193" s="70" t="s">
        <v>148</v>
      </c>
      <c r="C193" s="70"/>
      <c r="D193" s="70"/>
      <c r="E193" s="70"/>
      <c r="F193" s="70"/>
      <c r="G193" s="70"/>
      <c r="I193" s="15">
        <f>$G$794-(I190+I191+I192)</f>
        <v>1</v>
      </c>
      <c r="J193" s="15"/>
      <c r="K193" s="27">
        <f>I193/$G$794</f>
        <v>2.0408163265306121E-2</v>
      </c>
    </row>
    <row r="194" spans="2:11" ht="18.899999999999999" customHeight="1">
      <c r="B194" s="23"/>
      <c r="C194" s="23"/>
      <c r="D194" s="23"/>
      <c r="E194" s="23"/>
      <c r="F194" s="23"/>
      <c r="G194" s="23"/>
      <c r="I194" s="15"/>
      <c r="J194" s="15"/>
      <c r="K194" s="30"/>
    </row>
    <row r="195" spans="2:11" ht="14.25" customHeight="1">
      <c r="B195" s="73" t="s">
        <v>156</v>
      </c>
      <c r="C195" s="73"/>
      <c r="D195" s="73"/>
      <c r="E195" s="73"/>
      <c r="F195" s="73"/>
      <c r="G195" s="73"/>
      <c r="I195" s="4" t="s">
        <v>55</v>
      </c>
      <c r="K195" s="4" t="s">
        <v>56</v>
      </c>
    </row>
    <row r="196" spans="2:11" ht="13.35" customHeight="1">
      <c r="B196" s="70" t="s">
        <v>157</v>
      </c>
      <c r="C196" s="70"/>
      <c r="D196" s="70"/>
      <c r="E196" s="70"/>
      <c r="F196" s="70"/>
      <c r="G196" s="70"/>
      <c r="I196" s="15">
        <v>25</v>
      </c>
      <c r="J196" s="15"/>
      <c r="K196" s="27">
        <f>I196/$G$794</f>
        <v>0.51020408163265307</v>
      </c>
    </row>
    <row r="197" spans="2:11" ht="16.350000000000001" customHeight="1">
      <c r="B197" s="70" t="s">
        <v>158</v>
      </c>
      <c r="C197" s="70"/>
      <c r="D197" s="70"/>
      <c r="E197" s="70"/>
      <c r="F197" s="70"/>
      <c r="G197" s="70"/>
      <c r="I197" s="15">
        <v>22</v>
      </c>
      <c r="J197" s="15"/>
      <c r="K197" s="27">
        <f>I197/$G$794</f>
        <v>0.44897959183673469</v>
      </c>
    </row>
    <row r="198" spans="2:11" ht="13.35" customHeight="1">
      <c r="B198" s="70" t="s">
        <v>159</v>
      </c>
      <c r="C198" s="70"/>
      <c r="D198" s="70"/>
      <c r="E198" s="70"/>
      <c r="F198" s="70"/>
      <c r="G198" s="70"/>
      <c r="I198" s="15">
        <v>1</v>
      </c>
      <c r="J198" s="15"/>
      <c r="K198" s="27">
        <f>I198/$G$794</f>
        <v>2.0408163265306121E-2</v>
      </c>
    </row>
    <row r="199" spans="2:11" ht="19.649999999999999" customHeight="1">
      <c r="B199" s="70" t="s">
        <v>148</v>
      </c>
      <c r="C199" s="70"/>
      <c r="D199" s="70"/>
      <c r="E199" s="70"/>
      <c r="F199" s="70"/>
      <c r="G199" s="70"/>
      <c r="I199" s="15">
        <f>$G$794-(I196+I197+I198)</f>
        <v>1</v>
      </c>
      <c r="J199" s="15"/>
      <c r="K199" s="27">
        <f>I199/$G$794</f>
        <v>2.0408163265306121E-2</v>
      </c>
    </row>
    <row r="200" spans="2:11" ht="14.25" customHeight="1">
      <c r="B200" s="23"/>
      <c r="C200" s="23"/>
      <c r="D200" s="23"/>
      <c r="E200" s="23"/>
      <c r="F200" s="23"/>
      <c r="G200" s="23"/>
      <c r="I200" s="15"/>
      <c r="J200" s="15"/>
      <c r="K200" s="30"/>
    </row>
    <row r="201" spans="2:11" ht="14.25" customHeight="1">
      <c r="B201" s="73" t="s">
        <v>160</v>
      </c>
      <c r="C201" s="73"/>
      <c r="D201" s="73"/>
      <c r="E201" s="73"/>
      <c r="F201" s="73"/>
      <c r="G201" s="73"/>
      <c r="I201" s="4" t="s">
        <v>55</v>
      </c>
      <c r="K201" s="4" t="s">
        <v>56</v>
      </c>
    </row>
    <row r="202" spans="2:11" ht="13.35" customHeight="1">
      <c r="B202" s="70" t="s">
        <v>161</v>
      </c>
      <c r="C202" s="70"/>
      <c r="D202" s="70"/>
      <c r="E202" s="70"/>
      <c r="F202" s="70"/>
      <c r="G202" s="70"/>
      <c r="I202" s="15">
        <v>26</v>
      </c>
      <c r="J202" s="15"/>
      <c r="K202" s="27">
        <f>I202/$G$794</f>
        <v>0.53061224489795922</v>
      </c>
    </row>
    <row r="203" spans="2:11" ht="13.35" customHeight="1">
      <c r="B203" s="70" t="s">
        <v>162</v>
      </c>
      <c r="C203" s="70"/>
      <c r="D203" s="70"/>
      <c r="E203" s="70"/>
      <c r="F203" s="70"/>
      <c r="G203" s="70"/>
      <c r="I203" s="15">
        <v>16</v>
      </c>
      <c r="J203" s="15"/>
      <c r="K203" s="27">
        <f>I203/$G$794</f>
        <v>0.32653061224489793</v>
      </c>
    </row>
    <row r="204" spans="2:11" ht="20.399999999999999" customHeight="1">
      <c r="B204" s="70" t="s">
        <v>163</v>
      </c>
      <c r="C204" s="70"/>
      <c r="D204" s="70"/>
      <c r="E204" s="70"/>
      <c r="F204" s="70"/>
      <c r="G204" s="70"/>
      <c r="I204" s="15">
        <v>3</v>
      </c>
      <c r="J204" s="15"/>
      <c r="K204" s="27">
        <f>I204/$G$794</f>
        <v>6.1224489795918366E-2</v>
      </c>
    </row>
    <row r="205" spans="2:11" ht="13.35" customHeight="1">
      <c r="B205" s="70" t="s">
        <v>164</v>
      </c>
      <c r="C205" s="70"/>
      <c r="D205" s="70"/>
      <c r="E205" s="70"/>
      <c r="F205" s="70"/>
      <c r="G205" s="70"/>
      <c r="I205" s="15">
        <v>3</v>
      </c>
      <c r="J205" s="15"/>
      <c r="K205" s="27">
        <f>I205/$G$794</f>
        <v>6.1224489795918366E-2</v>
      </c>
    </row>
    <row r="206" spans="2:11" ht="20.399999999999999" customHeight="1">
      <c r="B206" s="70" t="s">
        <v>148</v>
      </c>
      <c r="C206" s="70"/>
      <c r="D206" s="70"/>
      <c r="E206" s="70"/>
      <c r="F206" s="70"/>
      <c r="G206" s="70"/>
      <c r="I206" s="15">
        <f>$G$794-(I202+I203+I204+I205)</f>
        <v>1</v>
      </c>
      <c r="J206" s="15"/>
      <c r="K206" s="27">
        <f>I206/$G$794</f>
        <v>2.0408163265306121E-2</v>
      </c>
    </row>
    <row r="207" spans="2:11" ht="14.25" customHeight="1">
      <c r="B207" s="23"/>
      <c r="C207" s="23"/>
      <c r="D207" s="23"/>
      <c r="E207" s="23"/>
      <c r="F207" s="23"/>
      <c r="G207" s="23"/>
      <c r="I207" s="15"/>
      <c r="J207" s="15"/>
      <c r="K207" s="30"/>
    </row>
    <row r="208" spans="2:11" ht="14.25" customHeight="1">
      <c r="B208" s="73" t="s">
        <v>165</v>
      </c>
      <c r="C208" s="73"/>
      <c r="D208" s="73"/>
      <c r="E208" s="73"/>
      <c r="F208" s="73"/>
      <c r="G208" s="73"/>
      <c r="I208" s="4" t="s">
        <v>55</v>
      </c>
      <c r="K208" s="4" t="s">
        <v>56</v>
      </c>
    </row>
    <row r="209" spans="2:13" ht="14.25" customHeight="1">
      <c r="B209" s="70" t="s">
        <v>166</v>
      </c>
      <c r="C209" s="70"/>
      <c r="D209" s="70"/>
      <c r="E209" s="70"/>
      <c r="F209" s="70"/>
      <c r="G209" s="70"/>
      <c r="I209" s="15">
        <v>0</v>
      </c>
      <c r="J209" s="15"/>
      <c r="K209" s="27">
        <f>I209/$G$794</f>
        <v>0</v>
      </c>
    </row>
    <row r="210" spans="2:13" ht="14.25" customHeight="1">
      <c r="B210" s="70" t="s">
        <v>167</v>
      </c>
      <c r="C210" s="70"/>
      <c r="D210" s="70"/>
      <c r="E210" s="70"/>
      <c r="F210" s="70"/>
      <c r="G210" s="70"/>
      <c r="I210" s="15">
        <v>48</v>
      </c>
      <c r="J210" s="15"/>
      <c r="K210" s="27">
        <f>I210/$G$794</f>
        <v>0.97959183673469385</v>
      </c>
    </row>
    <row r="211" spans="2:13" ht="20.399999999999999" customHeight="1">
      <c r="B211" s="70" t="s">
        <v>148</v>
      </c>
      <c r="C211" s="70"/>
      <c r="D211" s="70"/>
      <c r="E211" s="70"/>
      <c r="F211" s="70"/>
      <c r="G211" s="70"/>
      <c r="I211" s="15">
        <f>$G$794-(I209+I210)</f>
        <v>1</v>
      </c>
      <c r="J211" s="15"/>
      <c r="K211" s="27">
        <f>I211/$G$794</f>
        <v>2.0408163265306121E-2</v>
      </c>
    </row>
    <row r="212" spans="2:13" ht="14.25" customHeight="1">
      <c r="B212" s="23"/>
      <c r="C212" s="23"/>
      <c r="D212" s="23"/>
      <c r="E212" s="23"/>
      <c r="F212" s="23"/>
      <c r="G212" s="23"/>
      <c r="I212" s="15"/>
      <c r="J212" s="15"/>
      <c r="K212" s="30"/>
    </row>
    <row r="213" spans="2:13" ht="14.25" customHeight="1">
      <c r="B213" s="73" t="s">
        <v>168</v>
      </c>
      <c r="C213" s="73"/>
      <c r="D213" s="73"/>
      <c r="E213" s="73"/>
      <c r="F213" s="73"/>
      <c r="G213" s="73"/>
      <c r="I213" s="4" t="s">
        <v>55</v>
      </c>
      <c r="K213" s="4" t="s">
        <v>56</v>
      </c>
    </row>
    <row r="214" spans="2:13" ht="14.25" customHeight="1">
      <c r="B214" s="70" t="s">
        <v>169</v>
      </c>
      <c r="C214" s="70"/>
      <c r="D214" s="70"/>
      <c r="E214" s="70"/>
      <c r="F214" s="70"/>
      <c r="G214" s="70"/>
      <c r="I214" s="15"/>
      <c r="J214" s="15"/>
      <c r="K214" s="15"/>
    </row>
    <row r="215" spans="2:13" ht="14.25" customHeight="1">
      <c r="B215" s="70" t="s">
        <v>170</v>
      </c>
      <c r="C215" s="70"/>
      <c r="D215" s="70"/>
      <c r="E215" s="70"/>
      <c r="F215" s="70"/>
      <c r="G215" s="70"/>
      <c r="I215" s="15">
        <v>36</v>
      </c>
      <c r="J215" s="15"/>
      <c r="K215" s="27">
        <f>I215/$G$794</f>
        <v>0.73469387755102045</v>
      </c>
    </row>
    <row r="216" spans="2:13" ht="15" customHeight="1">
      <c r="B216" s="70" t="s">
        <v>171</v>
      </c>
      <c r="C216" s="70"/>
      <c r="D216" s="70"/>
      <c r="E216" s="70"/>
      <c r="F216" s="70"/>
      <c r="G216" s="70"/>
      <c r="I216" s="15">
        <v>12</v>
      </c>
      <c r="J216" s="15"/>
      <c r="K216" s="27">
        <f>I216/$G$794</f>
        <v>0.24489795918367346</v>
      </c>
    </row>
    <row r="217" spans="2:13" ht="20.399999999999999" customHeight="1">
      <c r="B217" s="70" t="s">
        <v>148</v>
      </c>
      <c r="C217" s="70"/>
      <c r="D217" s="70"/>
      <c r="E217" s="70"/>
      <c r="F217" s="70"/>
      <c r="G217" s="70"/>
      <c r="I217" s="15">
        <f>$G$794-(I215+I216)</f>
        <v>1</v>
      </c>
      <c r="J217" s="15"/>
      <c r="K217" s="27">
        <f>I217/$G$794</f>
        <v>2.0408163265306121E-2</v>
      </c>
    </row>
    <row r="218" spans="2:13" ht="14.25" customHeight="1">
      <c r="B218" s="23"/>
      <c r="C218" s="23"/>
      <c r="D218" s="23"/>
      <c r="E218" s="23"/>
      <c r="F218" s="23"/>
      <c r="G218" s="23"/>
      <c r="I218" s="15"/>
      <c r="J218" s="15"/>
      <c r="K218" s="30"/>
    </row>
    <row r="219" spans="2:13" ht="14.25" customHeight="1">
      <c r="B219" s="73" t="s">
        <v>172</v>
      </c>
      <c r="C219" s="73"/>
      <c r="D219" s="73"/>
      <c r="E219" s="73"/>
      <c r="F219" s="73"/>
      <c r="G219" s="73"/>
      <c r="I219" s="4" t="s">
        <v>55</v>
      </c>
      <c r="K219" s="4" t="s">
        <v>56</v>
      </c>
    </row>
    <row r="220" spans="2:13" ht="33" customHeight="1">
      <c r="B220" s="65" t="s">
        <v>173</v>
      </c>
      <c r="C220" s="65"/>
      <c r="D220" s="65"/>
      <c r="E220" s="65"/>
      <c r="F220" s="65"/>
      <c r="G220" s="65"/>
      <c r="I220" s="34" t="s">
        <v>55</v>
      </c>
      <c r="K220" s="35" t="s">
        <v>56</v>
      </c>
      <c r="M220" s="34" t="s">
        <v>136</v>
      </c>
    </row>
    <row r="221" spans="2:13" ht="21.75" customHeight="1">
      <c r="B221" s="81" t="s">
        <v>174</v>
      </c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</row>
    <row r="222" spans="2:13" ht="21" customHeight="1">
      <c r="B222" s="70" t="s">
        <v>175</v>
      </c>
      <c r="C222" s="70"/>
      <c r="D222" s="70"/>
      <c r="E222" s="70"/>
      <c r="F222" s="70"/>
      <c r="G222" s="70"/>
      <c r="I222" s="15">
        <v>1</v>
      </c>
      <c r="J222" s="15"/>
      <c r="K222" s="27">
        <f>I222/$G$794</f>
        <v>2.0408163265306121E-2</v>
      </c>
      <c r="L222" s="15"/>
      <c r="M222" s="15">
        <v>32</v>
      </c>
    </row>
    <row r="223" spans="2:13" ht="30.6" customHeight="1">
      <c r="B223" s="70" t="s">
        <v>176</v>
      </c>
      <c r="C223" s="70"/>
      <c r="D223" s="70"/>
      <c r="E223" s="70"/>
      <c r="F223" s="70"/>
      <c r="G223" s="70"/>
      <c r="I223" s="15">
        <v>1</v>
      </c>
      <c r="J223" s="15"/>
      <c r="K223" s="27">
        <f>I223/$G$794</f>
        <v>2.0408163265306121E-2</v>
      </c>
      <c r="L223" s="15"/>
      <c r="M223" s="15">
        <v>54</v>
      </c>
    </row>
    <row r="224" spans="2:13" ht="20.399999999999999" customHeight="1">
      <c r="B224" s="70" t="s">
        <v>177</v>
      </c>
      <c r="C224" s="70"/>
      <c r="D224" s="70"/>
      <c r="E224" s="70"/>
      <c r="F224" s="70"/>
      <c r="G224" s="70"/>
      <c r="I224" s="15">
        <v>46</v>
      </c>
      <c r="J224" s="15"/>
      <c r="K224" s="27">
        <f>I224/$G$794</f>
        <v>0.93877551020408168</v>
      </c>
      <c r="L224" s="15"/>
      <c r="M224" s="15"/>
    </row>
    <row r="225" spans="2:13" ht="20.399999999999999" customHeight="1">
      <c r="B225" s="70" t="s">
        <v>148</v>
      </c>
      <c r="C225" s="70"/>
      <c r="D225" s="70"/>
      <c r="E225" s="70"/>
      <c r="F225" s="70"/>
      <c r="G225" s="70"/>
      <c r="I225" s="15">
        <f>$G$794-(I222+I223+I224)</f>
        <v>1</v>
      </c>
      <c r="J225" s="15"/>
      <c r="K225" s="27">
        <f>I225/$G$794</f>
        <v>2.0408163265306121E-2</v>
      </c>
      <c r="L225" s="15"/>
      <c r="M225" s="15"/>
    </row>
    <row r="226" spans="2:13" ht="22.5" customHeight="1">
      <c r="B226" s="65" t="s">
        <v>178</v>
      </c>
      <c r="C226" s="65"/>
      <c r="D226" s="65"/>
      <c r="E226" s="65"/>
      <c r="F226" s="65"/>
      <c r="G226" s="65"/>
      <c r="I226" s="34" t="s">
        <v>55</v>
      </c>
      <c r="K226" s="35" t="s">
        <v>56</v>
      </c>
      <c r="M226" s="34" t="s">
        <v>136</v>
      </c>
    </row>
    <row r="227" spans="2:13" ht="29.25" customHeight="1">
      <c r="B227" s="81" t="s">
        <v>179</v>
      </c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</row>
    <row r="228" spans="2:13" ht="20.399999999999999" customHeight="1">
      <c r="B228" s="70" t="s">
        <v>175</v>
      </c>
      <c r="C228" s="70"/>
      <c r="D228" s="70"/>
      <c r="E228" s="70"/>
      <c r="F228" s="70"/>
      <c r="G228" s="70"/>
      <c r="I228" s="15">
        <v>4</v>
      </c>
      <c r="J228" s="15"/>
      <c r="K228" s="27">
        <f>I228/$G$794</f>
        <v>8.1632653061224483E-2</v>
      </c>
      <c r="L228" s="15"/>
      <c r="M228" s="15">
        <v>140</v>
      </c>
    </row>
    <row r="229" spans="2:13" ht="21" customHeight="1">
      <c r="B229" s="70" t="s">
        <v>176</v>
      </c>
      <c r="C229" s="70"/>
      <c r="D229" s="70"/>
      <c r="E229" s="70"/>
      <c r="F229" s="70"/>
      <c r="G229" s="70"/>
      <c r="I229" s="15">
        <v>6</v>
      </c>
      <c r="J229" s="15"/>
      <c r="K229" s="27">
        <f>I229/$G$794</f>
        <v>0.12244897959183673</v>
      </c>
      <c r="L229" s="15"/>
      <c r="M229" s="15">
        <v>219</v>
      </c>
    </row>
    <row r="230" spans="2:13" ht="20.399999999999999" customHeight="1">
      <c r="B230" s="70" t="s">
        <v>177</v>
      </c>
      <c r="C230" s="70"/>
      <c r="D230" s="70"/>
      <c r="E230" s="70"/>
      <c r="F230" s="70"/>
      <c r="G230" s="70"/>
      <c r="I230" s="15">
        <v>38</v>
      </c>
      <c r="J230" s="15"/>
      <c r="K230" s="27">
        <f>I230/$G$794</f>
        <v>0.77551020408163263</v>
      </c>
      <c r="L230" s="15"/>
      <c r="M230" s="15"/>
    </row>
    <row r="231" spans="2:13" ht="20.399999999999999" customHeight="1">
      <c r="B231" s="70" t="s">
        <v>148</v>
      </c>
      <c r="C231" s="70"/>
      <c r="D231" s="70"/>
      <c r="E231" s="70"/>
      <c r="F231" s="70"/>
      <c r="G231" s="70"/>
      <c r="I231" s="15">
        <f>$G$794-(I228+I229+I230)</f>
        <v>1</v>
      </c>
      <c r="J231" s="15"/>
      <c r="K231" s="27">
        <f>I231/$G$794</f>
        <v>2.0408163265306121E-2</v>
      </c>
      <c r="L231" s="15"/>
      <c r="M231" s="15"/>
    </row>
    <row r="232" spans="2:13" ht="22.5" customHeight="1">
      <c r="B232" s="65" t="s">
        <v>180</v>
      </c>
      <c r="C232" s="65"/>
      <c r="D232" s="65"/>
      <c r="E232" s="65"/>
      <c r="F232" s="65"/>
      <c r="G232" s="65"/>
      <c r="I232" s="34" t="s">
        <v>55</v>
      </c>
      <c r="K232" s="35" t="s">
        <v>56</v>
      </c>
      <c r="M232" s="34" t="s">
        <v>136</v>
      </c>
    </row>
    <row r="233" spans="2:13" ht="21" customHeight="1">
      <c r="B233" s="81" t="s">
        <v>181</v>
      </c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</row>
    <row r="234" spans="2:13" ht="20.399999999999999" customHeight="1">
      <c r="B234" s="70" t="s">
        <v>175</v>
      </c>
      <c r="C234" s="70"/>
      <c r="D234" s="70"/>
      <c r="E234" s="70"/>
      <c r="F234" s="70"/>
      <c r="G234" s="70"/>
      <c r="I234" s="15">
        <v>0</v>
      </c>
      <c r="J234" s="15"/>
      <c r="K234" s="27">
        <f>I234/$G$794</f>
        <v>0</v>
      </c>
      <c r="L234" s="15"/>
      <c r="M234" s="15">
        <v>0</v>
      </c>
    </row>
    <row r="235" spans="2:13" ht="20.399999999999999" customHeight="1">
      <c r="B235" s="70" t="s">
        <v>176</v>
      </c>
      <c r="C235" s="70"/>
      <c r="D235" s="70"/>
      <c r="E235" s="70"/>
      <c r="F235" s="70"/>
      <c r="G235" s="70"/>
      <c r="I235" s="15">
        <v>1</v>
      </c>
      <c r="J235" s="15"/>
      <c r="K235" s="27">
        <f>I235/$G$794</f>
        <v>2.0408163265306121E-2</v>
      </c>
      <c r="L235" s="15"/>
      <c r="M235" s="15">
        <v>10</v>
      </c>
    </row>
    <row r="236" spans="2:13" ht="20.399999999999999" customHeight="1">
      <c r="B236" s="70" t="s">
        <v>177</v>
      </c>
      <c r="C236" s="70"/>
      <c r="D236" s="70"/>
      <c r="E236" s="70"/>
      <c r="F236" s="70"/>
      <c r="G236" s="70"/>
      <c r="I236" s="15">
        <v>47</v>
      </c>
      <c r="J236" s="15"/>
      <c r="K236" s="27">
        <f>I236/$G$794</f>
        <v>0.95918367346938771</v>
      </c>
      <c r="L236" s="15"/>
      <c r="M236" s="15"/>
    </row>
    <row r="237" spans="2:13" ht="20.399999999999999" customHeight="1">
      <c r="B237" s="70" t="s">
        <v>148</v>
      </c>
      <c r="C237" s="70"/>
      <c r="D237" s="70"/>
      <c r="E237" s="70"/>
      <c r="F237" s="70"/>
      <c r="G237" s="70"/>
      <c r="I237" s="15">
        <f>$G$794-(I234+I235+I236)</f>
        <v>1</v>
      </c>
      <c r="J237" s="15"/>
      <c r="K237" s="27">
        <f>I237/$G$794</f>
        <v>2.0408163265306121E-2</v>
      </c>
      <c r="L237" s="15"/>
      <c r="M237" s="15"/>
    </row>
    <row r="238" spans="2:13" ht="22.5" customHeight="1">
      <c r="B238" s="65" t="s">
        <v>182</v>
      </c>
      <c r="C238" s="65"/>
      <c r="D238" s="65"/>
      <c r="E238" s="65"/>
      <c r="F238" s="65"/>
      <c r="G238" s="65"/>
      <c r="I238" s="34" t="s">
        <v>55</v>
      </c>
      <c r="K238" s="35" t="s">
        <v>56</v>
      </c>
      <c r="M238" s="34" t="s">
        <v>136</v>
      </c>
    </row>
    <row r="239" spans="2:13" ht="16.350000000000001" customHeight="1">
      <c r="B239" s="81" t="s">
        <v>183</v>
      </c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</row>
    <row r="240" spans="2:13" ht="23.1" customHeight="1">
      <c r="B240" s="70" t="s">
        <v>175</v>
      </c>
      <c r="C240" s="70"/>
      <c r="D240" s="70"/>
      <c r="E240" s="70"/>
      <c r="F240" s="70"/>
      <c r="G240" s="70"/>
      <c r="I240" s="15">
        <v>3</v>
      </c>
      <c r="J240" s="15"/>
      <c r="K240" s="27">
        <f>I240/$G$794</f>
        <v>6.1224489795918366E-2</v>
      </c>
      <c r="L240" s="15"/>
      <c r="M240" s="15">
        <v>61</v>
      </c>
    </row>
    <row r="241" spans="1:13" ht="20.399999999999999" customHeight="1">
      <c r="B241" s="70" t="s">
        <v>176</v>
      </c>
      <c r="C241" s="70"/>
      <c r="D241" s="70"/>
      <c r="E241" s="70"/>
      <c r="F241" s="70"/>
      <c r="G241" s="70"/>
      <c r="I241" s="15">
        <v>1</v>
      </c>
      <c r="J241" s="15"/>
      <c r="K241" s="27">
        <f>I241/$G$794</f>
        <v>2.0408163265306121E-2</v>
      </c>
      <c r="L241" s="15"/>
      <c r="M241" s="15">
        <v>10</v>
      </c>
    </row>
    <row r="242" spans="1:13" ht="20.399999999999999" customHeight="1">
      <c r="B242" s="70" t="s">
        <v>177</v>
      </c>
      <c r="C242" s="70"/>
      <c r="D242" s="70"/>
      <c r="E242" s="70"/>
      <c r="F242" s="70"/>
      <c r="G242" s="70"/>
      <c r="I242" s="15">
        <v>44</v>
      </c>
      <c r="J242" s="15"/>
      <c r="K242" s="27">
        <f>I242/$G$794</f>
        <v>0.89795918367346939</v>
      </c>
      <c r="L242" s="15"/>
      <c r="M242" s="15"/>
    </row>
    <row r="243" spans="1:13" ht="20.399999999999999" customHeight="1">
      <c r="B243" s="70" t="s">
        <v>148</v>
      </c>
      <c r="C243" s="70"/>
      <c r="D243" s="70"/>
      <c r="E243" s="70"/>
      <c r="F243" s="70"/>
      <c r="G243" s="70"/>
      <c r="I243" s="15">
        <f>$G$794-(I240+I241+I242)</f>
        <v>1</v>
      </c>
      <c r="J243" s="15"/>
      <c r="K243" s="27">
        <f>I243/$G$794</f>
        <v>2.0408163265306121E-2</v>
      </c>
      <c r="L243" s="15"/>
      <c r="M243" s="15"/>
    </row>
    <row r="244" spans="1:13" ht="15.45" customHeight="1">
      <c r="B244" s="23"/>
      <c r="C244" s="23"/>
      <c r="D244" s="23"/>
      <c r="E244" s="23"/>
      <c r="F244" s="23"/>
      <c r="G244" s="23"/>
      <c r="I244" s="15"/>
      <c r="J244" s="15"/>
      <c r="K244" s="30"/>
      <c r="L244" s="15"/>
      <c r="M244" s="15"/>
    </row>
    <row r="245" spans="1:13" ht="22.5" customHeight="1">
      <c r="B245" s="73" t="s">
        <v>184</v>
      </c>
      <c r="C245" s="73"/>
      <c r="D245" s="73"/>
      <c r="E245" s="73"/>
      <c r="F245" s="73"/>
      <c r="G245" s="73"/>
      <c r="I245" s="4" t="s">
        <v>55</v>
      </c>
      <c r="K245" s="4" t="s">
        <v>56</v>
      </c>
      <c r="M245" s="32" t="s">
        <v>136</v>
      </c>
    </row>
    <row r="246" spans="1:13" ht="57" customHeight="1">
      <c r="B246" s="81" t="s">
        <v>185</v>
      </c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</row>
    <row r="247" spans="1:13" ht="27.75" customHeight="1">
      <c r="B247" s="70" t="s">
        <v>186</v>
      </c>
      <c r="C247" s="70"/>
      <c r="D247" s="70"/>
      <c r="E247" s="70"/>
      <c r="F247" s="70"/>
      <c r="G247" s="70"/>
      <c r="I247" s="15">
        <v>6</v>
      </c>
      <c r="J247" s="15"/>
      <c r="K247" s="27">
        <f>I247/$G$794</f>
        <v>0.12244897959183673</v>
      </c>
      <c r="L247" s="15"/>
      <c r="M247" s="15">
        <v>127</v>
      </c>
    </row>
    <row r="248" spans="1:13" ht="22.35" customHeight="1">
      <c r="B248" s="70" t="s">
        <v>187</v>
      </c>
      <c r="C248" s="70"/>
      <c r="D248" s="70"/>
      <c r="E248" s="70"/>
      <c r="F248" s="70"/>
      <c r="G248" s="70"/>
      <c r="I248" s="15">
        <v>8</v>
      </c>
      <c r="J248" s="15"/>
      <c r="K248" s="27">
        <f>I248/$G$794</f>
        <v>0.16326530612244897</v>
      </c>
      <c r="L248" s="15"/>
      <c r="M248" s="15">
        <v>147</v>
      </c>
    </row>
    <row r="249" spans="1:13" ht="20.399999999999999" customHeight="1">
      <c r="B249" s="70" t="s">
        <v>177</v>
      </c>
      <c r="C249" s="70"/>
      <c r="D249" s="70"/>
      <c r="E249" s="70"/>
      <c r="F249" s="70"/>
      <c r="G249" s="70"/>
      <c r="I249" s="15">
        <v>34</v>
      </c>
      <c r="J249" s="15"/>
      <c r="K249" s="27">
        <f>I249/$G$794</f>
        <v>0.69387755102040816</v>
      </c>
      <c r="L249" s="15"/>
      <c r="M249" s="15"/>
    </row>
    <row r="250" spans="1:13" ht="20.399999999999999" customHeight="1">
      <c r="B250" s="70" t="s">
        <v>148</v>
      </c>
      <c r="C250" s="70"/>
      <c r="D250" s="70"/>
      <c r="E250" s="70"/>
      <c r="F250" s="70"/>
      <c r="G250" s="70"/>
      <c r="I250" s="15">
        <f>$G$794-(I247+I248+I249)</f>
        <v>1</v>
      </c>
      <c r="J250" s="15"/>
      <c r="K250" s="27">
        <f>I250/$G$794</f>
        <v>2.0408163265306121E-2</v>
      </c>
      <c r="L250" s="15"/>
      <c r="M250" s="15"/>
    </row>
    <row r="251" spans="1:13" ht="15.45" customHeight="1">
      <c r="A251" s="5"/>
      <c r="B251" s="23"/>
      <c r="C251" s="23"/>
      <c r="D251" s="23"/>
      <c r="E251" s="23"/>
      <c r="F251" s="23"/>
      <c r="G251" s="23"/>
      <c r="I251" s="15"/>
      <c r="J251" s="15"/>
      <c r="K251" s="30"/>
      <c r="L251" s="15"/>
      <c r="M251" s="15"/>
    </row>
    <row r="252" spans="1:13" ht="24.75" customHeight="1">
      <c r="B252" s="73" t="s">
        <v>188</v>
      </c>
      <c r="C252" s="73"/>
      <c r="D252" s="73"/>
      <c r="E252" s="73"/>
      <c r="F252" s="73"/>
      <c r="G252" s="73"/>
      <c r="I252" s="4" t="s">
        <v>55</v>
      </c>
      <c r="K252" s="4" t="s">
        <v>56</v>
      </c>
    </row>
    <row r="253" spans="1:13" ht="20.399999999999999" customHeight="1">
      <c r="B253" s="70" t="s">
        <v>189</v>
      </c>
      <c r="C253" s="70"/>
      <c r="D253" s="70"/>
      <c r="E253" s="70"/>
      <c r="F253" s="70"/>
      <c r="G253" s="70"/>
      <c r="I253" s="15">
        <v>22</v>
      </c>
      <c r="J253" s="15"/>
      <c r="K253" s="27">
        <f>I253/$G$794</f>
        <v>0.44897959183673469</v>
      </c>
    </row>
    <row r="254" spans="1:13" ht="20.399999999999999" customHeight="1">
      <c r="B254" s="70" t="s">
        <v>190</v>
      </c>
      <c r="C254" s="70"/>
      <c r="D254" s="70"/>
      <c r="E254" s="70"/>
      <c r="F254" s="70"/>
      <c r="G254" s="70"/>
      <c r="I254" s="15">
        <v>26</v>
      </c>
      <c r="J254" s="15"/>
      <c r="K254" s="27">
        <f>I254/$G$794</f>
        <v>0.53061224489795922</v>
      </c>
    </row>
    <row r="255" spans="1:13" ht="20.399999999999999" customHeight="1">
      <c r="B255" s="70" t="s">
        <v>148</v>
      </c>
      <c r="C255" s="70"/>
      <c r="D255" s="70"/>
      <c r="E255" s="70"/>
      <c r="F255" s="70"/>
      <c r="G255" s="70"/>
      <c r="I255" s="15">
        <f>$G$794-(I253+I254)</f>
        <v>1</v>
      </c>
      <c r="J255" s="15"/>
      <c r="K255" s="27">
        <f>I255/$G$794</f>
        <v>2.0408163265306121E-2</v>
      </c>
    </row>
    <row r="256" spans="1:13" ht="15.45" customHeight="1">
      <c r="I256" s="15"/>
      <c r="J256" s="15"/>
      <c r="K256" s="15"/>
    </row>
    <row r="257" spans="2:15" ht="15.45" customHeight="1">
      <c r="B257" s="74" t="s">
        <v>191</v>
      </c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</row>
    <row r="258" spans="2:15" ht="21.75" customHeight="1">
      <c r="B258" s="73" t="s">
        <v>192</v>
      </c>
      <c r="C258" s="73"/>
      <c r="D258" s="73"/>
      <c r="E258" s="73"/>
      <c r="G258" s="4" t="s">
        <v>193</v>
      </c>
      <c r="I258" s="4" t="s">
        <v>194</v>
      </c>
      <c r="K258" s="4" t="s">
        <v>195</v>
      </c>
      <c r="M258" s="4" t="s">
        <v>196</v>
      </c>
      <c r="O258" s="4" t="s">
        <v>4</v>
      </c>
    </row>
    <row r="259" spans="2:15" ht="14.25" customHeight="1">
      <c r="B259" s="75" t="s">
        <v>197</v>
      </c>
      <c r="C259" s="75"/>
      <c r="D259" s="75"/>
      <c r="E259" s="36" t="s">
        <v>2</v>
      </c>
      <c r="F259" s="37"/>
      <c r="G259" s="38">
        <f>G262+G265+G268+G271+G274+G277+G280+G283+G286+G289+G292+G295+G298+G301+G304+G307+G310+G313+G316</f>
        <v>1904</v>
      </c>
      <c r="H259" s="37"/>
      <c r="I259" s="38">
        <f>I262+I265+I268+I271+I274+I277+I280+I283+I286+I289+I292+I295+I298+I301+I304+I307+I310+I313+I316</f>
        <v>65</v>
      </c>
      <c r="J259" s="37"/>
      <c r="K259" s="38">
        <f>K262+K265+K268+K271+K274+K277+K280+K283+K286+K289+K292+K295+K298+K301+K304+K307+K310+K313+K316</f>
        <v>112</v>
      </c>
      <c r="L259" s="37"/>
      <c r="M259" s="38">
        <f>M262+M265+M268+M271+M274+M277+M280+M283+M286+M289+M292+M295+M298+M301+M304+M307+M310+M313+M316</f>
        <v>10</v>
      </c>
      <c r="N259" s="37"/>
      <c r="O259" s="38">
        <f>O262+O265+O268+O271+O274+O277+O280+O283+O286+O289+O292+O295+O298+O301+O304+O307+O310+O313+O316</f>
        <v>2091</v>
      </c>
    </row>
    <row r="260" spans="2:15" ht="15.45" customHeight="1">
      <c r="B260" s="75"/>
      <c r="C260" s="75"/>
      <c r="D260" s="75"/>
      <c r="E260" s="36" t="s">
        <v>3</v>
      </c>
      <c r="F260" s="37"/>
      <c r="G260" s="38">
        <f>G263+G266+G269+G272+G275+G278+G281+G284+G287+G290+G293+G296+G299+G302+G305+G308+G311+G314+G317</f>
        <v>865</v>
      </c>
      <c r="H260" s="37"/>
      <c r="I260" s="38">
        <f>I263+I266+I269+I272+I275+I278+I281+I284+I287+I290+I293+I296+I299+I302+I305+I308+I311+I314+I317</f>
        <v>21</v>
      </c>
      <c r="J260" s="37"/>
      <c r="K260" s="38">
        <f>K263+K266+K269+K272+K275+K278+K281+K284+K287+K290+K293+K296+K299+K302+K305+K308+K311+K314+K317</f>
        <v>48</v>
      </c>
      <c r="L260" s="37"/>
      <c r="M260" s="38">
        <f>M263+M266+M269+M272+M275+M278+M281+M284+M287+M290+M293+M296+M299+M302+M305+M308+M311+M314+M317</f>
        <v>25</v>
      </c>
      <c r="N260" s="37"/>
      <c r="O260" s="38">
        <f>O263+O266+O269+O272+O275+O278+O281+O284+O287+O290+O293+O296+O299+O302+O305+O308+O311+O314+O317</f>
        <v>959</v>
      </c>
    </row>
    <row r="261" spans="2:15" ht="15.45" customHeight="1">
      <c r="B261" s="75"/>
      <c r="C261" s="75"/>
      <c r="D261" s="75"/>
      <c r="E261" s="36" t="s">
        <v>4</v>
      </c>
      <c r="F261" s="37"/>
      <c r="G261" s="38">
        <f>G264+G267+G270+G273+G276+G279+G282+G285+G288+G291+G294+G297+G300+G303+G306+G309+G312+G315+G318</f>
        <v>2769</v>
      </c>
      <c r="H261" s="37"/>
      <c r="I261" s="38">
        <f>I264+I267+I270+I273+I276+I279+I282+I285+I288+I291+I294+I297+I300+I303+I306+I309+I312+I315+I318</f>
        <v>86</v>
      </c>
      <c r="J261" s="37"/>
      <c r="K261" s="38">
        <f>K264+K267+K270+K273+K276+K279+K282+K285+K288+K291+K294+K297+K300+K303+K306+K309+K312+K315+K318</f>
        <v>160</v>
      </c>
      <c r="L261" s="37"/>
      <c r="M261" s="38">
        <f>M264+M267+M270+M273+M276+M279+M282+M285+M288+M291+M294+M297+M300+M303+M306+M309+M312+M315+M318</f>
        <v>35</v>
      </c>
      <c r="N261" s="37"/>
      <c r="O261" s="38">
        <f>O264+O267+O270+O273+O276+O279+O282+O285+O288+O291+O294+O297+O300+O303+O306+O309+O312+O315+O318</f>
        <v>3050</v>
      </c>
    </row>
    <row r="262" spans="2:15" ht="14.25" customHeight="1">
      <c r="B262" s="80" t="s">
        <v>198</v>
      </c>
      <c r="C262" s="80"/>
      <c r="D262" s="80"/>
      <c r="E262" s="15" t="s">
        <v>2</v>
      </c>
      <c r="F262" s="15"/>
      <c r="G262" s="15">
        <v>386</v>
      </c>
      <c r="H262" s="15"/>
      <c r="I262" s="15">
        <v>32</v>
      </c>
      <c r="J262" s="15"/>
      <c r="K262" s="15">
        <v>5</v>
      </c>
      <c r="L262" s="15"/>
      <c r="M262" s="15">
        <v>2</v>
      </c>
      <c r="N262" s="15"/>
      <c r="O262" s="15">
        <f>G262+I262+K262+M262</f>
        <v>425</v>
      </c>
    </row>
    <row r="263" spans="2:15" ht="15.45" customHeight="1">
      <c r="B263" s="80"/>
      <c r="C263" s="80"/>
      <c r="D263" s="80"/>
      <c r="E263" s="15" t="s">
        <v>3</v>
      </c>
      <c r="F263" s="15"/>
      <c r="G263" s="15">
        <v>182</v>
      </c>
      <c r="H263" s="15"/>
      <c r="I263" s="15">
        <v>13</v>
      </c>
      <c r="J263" s="15"/>
      <c r="K263" s="15">
        <v>4</v>
      </c>
      <c r="L263" s="15"/>
      <c r="M263" s="15">
        <v>2</v>
      </c>
      <c r="N263" s="15"/>
      <c r="O263" s="15">
        <f>G263+I263+K263+M263</f>
        <v>201</v>
      </c>
    </row>
    <row r="264" spans="2:15" ht="15.45" customHeight="1">
      <c r="B264" s="80"/>
      <c r="C264" s="80"/>
      <c r="D264" s="80"/>
      <c r="E264" s="39" t="s">
        <v>4</v>
      </c>
      <c r="F264" s="15"/>
      <c r="G264" s="39">
        <f>G262+G263</f>
        <v>568</v>
      </c>
      <c r="H264" s="15"/>
      <c r="I264" s="39">
        <f>I262+I263</f>
        <v>45</v>
      </c>
      <c r="J264" s="15"/>
      <c r="K264" s="39">
        <f>K262+K263</f>
        <v>9</v>
      </c>
      <c r="L264" s="15"/>
      <c r="M264" s="39">
        <f>M262+M263</f>
        <v>4</v>
      </c>
      <c r="N264" s="15"/>
      <c r="O264" s="39">
        <f>O262+O263</f>
        <v>626</v>
      </c>
    </row>
    <row r="265" spans="2:15" ht="14.25" customHeight="1">
      <c r="B265" s="80" t="s">
        <v>199</v>
      </c>
      <c r="C265" s="80"/>
      <c r="D265" s="80"/>
      <c r="E265" s="15" t="s">
        <v>2</v>
      </c>
      <c r="F265" s="15"/>
      <c r="G265" s="15">
        <v>1319</v>
      </c>
      <c r="H265" s="15"/>
      <c r="I265" s="15">
        <v>13</v>
      </c>
      <c r="J265" s="15"/>
      <c r="K265" s="15">
        <v>0</v>
      </c>
      <c r="L265" s="15"/>
      <c r="M265" s="15">
        <v>0</v>
      </c>
      <c r="N265" s="15"/>
      <c r="O265" s="15">
        <f>G265+I265+K265+M265</f>
        <v>1332</v>
      </c>
    </row>
    <row r="266" spans="2:15" ht="15.45" customHeight="1">
      <c r="B266" s="80"/>
      <c r="C266" s="80"/>
      <c r="D266" s="80"/>
      <c r="E266" s="15" t="s">
        <v>3</v>
      </c>
      <c r="F266" s="15"/>
      <c r="G266" s="15">
        <v>290</v>
      </c>
      <c r="H266" s="15"/>
      <c r="I266" s="15">
        <v>5</v>
      </c>
      <c r="J266" s="15"/>
      <c r="K266" s="15">
        <v>0</v>
      </c>
      <c r="L266" s="15"/>
      <c r="M266" s="15">
        <v>0</v>
      </c>
      <c r="N266" s="15"/>
      <c r="O266" s="15">
        <f>G266+I266+K266+M266</f>
        <v>295</v>
      </c>
    </row>
    <row r="267" spans="2:15" ht="15.45" customHeight="1">
      <c r="B267" s="80"/>
      <c r="C267" s="80"/>
      <c r="D267" s="80"/>
      <c r="E267" s="39" t="s">
        <v>4</v>
      </c>
      <c r="F267" s="15"/>
      <c r="G267" s="39">
        <f>G265+G266</f>
        <v>1609</v>
      </c>
      <c r="H267" s="15"/>
      <c r="I267" s="39">
        <f>I265+I266</f>
        <v>18</v>
      </c>
      <c r="J267" s="15"/>
      <c r="K267" s="39">
        <f>K265+K266</f>
        <v>0</v>
      </c>
      <c r="L267" s="15"/>
      <c r="M267" s="39">
        <f>M265+M266</f>
        <v>0</v>
      </c>
      <c r="N267" s="15"/>
      <c r="O267" s="39">
        <f>O265+O266</f>
        <v>1627</v>
      </c>
    </row>
    <row r="268" spans="2:15" ht="14.25" customHeight="1">
      <c r="B268" s="80" t="s">
        <v>200</v>
      </c>
      <c r="C268" s="80"/>
      <c r="D268" s="80"/>
      <c r="E268" s="15" t="s">
        <v>2</v>
      </c>
      <c r="F268" s="15"/>
      <c r="G268" s="15">
        <v>9</v>
      </c>
      <c r="H268" s="15"/>
      <c r="I268" s="15">
        <v>1</v>
      </c>
      <c r="J268" s="15"/>
      <c r="K268" s="15">
        <v>23</v>
      </c>
      <c r="L268" s="15"/>
      <c r="M268" s="15">
        <v>1</v>
      </c>
      <c r="N268" s="15"/>
      <c r="O268" s="15">
        <f>G268+I268+K268+M268</f>
        <v>34</v>
      </c>
    </row>
    <row r="269" spans="2:15" ht="15.45" customHeight="1">
      <c r="B269" s="80"/>
      <c r="C269" s="80"/>
      <c r="D269" s="80"/>
      <c r="E269" s="15" t="s">
        <v>3</v>
      </c>
      <c r="F269" s="15"/>
      <c r="G269" s="15">
        <v>32</v>
      </c>
      <c r="H269" s="15"/>
      <c r="I269" s="15">
        <v>0</v>
      </c>
      <c r="J269" s="15"/>
      <c r="K269" s="15">
        <v>9</v>
      </c>
      <c r="L269" s="15"/>
      <c r="M269" s="15">
        <v>2</v>
      </c>
      <c r="N269" s="15"/>
      <c r="O269" s="15">
        <f>G269+I269+K269+M269</f>
        <v>43</v>
      </c>
    </row>
    <row r="270" spans="2:15" ht="15.45" customHeight="1">
      <c r="B270" s="80"/>
      <c r="C270" s="80"/>
      <c r="D270" s="80"/>
      <c r="E270" s="39" t="s">
        <v>4</v>
      </c>
      <c r="F270" s="15"/>
      <c r="G270" s="39">
        <f>G268+G269</f>
        <v>41</v>
      </c>
      <c r="H270" s="15"/>
      <c r="I270" s="39">
        <f>I268+I269</f>
        <v>1</v>
      </c>
      <c r="J270" s="15"/>
      <c r="K270" s="39">
        <f>K268+K269</f>
        <v>32</v>
      </c>
      <c r="L270" s="15"/>
      <c r="M270" s="39">
        <f>M268+M269</f>
        <v>3</v>
      </c>
      <c r="N270" s="15"/>
      <c r="O270" s="39">
        <f>O268+O269</f>
        <v>77</v>
      </c>
    </row>
    <row r="271" spans="2:15" ht="14.25" customHeight="1">
      <c r="B271" s="80" t="s">
        <v>201</v>
      </c>
      <c r="C271" s="80"/>
      <c r="D271" s="80"/>
      <c r="E271" s="15" t="s">
        <v>2</v>
      </c>
      <c r="F271" s="15"/>
      <c r="G271" s="15">
        <v>51</v>
      </c>
      <c r="H271" s="15"/>
      <c r="I271" s="15">
        <v>3</v>
      </c>
      <c r="J271" s="15"/>
      <c r="K271" s="15">
        <v>51</v>
      </c>
      <c r="L271" s="15"/>
      <c r="M271" s="15">
        <v>1</v>
      </c>
      <c r="N271" s="15"/>
      <c r="O271" s="15">
        <f>G271+I271+K271+M271</f>
        <v>106</v>
      </c>
    </row>
    <row r="272" spans="2:15" ht="15.45" customHeight="1">
      <c r="B272" s="80"/>
      <c r="C272" s="80"/>
      <c r="D272" s="80"/>
      <c r="E272" s="15" t="s">
        <v>3</v>
      </c>
      <c r="F272" s="15"/>
      <c r="G272" s="15">
        <v>121</v>
      </c>
      <c r="H272" s="15"/>
      <c r="I272" s="15">
        <v>0</v>
      </c>
      <c r="J272" s="15"/>
      <c r="K272" s="15">
        <v>18</v>
      </c>
      <c r="L272" s="15"/>
      <c r="M272" s="15">
        <v>1</v>
      </c>
      <c r="N272" s="15"/>
      <c r="O272" s="15">
        <f>G272+I272+K272+M272</f>
        <v>140</v>
      </c>
    </row>
    <row r="273" spans="2:15" ht="15.45" customHeight="1">
      <c r="B273" s="80"/>
      <c r="C273" s="80"/>
      <c r="D273" s="80"/>
      <c r="E273" s="39" t="s">
        <v>4</v>
      </c>
      <c r="F273" s="15"/>
      <c r="G273" s="39">
        <f>G271+G272</f>
        <v>172</v>
      </c>
      <c r="H273" s="15"/>
      <c r="I273" s="39">
        <f>I271+I272</f>
        <v>3</v>
      </c>
      <c r="J273" s="15"/>
      <c r="K273" s="39">
        <f>K271+K272</f>
        <v>69</v>
      </c>
      <c r="L273" s="15"/>
      <c r="M273" s="39">
        <f>M271+M272</f>
        <v>2</v>
      </c>
      <c r="N273" s="15"/>
      <c r="O273" s="39">
        <f>O271+O272</f>
        <v>246</v>
      </c>
    </row>
    <row r="274" spans="2:15" ht="14.25" customHeight="1">
      <c r="B274" s="80" t="s">
        <v>202</v>
      </c>
      <c r="C274" s="80"/>
      <c r="D274" s="80"/>
      <c r="E274" s="15" t="s">
        <v>2</v>
      </c>
      <c r="F274" s="15"/>
      <c r="G274" s="15">
        <v>14</v>
      </c>
      <c r="H274" s="15"/>
      <c r="I274" s="15">
        <v>1</v>
      </c>
      <c r="J274" s="15"/>
      <c r="K274" s="15">
        <v>0</v>
      </c>
      <c r="L274" s="15"/>
      <c r="M274" s="15">
        <v>0</v>
      </c>
      <c r="N274" s="15"/>
      <c r="O274" s="15">
        <f>G274+I274+K274+M274</f>
        <v>15</v>
      </c>
    </row>
    <row r="275" spans="2:15" ht="15.45" customHeight="1">
      <c r="B275" s="80"/>
      <c r="C275" s="80"/>
      <c r="D275" s="80"/>
      <c r="E275" s="15" t="s">
        <v>3</v>
      </c>
      <c r="F275" s="15"/>
      <c r="G275" s="15">
        <v>33</v>
      </c>
      <c r="H275" s="15"/>
      <c r="I275" s="15">
        <v>0</v>
      </c>
      <c r="J275" s="15"/>
      <c r="K275" s="15">
        <v>2</v>
      </c>
      <c r="L275" s="15"/>
      <c r="M275" s="15">
        <v>8</v>
      </c>
      <c r="N275" s="15"/>
      <c r="O275" s="15">
        <f>G275+I275+K275+M275</f>
        <v>43</v>
      </c>
    </row>
    <row r="276" spans="2:15" ht="15.45" customHeight="1">
      <c r="B276" s="80"/>
      <c r="C276" s="80"/>
      <c r="D276" s="80"/>
      <c r="E276" s="39" t="s">
        <v>4</v>
      </c>
      <c r="F276" s="15"/>
      <c r="G276" s="39">
        <f>G274+G275</f>
        <v>47</v>
      </c>
      <c r="H276" s="15"/>
      <c r="I276" s="39">
        <f>I274+I275</f>
        <v>1</v>
      </c>
      <c r="J276" s="15"/>
      <c r="K276" s="39">
        <f>K274+K275</f>
        <v>2</v>
      </c>
      <c r="L276" s="15"/>
      <c r="M276" s="39">
        <f>M274+M275</f>
        <v>8</v>
      </c>
      <c r="N276" s="15"/>
      <c r="O276" s="39">
        <f>O274+O275</f>
        <v>58</v>
      </c>
    </row>
    <row r="277" spans="2:15" ht="14.25" customHeight="1">
      <c r="B277" s="80" t="s">
        <v>203</v>
      </c>
      <c r="C277" s="80"/>
      <c r="D277" s="80"/>
      <c r="E277" s="15" t="s">
        <v>2</v>
      </c>
      <c r="F277" s="15"/>
      <c r="G277" s="15">
        <v>18</v>
      </c>
      <c r="H277" s="15"/>
      <c r="I277" s="15">
        <v>0</v>
      </c>
      <c r="J277" s="15"/>
      <c r="K277" s="15">
        <v>0</v>
      </c>
      <c r="L277" s="15"/>
      <c r="M277" s="15">
        <v>4</v>
      </c>
      <c r="N277" s="15"/>
      <c r="O277" s="15">
        <f>G277+I277+K277+M277</f>
        <v>22</v>
      </c>
    </row>
    <row r="278" spans="2:15" ht="15.45" customHeight="1">
      <c r="B278" s="80"/>
      <c r="C278" s="80"/>
      <c r="D278" s="80"/>
      <c r="E278" s="15" t="s">
        <v>3</v>
      </c>
      <c r="F278" s="15"/>
      <c r="G278" s="15">
        <v>9</v>
      </c>
      <c r="H278" s="15"/>
      <c r="I278" s="15">
        <v>0</v>
      </c>
      <c r="J278" s="15"/>
      <c r="K278" s="15">
        <v>3</v>
      </c>
      <c r="L278" s="15"/>
      <c r="M278" s="15">
        <v>2</v>
      </c>
      <c r="N278" s="15"/>
      <c r="O278" s="15">
        <f>G278+I278+K278+M278</f>
        <v>14</v>
      </c>
    </row>
    <row r="279" spans="2:15" ht="15.45" customHeight="1">
      <c r="B279" s="80"/>
      <c r="C279" s="80"/>
      <c r="D279" s="80"/>
      <c r="E279" s="39" t="s">
        <v>4</v>
      </c>
      <c r="F279" s="15"/>
      <c r="G279" s="39">
        <f>G277+G278</f>
        <v>27</v>
      </c>
      <c r="H279" s="15"/>
      <c r="I279" s="39">
        <f>I277+I278</f>
        <v>0</v>
      </c>
      <c r="J279" s="15"/>
      <c r="K279" s="39">
        <f>K277+K278</f>
        <v>3</v>
      </c>
      <c r="L279" s="15"/>
      <c r="M279" s="39">
        <f>M277+M278</f>
        <v>6</v>
      </c>
      <c r="N279" s="15"/>
      <c r="O279" s="39">
        <f>O277+O278</f>
        <v>36</v>
      </c>
    </row>
    <row r="280" spans="2:15" ht="14.25" customHeight="1">
      <c r="B280" s="80" t="s">
        <v>204</v>
      </c>
      <c r="C280" s="80"/>
      <c r="D280" s="80"/>
      <c r="E280" s="15" t="s">
        <v>2</v>
      </c>
      <c r="F280" s="15"/>
      <c r="G280" s="15">
        <v>0</v>
      </c>
      <c r="H280" s="15"/>
      <c r="I280" s="15">
        <v>0</v>
      </c>
      <c r="J280" s="15"/>
      <c r="K280" s="15">
        <v>0</v>
      </c>
      <c r="L280" s="15"/>
      <c r="M280" s="15">
        <v>1</v>
      </c>
      <c r="N280" s="15"/>
      <c r="O280" s="15">
        <f>G280+I280+K280+M280</f>
        <v>1</v>
      </c>
    </row>
    <row r="281" spans="2:15" ht="15.45" customHeight="1">
      <c r="B281" s="80"/>
      <c r="C281" s="80"/>
      <c r="D281" s="80"/>
      <c r="E281" s="15" t="s">
        <v>3</v>
      </c>
      <c r="F281" s="15"/>
      <c r="G281" s="15">
        <v>4</v>
      </c>
      <c r="H281" s="15"/>
      <c r="I281" s="15">
        <v>0</v>
      </c>
      <c r="J281" s="15"/>
      <c r="K281" s="15">
        <v>1</v>
      </c>
      <c r="L281" s="15"/>
      <c r="M281" s="15">
        <v>1</v>
      </c>
      <c r="N281" s="15"/>
      <c r="O281" s="15">
        <f>G281+I281+K281+M281</f>
        <v>6</v>
      </c>
    </row>
    <row r="282" spans="2:15" ht="15.45" customHeight="1">
      <c r="B282" s="80"/>
      <c r="C282" s="80"/>
      <c r="D282" s="80"/>
      <c r="E282" s="39" t="s">
        <v>4</v>
      </c>
      <c r="F282" s="15"/>
      <c r="G282" s="39">
        <f>G280+G281</f>
        <v>4</v>
      </c>
      <c r="H282" s="15"/>
      <c r="I282" s="39">
        <f>I280+I281</f>
        <v>0</v>
      </c>
      <c r="J282" s="15"/>
      <c r="K282" s="39">
        <f>K280+K281</f>
        <v>1</v>
      </c>
      <c r="L282" s="15"/>
      <c r="M282" s="39">
        <f>M280+M281</f>
        <v>2</v>
      </c>
      <c r="N282" s="15"/>
      <c r="O282" s="39">
        <f>O280+O281</f>
        <v>7</v>
      </c>
    </row>
    <row r="283" spans="2:15" ht="14.25" customHeight="1">
      <c r="B283" s="80" t="s">
        <v>205</v>
      </c>
      <c r="C283" s="80"/>
      <c r="D283" s="80"/>
      <c r="E283" s="15" t="s">
        <v>2</v>
      </c>
      <c r="F283" s="15"/>
      <c r="G283" s="15">
        <v>9</v>
      </c>
      <c r="H283" s="15"/>
      <c r="I283" s="15">
        <v>1</v>
      </c>
      <c r="J283" s="15"/>
      <c r="K283" s="15">
        <v>0</v>
      </c>
      <c r="L283" s="15"/>
      <c r="M283" s="15">
        <v>1</v>
      </c>
      <c r="N283" s="15"/>
      <c r="O283" s="15">
        <f>G283+I283+K283+M283</f>
        <v>11</v>
      </c>
    </row>
    <row r="284" spans="2:15" ht="15.45" customHeight="1">
      <c r="B284" s="80"/>
      <c r="C284" s="80"/>
      <c r="D284" s="80"/>
      <c r="E284" s="15" t="s">
        <v>3</v>
      </c>
      <c r="F284" s="15"/>
      <c r="G284" s="15">
        <v>30</v>
      </c>
      <c r="H284" s="15"/>
      <c r="I284" s="15">
        <v>1</v>
      </c>
      <c r="J284" s="15"/>
      <c r="K284" s="15">
        <v>4</v>
      </c>
      <c r="L284" s="15"/>
      <c r="M284" s="15">
        <v>9</v>
      </c>
      <c r="N284" s="15"/>
      <c r="O284" s="15">
        <f>G284+I284+K284+M284</f>
        <v>44</v>
      </c>
    </row>
    <row r="285" spans="2:15" ht="15.45" customHeight="1">
      <c r="B285" s="80"/>
      <c r="C285" s="80"/>
      <c r="D285" s="80"/>
      <c r="E285" s="39" t="s">
        <v>4</v>
      </c>
      <c r="F285" s="15"/>
      <c r="G285" s="39">
        <f>G283+G284</f>
        <v>39</v>
      </c>
      <c r="H285" s="15"/>
      <c r="I285" s="39">
        <f>I283+I284</f>
        <v>2</v>
      </c>
      <c r="J285" s="15"/>
      <c r="K285" s="39">
        <f>K283+K284</f>
        <v>4</v>
      </c>
      <c r="L285" s="15"/>
      <c r="M285" s="39">
        <f>M283+M284</f>
        <v>10</v>
      </c>
      <c r="N285" s="15"/>
      <c r="O285" s="39">
        <f>O283+O284</f>
        <v>55</v>
      </c>
    </row>
    <row r="286" spans="2:15" ht="14.25" customHeight="1">
      <c r="B286" s="80" t="s">
        <v>206</v>
      </c>
      <c r="C286" s="80"/>
      <c r="D286" s="80"/>
      <c r="E286" s="15" t="s">
        <v>2</v>
      </c>
      <c r="F286" s="15"/>
      <c r="G286" s="15">
        <v>0</v>
      </c>
      <c r="H286" s="15"/>
      <c r="I286" s="15">
        <v>0</v>
      </c>
      <c r="J286" s="15"/>
      <c r="K286" s="15">
        <v>0</v>
      </c>
      <c r="L286" s="15"/>
      <c r="M286" s="15">
        <v>0</v>
      </c>
      <c r="N286" s="15"/>
      <c r="O286" s="15">
        <f>G286+I286+K286+M286</f>
        <v>0</v>
      </c>
    </row>
    <row r="287" spans="2:15" ht="15.45" customHeight="1">
      <c r="B287" s="80"/>
      <c r="C287" s="80"/>
      <c r="D287" s="80"/>
      <c r="E287" s="15" t="s">
        <v>3</v>
      </c>
      <c r="F287" s="15"/>
      <c r="G287" s="15">
        <v>0</v>
      </c>
      <c r="H287" s="15"/>
      <c r="I287" s="15">
        <v>0</v>
      </c>
      <c r="J287" s="15"/>
      <c r="K287" s="15">
        <v>0</v>
      </c>
      <c r="L287" s="15"/>
      <c r="M287" s="15">
        <v>0</v>
      </c>
      <c r="N287" s="15"/>
      <c r="O287" s="15">
        <f>G287+I287+K287+M287</f>
        <v>0</v>
      </c>
    </row>
    <row r="288" spans="2:15" ht="15.45" customHeight="1">
      <c r="B288" s="80"/>
      <c r="C288" s="80"/>
      <c r="D288" s="80"/>
      <c r="E288" s="39" t="s">
        <v>4</v>
      </c>
      <c r="F288" s="15"/>
      <c r="G288" s="39">
        <f>G286+G287</f>
        <v>0</v>
      </c>
      <c r="H288" s="15"/>
      <c r="I288" s="39">
        <f>I286+I287</f>
        <v>0</v>
      </c>
      <c r="J288" s="15"/>
      <c r="K288" s="39">
        <f>K286+K287</f>
        <v>0</v>
      </c>
      <c r="L288" s="15"/>
      <c r="M288" s="39">
        <f>M286+M287</f>
        <v>0</v>
      </c>
      <c r="N288" s="15"/>
      <c r="O288" s="39">
        <f>O286+O287</f>
        <v>0</v>
      </c>
    </row>
    <row r="289" spans="2:15" ht="14.25" customHeight="1">
      <c r="B289" s="80" t="s">
        <v>207</v>
      </c>
      <c r="C289" s="80"/>
      <c r="D289" s="80"/>
      <c r="E289" s="15" t="s">
        <v>2</v>
      </c>
      <c r="F289" s="15"/>
      <c r="G289" s="15">
        <v>16</v>
      </c>
      <c r="H289" s="15"/>
      <c r="I289" s="15">
        <v>0</v>
      </c>
      <c r="J289" s="15"/>
      <c r="K289" s="15">
        <v>4</v>
      </c>
      <c r="L289" s="15"/>
      <c r="M289" s="15">
        <v>0</v>
      </c>
      <c r="N289" s="15"/>
      <c r="O289" s="15">
        <f>G289+I289+K289+M289</f>
        <v>20</v>
      </c>
    </row>
    <row r="290" spans="2:15" ht="15.45" customHeight="1">
      <c r="B290" s="80"/>
      <c r="C290" s="80"/>
      <c r="D290" s="80"/>
      <c r="E290" s="15" t="s">
        <v>3</v>
      </c>
      <c r="F290" s="15"/>
      <c r="G290" s="15">
        <v>7</v>
      </c>
      <c r="H290" s="15"/>
      <c r="I290" s="15">
        <v>0</v>
      </c>
      <c r="J290" s="15"/>
      <c r="K290" s="15">
        <v>3</v>
      </c>
      <c r="L290" s="15"/>
      <c r="M290" s="15">
        <v>0</v>
      </c>
      <c r="N290" s="15"/>
      <c r="O290" s="15">
        <f>G290+I290+K290+M290</f>
        <v>10</v>
      </c>
    </row>
    <row r="291" spans="2:15" ht="15.45" customHeight="1">
      <c r="B291" s="80"/>
      <c r="C291" s="80"/>
      <c r="D291" s="80"/>
      <c r="E291" s="39" t="s">
        <v>4</v>
      </c>
      <c r="F291" s="15"/>
      <c r="G291" s="39">
        <f>G289+G290</f>
        <v>23</v>
      </c>
      <c r="H291" s="15"/>
      <c r="I291" s="39">
        <f>I289+I290</f>
        <v>0</v>
      </c>
      <c r="J291" s="15"/>
      <c r="K291" s="39">
        <f>K289+K290</f>
        <v>7</v>
      </c>
      <c r="L291" s="15"/>
      <c r="M291" s="39">
        <f>M289+M290</f>
        <v>0</v>
      </c>
      <c r="N291" s="15"/>
      <c r="O291" s="39">
        <f>O289+O290</f>
        <v>30</v>
      </c>
    </row>
    <row r="292" spans="2:15" ht="15" customHeight="1">
      <c r="B292" s="80" t="s">
        <v>208</v>
      </c>
      <c r="C292" s="80"/>
      <c r="D292" s="80"/>
      <c r="E292" s="15" t="s">
        <v>2</v>
      </c>
      <c r="F292" s="15"/>
      <c r="G292" s="15">
        <v>0</v>
      </c>
      <c r="H292" s="15"/>
      <c r="I292" s="15">
        <v>0</v>
      </c>
      <c r="J292" s="15"/>
      <c r="K292" s="15">
        <v>1</v>
      </c>
      <c r="L292" s="15"/>
      <c r="M292" s="15">
        <v>0</v>
      </c>
      <c r="N292" s="15"/>
      <c r="O292" s="15">
        <f>G292+I292+K292+M292</f>
        <v>1</v>
      </c>
    </row>
    <row r="293" spans="2:15" ht="15.45" customHeight="1">
      <c r="B293" s="80"/>
      <c r="C293" s="80"/>
      <c r="D293" s="80"/>
      <c r="E293" s="15" t="s">
        <v>3</v>
      </c>
      <c r="F293" s="15"/>
      <c r="G293" s="15">
        <v>0</v>
      </c>
      <c r="H293" s="15"/>
      <c r="I293" s="15">
        <v>0</v>
      </c>
      <c r="J293" s="15"/>
      <c r="K293" s="15">
        <v>0</v>
      </c>
      <c r="L293" s="15"/>
      <c r="M293" s="15">
        <v>0</v>
      </c>
      <c r="N293" s="15"/>
      <c r="O293" s="15">
        <f>G293+I293+K293+M293</f>
        <v>0</v>
      </c>
    </row>
    <row r="294" spans="2:15" ht="15.45" customHeight="1">
      <c r="B294" s="80"/>
      <c r="C294" s="80"/>
      <c r="D294" s="80"/>
      <c r="E294" s="39" t="s">
        <v>4</v>
      </c>
      <c r="F294" s="15"/>
      <c r="G294" s="39">
        <f>G292+G293</f>
        <v>0</v>
      </c>
      <c r="H294" s="15"/>
      <c r="I294" s="39">
        <f>I292+I293</f>
        <v>0</v>
      </c>
      <c r="J294" s="15"/>
      <c r="K294" s="39">
        <f>K292+K293</f>
        <v>1</v>
      </c>
      <c r="L294" s="15"/>
      <c r="M294" s="39">
        <f>M292+M293</f>
        <v>0</v>
      </c>
      <c r="N294" s="15"/>
      <c r="O294" s="39">
        <f>O292+O293</f>
        <v>1</v>
      </c>
    </row>
    <row r="295" spans="2:15" ht="15" customHeight="1">
      <c r="B295" s="80" t="s">
        <v>209</v>
      </c>
      <c r="C295" s="80"/>
      <c r="D295" s="80"/>
      <c r="E295" s="15" t="s">
        <v>2</v>
      </c>
      <c r="F295" s="15"/>
      <c r="G295" s="15">
        <v>8</v>
      </c>
      <c r="H295" s="15"/>
      <c r="I295" s="15">
        <v>0</v>
      </c>
      <c r="J295" s="15"/>
      <c r="K295" s="15">
        <v>0</v>
      </c>
      <c r="L295" s="15"/>
      <c r="M295" s="15">
        <v>0</v>
      </c>
      <c r="N295" s="15"/>
      <c r="O295" s="15">
        <f>G295+I295+K295+M295</f>
        <v>8</v>
      </c>
    </row>
    <row r="296" spans="2:15" ht="15.45" customHeight="1">
      <c r="B296" s="80"/>
      <c r="C296" s="80"/>
      <c r="D296" s="80"/>
      <c r="E296" s="15" t="s">
        <v>3</v>
      </c>
      <c r="F296" s="15"/>
      <c r="G296" s="15">
        <v>4</v>
      </c>
      <c r="H296" s="15"/>
      <c r="I296" s="15">
        <v>0</v>
      </c>
      <c r="J296" s="15"/>
      <c r="K296" s="15">
        <v>0</v>
      </c>
      <c r="L296" s="15"/>
      <c r="M296" s="15">
        <v>0</v>
      </c>
      <c r="N296" s="15"/>
      <c r="O296" s="15">
        <f>G296+I296+K296+M296</f>
        <v>4</v>
      </c>
    </row>
    <row r="297" spans="2:15" ht="15.45" customHeight="1">
      <c r="B297" s="80"/>
      <c r="C297" s="80"/>
      <c r="D297" s="80"/>
      <c r="E297" s="39" t="s">
        <v>4</v>
      </c>
      <c r="F297" s="15"/>
      <c r="G297" s="39">
        <f>G295+G296</f>
        <v>12</v>
      </c>
      <c r="H297" s="15"/>
      <c r="I297" s="39">
        <f>I295+I296</f>
        <v>0</v>
      </c>
      <c r="J297" s="15"/>
      <c r="K297" s="39">
        <f>K295+K296</f>
        <v>0</v>
      </c>
      <c r="L297" s="15"/>
      <c r="M297" s="39">
        <f>M295+M296</f>
        <v>0</v>
      </c>
      <c r="N297" s="15"/>
      <c r="O297" s="39">
        <f>O295+O296</f>
        <v>12</v>
      </c>
    </row>
    <row r="298" spans="2:15" ht="15" customHeight="1">
      <c r="B298" s="80" t="s">
        <v>210</v>
      </c>
      <c r="C298" s="80"/>
      <c r="D298" s="80"/>
      <c r="E298" s="15" t="s">
        <v>2</v>
      </c>
      <c r="F298" s="15"/>
      <c r="G298" s="15">
        <v>5</v>
      </c>
      <c r="H298" s="15"/>
      <c r="I298" s="15">
        <v>0</v>
      </c>
      <c r="J298" s="15"/>
      <c r="K298" s="15">
        <v>28</v>
      </c>
      <c r="L298" s="15"/>
      <c r="M298" s="15">
        <v>0</v>
      </c>
      <c r="N298" s="15"/>
      <c r="O298" s="15">
        <f>G298+I298+K298+M298</f>
        <v>33</v>
      </c>
    </row>
    <row r="299" spans="2:15" ht="15.45" customHeight="1">
      <c r="B299" s="80"/>
      <c r="C299" s="80"/>
      <c r="D299" s="80"/>
      <c r="E299" s="15" t="s">
        <v>3</v>
      </c>
      <c r="F299" s="15"/>
      <c r="G299" s="15">
        <v>4</v>
      </c>
      <c r="H299" s="15"/>
      <c r="I299" s="15">
        <v>0</v>
      </c>
      <c r="J299" s="15"/>
      <c r="K299" s="15">
        <v>3</v>
      </c>
      <c r="L299" s="15"/>
      <c r="M299" s="15">
        <v>0</v>
      </c>
      <c r="N299" s="15"/>
      <c r="O299" s="15">
        <f>G299+I299+K299+M299</f>
        <v>7</v>
      </c>
    </row>
    <row r="300" spans="2:15" ht="15.45" customHeight="1">
      <c r="B300" s="80"/>
      <c r="C300" s="80"/>
      <c r="D300" s="80"/>
      <c r="E300" s="39" t="s">
        <v>4</v>
      </c>
      <c r="F300" s="15"/>
      <c r="G300" s="39">
        <f>G298+G299</f>
        <v>9</v>
      </c>
      <c r="H300" s="15"/>
      <c r="I300" s="39">
        <f>I298+I299</f>
        <v>0</v>
      </c>
      <c r="J300" s="15"/>
      <c r="K300" s="39">
        <f>K298+K299</f>
        <v>31</v>
      </c>
      <c r="L300" s="15"/>
      <c r="M300" s="39">
        <f>M298+M299</f>
        <v>0</v>
      </c>
      <c r="N300" s="15"/>
      <c r="O300" s="39">
        <f>O298+O299</f>
        <v>40</v>
      </c>
    </row>
    <row r="301" spans="2:15" ht="14.25" customHeight="1">
      <c r="B301" s="80" t="s">
        <v>211</v>
      </c>
      <c r="C301" s="80"/>
      <c r="D301" s="80"/>
      <c r="E301" s="15" t="s">
        <v>2</v>
      </c>
      <c r="F301" s="15"/>
      <c r="G301" s="15">
        <v>0</v>
      </c>
      <c r="H301" s="15"/>
      <c r="I301" s="15">
        <v>0</v>
      </c>
      <c r="J301" s="15"/>
      <c r="K301" s="15">
        <v>0</v>
      </c>
      <c r="L301" s="15"/>
      <c r="M301" s="15">
        <v>0</v>
      </c>
      <c r="N301" s="15"/>
      <c r="O301" s="15">
        <f>G301+I301+K301+M301</f>
        <v>0</v>
      </c>
    </row>
    <row r="302" spans="2:15" ht="15.45" customHeight="1">
      <c r="B302" s="80"/>
      <c r="C302" s="80"/>
      <c r="D302" s="80"/>
      <c r="E302" s="15" t="s">
        <v>3</v>
      </c>
      <c r="F302" s="15"/>
      <c r="G302" s="15">
        <v>8</v>
      </c>
      <c r="H302" s="15"/>
      <c r="I302" s="15">
        <v>2</v>
      </c>
      <c r="J302" s="15"/>
      <c r="K302" s="15">
        <v>1</v>
      </c>
      <c r="L302" s="15"/>
      <c r="M302" s="15">
        <v>0</v>
      </c>
      <c r="N302" s="15"/>
      <c r="O302" s="15">
        <f>G302+I302+K302+M302</f>
        <v>11</v>
      </c>
    </row>
    <row r="303" spans="2:15" ht="15.45" customHeight="1">
      <c r="B303" s="80"/>
      <c r="C303" s="80"/>
      <c r="D303" s="80"/>
      <c r="E303" s="39" t="s">
        <v>4</v>
      </c>
      <c r="F303" s="15"/>
      <c r="G303" s="39">
        <f>G301+G302</f>
        <v>8</v>
      </c>
      <c r="H303" s="15"/>
      <c r="I303" s="39">
        <f>I301+I302</f>
        <v>2</v>
      </c>
      <c r="J303" s="15"/>
      <c r="K303" s="39">
        <f>K301+K302</f>
        <v>1</v>
      </c>
      <c r="L303" s="15"/>
      <c r="M303" s="39">
        <f>M301+M302</f>
        <v>0</v>
      </c>
      <c r="N303" s="15"/>
      <c r="O303" s="39">
        <f>O301+O302</f>
        <v>11</v>
      </c>
    </row>
    <row r="304" spans="2:15" ht="14.25" customHeight="1">
      <c r="B304" s="80" t="s">
        <v>212</v>
      </c>
      <c r="C304" s="80"/>
      <c r="D304" s="80"/>
      <c r="E304" s="15" t="s">
        <v>2</v>
      </c>
      <c r="F304" s="15"/>
      <c r="G304" s="15">
        <v>66</v>
      </c>
      <c r="H304" s="15"/>
      <c r="I304" s="15">
        <v>14</v>
      </c>
      <c r="J304" s="15"/>
      <c r="K304" s="15">
        <v>0</v>
      </c>
      <c r="L304" s="15"/>
      <c r="M304" s="15">
        <v>0</v>
      </c>
      <c r="N304" s="15"/>
      <c r="O304" s="15">
        <f>G304+I304+K304+M304</f>
        <v>80</v>
      </c>
    </row>
    <row r="305" spans="2:15" ht="15.45" customHeight="1">
      <c r="B305" s="80"/>
      <c r="C305" s="80"/>
      <c r="D305" s="80"/>
      <c r="E305" s="15" t="s">
        <v>3</v>
      </c>
      <c r="F305" s="15"/>
      <c r="G305" s="15">
        <v>135</v>
      </c>
      <c r="H305" s="15"/>
      <c r="I305" s="15">
        <v>0</v>
      </c>
      <c r="J305" s="15"/>
      <c r="K305" s="15">
        <v>0</v>
      </c>
      <c r="L305" s="15"/>
      <c r="M305" s="15">
        <v>0</v>
      </c>
      <c r="N305" s="15"/>
      <c r="O305" s="15">
        <f>G305+I305+K305+M305</f>
        <v>135</v>
      </c>
    </row>
    <row r="306" spans="2:15" ht="15.45" customHeight="1">
      <c r="B306" s="80"/>
      <c r="C306" s="80"/>
      <c r="D306" s="80"/>
      <c r="E306" s="39" t="s">
        <v>4</v>
      </c>
      <c r="F306" s="15"/>
      <c r="G306" s="39">
        <f>G304+G305</f>
        <v>201</v>
      </c>
      <c r="H306" s="15"/>
      <c r="I306" s="39">
        <f>I304+I305</f>
        <v>14</v>
      </c>
      <c r="J306" s="15"/>
      <c r="K306" s="39">
        <f>K304+K305</f>
        <v>0</v>
      </c>
      <c r="L306" s="15"/>
      <c r="M306" s="39">
        <f>M304+M305</f>
        <v>0</v>
      </c>
      <c r="N306" s="15"/>
      <c r="O306" s="39">
        <f>O304+O305</f>
        <v>215</v>
      </c>
    </row>
    <row r="307" spans="2:15" ht="14.25" customHeight="1">
      <c r="B307" s="80" t="s">
        <v>213</v>
      </c>
      <c r="C307" s="80"/>
      <c r="D307" s="80"/>
      <c r="E307" s="15" t="s">
        <v>2</v>
      </c>
      <c r="F307" s="15"/>
      <c r="G307" s="15">
        <v>2</v>
      </c>
      <c r="H307" s="15"/>
      <c r="I307" s="15">
        <v>0</v>
      </c>
      <c r="J307" s="15"/>
      <c r="K307" s="15">
        <v>0</v>
      </c>
      <c r="L307" s="15"/>
      <c r="M307" s="15">
        <v>0</v>
      </c>
      <c r="N307" s="15"/>
      <c r="O307" s="15">
        <f>G307+I307+K307+M307</f>
        <v>2</v>
      </c>
    </row>
    <row r="308" spans="2:15" ht="15.45" customHeight="1">
      <c r="B308" s="80"/>
      <c r="C308" s="80"/>
      <c r="D308" s="80"/>
      <c r="E308" s="15" t="s">
        <v>3</v>
      </c>
      <c r="F308" s="15"/>
      <c r="G308" s="15">
        <v>6</v>
      </c>
      <c r="H308" s="15"/>
      <c r="I308" s="15">
        <v>0</v>
      </c>
      <c r="J308" s="15"/>
      <c r="K308" s="15">
        <v>0</v>
      </c>
      <c r="L308" s="15"/>
      <c r="M308" s="15">
        <v>0</v>
      </c>
      <c r="N308" s="15"/>
      <c r="O308" s="15">
        <f>G308+I308+K308+M308</f>
        <v>6</v>
      </c>
    </row>
    <row r="309" spans="2:15" ht="15.45" customHeight="1">
      <c r="B309" s="80"/>
      <c r="C309" s="80"/>
      <c r="D309" s="80"/>
      <c r="E309" s="39" t="s">
        <v>4</v>
      </c>
      <c r="F309" s="15"/>
      <c r="G309" s="39">
        <f>G307+G308</f>
        <v>8</v>
      </c>
      <c r="H309" s="15"/>
      <c r="I309" s="39">
        <f>I307+I308</f>
        <v>0</v>
      </c>
      <c r="J309" s="15"/>
      <c r="K309" s="39">
        <f>K307+K308</f>
        <v>0</v>
      </c>
      <c r="L309" s="15"/>
      <c r="M309" s="39">
        <f>M307+M308</f>
        <v>0</v>
      </c>
      <c r="N309" s="15"/>
      <c r="O309" s="39">
        <f>O307+O308</f>
        <v>8</v>
      </c>
    </row>
    <row r="310" spans="2:15" ht="14.25" customHeight="1">
      <c r="B310" s="80" t="s">
        <v>214</v>
      </c>
      <c r="C310" s="80"/>
      <c r="D310" s="80"/>
      <c r="E310" s="15" t="s">
        <v>2</v>
      </c>
      <c r="F310" s="15"/>
      <c r="G310" s="15">
        <v>0</v>
      </c>
      <c r="H310" s="15"/>
      <c r="I310" s="15">
        <v>0</v>
      </c>
      <c r="J310" s="15"/>
      <c r="K310" s="15">
        <v>0</v>
      </c>
      <c r="L310" s="15"/>
      <c r="M310" s="15">
        <v>0</v>
      </c>
      <c r="N310" s="15"/>
      <c r="O310" s="15">
        <f>G310+I310+K310+M310</f>
        <v>0</v>
      </c>
    </row>
    <row r="311" spans="2:15" ht="15.45" customHeight="1">
      <c r="B311" s="80"/>
      <c r="C311" s="80"/>
      <c r="D311" s="80"/>
      <c r="E311" s="15" t="s">
        <v>3</v>
      </c>
      <c r="F311" s="15"/>
      <c r="G311" s="15">
        <v>0</v>
      </c>
      <c r="H311" s="15"/>
      <c r="I311" s="15">
        <v>0</v>
      </c>
      <c r="J311" s="15"/>
      <c r="K311" s="15">
        <v>0</v>
      </c>
      <c r="L311" s="15"/>
      <c r="M311" s="15">
        <v>0</v>
      </c>
      <c r="N311" s="15"/>
      <c r="O311" s="15">
        <f>G311+I311+K311+M311</f>
        <v>0</v>
      </c>
    </row>
    <row r="312" spans="2:15" ht="15.45" customHeight="1">
      <c r="B312" s="80"/>
      <c r="C312" s="80"/>
      <c r="D312" s="80"/>
      <c r="E312" s="39" t="s">
        <v>4</v>
      </c>
      <c r="F312" s="15"/>
      <c r="G312" s="39">
        <f>G310+G311</f>
        <v>0</v>
      </c>
      <c r="H312" s="15"/>
      <c r="I312" s="39">
        <f>I310+I311</f>
        <v>0</v>
      </c>
      <c r="J312" s="15"/>
      <c r="K312" s="39">
        <f>K310+K311</f>
        <v>0</v>
      </c>
      <c r="L312" s="15"/>
      <c r="M312" s="39">
        <f>M310+M311</f>
        <v>0</v>
      </c>
      <c r="N312" s="15"/>
      <c r="O312" s="39">
        <f>O310+O311</f>
        <v>0</v>
      </c>
    </row>
    <row r="313" spans="2:15" ht="14.25" customHeight="1">
      <c r="B313" s="80" t="s">
        <v>215</v>
      </c>
      <c r="C313" s="80"/>
      <c r="D313" s="80"/>
      <c r="E313" s="15" t="s">
        <v>2</v>
      </c>
      <c r="F313" s="15"/>
      <c r="G313" s="15">
        <v>1</v>
      </c>
      <c r="H313" s="15"/>
      <c r="I313" s="15">
        <v>0</v>
      </c>
      <c r="J313" s="15"/>
      <c r="K313" s="15">
        <v>0</v>
      </c>
      <c r="L313" s="15"/>
      <c r="M313" s="15">
        <v>0</v>
      </c>
      <c r="N313" s="15"/>
      <c r="O313" s="15">
        <f>G313+I313+K313+M313</f>
        <v>1</v>
      </c>
    </row>
    <row r="314" spans="2:15" ht="15.45" customHeight="1">
      <c r="B314" s="80"/>
      <c r="C314" s="80"/>
      <c r="D314" s="80"/>
      <c r="E314" s="15" t="s">
        <v>3</v>
      </c>
      <c r="F314" s="15"/>
      <c r="G314" s="15">
        <v>0</v>
      </c>
      <c r="H314" s="15"/>
      <c r="I314" s="15">
        <v>0</v>
      </c>
      <c r="J314" s="15"/>
      <c r="K314" s="15">
        <v>0</v>
      </c>
      <c r="L314" s="15"/>
      <c r="M314" s="15">
        <v>0</v>
      </c>
      <c r="N314" s="15"/>
      <c r="O314" s="15">
        <f>G314+I314+K314+M314</f>
        <v>0</v>
      </c>
    </row>
    <row r="315" spans="2:15" ht="15.45" customHeight="1">
      <c r="B315" s="80"/>
      <c r="C315" s="80"/>
      <c r="D315" s="80"/>
      <c r="E315" s="39" t="s">
        <v>4</v>
      </c>
      <c r="F315" s="15"/>
      <c r="G315" s="39">
        <f>G313+G314</f>
        <v>1</v>
      </c>
      <c r="H315" s="15"/>
      <c r="I315" s="39">
        <f>I313+I314</f>
        <v>0</v>
      </c>
      <c r="J315" s="15"/>
      <c r="K315" s="39">
        <f>K313+K314</f>
        <v>0</v>
      </c>
      <c r="L315" s="15"/>
      <c r="M315" s="39">
        <f>M313+M314</f>
        <v>0</v>
      </c>
      <c r="N315" s="15"/>
      <c r="O315" s="39">
        <f>O313+O314</f>
        <v>1</v>
      </c>
    </row>
    <row r="316" spans="2:15" ht="14.25" customHeight="1">
      <c r="B316" s="80" t="s">
        <v>216</v>
      </c>
      <c r="C316" s="80"/>
      <c r="D316" s="80"/>
      <c r="E316" s="15" t="s">
        <v>2</v>
      </c>
      <c r="F316" s="15"/>
      <c r="G316" s="15">
        <v>0</v>
      </c>
      <c r="H316" s="15"/>
      <c r="I316" s="15">
        <v>0</v>
      </c>
      <c r="J316" s="15"/>
      <c r="K316" s="15">
        <v>0</v>
      </c>
      <c r="L316" s="15"/>
      <c r="M316" s="15">
        <v>0</v>
      </c>
      <c r="N316" s="15"/>
      <c r="O316" s="15">
        <f>G316+I316+K316+M316</f>
        <v>0</v>
      </c>
    </row>
    <row r="317" spans="2:15" ht="15.45" customHeight="1">
      <c r="B317" s="80"/>
      <c r="C317" s="80"/>
      <c r="D317" s="80"/>
      <c r="E317" s="15" t="s">
        <v>3</v>
      </c>
      <c r="F317" s="15"/>
      <c r="G317" s="15">
        <v>0</v>
      </c>
      <c r="H317" s="15"/>
      <c r="I317" s="15">
        <v>0</v>
      </c>
      <c r="J317" s="15"/>
      <c r="K317" s="15">
        <v>0</v>
      </c>
      <c r="L317" s="15"/>
      <c r="M317" s="15">
        <v>0</v>
      </c>
      <c r="N317" s="15"/>
      <c r="O317" s="15">
        <f>G317+I317+K317+M317</f>
        <v>0</v>
      </c>
    </row>
    <row r="318" spans="2:15" ht="15.45" customHeight="1">
      <c r="B318" s="80"/>
      <c r="C318" s="80"/>
      <c r="D318" s="80"/>
      <c r="E318" s="39" t="s">
        <v>4</v>
      </c>
      <c r="F318" s="15"/>
      <c r="G318" s="39">
        <f>G316+G317</f>
        <v>0</v>
      </c>
      <c r="H318" s="15"/>
      <c r="I318" s="39">
        <f>I316+I317</f>
        <v>0</v>
      </c>
      <c r="J318" s="15"/>
      <c r="K318" s="39">
        <f>K316+K317</f>
        <v>0</v>
      </c>
      <c r="L318" s="15"/>
      <c r="M318" s="39">
        <f>M316+M317</f>
        <v>0</v>
      </c>
      <c r="N318" s="15"/>
      <c r="O318" s="39">
        <f>O316+O317</f>
        <v>0</v>
      </c>
    </row>
    <row r="319" spans="2:15" ht="15" customHeight="1">
      <c r="B319" s="70"/>
      <c r="C319" s="70"/>
      <c r="D319" s="70"/>
      <c r="E319" s="70"/>
      <c r="F319" s="70"/>
      <c r="G319" s="70"/>
      <c r="H319" s="70"/>
      <c r="I319" s="70"/>
      <c r="K319" s="15"/>
      <c r="L319" s="15"/>
      <c r="M319" s="15"/>
      <c r="N319" s="15"/>
      <c r="O319" s="15"/>
    </row>
    <row r="320" spans="2:15" ht="23.25" customHeight="1">
      <c r="B320" s="73" t="s">
        <v>217</v>
      </c>
      <c r="C320" s="73"/>
      <c r="D320" s="73"/>
      <c r="E320" s="73"/>
      <c r="F320" s="73"/>
      <c r="G320" s="73"/>
      <c r="H320" s="73"/>
      <c r="I320" s="73"/>
      <c r="K320" s="32" t="s">
        <v>77</v>
      </c>
      <c r="L320" s="33"/>
      <c r="M320" s="32" t="s">
        <v>78</v>
      </c>
      <c r="O320" s="32" t="s">
        <v>4</v>
      </c>
    </row>
    <row r="321" spans="2:20" ht="13.35" customHeight="1">
      <c r="B321" s="70" t="s">
        <v>218</v>
      </c>
      <c r="C321" s="70"/>
      <c r="D321" s="70"/>
      <c r="E321" s="70"/>
      <c r="F321" s="70"/>
      <c r="G321" s="70"/>
      <c r="H321" s="70"/>
      <c r="I321" s="70"/>
      <c r="K321" s="15">
        <v>1</v>
      </c>
      <c r="L321" s="15"/>
      <c r="M321" s="15">
        <v>0</v>
      </c>
      <c r="N321" s="15"/>
      <c r="O321" s="15">
        <f t="shared" ref="O321:O326" si="6">K321+M321</f>
        <v>1</v>
      </c>
    </row>
    <row r="322" spans="2:20" ht="15" customHeight="1">
      <c r="B322" s="70" t="s">
        <v>219</v>
      </c>
      <c r="C322" s="70"/>
      <c r="D322" s="70"/>
      <c r="E322" s="70"/>
      <c r="F322" s="70"/>
      <c r="G322" s="70"/>
      <c r="H322" s="70"/>
      <c r="I322" s="70"/>
      <c r="K322" s="15">
        <v>0</v>
      </c>
      <c r="L322" s="15"/>
      <c r="M322" s="15">
        <v>0</v>
      </c>
      <c r="N322" s="15"/>
      <c r="O322" s="15">
        <f t="shared" si="6"/>
        <v>0</v>
      </c>
    </row>
    <row r="323" spans="2:20" ht="15" customHeight="1">
      <c r="B323" s="70" t="s">
        <v>220</v>
      </c>
      <c r="C323" s="70"/>
      <c r="D323" s="70"/>
      <c r="E323" s="70"/>
      <c r="F323" s="70"/>
      <c r="G323" s="70"/>
      <c r="H323" s="70"/>
      <c r="I323" s="70"/>
      <c r="K323" s="15">
        <v>0</v>
      </c>
      <c r="L323" s="15"/>
      <c r="M323" s="15">
        <v>0</v>
      </c>
      <c r="N323" s="15"/>
      <c r="O323" s="15">
        <f t="shared" si="6"/>
        <v>0</v>
      </c>
    </row>
    <row r="324" spans="2:20" ht="15" customHeight="1">
      <c r="B324" s="70" t="s">
        <v>221</v>
      </c>
      <c r="C324" s="70"/>
      <c r="D324" s="70"/>
      <c r="E324" s="70"/>
      <c r="F324" s="70"/>
      <c r="G324" s="70"/>
      <c r="H324" s="70"/>
      <c r="I324" s="70"/>
      <c r="K324" s="15">
        <v>0</v>
      </c>
      <c r="L324" s="15"/>
      <c r="M324" s="15">
        <v>0</v>
      </c>
      <c r="N324" s="15"/>
      <c r="O324" s="15">
        <f t="shared" si="6"/>
        <v>0</v>
      </c>
    </row>
    <row r="325" spans="2:20" ht="15" customHeight="1">
      <c r="B325" s="70" t="s">
        <v>222</v>
      </c>
      <c r="C325" s="70"/>
      <c r="D325" s="70"/>
      <c r="E325" s="70"/>
      <c r="F325" s="70"/>
      <c r="G325" s="70"/>
      <c r="H325" s="70"/>
      <c r="I325" s="70"/>
      <c r="K325" s="15">
        <v>1</v>
      </c>
      <c r="L325" s="15"/>
      <c r="M325" s="15">
        <v>0</v>
      </c>
      <c r="N325" s="15"/>
      <c r="O325" s="15">
        <f t="shared" si="6"/>
        <v>1</v>
      </c>
    </row>
    <row r="326" spans="2:20" ht="18.75" customHeight="1">
      <c r="B326" s="70" t="s">
        <v>223</v>
      </c>
      <c r="C326" s="70"/>
      <c r="D326" s="70"/>
      <c r="E326" s="70"/>
      <c r="F326" s="70"/>
      <c r="G326" s="70"/>
      <c r="H326" s="70"/>
      <c r="I326" s="70"/>
      <c r="K326" s="15">
        <v>5</v>
      </c>
      <c r="L326" s="15"/>
      <c r="M326" s="15">
        <v>3</v>
      </c>
      <c r="N326" s="15"/>
      <c r="O326" s="15">
        <f t="shared" si="6"/>
        <v>8</v>
      </c>
    </row>
    <row r="327" spans="2:20" ht="15" customHeight="1">
      <c r="B327" s="70"/>
      <c r="C327" s="70"/>
      <c r="D327" s="70"/>
      <c r="E327" s="70"/>
      <c r="F327" s="70"/>
      <c r="G327" s="70"/>
      <c r="H327" s="70"/>
      <c r="I327" s="70"/>
      <c r="K327" s="15"/>
      <c r="L327" s="15"/>
      <c r="M327" s="15"/>
      <c r="N327" s="15"/>
      <c r="O327" s="15"/>
    </row>
    <row r="328" spans="2:20" ht="25.5" customHeight="1">
      <c r="B328" s="73" t="s">
        <v>224</v>
      </c>
      <c r="C328" s="73"/>
      <c r="D328" s="73"/>
      <c r="E328" s="73"/>
      <c r="F328" s="73"/>
      <c r="G328" s="73"/>
      <c r="H328" s="73"/>
      <c r="I328" s="73"/>
      <c r="K328" s="4" t="s">
        <v>55</v>
      </c>
      <c r="M328" s="4" t="s">
        <v>56</v>
      </c>
    </row>
    <row r="329" spans="2:20" ht="13.35" customHeight="1">
      <c r="B329" s="70" t="s">
        <v>225</v>
      </c>
      <c r="C329" s="70"/>
      <c r="D329" s="70"/>
      <c r="E329" s="70"/>
      <c r="F329" s="70"/>
      <c r="G329" s="70"/>
      <c r="H329" s="70"/>
      <c r="I329" s="70"/>
      <c r="K329" s="15">
        <v>1</v>
      </c>
      <c r="L329" s="15"/>
      <c r="M329" s="27">
        <f>K329/$G$794</f>
        <v>2.0408163265306121E-2</v>
      </c>
    </row>
    <row r="330" spans="2:20" ht="13.35" customHeight="1">
      <c r="B330" s="70" t="s">
        <v>226</v>
      </c>
      <c r="C330" s="70"/>
      <c r="D330" s="70"/>
      <c r="E330" s="70"/>
      <c r="F330" s="70"/>
      <c r="G330" s="70"/>
      <c r="H330" s="70"/>
      <c r="I330" s="70"/>
      <c r="K330" s="15">
        <v>47</v>
      </c>
      <c r="L330" s="15"/>
      <c r="M330" s="27">
        <f>K330/$G$794</f>
        <v>0.95918367346938771</v>
      </c>
    </row>
    <row r="331" spans="2:20" ht="13.35" customHeight="1">
      <c r="B331" s="70" t="s">
        <v>227</v>
      </c>
      <c r="C331" s="70"/>
      <c r="D331" s="70"/>
      <c r="E331" s="70"/>
      <c r="F331" s="70"/>
      <c r="G331" s="70"/>
      <c r="H331" s="70"/>
      <c r="I331" s="70"/>
      <c r="K331" s="15">
        <v>3</v>
      </c>
      <c r="L331" s="15"/>
      <c r="M331" s="27">
        <f>K331/$G$794</f>
        <v>6.1224489795918366E-2</v>
      </c>
    </row>
    <row r="332" spans="2:20" ht="18.75" customHeight="1">
      <c r="B332" s="70" t="s">
        <v>228</v>
      </c>
      <c r="C332" s="70"/>
      <c r="D332" s="70"/>
      <c r="E332" s="70"/>
      <c r="F332" s="70"/>
      <c r="G332" s="70"/>
      <c r="H332" s="70"/>
      <c r="I332" s="70"/>
      <c r="K332" s="15">
        <v>0</v>
      </c>
      <c r="L332" s="15"/>
      <c r="M332" s="27">
        <f>K332/$G$794</f>
        <v>0</v>
      </c>
      <c r="T332" s="13"/>
    </row>
    <row r="333" spans="2:20" ht="14.25" customHeight="1">
      <c r="B333" s="70" t="s">
        <v>229</v>
      </c>
      <c r="C333" s="70"/>
      <c r="D333" s="70"/>
      <c r="E333" s="70"/>
      <c r="F333" s="70"/>
      <c r="G333" s="70"/>
      <c r="H333" s="70"/>
      <c r="I333" s="70"/>
      <c r="K333" s="15">
        <v>0</v>
      </c>
      <c r="L333" s="15"/>
      <c r="M333" s="27">
        <f>K333/$G$794</f>
        <v>0</v>
      </c>
      <c r="T333" s="13"/>
    </row>
    <row r="334" spans="2:20" ht="15" customHeight="1">
      <c r="B334" s="70"/>
      <c r="C334" s="70"/>
      <c r="D334" s="70"/>
      <c r="E334" s="70"/>
      <c r="F334" s="70"/>
      <c r="G334" s="70"/>
      <c r="H334" s="70"/>
      <c r="I334" s="70"/>
      <c r="K334" s="15"/>
      <c r="L334" s="15"/>
      <c r="M334" s="15"/>
      <c r="T334" s="13"/>
    </row>
    <row r="335" spans="2:20">
      <c r="T335" s="13"/>
    </row>
    <row r="336" spans="2:20" ht="15.45" customHeight="1">
      <c r="B336" s="74" t="s">
        <v>230</v>
      </c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T336" s="13"/>
    </row>
    <row r="337" spans="1:20" ht="15.75" customHeight="1">
      <c r="B337" s="73" t="s">
        <v>231</v>
      </c>
      <c r="C337" s="73"/>
      <c r="D337" s="73"/>
      <c r="E337" s="73"/>
      <c r="F337" s="73"/>
      <c r="G337" s="73"/>
      <c r="H337" s="73"/>
      <c r="I337" s="73"/>
      <c r="K337" s="4" t="s">
        <v>2</v>
      </c>
      <c r="M337" s="4" t="s">
        <v>3</v>
      </c>
      <c r="O337" s="4" t="s">
        <v>4</v>
      </c>
      <c r="T337" s="13"/>
    </row>
    <row r="338" spans="1:20" ht="15.75" customHeight="1">
      <c r="B338" s="70" t="s">
        <v>232</v>
      </c>
      <c r="C338" s="70"/>
      <c r="D338" s="70"/>
      <c r="E338" s="70"/>
      <c r="F338" s="70"/>
      <c r="G338" s="70"/>
      <c r="H338" s="70"/>
      <c r="I338" s="70"/>
      <c r="K338" s="10">
        <v>18286</v>
      </c>
      <c r="L338" s="10"/>
      <c r="M338" s="10">
        <v>533</v>
      </c>
      <c r="N338" s="10"/>
      <c r="O338" s="10">
        <f t="shared" ref="O338:O345" si="7">K338+M338</f>
        <v>18819</v>
      </c>
      <c r="T338" s="13"/>
    </row>
    <row r="339" spans="1:20" ht="15.75" customHeight="1">
      <c r="B339" s="70" t="s">
        <v>233</v>
      </c>
      <c r="C339" s="70"/>
      <c r="D339" s="70"/>
      <c r="E339" s="70"/>
      <c r="F339" s="70"/>
      <c r="G339" s="70"/>
      <c r="H339" s="70"/>
      <c r="I339" s="70"/>
      <c r="K339" s="10">
        <v>10705</v>
      </c>
      <c r="L339" s="10"/>
      <c r="M339" s="10">
        <v>421</v>
      </c>
      <c r="N339" s="10"/>
      <c r="O339" s="10">
        <f t="shared" si="7"/>
        <v>11126</v>
      </c>
      <c r="T339" s="13"/>
    </row>
    <row r="340" spans="1:20" ht="15.75" customHeight="1">
      <c r="A340" s="40"/>
      <c r="B340" s="70" t="s">
        <v>234</v>
      </c>
      <c r="C340" s="70"/>
      <c r="D340" s="70"/>
      <c r="E340" s="70"/>
      <c r="F340" s="70"/>
      <c r="G340" s="70"/>
      <c r="H340" s="70"/>
      <c r="I340" s="70"/>
      <c r="K340" s="10">
        <v>7262</v>
      </c>
      <c r="L340" s="10"/>
      <c r="M340" s="10">
        <v>370</v>
      </c>
      <c r="N340" s="10"/>
      <c r="O340" s="10">
        <f t="shared" si="7"/>
        <v>7632</v>
      </c>
      <c r="T340" s="13"/>
    </row>
    <row r="341" spans="1:20" ht="13.35" customHeight="1">
      <c r="A341" s="40"/>
      <c r="B341" s="70" t="s">
        <v>235</v>
      </c>
      <c r="C341" s="70"/>
      <c r="D341" s="70"/>
      <c r="E341" s="70"/>
      <c r="F341" s="70"/>
      <c r="G341" s="70"/>
      <c r="H341" s="70"/>
      <c r="I341" s="70"/>
      <c r="K341" s="10">
        <v>8578</v>
      </c>
      <c r="L341" s="10"/>
      <c r="M341" s="10">
        <v>516</v>
      </c>
      <c r="N341" s="10"/>
      <c r="O341" s="10">
        <f t="shared" si="7"/>
        <v>9094</v>
      </c>
      <c r="T341" s="13"/>
    </row>
    <row r="342" spans="1:20" ht="23.1" customHeight="1">
      <c r="A342" s="40"/>
      <c r="B342" s="70" t="s">
        <v>236</v>
      </c>
      <c r="C342" s="70"/>
      <c r="D342" s="70"/>
      <c r="E342" s="70"/>
      <c r="F342" s="70"/>
      <c r="G342" s="70"/>
      <c r="H342" s="70"/>
      <c r="I342" s="70"/>
      <c r="K342" s="10">
        <v>2978</v>
      </c>
      <c r="L342" s="10"/>
      <c r="M342" s="10">
        <v>257</v>
      </c>
      <c r="N342" s="10"/>
      <c r="O342" s="10">
        <f t="shared" si="7"/>
        <v>3235</v>
      </c>
      <c r="T342" s="13"/>
    </row>
    <row r="343" spans="1:20" ht="15.75" customHeight="1">
      <c r="A343" s="40"/>
      <c r="B343" s="70" t="s">
        <v>237</v>
      </c>
      <c r="C343" s="70"/>
      <c r="D343" s="70"/>
      <c r="E343" s="70"/>
      <c r="F343" s="70"/>
      <c r="G343" s="70"/>
      <c r="H343" s="70"/>
      <c r="I343" s="70"/>
      <c r="K343" s="10">
        <v>416</v>
      </c>
      <c r="L343" s="10"/>
      <c r="M343" s="10">
        <v>35</v>
      </c>
      <c r="N343" s="10"/>
      <c r="O343" s="10">
        <f t="shared" si="7"/>
        <v>451</v>
      </c>
      <c r="T343" s="13"/>
    </row>
    <row r="344" spans="1:20" ht="13.35" customHeight="1">
      <c r="A344" s="40"/>
      <c r="B344" s="70" t="s">
        <v>238</v>
      </c>
      <c r="C344" s="70"/>
      <c r="D344" s="70"/>
      <c r="E344" s="70"/>
      <c r="F344" s="70"/>
      <c r="G344" s="70"/>
      <c r="H344" s="70"/>
      <c r="I344" s="70"/>
      <c r="K344" s="10">
        <v>81</v>
      </c>
      <c r="L344" s="10"/>
      <c r="M344" s="10">
        <v>1</v>
      </c>
      <c r="N344" s="10"/>
      <c r="O344" s="10">
        <f t="shared" si="7"/>
        <v>82</v>
      </c>
      <c r="T344" s="13"/>
    </row>
    <row r="345" spans="1:20" ht="59.7" customHeight="1">
      <c r="A345" s="40"/>
      <c r="B345" s="70" t="s">
        <v>239</v>
      </c>
      <c r="C345" s="70"/>
      <c r="D345" s="70"/>
      <c r="E345" s="70"/>
      <c r="F345" s="70"/>
      <c r="G345" s="70"/>
      <c r="H345" s="70"/>
      <c r="I345" s="70"/>
      <c r="K345" s="10">
        <f>$K$15-SUM(K338:K344)</f>
        <v>543</v>
      </c>
      <c r="L345" s="10"/>
      <c r="M345" s="10">
        <f>$M$15-SUM(M338:M344)</f>
        <v>83</v>
      </c>
      <c r="N345" s="10"/>
      <c r="O345" s="10">
        <f t="shared" si="7"/>
        <v>626</v>
      </c>
      <c r="T345" s="13"/>
    </row>
    <row r="346" spans="1:20" ht="23.1" customHeight="1">
      <c r="A346" s="40"/>
      <c r="B346" s="75" t="s">
        <v>240</v>
      </c>
      <c r="C346" s="75"/>
      <c r="D346" s="75"/>
      <c r="E346" s="75"/>
      <c r="F346" s="75"/>
      <c r="G346" s="75"/>
      <c r="H346" s="75"/>
      <c r="I346" s="75"/>
      <c r="K346" s="41" t="s">
        <v>55</v>
      </c>
      <c r="M346" s="41" t="s">
        <v>56</v>
      </c>
      <c r="T346" s="13"/>
    </row>
    <row r="347" spans="1:20" ht="16.350000000000001" customHeight="1">
      <c r="A347" s="40"/>
      <c r="B347" s="70" t="s">
        <v>241</v>
      </c>
      <c r="C347" s="70"/>
      <c r="D347" s="70"/>
      <c r="E347" s="70"/>
      <c r="F347" s="70"/>
      <c r="G347" s="70"/>
      <c r="H347" s="70"/>
      <c r="I347" s="70"/>
      <c r="K347" s="10">
        <v>48</v>
      </c>
      <c r="L347" s="15"/>
      <c r="M347" s="27">
        <f>K347/$G$794</f>
        <v>0.97959183673469385</v>
      </c>
      <c r="T347" s="13"/>
    </row>
    <row r="348" spans="1:20" ht="16.350000000000001" customHeight="1">
      <c r="A348" s="40"/>
      <c r="B348" s="70" t="s">
        <v>242</v>
      </c>
      <c r="C348" s="70"/>
      <c r="D348" s="70"/>
      <c r="E348" s="70"/>
      <c r="F348" s="70"/>
      <c r="G348" s="70"/>
      <c r="H348" s="70"/>
      <c r="I348" s="70"/>
      <c r="K348" s="10">
        <v>0</v>
      </c>
      <c r="L348" s="15"/>
      <c r="M348" s="27">
        <f>K348/$G$794</f>
        <v>0</v>
      </c>
      <c r="T348" s="13"/>
    </row>
    <row r="349" spans="1:20" ht="13.35" customHeight="1">
      <c r="A349" s="40"/>
      <c r="B349" s="70" t="s">
        <v>243</v>
      </c>
      <c r="C349" s="70"/>
      <c r="D349" s="70"/>
      <c r="E349" s="70"/>
      <c r="F349" s="70"/>
      <c r="G349" s="70"/>
      <c r="H349" s="70"/>
      <c r="I349" s="70"/>
      <c r="K349" s="10">
        <v>0</v>
      </c>
      <c r="L349" s="15"/>
      <c r="M349" s="27">
        <f>K349/$G$794</f>
        <v>0</v>
      </c>
      <c r="T349" s="13"/>
    </row>
    <row r="350" spans="1:20" ht="20.399999999999999" customHeight="1">
      <c r="A350" s="40"/>
      <c r="B350" s="70" t="s">
        <v>44</v>
      </c>
      <c r="C350" s="70"/>
      <c r="D350" s="70"/>
      <c r="E350" s="70"/>
      <c r="F350" s="70"/>
      <c r="G350" s="70"/>
      <c r="H350" s="70"/>
      <c r="I350" s="70"/>
      <c r="K350" s="15">
        <f>$G$794-(K347+K348+K349)</f>
        <v>1</v>
      </c>
      <c r="L350" s="15"/>
      <c r="M350" s="27">
        <f>K350/$G$794</f>
        <v>2.0408163265306121E-2</v>
      </c>
      <c r="T350" s="13"/>
    </row>
    <row r="351" spans="1:20" ht="15.45" customHeight="1">
      <c r="A351" s="40"/>
      <c r="B351" s="23"/>
      <c r="C351" s="23"/>
      <c r="D351" s="23"/>
      <c r="E351" s="23"/>
      <c r="F351" s="23"/>
      <c r="G351" s="23"/>
      <c r="H351" s="23"/>
      <c r="I351" s="23"/>
      <c r="K351" s="15"/>
      <c r="L351" s="15"/>
      <c r="M351" s="42"/>
      <c r="T351" s="13"/>
    </row>
    <row r="352" spans="1:20" ht="15.75" customHeight="1">
      <c r="A352" s="40"/>
      <c r="B352" s="73" t="s">
        <v>244</v>
      </c>
      <c r="C352" s="73"/>
      <c r="D352" s="73"/>
      <c r="E352" s="73"/>
      <c r="F352" s="73"/>
      <c r="G352" s="73"/>
      <c r="H352" s="73"/>
      <c r="I352" s="73"/>
      <c r="K352" s="4" t="s">
        <v>2</v>
      </c>
      <c r="M352" s="4" t="s">
        <v>3</v>
      </c>
      <c r="O352" s="4" t="s">
        <v>4</v>
      </c>
      <c r="T352" s="13"/>
    </row>
    <row r="353" spans="2:15" ht="13.35" customHeight="1">
      <c r="B353" s="70" t="s">
        <v>245</v>
      </c>
      <c r="C353" s="70"/>
      <c r="D353" s="70"/>
      <c r="E353" s="70"/>
      <c r="F353" s="70"/>
      <c r="G353" s="70"/>
      <c r="H353" s="70"/>
      <c r="I353" s="70"/>
      <c r="K353" s="10">
        <v>12241</v>
      </c>
      <c r="L353" s="10"/>
      <c r="M353" s="10">
        <v>703</v>
      </c>
      <c r="N353" s="10"/>
      <c r="O353" s="10">
        <f t="shared" ref="O353:O359" si="8">K353+M353</f>
        <v>12944</v>
      </c>
    </row>
    <row r="354" spans="2:15" ht="13.35" customHeight="1">
      <c r="B354" s="70" t="s">
        <v>246</v>
      </c>
      <c r="C354" s="70"/>
      <c r="D354" s="70"/>
      <c r="E354" s="70"/>
      <c r="F354" s="70"/>
      <c r="G354" s="70"/>
      <c r="H354" s="70"/>
      <c r="I354" s="70"/>
      <c r="K354" s="10">
        <v>12959</v>
      </c>
      <c r="L354" s="10"/>
      <c r="M354" s="10">
        <v>511</v>
      </c>
      <c r="N354" s="10"/>
      <c r="O354" s="10">
        <f t="shared" si="8"/>
        <v>13470</v>
      </c>
    </row>
    <row r="355" spans="2:15" ht="13.35" customHeight="1">
      <c r="B355" s="70" t="s">
        <v>247</v>
      </c>
      <c r="C355" s="70"/>
      <c r="D355" s="70"/>
      <c r="E355" s="70"/>
      <c r="F355" s="70"/>
      <c r="G355" s="70"/>
      <c r="H355" s="70"/>
      <c r="I355" s="70"/>
      <c r="K355" s="10">
        <v>22244</v>
      </c>
      <c r="L355" s="10"/>
      <c r="M355" s="10">
        <v>875</v>
      </c>
      <c r="N355" s="10"/>
      <c r="O355" s="10">
        <f t="shared" si="8"/>
        <v>23119</v>
      </c>
    </row>
    <row r="356" spans="2:15" ht="13.35" customHeight="1">
      <c r="B356" s="70" t="s">
        <v>248</v>
      </c>
      <c r="C356" s="70"/>
      <c r="D356" s="70"/>
      <c r="E356" s="70"/>
      <c r="F356" s="70"/>
      <c r="G356" s="70"/>
      <c r="H356" s="70"/>
      <c r="I356" s="70"/>
      <c r="K356" s="10">
        <v>16</v>
      </c>
      <c r="L356" s="10"/>
      <c r="M356" s="10">
        <v>3</v>
      </c>
      <c r="N356" s="10"/>
      <c r="O356" s="10">
        <f t="shared" si="8"/>
        <v>19</v>
      </c>
    </row>
    <row r="357" spans="2:15" ht="13.35" customHeight="1">
      <c r="B357" s="70" t="s">
        <v>249</v>
      </c>
      <c r="C357" s="70"/>
      <c r="D357" s="70"/>
      <c r="E357" s="70"/>
      <c r="F357" s="70"/>
      <c r="G357" s="70"/>
      <c r="H357" s="70"/>
      <c r="I357" s="70"/>
      <c r="K357" s="10">
        <v>2</v>
      </c>
      <c r="L357" s="10"/>
      <c r="M357" s="10">
        <v>0</v>
      </c>
      <c r="N357" s="10"/>
      <c r="O357" s="10">
        <f t="shared" si="8"/>
        <v>2</v>
      </c>
    </row>
    <row r="358" spans="2:15" ht="13.35" customHeight="1">
      <c r="B358" s="70" t="s">
        <v>250</v>
      </c>
      <c r="C358" s="70"/>
      <c r="D358" s="70"/>
      <c r="E358" s="70"/>
      <c r="F358" s="70"/>
      <c r="G358" s="70"/>
      <c r="H358" s="70"/>
      <c r="I358" s="70"/>
      <c r="K358" s="10">
        <v>885</v>
      </c>
      <c r="L358" s="10"/>
      <c r="M358" s="10">
        <v>43</v>
      </c>
      <c r="N358" s="10"/>
      <c r="O358" s="10">
        <f t="shared" si="8"/>
        <v>928</v>
      </c>
    </row>
    <row r="359" spans="2:15" ht="59.7" customHeight="1">
      <c r="B359" s="70" t="s">
        <v>251</v>
      </c>
      <c r="C359" s="70"/>
      <c r="D359" s="70"/>
      <c r="E359" s="70"/>
      <c r="F359" s="70"/>
      <c r="G359" s="70"/>
      <c r="H359" s="70"/>
      <c r="I359" s="70"/>
      <c r="K359" s="10">
        <f>$K$15-SUM(K353:K358)</f>
        <v>502</v>
      </c>
      <c r="L359" s="10"/>
      <c r="M359" s="10">
        <f>$M$15-SUM(M353:M358)</f>
        <v>81</v>
      </c>
      <c r="N359" s="10"/>
      <c r="O359" s="10">
        <f t="shared" si="8"/>
        <v>583</v>
      </c>
    </row>
    <row r="360" spans="2:15" ht="13.35" customHeight="1">
      <c r="B360" s="75" t="s">
        <v>240</v>
      </c>
      <c r="C360" s="75"/>
      <c r="D360" s="75"/>
      <c r="E360" s="75"/>
      <c r="F360" s="75"/>
      <c r="G360" s="75"/>
      <c r="H360" s="75"/>
      <c r="I360" s="75"/>
      <c r="K360" s="41" t="s">
        <v>55</v>
      </c>
      <c r="M360" s="41" t="s">
        <v>56</v>
      </c>
    </row>
    <row r="361" spans="2:15" ht="16.350000000000001" customHeight="1">
      <c r="B361" s="70" t="s">
        <v>241</v>
      </c>
      <c r="C361" s="70"/>
      <c r="D361" s="70"/>
      <c r="E361" s="70"/>
      <c r="F361" s="70"/>
      <c r="G361" s="70"/>
      <c r="H361" s="70"/>
      <c r="I361" s="70"/>
      <c r="K361" s="10">
        <v>48</v>
      </c>
      <c r="L361" s="15"/>
      <c r="M361" s="27">
        <f>K361/$G$794</f>
        <v>0.97959183673469385</v>
      </c>
    </row>
    <row r="362" spans="2:15" ht="16.350000000000001" customHeight="1">
      <c r="B362" s="70" t="s">
        <v>242</v>
      </c>
      <c r="C362" s="70"/>
      <c r="D362" s="70"/>
      <c r="E362" s="70"/>
      <c r="F362" s="70"/>
      <c r="G362" s="70"/>
      <c r="H362" s="70"/>
      <c r="I362" s="70"/>
      <c r="K362" s="10">
        <v>0</v>
      </c>
      <c r="L362" s="15"/>
      <c r="M362" s="27">
        <f>K362/$G$794</f>
        <v>0</v>
      </c>
    </row>
    <row r="363" spans="2:15" ht="13.35" customHeight="1">
      <c r="B363" s="70" t="s">
        <v>243</v>
      </c>
      <c r="C363" s="70"/>
      <c r="D363" s="70"/>
      <c r="E363" s="70"/>
      <c r="F363" s="70"/>
      <c r="G363" s="70"/>
      <c r="H363" s="70"/>
      <c r="I363" s="70"/>
      <c r="K363" s="10">
        <v>0</v>
      </c>
      <c r="L363" s="15"/>
      <c r="M363" s="27">
        <f>K363/$G$794</f>
        <v>0</v>
      </c>
    </row>
    <row r="364" spans="2:15" ht="20.399999999999999" customHeight="1">
      <c r="B364" s="70" t="s">
        <v>44</v>
      </c>
      <c r="C364" s="70"/>
      <c r="D364" s="70"/>
      <c r="E364" s="70"/>
      <c r="F364" s="70"/>
      <c r="G364" s="70"/>
      <c r="H364" s="70"/>
      <c r="I364" s="70"/>
      <c r="K364" s="15">
        <f>$G$794-(K361+K362+K363)</f>
        <v>1</v>
      </c>
      <c r="L364" s="15"/>
      <c r="M364" s="27">
        <f>K364/$G$794</f>
        <v>2.0408163265306121E-2</v>
      </c>
    </row>
    <row r="365" spans="2:15" ht="15.45" customHeight="1">
      <c r="B365" s="23"/>
      <c r="C365" s="23"/>
      <c r="D365" s="23"/>
      <c r="E365" s="23"/>
      <c r="F365" s="23"/>
      <c r="G365" s="23"/>
      <c r="H365" s="23"/>
      <c r="I365" s="23"/>
      <c r="K365" s="15"/>
      <c r="L365" s="15"/>
      <c r="M365" s="42"/>
    </row>
    <row r="366" spans="2:15" ht="13.35" customHeight="1">
      <c r="B366" s="73" t="s">
        <v>252</v>
      </c>
      <c r="C366" s="73"/>
      <c r="D366" s="73"/>
      <c r="E366" s="73"/>
      <c r="F366" s="73"/>
      <c r="G366" s="73"/>
      <c r="H366" s="73"/>
      <c r="I366" s="73"/>
      <c r="K366" s="4" t="s">
        <v>23</v>
      </c>
      <c r="M366" s="4" t="s">
        <v>24</v>
      </c>
      <c r="O366" s="4" t="s">
        <v>4</v>
      </c>
    </row>
    <row r="367" spans="2:15" ht="13.35" customHeight="1">
      <c r="B367" s="70" t="s">
        <v>253</v>
      </c>
      <c r="C367" s="70"/>
      <c r="D367" s="70"/>
      <c r="E367" s="70"/>
      <c r="F367" s="70"/>
      <c r="G367" s="70"/>
      <c r="H367" s="70"/>
      <c r="I367" s="70"/>
      <c r="K367" s="10">
        <v>6600</v>
      </c>
      <c r="L367" s="15"/>
      <c r="M367" s="10">
        <v>806</v>
      </c>
      <c r="O367" s="15">
        <f>K367+M367</f>
        <v>7406</v>
      </c>
    </row>
    <row r="368" spans="2:15" ht="13.35" customHeight="1">
      <c r="B368" s="70" t="s">
        <v>254</v>
      </c>
      <c r="C368" s="70"/>
      <c r="D368" s="70"/>
      <c r="E368" s="70"/>
      <c r="F368" s="70"/>
      <c r="G368" s="70"/>
      <c r="H368" s="70"/>
      <c r="I368" s="70"/>
      <c r="K368" s="10">
        <v>41907</v>
      </c>
      <c r="L368" s="15"/>
      <c r="M368" s="10">
        <v>1329</v>
      </c>
      <c r="O368" s="15">
        <f>K368+M368</f>
        <v>43236</v>
      </c>
    </row>
    <row r="369" spans="2:15" ht="13.35" customHeight="1">
      <c r="B369" s="70" t="s">
        <v>255</v>
      </c>
      <c r="C369" s="70"/>
      <c r="D369" s="70"/>
      <c r="E369" s="70"/>
      <c r="F369" s="70"/>
      <c r="G369" s="70"/>
      <c r="H369" s="70"/>
      <c r="I369" s="70"/>
      <c r="K369" s="10">
        <v>0</v>
      </c>
      <c r="L369" s="15"/>
      <c r="M369" s="10">
        <v>0</v>
      </c>
      <c r="O369" s="15">
        <f>K369+M369</f>
        <v>0</v>
      </c>
    </row>
    <row r="370" spans="2:15" ht="17.7" customHeight="1">
      <c r="B370" s="23"/>
      <c r="C370" s="23"/>
      <c r="D370" s="23"/>
      <c r="E370" s="23"/>
      <c r="F370" s="23"/>
      <c r="G370" s="23"/>
      <c r="H370" s="23"/>
      <c r="I370" s="23"/>
      <c r="K370" s="15"/>
      <c r="L370" s="15"/>
      <c r="M370" s="15"/>
      <c r="O370" s="15"/>
    </row>
    <row r="371" spans="2:15" ht="13.35" customHeight="1">
      <c r="B371" s="75" t="s">
        <v>240</v>
      </c>
      <c r="C371" s="75"/>
      <c r="D371" s="75"/>
      <c r="E371" s="75"/>
      <c r="F371" s="75"/>
      <c r="G371" s="75"/>
      <c r="H371" s="75"/>
      <c r="I371" s="75"/>
      <c r="K371" s="41" t="s">
        <v>55</v>
      </c>
      <c r="M371" s="41" t="s">
        <v>56</v>
      </c>
    </row>
    <row r="372" spans="2:15" ht="16.350000000000001" customHeight="1">
      <c r="B372" s="70" t="s">
        <v>241</v>
      </c>
      <c r="C372" s="70"/>
      <c r="D372" s="70"/>
      <c r="E372" s="70"/>
      <c r="F372" s="70"/>
      <c r="G372" s="70"/>
      <c r="H372" s="70"/>
      <c r="I372" s="70"/>
      <c r="K372" s="10">
        <v>48</v>
      </c>
      <c r="L372" s="15"/>
      <c r="M372" s="27">
        <f>K372/$G$794</f>
        <v>0.97959183673469385</v>
      </c>
    </row>
    <row r="373" spans="2:15" ht="16.350000000000001" customHeight="1">
      <c r="B373" s="70" t="s">
        <v>242</v>
      </c>
      <c r="C373" s="70"/>
      <c r="D373" s="70"/>
      <c r="E373" s="70"/>
      <c r="F373" s="70"/>
      <c r="G373" s="70"/>
      <c r="H373" s="70"/>
      <c r="I373" s="70"/>
      <c r="K373" s="10">
        <v>0</v>
      </c>
      <c r="L373" s="15"/>
      <c r="M373" s="27">
        <f>K373/$G$794</f>
        <v>0</v>
      </c>
    </row>
    <row r="374" spans="2:15" ht="13.35" customHeight="1">
      <c r="B374" s="70" t="s">
        <v>243</v>
      </c>
      <c r="C374" s="70"/>
      <c r="D374" s="70"/>
      <c r="E374" s="70"/>
      <c r="F374" s="70"/>
      <c r="G374" s="70"/>
      <c r="H374" s="70"/>
      <c r="I374" s="70"/>
      <c r="K374" s="10">
        <v>0</v>
      </c>
      <c r="L374" s="15"/>
      <c r="M374" s="27">
        <f>K374/$G$794</f>
        <v>0</v>
      </c>
    </row>
    <row r="375" spans="2:15" ht="30.6" customHeight="1">
      <c r="B375" s="70" t="s">
        <v>44</v>
      </c>
      <c r="C375" s="70"/>
      <c r="D375" s="70"/>
      <c r="E375" s="70"/>
      <c r="F375" s="70"/>
      <c r="G375" s="70"/>
      <c r="H375" s="70"/>
      <c r="I375" s="70"/>
      <c r="K375" s="15">
        <f>$G$794-(K372+K373+K374)</f>
        <v>1</v>
      </c>
      <c r="L375" s="15"/>
      <c r="M375" s="27">
        <f>K375/$G$794</f>
        <v>2.0408163265306121E-2</v>
      </c>
    </row>
    <row r="376" spans="2:15" ht="15.45" customHeight="1">
      <c r="B376" s="23"/>
      <c r="C376" s="23"/>
      <c r="D376" s="23"/>
      <c r="E376" s="23"/>
      <c r="F376" s="23"/>
      <c r="G376" s="23"/>
      <c r="H376" s="23"/>
      <c r="I376" s="23"/>
      <c r="K376" s="15"/>
      <c r="L376" s="15"/>
      <c r="M376" s="42"/>
    </row>
    <row r="377" spans="2:15" ht="13.35" customHeight="1">
      <c r="B377" s="73" t="s">
        <v>256</v>
      </c>
      <c r="C377" s="73"/>
      <c r="D377" s="73"/>
      <c r="E377" s="73"/>
      <c r="F377" s="73"/>
      <c r="G377" s="73"/>
      <c r="H377" s="73"/>
      <c r="I377" s="73"/>
      <c r="K377" s="4" t="s">
        <v>2</v>
      </c>
      <c r="M377" s="4" t="s">
        <v>3</v>
      </c>
      <c r="O377" s="4" t="s">
        <v>4</v>
      </c>
    </row>
    <row r="378" spans="2:15" ht="13.35" customHeight="1">
      <c r="B378" s="70" t="s">
        <v>257</v>
      </c>
      <c r="C378" s="70"/>
      <c r="D378" s="70"/>
      <c r="E378" s="70"/>
      <c r="F378" s="70"/>
      <c r="G378" s="70"/>
      <c r="H378" s="70"/>
      <c r="I378" s="70"/>
      <c r="K378" s="10">
        <v>36321</v>
      </c>
      <c r="L378" s="10"/>
      <c r="M378" s="10">
        <v>1733</v>
      </c>
      <c r="N378" s="10"/>
      <c r="O378" s="15">
        <f t="shared" ref="O378:O384" si="9">K378+M378</f>
        <v>38054</v>
      </c>
    </row>
    <row r="379" spans="2:15" ht="13.35" customHeight="1">
      <c r="B379" s="70" t="s">
        <v>258</v>
      </c>
      <c r="C379" s="70"/>
      <c r="D379" s="70"/>
      <c r="E379" s="70"/>
      <c r="F379" s="70"/>
      <c r="G379" s="70"/>
      <c r="H379" s="70"/>
      <c r="I379" s="70"/>
      <c r="K379" s="10">
        <v>1689</v>
      </c>
      <c r="L379" s="10"/>
      <c r="M379" s="10">
        <v>63</v>
      </c>
      <c r="N379" s="10"/>
      <c r="O379" s="15">
        <f t="shared" si="9"/>
        <v>1752</v>
      </c>
    </row>
    <row r="380" spans="2:15" ht="13.35" customHeight="1">
      <c r="B380" s="70" t="s">
        <v>259</v>
      </c>
      <c r="C380" s="70"/>
      <c r="D380" s="70"/>
      <c r="E380" s="70"/>
      <c r="F380" s="70"/>
      <c r="G380" s="70"/>
      <c r="H380" s="70"/>
      <c r="I380" s="70"/>
      <c r="K380" s="10">
        <v>1811</v>
      </c>
      <c r="L380" s="10"/>
      <c r="M380" s="10">
        <v>126</v>
      </c>
      <c r="N380" s="10"/>
      <c r="O380" s="15">
        <f t="shared" si="9"/>
        <v>1937</v>
      </c>
    </row>
    <row r="381" spans="2:15" ht="13.35" customHeight="1">
      <c r="B381" s="70" t="s">
        <v>260</v>
      </c>
      <c r="C381" s="70"/>
      <c r="D381" s="70"/>
      <c r="E381" s="70"/>
      <c r="F381" s="70"/>
      <c r="G381" s="70"/>
      <c r="H381" s="70"/>
      <c r="I381" s="70"/>
      <c r="K381" s="10">
        <v>251</v>
      </c>
      <c r="L381" s="10"/>
      <c r="M381" s="10">
        <v>20</v>
      </c>
      <c r="N381" s="10"/>
      <c r="O381" s="15">
        <f t="shared" si="9"/>
        <v>271</v>
      </c>
    </row>
    <row r="382" spans="2:15" ht="13.35" customHeight="1">
      <c r="B382" s="70" t="s">
        <v>261</v>
      </c>
      <c r="C382" s="70"/>
      <c r="D382" s="70"/>
      <c r="E382" s="70"/>
      <c r="F382" s="70"/>
      <c r="G382" s="70"/>
      <c r="H382" s="70"/>
      <c r="I382" s="70"/>
      <c r="K382" s="10">
        <v>214</v>
      </c>
      <c r="L382" s="10"/>
      <c r="M382" s="10">
        <v>28</v>
      </c>
      <c r="N382" s="10"/>
      <c r="O382" s="15">
        <f t="shared" si="9"/>
        <v>242</v>
      </c>
    </row>
    <row r="383" spans="2:15" ht="13.35" customHeight="1">
      <c r="B383" s="70" t="s">
        <v>262</v>
      </c>
      <c r="C383" s="70"/>
      <c r="D383" s="70"/>
      <c r="E383" s="70"/>
      <c r="F383" s="70"/>
      <c r="G383" s="70"/>
      <c r="H383" s="70"/>
      <c r="I383" s="70"/>
      <c r="K383" s="10">
        <v>38</v>
      </c>
      <c r="L383" s="10"/>
      <c r="M383" s="10">
        <v>45</v>
      </c>
      <c r="N383" s="10"/>
      <c r="O383" s="15">
        <f t="shared" si="9"/>
        <v>83</v>
      </c>
    </row>
    <row r="384" spans="2:15" ht="59.7" customHeight="1">
      <c r="B384" s="70" t="s">
        <v>251</v>
      </c>
      <c r="C384" s="70"/>
      <c r="D384" s="70"/>
      <c r="E384" s="70"/>
      <c r="F384" s="70"/>
      <c r="G384" s="70"/>
      <c r="H384" s="70"/>
      <c r="I384" s="70"/>
      <c r="K384" s="10">
        <f>$K$15-SUM(K378:K383)</f>
        <v>8525</v>
      </c>
      <c r="L384" s="10"/>
      <c r="M384" s="10">
        <f>$M$15-SUM(M378:M383)</f>
        <v>201</v>
      </c>
      <c r="N384" s="10"/>
      <c r="O384" s="15">
        <f t="shared" si="9"/>
        <v>8726</v>
      </c>
    </row>
    <row r="385" spans="2:15" ht="13.35" customHeight="1">
      <c r="B385" s="75" t="s">
        <v>240</v>
      </c>
      <c r="C385" s="75"/>
      <c r="D385" s="75"/>
      <c r="E385" s="75"/>
      <c r="F385" s="75"/>
      <c r="G385" s="75"/>
      <c r="H385" s="75"/>
      <c r="I385" s="75"/>
      <c r="K385" s="41" t="s">
        <v>55</v>
      </c>
      <c r="M385" s="41" t="s">
        <v>56</v>
      </c>
    </row>
    <row r="386" spans="2:15" ht="16.350000000000001" customHeight="1">
      <c r="B386" s="70" t="s">
        <v>241</v>
      </c>
      <c r="C386" s="70"/>
      <c r="D386" s="70"/>
      <c r="E386" s="70"/>
      <c r="F386" s="70"/>
      <c r="G386" s="70"/>
      <c r="H386" s="70"/>
      <c r="I386" s="70"/>
      <c r="K386" s="10">
        <v>47</v>
      </c>
      <c r="L386" s="15"/>
      <c r="M386" s="27">
        <f>K386/$G$794</f>
        <v>0.95918367346938771</v>
      </c>
    </row>
    <row r="387" spans="2:15" ht="16.350000000000001" customHeight="1">
      <c r="B387" s="70" t="s">
        <v>242</v>
      </c>
      <c r="C387" s="70"/>
      <c r="D387" s="70"/>
      <c r="E387" s="70"/>
      <c r="F387" s="70"/>
      <c r="G387" s="70"/>
      <c r="H387" s="70"/>
      <c r="I387" s="70"/>
      <c r="K387" s="10">
        <v>0</v>
      </c>
      <c r="L387" s="15"/>
      <c r="M387" s="27">
        <f>K387/$G$794</f>
        <v>0</v>
      </c>
    </row>
    <row r="388" spans="2:15" ht="13.35" customHeight="1">
      <c r="B388" s="70" t="s">
        <v>243</v>
      </c>
      <c r="C388" s="70"/>
      <c r="D388" s="70"/>
      <c r="E388" s="70"/>
      <c r="F388" s="70"/>
      <c r="G388" s="70"/>
      <c r="H388" s="70"/>
      <c r="I388" s="70"/>
      <c r="K388" s="10">
        <v>1</v>
      </c>
      <c r="L388" s="15"/>
      <c r="M388" s="27">
        <f>K388/$G$794</f>
        <v>2.0408163265306121E-2</v>
      </c>
    </row>
    <row r="389" spans="2:15" ht="20.399999999999999" customHeight="1">
      <c r="B389" s="70" t="s">
        <v>44</v>
      </c>
      <c r="C389" s="70"/>
      <c r="D389" s="70"/>
      <c r="E389" s="70"/>
      <c r="F389" s="70"/>
      <c r="G389" s="70"/>
      <c r="H389" s="70"/>
      <c r="I389" s="70"/>
      <c r="K389" s="15">
        <f>$G$794-(K386+K387+K388)</f>
        <v>1</v>
      </c>
      <c r="L389" s="15"/>
      <c r="M389" s="27">
        <f>K389/$G$794</f>
        <v>2.0408163265306121E-2</v>
      </c>
    </row>
    <row r="390" spans="2:15" ht="15.45" customHeight="1">
      <c r="B390" s="23"/>
      <c r="C390" s="23"/>
      <c r="D390" s="23"/>
      <c r="E390" s="23"/>
      <c r="F390" s="23"/>
      <c r="G390" s="23"/>
      <c r="H390" s="23"/>
      <c r="I390" s="23"/>
      <c r="K390" s="15"/>
      <c r="L390" s="15"/>
      <c r="M390" s="42"/>
    </row>
    <row r="391" spans="2:15" ht="13.35" customHeight="1">
      <c r="B391" s="73" t="s">
        <v>263</v>
      </c>
      <c r="C391" s="73"/>
      <c r="D391" s="73"/>
      <c r="E391" s="73"/>
      <c r="F391" s="73"/>
      <c r="G391" s="73"/>
      <c r="H391" s="73"/>
      <c r="I391" s="73"/>
      <c r="K391" s="4" t="s">
        <v>2</v>
      </c>
      <c r="M391" s="4" t="s">
        <v>3</v>
      </c>
      <c r="O391" s="4" t="s">
        <v>4</v>
      </c>
    </row>
    <row r="392" spans="2:15" ht="13.35" customHeight="1">
      <c r="B392" s="70" t="s">
        <v>264</v>
      </c>
      <c r="C392" s="70"/>
      <c r="D392" s="70"/>
      <c r="E392" s="70"/>
      <c r="F392" s="70"/>
      <c r="G392" s="70"/>
      <c r="H392" s="70"/>
      <c r="I392" s="70"/>
      <c r="K392" s="10">
        <v>672</v>
      </c>
      <c r="L392" s="10"/>
      <c r="M392" s="10">
        <v>42</v>
      </c>
      <c r="N392" s="10"/>
      <c r="O392" s="15">
        <f t="shared" ref="O392:O401" si="10">K392+M392</f>
        <v>714</v>
      </c>
    </row>
    <row r="393" spans="2:15" ht="13.35" customHeight="1">
      <c r="B393" s="70" t="s">
        <v>265</v>
      </c>
      <c r="C393" s="70"/>
      <c r="D393" s="70"/>
      <c r="E393" s="70"/>
      <c r="F393" s="70"/>
      <c r="G393" s="70"/>
      <c r="H393" s="70"/>
      <c r="I393" s="70"/>
      <c r="K393" s="10">
        <v>1500</v>
      </c>
      <c r="L393" s="10"/>
      <c r="M393" s="10">
        <v>42</v>
      </c>
      <c r="N393" s="10"/>
      <c r="O393" s="15">
        <f t="shared" si="10"/>
        <v>1542</v>
      </c>
    </row>
    <row r="394" spans="2:15" ht="13.35" customHeight="1">
      <c r="B394" s="70" t="s">
        <v>266</v>
      </c>
      <c r="C394" s="70"/>
      <c r="D394" s="70"/>
      <c r="E394" s="70"/>
      <c r="F394" s="70"/>
      <c r="G394" s="70"/>
      <c r="H394" s="70"/>
      <c r="I394" s="70"/>
      <c r="K394" s="10">
        <v>28485</v>
      </c>
      <c r="L394" s="10"/>
      <c r="M394" s="10">
        <v>1134</v>
      </c>
      <c r="N394" s="10"/>
      <c r="O394" s="15">
        <f t="shared" si="10"/>
        <v>29619</v>
      </c>
    </row>
    <row r="395" spans="2:15" ht="13.35" customHeight="1">
      <c r="B395" s="70" t="s">
        <v>267</v>
      </c>
      <c r="C395" s="70"/>
      <c r="D395" s="70"/>
      <c r="E395" s="70"/>
      <c r="F395" s="70"/>
      <c r="G395" s="70"/>
      <c r="H395" s="70"/>
      <c r="I395" s="70"/>
      <c r="K395" s="10">
        <v>4171</v>
      </c>
      <c r="L395" s="10"/>
      <c r="M395" s="10">
        <v>237</v>
      </c>
      <c r="N395" s="10"/>
      <c r="O395" s="15">
        <f t="shared" si="10"/>
        <v>4408</v>
      </c>
    </row>
    <row r="396" spans="2:15" ht="13.35" customHeight="1">
      <c r="B396" s="70" t="s">
        <v>268</v>
      </c>
      <c r="C396" s="70"/>
      <c r="D396" s="70"/>
      <c r="E396" s="70"/>
      <c r="F396" s="70"/>
      <c r="G396" s="70"/>
      <c r="H396" s="70"/>
      <c r="I396" s="70"/>
      <c r="K396" s="10">
        <v>3215</v>
      </c>
      <c r="L396" s="10"/>
      <c r="M396" s="10">
        <v>216</v>
      </c>
      <c r="N396" s="10"/>
      <c r="O396" s="15">
        <f t="shared" si="10"/>
        <v>3431</v>
      </c>
    </row>
    <row r="397" spans="2:15" ht="13.35" customHeight="1">
      <c r="B397" s="70" t="s">
        <v>269</v>
      </c>
      <c r="C397" s="70"/>
      <c r="D397" s="70"/>
      <c r="E397" s="70"/>
      <c r="F397" s="70"/>
      <c r="G397" s="70"/>
      <c r="H397" s="70"/>
      <c r="I397" s="70"/>
      <c r="K397" s="10">
        <v>2622</v>
      </c>
      <c r="L397" s="10"/>
      <c r="M397" s="10">
        <v>248</v>
      </c>
      <c r="N397" s="10"/>
      <c r="O397" s="15">
        <f t="shared" si="10"/>
        <v>2870</v>
      </c>
    </row>
    <row r="398" spans="2:15" ht="13.35" customHeight="1">
      <c r="B398" s="70" t="s">
        <v>270</v>
      </c>
      <c r="C398" s="70"/>
      <c r="D398" s="70"/>
      <c r="E398" s="70"/>
      <c r="F398" s="70"/>
      <c r="G398" s="70"/>
      <c r="H398" s="70"/>
      <c r="I398" s="70"/>
      <c r="K398" s="10">
        <v>267</v>
      </c>
      <c r="L398" s="10"/>
      <c r="M398" s="10">
        <v>37</v>
      </c>
      <c r="N398" s="10"/>
      <c r="O398" s="15">
        <f t="shared" si="10"/>
        <v>304</v>
      </c>
    </row>
    <row r="399" spans="2:15" ht="13.35" customHeight="1">
      <c r="B399" s="70" t="s">
        <v>271</v>
      </c>
      <c r="C399" s="70"/>
      <c r="D399" s="70"/>
      <c r="E399" s="70"/>
      <c r="F399" s="70"/>
      <c r="G399" s="70"/>
      <c r="H399" s="70"/>
      <c r="I399" s="70"/>
      <c r="K399" s="10">
        <v>203</v>
      </c>
      <c r="L399" s="10"/>
      <c r="M399" s="10">
        <v>22</v>
      </c>
      <c r="N399" s="10"/>
      <c r="O399" s="15">
        <f t="shared" si="10"/>
        <v>225</v>
      </c>
    </row>
    <row r="400" spans="2:15" ht="13.35" customHeight="1">
      <c r="B400" s="70" t="s">
        <v>272</v>
      </c>
      <c r="C400" s="70"/>
      <c r="D400" s="70"/>
      <c r="E400" s="70"/>
      <c r="F400" s="70"/>
      <c r="G400" s="70"/>
      <c r="H400" s="70"/>
      <c r="I400" s="70"/>
      <c r="K400" s="10">
        <v>4</v>
      </c>
      <c r="L400" s="10"/>
      <c r="M400" s="10">
        <v>1</v>
      </c>
      <c r="N400" s="10"/>
      <c r="O400" s="15">
        <f t="shared" si="10"/>
        <v>5</v>
      </c>
    </row>
    <row r="401" spans="2:15" ht="59.7" customHeight="1">
      <c r="B401" s="70" t="s">
        <v>239</v>
      </c>
      <c r="C401" s="70"/>
      <c r="D401" s="70"/>
      <c r="E401" s="70"/>
      <c r="F401" s="70"/>
      <c r="G401" s="70"/>
      <c r="H401" s="70"/>
      <c r="I401" s="70"/>
      <c r="K401" s="10">
        <f>$K$15-SUM(K392:K400)</f>
        <v>7710</v>
      </c>
      <c r="L401" s="10"/>
      <c r="M401" s="10">
        <f>$M$15-SUM(M392:M400)</f>
        <v>237</v>
      </c>
      <c r="N401" s="10"/>
      <c r="O401" s="15">
        <f t="shared" si="10"/>
        <v>7947</v>
      </c>
    </row>
    <row r="402" spans="2:15" ht="13.35" customHeight="1">
      <c r="B402" s="75" t="s">
        <v>240</v>
      </c>
      <c r="C402" s="75"/>
      <c r="D402" s="75"/>
      <c r="E402" s="75"/>
      <c r="F402" s="75"/>
      <c r="G402" s="75"/>
      <c r="H402" s="75"/>
      <c r="I402" s="75"/>
      <c r="K402" s="41" t="s">
        <v>55</v>
      </c>
      <c r="M402" s="41" t="s">
        <v>56</v>
      </c>
    </row>
    <row r="403" spans="2:15" ht="16.350000000000001" customHeight="1">
      <c r="B403" s="70" t="s">
        <v>241</v>
      </c>
      <c r="C403" s="70"/>
      <c r="D403" s="70"/>
      <c r="E403" s="70"/>
      <c r="F403" s="70"/>
      <c r="G403" s="70"/>
      <c r="H403" s="70"/>
      <c r="I403" s="70"/>
      <c r="K403" s="10">
        <v>48</v>
      </c>
      <c r="L403" s="15"/>
      <c r="M403" s="27">
        <f>K403/$G$794</f>
        <v>0.97959183673469385</v>
      </c>
    </row>
    <row r="404" spans="2:15" ht="16.350000000000001" customHeight="1">
      <c r="B404" s="70" t="s">
        <v>242</v>
      </c>
      <c r="C404" s="70"/>
      <c r="D404" s="70"/>
      <c r="E404" s="70"/>
      <c r="F404" s="70"/>
      <c r="G404" s="70"/>
      <c r="H404" s="70"/>
      <c r="I404" s="70"/>
      <c r="K404" s="10">
        <v>0</v>
      </c>
      <c r="L404" s="15"/>
      <c r="M404" s="27">
        <f>K404/$G$794</f>
        <v>0</v>
      </c>
    </row>
    <row r="405" spans="2:15" ht="13.35" customHeight="1">
      <c r="B405" s="70" t="s">
        <v>243</v>
      </c>
      <c r="C405" s="70"/>
      <c r="D405" s="70"/>
      <c r="E405" s="70"/>
      <c r="F405" s="70"/>
      <c r="G405" s="70"/>
      <c r="H405" s="70"/>
      <c r="I405" s="70"/>
      <c r="K405" s="10">
        <v>0</v>
      </c>
      <c r="L405" s="15"/>
      <c r="M405" s="27">
        <f>K405/$G$794</f>
        <v>0</v>
      </c>
    </row>
    <row r="406" spans="2:15" ht="20.399999999999999" customHeight="1">
      <c r="B406" s="70" t="s">
        <v>44</v>
      </c>
      <c r="C406" s="70"/>
      <c r="D406" s="70"/>
      <c r="E406" s="70"/>
      <c r="F406" s="70"/>
      <c r="G406" s="70"/>
      <c r="H406" s="70"/>
      <c r="I406" s="70"/>
      <c r="K406" s="15">
        <f>$G$794-(K403+K404+K405)</f>
        <v>1</v>
      </c>
      <c r="L406" s="15"/>
      <c r="M406" s="27">
        <f>K406/$G$794</f>
        <v>2.0408163265306121E-2</v>
      </c>
    </row>
    <row r="407" spans="2:15" ht="15.45" customHeight="1">
      <c r="B407" s="23"/>
      <c r="C407" s="23"/>
      <c r="D407" s="23"/>
      <c r="E407" s="23"/>
      <c r="F407" s="23"/>
      <c r="G407" s="23"/>
      <c r="H407" s="23"/>
      <c r="I407" s="23"/>
      <c r="K407" s="15"/>
      <c r="L407" s="15"/>
      <c r="M407" s="42"/>
    </row>
    <row r="408" spans="2:15" ht="13.35" customHeight="1">
      <c r="B408" s="73" t="s">
        <v>273</v>
      </c>
      <c r="C408" s="73"/>
      <c r="D408" s="73"/>
      <c r="E408" s="73"/>
      <c r="F408" s="73"/>
      <c r="G408" s="73"/>
      <c r="H408" s="73"/>
      <c r="I408" s="73"/>
      <c r="K408" s="4" t="s">
        <v>2</v>
      </c>
      <c r="M408" s="4" t="s">
        <v>3</v>
      </c>
      <c r="O408" s="4" t="s">
        <v>4</v>
      </c>
    </row>
    <row r="409" spans="2:15" ht="13.35" customHeight="1">
      <c r="B409" s="75" t="s">
        <v>274</v>
      </c>
      <c r="C409" s="75"/>
      <c r="D409" s="75"/>
      <c r="E409" s="75"/>
      <c r="F409" s="75"/>
      <c r="G409" s="75"/>
      <c r="H409" s="75"/>
      <c r="I409" s="75"/>
      <c r="K409" s="43">
        <f>K410+K412+K414+K415+K417+K419</f>
        <v>80</v>
      </c>
      <c r="L409" s="44"/>
      <c r="M409" s="43">
        <f>M410+M412+M414+M415+M417+M419</f>
        <v>2</v>
      </c>
      <c r="N409" s="44"/>
      <c r="O409" s="43">
        <f>O410+O412+O414+O415+O417+O419</f>
        <v>82</v>
      </c>
    </row>
    <row r="410" spans="2:15" ht="13.35" customHeight="1">
      <c r="B410" s="70" t="s">
        <v>275</v>
      </c>
      <c r="C410" s="70"/>
      <c r="D410" s="70"/>
      <c r="E410" s="70"/>
      <c r="F410" s="70"/>
      <c r="G410" s="70"/>
      <c r="H410" s="70"/>
      <c r="I410" s="70"/>
      <c r="K410" s="15">
        <v>0</v>
      </c>
      <c r="L410" s="15"/>
      <c r="M410" s="15">
        <v>0</v>
      </c>
      <c r="N410" s="15"/>
      <c r="O410" s="15">
        <f>K410+M410</f>
        <v>0</v>
      </c>
    </row>
    <row r="411" spans="2:15" ht="16.350000000000001" customHeight="1">
      <c r="B411" s="79" t="s">
        <v>276</v>
      </c>
      <c r="C411" s="79"/>
      <c r="D411" s="79"/>
      <c r="E411" s="79"/>
      <c r="F411" s="79"/>
      <c r="G411" s="79"/>
      <c r="H411" s="79"/>
      <c r="I411" s="79"/>
      <c r="K411" s="15"/>
      <c r="L411" s="15"/>
      <c r="M411" s="15"/>
      <c r="N411" s="15"/>
      <c r="O411" s="15"/>
    </row>
    <row r="412" spans="2:15" ht="13.35" customHeight="1">
      <c r="B412" s="70" t="s">
        <v>277</v>
      </c>
      <c r="C412" s="70"/>
      <c r="D412" s="70"/>
      <c r="E412" s="70"/>
      <c r="F412" s="70"/>
      <c r="G412" s="70"/>
      <c r="H412" s="70"/>
      <c r="I412" s="70"/>
      <c r="K412" s="15">
        <v>54</v>
      </c>
      <c r="L412" s="15"/>
      <c r="M412" s="15">
        <v>2</v>
      </c>
      <c r="N412" s="15"/>
      <c r="O412" s="15">
        <f>K412+M412</f>
        <v>56</v>
      </c>
    </row>
    <row r="413" spans="2:15" ht="16.350000000000001" customHeight="1">
      <c r="B413" s="79" t="s">
        <v>278</v>
      </c>
      <c r="C413" s="79"/>
      <c r="D413" s="79"/>
      <c r="E413" s="79"/>
      <c r="F413" s="79"/>
      <c r="G413" s="79"/>
      <c r="H413" s="79"/>
      <c r="I413" s="79"/>
      <c r="K413" s="15"/>
      <c r="L413" s="15"/>
      <c r="M413" s="15"/>
      <c r="N413" s="15"/>
      <c r="O413" s="15"/>
    </row>
    <row r="414" spans="2:15" ht="13.35" customHeight="1">
      <c r="B414" s="70" t="s">
        <v>279</v>
      </c>
      <c r="C414" s="70"/>
      <c r="D414" s="70"/>
      <c r="E414" s="70"/>
      <c r="F414" s="70"/>
      <c r="G414" s="70"/>
      <c r="H414" s="70"/>
      <c r="I414" s="70"/>
      <c r="K414" s="15">
        <v>12</v>
      </c>
      <c r="L414" s="15"/>
      <c r="M414" s="15">
        <v>0</v>
      </c>
      <c r="N414" s="15"/>
      <c r="O414" s="15">
        <f>K414+M414</f>
        <v>12</v>
      </c>
    </row>
    <row r="415" spans="2:15" ht="13.35" customHeight="1">
      <c r="B415" s="70" t="s">
        <v>280</v>
      </c>
      <c r="C415" s="70"/>
      <c r="D415" s="70"/>
      <c r="E415" s="70"/>
      <c r="F415" s="70"/>
      <c r="G415" s="70"/>
      <c r="H415" s="70"/>
      <c r="I415" s="70"/>
      <c r="K415" s="15">
        <v>7</v>
      </c>
      <c r="L415" s="15"/>
      <c r="M415" s="15">
        <v>0</v>
      </c>
      <c r="N415" s="15"/>
      <c r="O415" s="15">
        <f>K415+M415</f>
        <v>7</v>
      </c>
    </row>
    <row r="416" spans="2:15" ht="13.35" customHeight="1">
      <c r="B416" s="79" t="s">
        <v>281</v>
      </c>
      <c r="C416" s="79"/>
      <c r="D416" s="79"/>
      <c r="E416" s="79"/>
      <c r="F416" s="79"/>
      <c r="G416" s="79"/>
      <c r="H416" s="79"/>
      <c r="I416" s="79"/>
      <c r="K416" s="15"/>
      <c r="L416" s="15"/>
      <c r="M416" s="15"/>
      <c r="N416" s="15"/>
      <c r="O416" s="15"/>
    </row>
    <row r="417" spans="2:15" ht="13.35" customHeight="1">
      <c r="B417" s="70" t="s">
        <v>282</v>
      </c>
      <c r="C417" s="70"/>
      <c r="D417" s="70"/>
      <c r="E417" s="70"/>
      <c r="F417" s="70"/>
      <c r="G417" s="70"/>
      <c r="H417" s="70"/>
      <c r="I417" s="70"/>
      <c r="K417" s="15">
        <v>7</v>
      </c>
      <c r="L417" s="15"/>
      <c r="M417" s="15">
        <v>0</v>
      </c>
      <c r="N417" s="15"/>
      <c r="O417" s="15">
        <f>K417+M417</f>
        <v>7</v>
      </c>
    </row>
    <row r="418" spans="2:15" ht="13.35" customHeight="1">
      <c r="B418" s="79" t="s">
        <v>283</v>
      </c>
      <c r="C418" s="79"/>
      <c r="D418" s="79"/>
      <c r="E418" s="79"/>
      <c r="F418" s="79"/>
      <c r="G418" s="79"/>
      <c r="H418" s="79"/>
      <c r="I418" s="79"/>
      <c r="K418" s="15"/>
      <c r="L418" s="15"/>
      <c r="M418" s="15"/>
      <c r="N418" s="15"/>
      <c r="O418" s="15"/>
    </row>
    <row r="419" spans="2:15" ht="13.35" customHeight="1">
      <c r="B419" s="70" t="s">
        <v>284</v>
      </c>
      <c r="C419" s="70"/>
      <c r="D419" s="70"/>
      <c r="E419" s="70"/>
      <c r="F419" s="70"/>
      <c r="G419" s="70"/>
      <c r="H419" s="70"/>
      <c r="I419" s="70"/>
      <c r="K419" s="15">
        <v>0</v>
      </c>
      <c r="L419" s="15"/>
      <c r="M419" s="15">
        <v>0</v>
      </c>
      <c r="N419" s="15"/>
      <c r="O419" s="15">
        <f>K419+M419</f>
        <v>0</v>
      </c>
    </row>
    <row r="420" spans="2:15" ht="13.35" customHeight="1">
      <c r="B420" s="70" t="s">
        <v>285</v>
      </c>
      <c r="C420" s="70"/>
      <c r="D420" s="70"/>
      <c r="E420" s="70"/>
      <c r="F420" s="70"/>
      <c r="G420" s="70"/>
      <c r="H420" s="70"/>
      <c r="I420" s="70"/>
      <c r="K420" s="15"/>
      <c r="L420" s="15"/>
      <c r="M420" s="15"/>
      <c r="N420" s="15"/>
      <c r="O420" s="15"/>
    </row>
    <row r="421" spans="2:15" ht="13.35" customHeight="1">
      <c r="B421" s="75" t="s">
        <v>240</v>
      </c>
      <c r="C421" s="75"/>
      <c r="D421" s="75"/>
      <c r="E421" s="75"/>
      <c r="F421" s="75"/>
      <c r="G421" s="75"/>
      <c r="H421" s="75"/>
      <c r="I421" s="75"/>
      <c r="K421" s="41" t="s">
        <v>55</v>
      </c>
      <c r="M421" s="41" t="s">
        <v>56</v>
      </c>
    </row>
    <row r="422" spans="2:15" ht="16.350000000000001" customHeight="1">
      <c r="B422" s="70" t="s">
        <v>241</v>
      </c>
      <c r="C422" s="70"/>
      <c r="D422" s="70"/>
      <c r="E422" s="70"/>
      <c r="F422" s="70"/>
      <c r="G422" s="70"/>
      <c r="H422" s="70"/>
      <c r="I422" s="70"/>
      <c r="K422" s="15">
        <v>46</v>
      </c>
      <c r="L422" s="15"/>
      <c r="M422" s="27">
        <f>K422/$G$794</f>
        <v>0.93877551020408168</v>
      </c>
    </row>
    <row r="423" spans="2:15" ht="16.350000000000001" customHeight="1">
      <c r="B423" s="70" t="s">
        <v>242</v>
      </c>
      <c r="C423" s="70"/>
      <c r="D423" s="70"/>
      <c r="E423" s="70"/>
      <c r="F423" s="70"/>
      <c r="G423" s="70"/>
      <c r="H423" s="70"/>
      <c r="I423" s="70"/>
      <c r="K423" s="15">
        <v>0</v>
      </c>
      <c r="L423" s="15"/>
      <c r="M423" s="27">
        <f>K423/$G$794</f>
        <v>0</v>
      </c>
    </row>
    <row r="424" spans="2:15" ht="13.35" customHeight="1">
      <c r="B424" s="70" t="s">
        <v>243</v>
      </c>
      <c r="C424" s="70"/>
      <c r="D424" s="70"/>
      <c r="E424" s="70"/>
      <c r="F424" s="70"/>
      <c r="G424" s="70"/>
      <c r="H424" s="70"/>
      <c r="I424" s="70"/>
      <c r="K424" s="15">
        <v>2</v>
      </c>
      <c r="L424" s="15"/>
      <c r="M424" s="27">
        <f>K424/$G$794</f>
        <v>4.0816326530612242E-2</v>
      </c>
    </row>
    <row r="425" spans="2:15" ht="20.399999999999999" customHeight="1">
      <c r="B425" s="70" t="s">
        <v>44</v>
      </c>
      <c r="C425" s="70"/>
      <c r="D425" s="70"/>
      <c r="E425" s="70"/>
      <c r="F425" s="70"/>
      <c r="G425" s="70"/>
      <c r="H425" s="70"/>
      <c r="I425" s="70"/>
      <c r="K425" s="15">
        <f>$G$794-(K422+K423+K424)</f>
        <v>1</v>
      </c>
      <c r="L425" s="15"/>
      <c r="M425" s="27">
        <f>K425/$G$794</f>
        <v>2.0408163265306121E-2</v>
      </c>
    </row>
    <row r="427" spans="2:15" ht="13.35" customHeight="1">
      <c r="B427" s="73" t="s">
        <v>286</v>
      </c>
      <c r="C427" s="73"/>
      <c r="D427" s="73"/>
      <c r="E427" s="73"/>
      <c r="F427" s="73"/>
      <c r="G427" s="73"/>
      <c r="H427" s="73"/>
      <c r="I427" s="73"/>
      <c r="K427" s="4" t="s">
        <v>2</v>
      </c>
      <c r="M427" s="4" t="s">
        <v>3</v>
      </c>
      <c r="O427" s="4" t="s">
        <v>4</v>
      </c>
    </row>
    <row r="428" spans="2:15" ht="13.35" customHeight="1">
      <c r="B428" s="77" t="s">
        <v>287</v>
      </c>
      <c r="C428" s="77"/>
      <c r="D428" s="77"/>
      <c r="E428" s="77"/>
      <c r="F428" s="77"/>
      <c r="G428" s="77"/>
      <c r="H428" s="77"/>
      <c r="I428" s="77"/>
      <c r="K428" s="15">
        <v>47061</v>
      </c>
      <c r="L428" s="10"/>
      <c r="M428" s="15">
        <v>2111</v>
      </c>
      <c r="N428" s="10"/>
      <c r="O428" s="15">
        <f>K428+M428</f>
        <v>49172</v>
      </c>
    </row>
    <row r="429" spans="2:15" ht="13.35" customHeight="1">
      <c r="B429" s="77" t="s">
        <v>288</v>
      </c>
      <c r="C429" s="77"/>
      <c r="D429" s="77"/>
      <c r="E429" s="77"/>
      <c r="F429" s="77"/>
      <c r="G429" s="77"/>
      <c r="H429" s="77"/>
      <c r="I429" s="77"/>
      <c r="K429" s="15">
        <v>334</v>
      </c>
      <c r="L429" s="10"/>
      <c r="M429" s="15">
        <v>0</v>
      </c>
      <c r="N429" s="10"/>
      <c r="O429" s="15">
        <f>K429+M429</f>
        <v>334</v>
      </c>
    </row>
    <row r="430" spans="2:15" ht="59.7" customHeight="1">
      <c r="B430" s="77" t="s">
        <v>289</v>
      </c>
      <c r="C430" s="77"/>
      <c r="D430" s="77"/>
      <c r="E430" s="77"/>
      <c r="F430" s="77"/>
      <c r="G430" s="77"/>
      <c r="H430" s="77"/>
      <c r="I430" s="77"/>
      <c r="K430" s="10">
        <f>$K$15-SUM(K428,K429,K431)</f>
        <v>1377</v>
      </c>
      <c r="L430" s="10"/>
      <c r="M430" s="10">
        <f>$M$15-SUM(M428,M429,M431)</f>
        <v>82</v>
      </c>
      <c r="N430" s="10"/>
      <c r="O430" s="15">
        <f>K430+M430</f>
        <v>1459</v>
      </c>
    </row>
    <row r="431" spans="2:15" ht="13.35" customHeight="1">
      <c r="B431" s="67" t="s">
        <v>290</v>
      </c>
      <c r="C431" s="67"/>
      <c r="D431" s="67"/>
      <c r="E431" s="67"/>
      <c r="F431" s="67"/>
      <c r="G431" s="67"/>
      <c r="H431" s="67"/>
      <c r="I431" s="67"/>
      <c r="K431" s="12">
        <v>77</v>
      </c>
      <c r="M431" s="12">
        <v>23</v>
      </c>
      <c r="O431" s="45">
        <f>K431+M431</f>
        <v>100</v>
      </c>
    </row>
    <row r="432" spans="2:15" ht="15.45" customHeight="1">
      <c r="B432" s="46"/>
      <c r="C432" s="46"/>
      <c r="D432" s="46"/>
      <c r="E432" s="46"/>
      <c r="F432" s="46"/>
      <c r="G432" s="46"/>
      <c r="H432" s="46"/>
      <c r="I432" s="46"/>
    </row>
    <row r="433" spans="2:15" ht="13.35" customHeight="1">
      <c r="B433" s="67" t="s">
        <v>291</v>
      </c>
      <c r="C433" s="67"/>
      <c r="D433" s="67"/>
      <c r="E433" s="67"/>
      <c r="F433" s="67"/>
      <c r="G433" s="67"/>
      <c r="H433" s="67"/>
      <c r="I433" s="67"/>
      <c r="K433" s="45">
        <f>SUM(K434:K460)</f>
        <v>32</v>
      </c>
      <c r="M433" s="45">
        <f>SUM(M434:M460)</f>
        <v>5</v>
      </c>
      <c r="O433" s="45">
        <f>SUM(O434:O460)</f>
        <v>37</v>
      </c>
    </row>
    <row r="434" spans="2:15" ht="13.35" customHeight="1">
      <c r="B434" s="77" t="s">
        <v>292</v>
      </c>
      <c r="C434" s="77"/>
      <c r="D434" s="77"/>
      <c r="E434" s="77"/>
      <c r="F434" s="77"/>
      <c r="G434" s="77"/>
      <c r="H434" s="77"/>
      <c r="I434" s="77"/>
      <c r="K434" s="15">
        <v>2</v>
      </c>
      <c r="L434" s="15"/>
      <c r="M434" s="15">
        <v>0</v>
      </c>
      <c r="N434" s="15"/>
      <c r="O434" s="15">
        <f t="shared" ref="O434:O460" si="11">K434+M434</f>
        <v>2</v>
      </c>
    </row>
    <row r="435" spans="2:15" ht="13.35" customHeight="1">
      <c r="B435" s="77" t="s">
        <v>293</v>
      </c>
      <c r="C435" s="77"/>
      <c r="D435" s="77"/>
      <c r="E435" s="77"/>
      <c r="F435" s="77"/>
      <c r="G435" s="77"/>
      <c r="H435" s="77"/>
      <c r="I435" s="77"/>
      <c r="K435" s="15">
        <v>0</v>
      </c>
      <c r="L435" s="15"/>
      <c r="M435" s="15">
        <v>0</v>
      </c>
      <c r="N435" s="15"/>
      <c r="O435" s="15">
        <f t="shared" si="11"/>
        <v>0</v>
      </c>
    </row>
    <row r="436" spans="2:15" ht="13.35" customHeight="1">
      <c r="B436" s="77" t="s">
        <v>294</v>
      </c>
      <c r="C436" s="77"/>
      <c r="D436" s="77"/>
      <c r="E436" s="77"/>
      <c r="F436" s="77"/>
      <c r="G436" s="77"/>
      <c r="H436" s="77"/>
      <c r="I436" s="77"/>
      <c r="K436" s="15">
        <v>0</v>
      </c>
      <c r="L436" s="15"/>
      <c r="M436" s="15">
        <v>0</v>
      </c>
      <c r="N436" s="15"/>
      <c r="O436" s="15">
        <f t="shared" si="11"/>
        <v>0</v>
      </c>
    </row>
    <row r="437" spans="2:15" ht="13.35" customHeight="1">
      <c r="B437" s="77" t="s">
        <v>295</v>
      </c>
      <c r="C437" s="77"/>
      <c r="D437" s="77"/>
      <c r="E437" s="77"/>
      <c r="F437" s="77"/>
      <c r="G437" s="77"/>
      <c r="H437" s="77"/>
      <c r="I437" s="77"/>
      <c r="K437" s="15">
        <v>1</v>
      </c>
      <c r="L437" s="15"/>
      <c r="M437" s="15">
        <v>0</v>
      </c>
      <c r="N437" s="15"/>
      <c r="O437" s="15">
        <f t="shared" si="11"/>
        <v>1</v>
      </c>
    </row>
    <row r="438" spans="2:15" ht="13.35" customHeight="1">
      <c r="B438" s="77" t="s">
        <v>296</v>
      </c>
      <c r="C438" s="77"/>
      <c r="D438" s="77"/>
      <c r="E438" s="77"/>
      <c r="F438" s="77"/>
      <c r="G438" s="77"/>
      <c r="H438" s="77"/>
      <c r="I438" s="77"/>
      <c r="K438" s="15">
        <v>0</v>
      </c>
      <c r="L438" s="15"/>
      <c r="M438" s="15">
        <v>0</v>
      </c>
      <c r="N438" s="15"/>
      <c r="O438" s="15">
        <f t="shared" si="11"/>
        <v>0</v>
      </c>
    </row>
    <row r="439" spans="2:15" ht="13.35" customHeight="1">
      <c r="B439" s="77" t="s">
        <v>297</v>
      </c>
      <c r="C439" s="77"/>
      <c r="D439" s="77"/>
      <c r="E439" s="77"/>
      <c r="F439" s="77"/>
      <c r="G439" s="77"/>
      <c r="H439" s="77"/>
      <c r="I439" s="77"/>
      <c r="K439" s="15">
        <v>0</v>
      </c>
      <c r="L439" s="15"/>
      <c r="M439" s="15">
        <v>0</v>
      </c>
      <c r="N439" s="15"/>
      <c r="O439" s="15">
        <f t="shared" si="11"/>
        <v>0</v>
      </c>
    </row>
    <row r="440" spans="2:15" ht="13.35" customHeight="1">
      <c r="B440" s="77" t="s">
        <v>298</v>
      </c>
      <c r="C440" s="77"/>
      <c r="D440" s="77"/>
      <c r="E440" s="77"/>
      <c r="F440" s="77"/>
      <c r="G440" s="77"/>
      <c r="H440" s="77"/>
      <c r="I440" s="77"/>
      <c r="K440" s="15">
        <v>0</v>
      </c>
      <c r="L440" s="15"/>
      <c r="M440" s="15">
        <v>0</v>
      </c>
      <c r="N440" s="15"/>
      <c r="O440" s="15">
        <f t="shared" si="11"/>
        <v>0</v>
      </c>
    </row>
    <row r="441" spans="2:15" ht="13.35" customHeight="1">
      <c r="B441" s="77" t="s">
        <v>299</v>
      </c>
      <c r="C441" s="77"/>
      <c r="D441" s="77"/>
      <c r="E441" s="77"/>
      <c r="F441" s="77"/>
      <c r="G441" s="77"/>
      <c r="H441" s="77"/>
      <c r="I441" s="77"/>
      <c r="K441" s="15">
        <v>3</v>
      </c>
      <c r="L441" s="15"/>
      <c r="M441" s="15">
        <v>0</v>
      </c>
      <c r="N441" s="15"/>
      <c r="O441" s="15">
        <f t="shared" si="11"/>
        <v>3</v>
      </c>
    </row>
    <row r="442" spans="2:15" ht="13.35" customHeight="1">
      <c r="B442" s="77" t="s">
        <v>300</v>
      </c>
      <c r="C442" s="77"/>
      <c r="D442" s="77"/>
      <c r="E442" s="77"/>
      <c r="F442" s="77"/>
      <c r="G442" s="77"/>
      <c r="H442" s="77"/>
      <c r="I442" s="77"/>
      <c r="K442" s="15">
        <v>3</v>
      </c>
      <c r="L442" s="15"/>
      <c r="M442" s="15">
        <v>0</v>
      </c>
      <c r="N442" s="15"/>
      <c r="O442" s="15">
        <f t="shared" si="11"/>
        <v>3</v>
      </c>
    </row>
    <row r="443" spans="2:15" ht="13.35" customHeight="1">
      <c r="B443" s="77" t="s">
        <v>301</v>
      </c>
      <c r="C443" s="77"/>
      <c r="D443" s="77"/>
      <c r="E443" s="77"/>
      <c r="F443" s="77"/>
      <c r="G443" s="77"/>
      <c r="H443" s="77"/>
      <c r="I443" s="77"/>
      <c r="K443" s="15">
        <v>0</v>
      </c>
      <c r="L443" s="15"/>
      <c r="M443" s="15">
        <v>0</v>
      </c>
      <c r="N443" s="15"/>
      <c r="O443" s="15">
        <f t="shared" si="11"/>
        <v>0</v>
      </c>
    </row>
    <row r="444" spans="2:15" ht="13.35" customHeight="1">
      <c r="B444" s="77" t="s">
        <v>302</v>
      </c>
      <c r="C444" s="77"/>
      <c r="D444" s="77"/>
      <c r="E444" s="77"/>
      <c r="F444" s="77"/>
      <c r="G444" s="77"/>
      <c r="H444" s="77"/>
      <c r="I444" s="77"/>
      <c r="K444" s="15">
        <v>5</v>
      </c>
      <c r="L444" s="15"/>
      <c r="M444" s="15">
        <v>0</v>
      </c>
      <c r="N444" s="15"/>
      <c r="O444" s="15">
        <f t="shared" si="11"/>
        <v>5</v>
      </c>
    </row>
    <row r="445" spans="2:15" ht="13.35" customHeight="1">
      <c r="B445" s="77" t="s">
        <v>303</v>
      </c>
      <c r="C445" s="77"/>
      <c r="D445" s="77"/>
      <c r="E445" s="77"/>
      <c r="F445" s="77"/>
      <c r="G445" s="77"/>
      <c r="H445" s="77"/>
      <c r="I445" s="77"/>
      <c r="K445" s="15">
        <v>0</v>
      </c>
      <c r="L445" s="15"/>
      <c r="M445" s="15">
        <v>1</v>
      </c>
      <c r="N445" s="15"/>
      <c r="O445" s="15">
        <f t="shared" si="11"/>
        <v>1</v>
      </c>
    </row>
    <row r="446" spans="2:15" ht="13.35" customHeight="1">
      <c r="B446" s="77" t="s">
        <v>304</v>
      </c>
      <c r="C446" s="77"/>
      <c r="D446" s="77"/>
      <c r="E446" s="77"/>
      <c r="F446" s="77"/>
      <c r="G446" s="77"/>
      <c r="H446" s="77"/>
      <c r="I446" s="77"/>
      <c r="K446" s="15">
        <v>1</v>
      </c>
      <c r="L446" s="15"/>
      <c r="M446" s="15">
        <v>0</v>
      </c>
      <c r="N446" s="15"/>
      <c r="O446" s="15">
        <f t="shared" si="11"/>
        <v>1</v>
      </c>
    </row>
    <row r="447" spans="2:15" ht="13.35" customHeight="1">
      <c r="B447" s="77" t="s">
        <v>305</v>
      </c>
      <c r="C447" s="77"/>
      <c r="D447" s="77"/>
      <c r="E447" s="77"/>
      <c r="F447" s="77"/>
      <c r="G447" s="77"/>
      <c r="H447" s="77"/>
      <c r="I447" s="77"/>
      <c r="K447" s="15">
        <v>0</v>
      </c>
      <c r="L447" s="15"/>
      <c r="M447" s="15">
        <v>0</v>
      </c>
      <c r="N447" s="15"/>
      <c r="O447" s="15">
        <f t="shared" si="11"/>
        <v>0</v>
      </c>
    </row>
    <row r="448" spans="2:15" ht="13.35" customHeight="1">
      <c r="B448" s="77" t="s">
        <v>306</v>
      </c>
      <c r="C448" s="77"/>
      <c r="D448" s="77"/>
      <c r="E448" s="77"/>
      <c r="F448" s="77"/>
      <c r="G448" s="77"/>
      <c r="H448" s="77"/>
      <c r="I448" s="77"/>
      <c r="K448" s="15">
        <v>5</v>
      </c>
      <c r="L448" s="15"/>
      <c r="M448" s="15">
        <v>1</v>
      </c>
      <c r="N448" s="15"/>
      <c r="O448" s="15">
        <f t="shared" si="11"/>
        <v>6</v>
      </c>
    </row>
    <row r="449" spans="2:15" ht="13.35" customHeight="1">
      <c r="B449" s="77" t="s">
        <v>307</v>
      </c>
      <c r="C449" s="77"/>
      <c r="D449" s="77"/>
      <c r="E449" s="77"/>
      <c r="F449" s="77"/>
      <c r="G449" s="77"/>
      <c r="H449" s="77"/>
      <c r="I449" s="77"/>
      <c r="K449" s="15">
        <v>0</v>
      </c>
      <c r="L449" s="15"/>
      <c r="M449" s="15">
        <v>0</v>
      </c>
      <c r="N449" s="15"/>
      <c r="O449" s="15">
        <f t="shared" si="11"/>
        <v>0</v>
      </c>
    </row>
    <row r="450" spans="2:15" ht="13.35" customHeight="1">
      <c r="B450" s="77" t="s">
        <v>308</v>
      </c>
      <c r="C450" s="77"/>
      <c r="D450" s="77"/>
      <c r="E450" s="77"/>
      <c r="F450" s="77"/>
      <c r="G450" s="77"/>
      <c r="H450" s="77"/>
      <c r="I450" s="77"/>
      <c r="K450" s="15">
        <v>0</v>
      </c>
      <c r="L450" s="15"/>
      <c r="M450" s="15">
        <v>0</v>
      </c>
      <c r="N450" s="15"/>
      <c r="O450" s="15">
        <f t="shared" si="11"/>
        <v>0</v>
      </c>
    </row>
    <row r="451" spans="2:15" ht="13.35" customHeight="1">
      <c r="B451" s="77" t="s">
        <v>309</v>
      </c>
      <c r="C451" s="77"/>
      <c r="D451" s="77"/>
      <c r="E451" s="77"/>
      <c r="F451" s="77"/>
      <c r="G451" s="77"/>
      <c r="H451" s="77"/>
      <c r="I451" s="77"/>
      <c r="K451" s="15">
        <v>0</v>
      </c>
      <c r="L451" s="15"/>
      <c r="M451" s="15">
        <v>0</v>
      </c>
      <c r="N451" s="15"/>
      <c r="O451" s="15">
        <f t="shared" si="11"/>
        <v>0</v>
      </c>
    </row>
    <row r="452" spans="2:15" ht="13.35" customHeight="1">
      <c r="B452" s="77" t="s">
        <v>310</v>
      </c>
      <c r="C452" s="77"/>
      <c r="D452" s="77"/>
      <c r="E452" s="77"/>
      <c r="F452" s="77"/>
      <c r="G452" s="77"/>
      <c r="H452" s="77"/>
      <c r="I452" s="77"/>
      <c r="K452" s="15">
        <v>11</v>
      </c>
      <c r="L452" s="15"/>
      <c r="M452" s="15">
        <v>1</v>
      </c>
      <c r="N452" s="15"/>
      <c r="O452" s="15">
        <f t="shared" si="11"/>
        <v>12</v>
      </c>
    </row>
    <row r="453" spans="2:15" ht="13.35" customHeight="1">
      <c r="B453" s="77" t="s">
        <v>311</v>
      </c>
      <c r="C453" s="77"/>
      <c r="D453" s="77"/>
      <c r="E453" s="77"/>
      <c r="F453" s="77"/>
      <c r="G453" s="77"/>
      <c r="H453" s="77"/>
      <c r="I453" s="77"/>
      <c r="K453" s="15">
        <v>0</v>
      </c>
      <c r="L453" s="15"/>
      <c r="M453" s="15">
        <v>0</v>
      </c>
      <c r="N453" s="15"/>
      <c r="O453" s="15">
        <f t="shared" si="11"/>
        <v>0</v>
      </c>
    </row>
    <row r="454" spans="2:15" ht="13.35" customHeight="1">
      <c r="B454" s="78" t="s">
        <v>312</v>
      </c>
      <c r="C454" s="78"/>
      <c r="D454" s="78"/>
      <c r="E454" s="78"/>
      <c r="F454" s="78"/>
      <c r="G454" s="78"/>
      <c r="H454" s="78"/>
      <c r="I454" s="78"/>
      <c r="J454" s="47"/>
      <c r="K454" s="15">
        <v>0</v>
      </c>
      <c r="L454" s="16"/>
      <c r="M454" s="15">
        <v>0</v>
      </c>
      <c r="N454" s="16"/>
      <c r="O454" s="15">
        <f t="shared" si="11"/>
        <v>0</v>
      </c>
    </row>
    <row r="455" spans="2:15" ht="13.35" customHeight="1">
      <c r="B455" s="77" t="s">
        <v>313</v>
      </c>
      <c r="C455" s="77"/>
      <c r="D455" s="77"/>
      <c r="E455" s="77"/>
      <c r="F455" s="77"/>
      <c r="G455" s="77"/>
      <c r="H455" s="77"/>
      <c r="I455" s="77"/>
      <c r="K455" s="15">
        <v>0</v>
      </c>
      <c r="L455" s="15"/>
      <c r="M455" s="15">
        <v>0</v>
      </c>
      <c r="N455" s="15"/>
      <c r="O455" s="15">
        <f t="shared" si="11"/>
        <v>0</v>
      </c>
    </row>
    <row r="456" spans="2:15" ht="13.35" customHeight="1">
      <c r="B456" s="77" t="s">
        <v>314</v>
      </c>
      <c r="C456" s="77"/>
      <c r="D456" s="77"/>
      <c r="E456" s="77"/>
      <c r="F456" s="77"/>
      <c r="G456" s="77"/>
      <c r="H456" s="77"/>
      <c r="I456" s="77"/>
      <c r="K456" s="15">
        <v>0</v>
      </c>
      <c r="L456" s="15"/>
      <c r="M456" s="15">
        <v>1</v>
      </c>
      <c r="N456" s="15"/>
      <c r="O456" s="15">
        <f t="shared" si="11"/>
        <v>1</v>
      </c>
    </row>
    <row r="457" spans="2:15" ht="13.35" customHeight="1">
      <c r="B457" s="77" t="s">
        <v>315</v>
      </c>
      <c r="C457" s="77"/>
      <c r="D457" s="77"/>
      <c r="E457" s="77"/>
      <c r="F457" s="77"/>
      <c r="G457" s="77"/>
      <c r="H457" s="77"/>
      <c r="I457" s="77"/>
      <c r="K457" s="15">
        <v>0</v>
      </c>
      <c r="L457" s="15"/>
      <c r="M457" s="15">
        <v>0</v>
      </c>
      <c r="N457" s="15"/>
      <c r="O457" s="15">
        <f t="shared" si="11"/>
        <v>0</v>
      </c>
    </row>
    <row r="458" spans="2:15" ht="13.35" customHeight="1">
      <c r="B458" s="77" t="s">
        <v>316</v>
      </c>
      <c r="C458" s="77"/>
      <c r="D458" s="77"/>
      <c r="E458" s="77"/>
      <c r="F458" s="77"/>
      <c r="G458" s="77"/>
      <c r="H458" s="77"/>
      <c r="I458" s="77"/>
      <c r="K458" s="15">
        <v>0</v>
      </c>
      <c r="L458" s="15"/>
      <c r="M458" s="15">
        <v>0</v>
      </c>
      <c r="N458" s="15"/>
      <c r="O458" s="15">
        <f t="shared" si="11"/>
        <v>0</v>
      </c>
    </row>
    <row r="459" spans="2:15" ht="13.35" customHeight="1">
      <c r="B459" s="77" t="s">
        <v>317</v>
      </c>
      <c r="C459" s="77"/>
      <c r="D459" s="77"/>
      <c r="E459" s="77"/>
      <c r="F459" s="77"/>
      <c r="G459" s="77"/>
      <c r="H459" s="77"/>
      <c r="I459" s="77"/>
      <c r="K459" s="15">
        <v>0</v>
      </c>
      <c r="L459" s="15"/>
      <c r="M459" s="15">
        <v>0</v>
      </c>
      <c r="N459" s="15"/>
      <c r="O459" s="15">
        <f t="shared" si="11"/>
        <v>0</v>
      </c>
    </row>
    <row r="460" spans="2:15" ht="13.35" customHeight="1">
      <c r="B460" s="77" t="s">
        <v>318</v>
      </c>
      <c r="C460" s="77"/>
      <c r="D460" s="77"/>
      <c r="E460" s="77"/>
      <c r="F460" s="77"/>
      <c r="G460" s="77"/>
      <c r="H460" s="77"/>
      <c r="I460" s="77"/>
      <c r="K460" s="15">
        <v>1</v>
      </c>
      <c r="L460" s="15"/>
      <c r="M460" s="15">
        <v>1</v>
      </c>
      <c r="N460" s="15"/>
      <c r="O460" s="15">
        <f t="shared" si="11"/>
        <v>2</v>
      </c>
    </row>
    <row r="461" spans="2:15" ht="15.45" customHeight="1">
      <c r="B461" s="48"/>
      <c r="C461" s="48"/>
      <c r="D461" s="48"/>
      <c r="E461" s="48"/>
      <c r="F461" s="48"/>
      <c r="G461" s="48"/>
      <c r="H461" s="48"/>
      <c r="I461" s="48"/>
    </row>
    <row r="462" spans="2:15" ht="13.35" customHeight="1">
      <c r="B462" s="67" t="s">
        <v>319</v>
      </c>
      <c r="C462" s="67"/>
      <c r="D462" s="67"/>
      <c r="E462" s="67"/>
      <c r="F462" s="67"/>
      <c r="G462" s="67"/>
      <c r="H462" s="67"/>
      <c r="I462" s="67"/>
      <c r="K462" s="45">
        <f>SUM(K463:K491)</f>
        <v>3</v>
      </c>
      <c r="L462" s="13"/>
      <c r="M462" s="45">
        <f>SUM(M463:M491)</f>
        <v>1</v>
      </c>
      <c r="N462" s="13"/>
      <c r="O462" s="45">
        <f>SUM(O463:O491)</f>
        <v>4</v>
      </c>
    </row>
    <row r="463" spans="2:15" ht="13.35" customHeight="1">
      <c r="B463" s="77" t="s">
        <v>320</v>
      </c>
      <c r="C463" s="77"/>
      <c r="D463" s="77"/>
      <c r="E463" s="77"/>
      <c r="F463" s="77"/>
      <c r="G463" s="77"/>
      <c r="H463" s="77"/>
      <c r="I463" s="77"/>
      <c r="K463" s="15">
        <v>0</v>
      </c>
      <c r="L463" s="15"/>
      <c r="M463" s="15">
        <v>0</v>
      </c>
      <c r="N463" s="15"/>
      <c r="O463" s="15">
        <f t="shared" ref="O463:O491" si="12">K463+M463</f>
        <v>0</v>
      </c>
    </row>
    <row r="464" spans="2:15" ht="13.35" customHeight="1">
      <c r="B464" s="77" t="s">
        <v>321</v>
      </c>
      <c r="C464" s="77"/>
      <c r="D464" s="77"/>
      <c r="E464" s="77"/>
      <c r="F464" s="77"/>
      <c r="G464" s="77"/>
      <c r="H464" s="77"/>
      <c r="I464" s="77"/>
      <c r="K464" s="15">
        <v>0</v>
      </c>
      <c r="L464" s="15"/>
      <c r="M464" s="15">
        <v>0</v>
      </c>
      <c r="N464" s="15"/>
      <c r="O464" s="15">
        <f t="shared" si="12"/>
        <v>0</v>
      </c>
    </row>
    <row r="465" spans="2:15" ht="13.35" customHeight="1">
      <c r="B465" s="77" t="s">
        <v>322</v>
      </c>
      <c r="C465" s="77"/>
      <c r="D465" s="77"/>
      <c r="E465" s="77"/>
      <c r="F465" s="77"/>
      <c r="G465" s="77"/>
      <c r="H465" s="77"/>
      <c r="I465" s="77"/>
      <c r="K465" s="15">
        <v>0</v>
      </c>
      <c r="L465" s="15"/>
      <c r="M465" s="15">
        <v>0</v>
      </c>
      <c r="N465" s="15"/>
      <c r="O465" s="15">
        <f t="shared" si="12"/>
        <v>0</v>
      </c>
    </row>
    <row r="466" spans="2:15" ht="13.35" customHeight="1">
      <c r="B466" s="77" t="s">
        <v>323</v>
      </c>
      <c r="C466" s="77"/>
      <c r="D466" s="77"/>
      <c r="E466" s="77"/>
      <c r="F466" s="77"/>
      <c r="G466" s="77"/>
      <c r="H466" s="77"/>
      <c r="I466" s="77"/>
      <c r="K466" s="15">
        <v>0</v>
      </c>
      <c r="L466" s="15"/>
      <c r="M466" s="15">
        <v>0</v>
      </c>
      <c r="N466" s="15"/>
      <c r="O466" s="15">
        <f t="shared" si="12"/>
        <v>0</v>
      </c>
    </row>
    <row r="467" spans="2:15" ht="13.35" customHeight="1">
      <c r="B467" s="77" t="s">
        <v>324</v>
      </c>
      <c r="C467" s="77"/>
      <c r="D467" s="77"/>
      <c r="E467" s="77"/>
      <c r="F467" s="77"/>
      <c r="G467" s="77"/>
      <c r="H467" s="77"/>
      <c r="I467" s="77"/>
      <c r="K467" s="15">
        <v>2</v>
      </c>
      <c r="L467" s="15"/>
      <c r="M467" s="15">
        <v>0</v>
      </c>
      <c r="N467" s="15"/>
      <c r="O467" s="15">
        <f t="shared" si="12"/>
        <v>2</v>
      </c>
    </row>
    <row r="468" spans="2:15" ht="13.35" customHeight="1">
      <c r="B468" s="77" t="s">
        <v>325</v>
      </c>
      <c r="C468" s="77"/>
      <c r="D468" s="77"/>
      <c r="E468" s="77"/>
      <c r="F468" s="77"/>
      <c r="G468" s="77"/>
      <c r="H468" s="77"/>
      <c r="I468" s="77"/>
      <c r="K468" s="15">
        <v>0</v>
      </c>
      <c r="L468" s="15"/>
      <c r="M468" s="15">
        <v>0</v>
      </c>
      <c r="N468" s="15"/>
      <c r="O468" s="15">
        <f t="shared" si="12"/>
        <v>0</v>
      </c>
    </row>
    <row r="469" spans="2:15" ht="13.35" customHeight="1">
      <c r="B469" s="77" t="s">
        <v>326</v>
      </c>
      <c r="C469" s="77"/>
      <c r="D469" s="77"/>
      <c r="E469" s="77"/>
      <c r="F469" s="77"/>
      <c r="G469" s="77"/>
      <c r="H469" s="77"/>
      <c r="I469" s="77"/>
      <c r="K469" s="15">
        <v>0</v>
      </c>
      <c r="L469" s="15"/>
      <c r="M469" s="15">
        <v>0</v>
      </c>
      <c r="N469" s="15"/>
      <c r="O469" s="15">
        <f t="shared" si="12"/>
        <v>0</v>
      </c>
    </row>
    <row r="470" spans="2:15" ht="13.35" customHeight="1">
      <c r="B470" s="77" t="s">
        <v>327</v>
      </c>
      <c r="C470" s="77"/>
      <c r="D470" s="77"/>
      <c r="E470" s="77"/>
      <c r="F470" s="77"/>
      <c r="G470" s="77"/>
      <c r="H470" s="77"/>
      <c r="I470" s="77"/>
      <c r="K470" s="15">
        <v>0</v>
      </c>
      <c r="L470" s="15"/>
      <c r="M470" s="15">
        <v>0</v>
      </c>
      <c r="N470" s="15"/>
      <c r="O470" s="15">
        <f t="shared" si="12"/>
        <v>0</v>
      </c>
    </row>
    <row r="471" spans="2:15" ht="13.35" customHeight="1">
      <c r="B471" s="77" t="s">
        <v>328</v>
      </c>
      <c r="C471" s="77"/>
      <c r="D471" s="77"/>
      <c r="E471" s="77"/>
      <c r="F471" s="77"/>
      <c r="G471" s="77"/>
      <c r="H471" s="77"/>
      <c r="I471" s="77"/>
      <c r="K471" s="15">
        <v>0</v>
      </c>
      <c r="L471" s="15"/>
      <c r="M471" s="15">
        <v>0</v>
      </c>
      <c r="N471" s="15"/>
      <c r="O471" s="15">
        <f t="shared" si="12"/>
        <v>0</v>
      </c>
    </row>
    <row r="472" spans="2:15" ht="13.35" customHeight="1">
      <c r="B472" s="77" t="s">
        <v>329</v>
      </c>
      <c r="C472" s="77"/>
      <c r="D472" s="77"/>
      <c r="E472" s="77"/>
      <c r="F472" s="77"/>
      <c r="G472" s="77"/>
      <c r="H472" s="77"/>
      <c r="I472" s="77"/>
      <c r="K472" s="15">
        <v>0</v>
      </c>
      <c r="L472" s="15"/>
      <c r="M472" s="15">
        <v>0</v>
      </c>
      <c r="N472" s="15"/>
      <c r="O472" s="15">
        <f t="shared" si="12"/>
        <v>0</v>
      </c>
    </row>
    <row r="473" spans="2:15" ht="13.35" customHeight="1">
      <c r="B473" s="77" t="s">
        <v>330</v>
      </c>
      <c r="C473" s="77"/>
      <c r="D473" s="77"/>
      <c r="E473" s="77"/>
      <c r="F473" s="77"/>
      <c r="G473" s="77"/>
      <c r="H473" s="77"/>
      <c r="I473" s="77"/>
      <c r="K473" s="15">
        <v>0</v>
      </c>
      <c r="L473" s="15"/>
      <c r="M473" s="15">
        <v>0</v>
      </c>
      <c r="N473" s="15"/>
      <c r="O473" s="15">
        <f t="shared" si="12"/>
        <v>0</v>
      </c>
    </row>
    <row r="474" spans="2:15" ht="13.35" customHeight="1">
      <c r="B474" s="77" t="s">
        <v>331</v>
      </c>
      <c r="C474" s="77"/>
      <c r="D474" s="77"/>
      <c r="E474" s="77"/>
      <c r="F474" s="77"/>
      <c r="G474" s="77"/>
      <c r="H474" s="77"/>
      <c r="I474" s="77"/>
      <c r="K474" s="15">
        <v>0</v>
      </c>
      <c r="L474" s="15"/>
      <c r="M474" s="15">
        <v>0</v>
      </c>
      <c r="N474" s="15"/>
      <c r="O474" s="15">
        <f t="shared" si="12"/>
        <v>0</v>
      </c>
    </row>
    <row r="475" spans="2:15" ht="13.35" customHeight="1">
      <c r="B475" s="77" t="s">
        <v>332</v>
      </c>
      <c r="C475" s="77"/>
      <c r="D475" s="77"/>
      <c r="E475" s="77"/>
      <c r="F475" s="77"/>
      <c r="G475" s="77"/>
      <c r="H475" s="77"/>
      <c r="I475" s="77"/>
      <c r="K475" s="15">
        <v>0</v>
      </c>
      <c r="L475" s="15"/>
      <c r="M475" s="15">
        <v>0</v>
      </c>
      <c r="N475" s="15"/>
      <c r="O475" s="15">
        <f t="shared" si="12"/>
        <v>0</v>
      </c>
    </row>
    <row r="476" spans="2:15" ht="13.35" customHeight="1">
      <c r="B476" s="77" t="s">
        <v>333</v>
      </c>
      <c r="C476" s="77"/>
      <c r="D476" s="77"/>
      <c r="E476" s="77"/>
      <c r="F476" s="77"/>
      <c r="G476" s="77"/>
      <c r="H476" s="77"/>
      <c r="I476" s="77"/>
      <c r="K476" s="15">
        <v>1</v>
      </c>
      <c r="L476" s="15"/>
      <c r="M476" s="15">
        <v>0</v>
      </c>
      <c r="N476" s="15"/>
      <c r="O476" s="15">
        <f t="shared" si="12"/>
        <v>1</v>
      </c>
    </row>
    <row r="477" spans="2:15" ht="13.35" customHeight="1">
      <c r="B477" s="77" t="s">
        <v>334</v>
      </c>
      <c r="C477" s="77"/>
      <c r="D477" s="77"/>
      <c r="E477" s="77"/>
      <c r="F477" s="77"/>
      <c r="G477" s="77"/>
      <c r="H477" s="77"/>
      <c r="I477" s="77"/>
      <c r="K477" s="15">
        <v>0</v>
      </c>
      <c r="L477" s="15"/>
      <c r="M477" s="15">
        <v>0</v>
      </c>
      <c r="N477" s="15"/>
      <c r="O477" s="15">
        <f t="shared" si="12"/>
        <v>0</v>
      </c>
    </row>
    <row r="478" spans="2:15" ht="13.35" customHeight="1">
      <c r="B478" s="77" t="s">
        <v>335</v>
      </c>
      <c r="C478" s="77"/>
      <c r="D478" s="77"/>
      <c r="E478" s="77"/>
      <c r="F478" s="77"/>
      <c r="G478" s="77"/>
      <c r="H478" s="77"/>
      <c r="I478" s="77"/>
      <c r="K478" s="15">
        <v>0</v>
      </c>
      <c r="L478" s="15"/>
      <c r="M478" s="15">
        <v>0</v>
      </c>
      <c r="N478" s="15"/>
      <c r="O478" s="15">
        <f t="shared" si="12"/>
        <v>0</v>
      </c>
    </row>
    <row r="479" spans="2:15" ht="13.35" customHeight="1">
      <c r="B479" s="77" t="s">
        <v>336</v>
      </c>
      <c r="C479" s="77"/>
      <c r="D479" s="77"/>
      <c r="E479" s="77"/>
      <c r="F479" s="77"/>
      <c r="G479" s="77"/>
      <c r="H479" s="77"/>
      <c r="I479" s="77"/>
      <c r="K479" s="15">
        <v>0</v>
      </c>
      <c r="L479" s="15"/>
      <c r="M479" s="15">
        <v>0</v>
      </c>
      <c r="N479" s="15"/>
      <c r="O479" s="15">
        <f t="shared" si="12"/>
        <v>0</v>
      </c>
    </row>
    <row r="480" spans="2:15" ht="13.35" customHeight="1">
      <c r="B480" s="77" t="s">
        <v>337</v>
      </c>
      <c r="C480" s="77"/>
      <c r="D480" s="77"/>
      <c r="E480" s="77"/>
      <c r="F480" s="77"/>
      <c r="G480" s="77"/>
      <c r="H480" s="77"/>
      <c r="I480" s="77"/>
      <c r="K480" s="15">
        <v>0</v>
      </c>
      <c r="L480" s="15"/>
      <c r="M480" s="15">
        <v>0</v>
      </c>
      <c r="N480" s="15"/>
      <c r="O480" s="15">
        <f t="shared" si="12"/>
        <v>0</v>
      </c>
    </row>
    <row r="481" spans="2:15" ht="13.35" customHeight="1">
      <c r="B481" s="77" t="s">
        <v>338</v>
      </c>
      <c r="C481" s="77"/>
      <c r="D481" s="77"/>
      <c r="E481" s="77"/>
      <c r="F481" s="77"/>
      <c r="G481" s="77"/>
      <c r="H481" s="77"/>
      <c r="I481" s="77"/>
      <c r="K481" s="15">
        <v>0</v>
      </c>
      <c r="L481" s="15"/>
      <c r="M481" s="15">
        <v>0</v>
      </c>
      <c r="N481" s="15"/>
      <c r="O481" s="15">
        <f t="shared" si="12"/>
        <v>0</v>
      </c>
    </row>
    <row r="482" spans="2:15" ht="13.35" customHeight="1">
      <c r="B482" s="77" t="s">
        <v>339</v>
      </c>
      <c r="C482" s="77"/>
      <c r="D482" s="77"/>
      <c r="E482" s="77"/>
      <c r="F482" s="77"/>
      <c r="G482" s="77"/>
      <c r="H482" s="77"/>
      <c r="I482" s="77"/>
      <c r="K482" s="15">
        <v>0</v>
      </c>
      <c r="L482" s="15"/>
      <c r="M482" s="15">
        <v>0</v>
      </c>
      <c r="N482" s="15"/>
      <c r="O482" s="15">
        <f t="shared" si="12"/>
        <v>0</v>
      </c>
    </row>
    <row r="483" spans="2:15" ht="13.35" customHeight="1">
      <c r="B483" s="77" t="s">
        <v>340</v>
      </c>
      <c r="C483" s="77"/>
      <c r="D483" s="77"/>
      <c r="E483" s="77"/>
      <c r="F483" s="77"/>
      <c r="G483" s="77"/>
      <c r="H483" s="77"/>
      <c r="I483" s="77"/>
      <c r="K483" s="15">
        <v>0</v>
      </c>
      <c r="L483" s="15"/>
      <c r="M483" s="15">
        <v>0</v>
      </c>
      <c r="N483" s="15"/>
      <c r="O483" s="15">
        <f t="shared" si="12"/>
        <v>0</v>
      </c>
    </row>
    <row r="484" spans="2:15" ht="13.35" customHeight="1">
      <c r="B484" s="77" t="s">
        <v>341</v>
      </c>
      <c r="C484" s="77"/>
      <c r="D484" s="77"/>
      <c r="E484" s="77"/>
      <c r="F484" s="77"/>
      <c r="G484" s="77"/>
      <c r="H484" s="77"/>
      <c r="I484" s="77"/>
      <c r="K484" s="15">
        <v>0</v>
      </c>
      <c r="L484" s="15"/>
      <c r="M484" s="15">
        <v>0</v>
      </c>
      <c r="N484" s="15"/>
      <c r="O484" s="15">
        <f t="shared" si="12"/>
        <v>0</v>
      </c>
    </row>
    <row r="485" spans="2:15" ht="13.35" customHeight="1">
      <c r="B485" s="77" t="s">
        <v>342</v>
      </c>
      <c r="C485" s="77"/>
      <c r="D485" s="77"/>
      <c r="E485" s="77"/>
      <c r="F485" s="77"/>
      <c r="G485" s="77"/>
      <c r="H485" s="77"/>
      <c r="I485" s="77"/>
      <c r="K485" s="15">
        <v>0</v>
      </c>
      <c r="L485" s="15"/>
      <c r="M485" s="15">
        <v>0</v>
      </c>
      <c r="N485" s="15"/>
      <c r="O485" s="15">
        <f t="shared" si="12"/>
        <v>0</v>
      </c>
    </row>
    <row r="486" spans="2:15" ht="13.35" customHeight="1">
      <c r="B486" s="77" t="s">
        <v>343</v>
      </c>
      <c r="C486" s="77"/>
      <c r="D486" s="77"/>
      <c r="E486" s="77"/>
      <c r="F486" s="77"/>
      <c r="G486" s="77"/>
      <c r="H486" s="77"/>
      <c r="I486" s="77"/>
      <c r="K486" s="15">
        <v>0</v>
      </c>
      <c r="L486" s="15"/>
      <c r="M486" s="15">
        <v>0</v>
      </c>
      <c r="N486" s="15"/>
      <c r="O486" s="15">
        <f t="shared" si="12"/>
        <v>0</v>
      </c>
    </row>
    <row r="487" spans="2:15" ht="13.35" customHeight="1">
      <c r="B487" s="77" t="s">
        <v>344</v>
      </c>
      <c r="C487" s="77"/>
      <c r="D487" s="77"/>
      <c r="E487" s="77"/>
      <c r="F487" s="77"/>
      <c r="G487" s="77"/>
      <c r="H487" s="77"/>
      <c r="I487" s="77"/>
      <c r="K487" s="15">
        <v>0</v>
      </c>
      <c r="L487" s="15"/>
      <c r="M487" s="15">
        <v>0</v>
      </c>
      <c r="N487" s="15"/>
      <c r="O487" s="15">
        <f t="shared" si="12"/>
        <v>0</v>
      </c>
    </row>
    <row r="488" spans="2:15" ht="13.35" customHeight="1">
      <c r="B488" s="77" t="s">
        <v>345</v>
      </c>
      <c r="C488" s="77"/>
      <c r="D488" s="77"/>
      <c r="E488" s="77"/>
      <c r="F488" s="77"/>
      <c r="G488" s="77"/>
      <c r="H488" s="77"/>
      <c r="I488" s="77"/>
      <c r="K488" s="15">
        <v>0</v>
      </c>
      <c r="L488" s="15"/>
      <c r="M488" s="15">
        <v>0</v>
      </c>
      <c r="N488" s="15"/>
      <c r="O488" s="15">
        <f t="shared" si="12"/>
        <v>0</v>
      </c>
    </row>
    <row r="489" spans="2:15" ht="13.35" customHeight="1">
      <c r="B489" s="77" t="s">
        <v>346</v>
      </c>
      <c r="C489" s="77"/>
      <c r="D489" s="77"/>
      <c r="E489" s="77"/>
      <c r="F489" s="77"/>
      <c r="G489" s="77"/>
      <c r="H489" s="77"/>
      <c r="I489" s="77"/>
      <c r="K489" s="15">
        <v>0</v>
      </c>
      <c r="L489" s="15"/>
      <c r="M489" s="15">
        <v>0</v>
      </c>
      <c r="N489" s="15"/>
      <c r="O489" s="15">
        <f t="shared" si="12"/>
        <v>0</v>
      </c>
    </row>
    <row r="490" spans="2:15" ht="13.35" customHeight="1">
      <c r="B490" s="77" t="s">
        <v>347</v>
      </c>
      <c r="C490" s="77"/>
      <c r="D490" s="77"/>
      <c r="E490" s="77"/>
      <c r="F490" s="77"/>
      <c r="G490" s="77"/>
      <c r="H490" s="77"/>
      <c r="I490" s="77"/>
      <c r="K490" s="15">
        <v>0</v>
      </c>
      <c r="L490" s="15"/>
      <c r="M490" s="15">
        <v>0</v>
      </c>
      <c r="N490" s="15"/>
      <c r="O490" s="15">
        <f t="shared" si="12"/>
        <v>0</v>
      </c>
    </row>
    <row r="491" spans="2:15" ht="13.35" customHeight="1">
      <c r="B491" s="77" t="s">
        <v>348</v>
      </c>
      <c r="C491" s="77"/>
      <c r="D491" s="77"/>
      <c r="E491" s="77"/>
      <c r="F491" s="77"/>
      <c r="G491" s="77"/>
      <c r="H491" s="77"/>
      <c r="I491" s="77"/>
      <c r="K491" s="15">
        <v>0</v>
      </c>
      <c r="L491" s="15"/>
      <c r="M491" s="15">
        <v>1</v>
      </c>
      <c r="N491" s="15"/>
      <c r="O491" s="15">
        <f t="shared" si="12"/>
        <v>1</v>
      </c>
    </row>
    <row r="492" spans="2:15" ht="15.45" customHeight="1">
      <c r="B492" s="48"/>
      <c r="C492" s="48"/>
      <c r="D492" s="48"/>
      <c r="E492" s="48"/>
      <c r="F492" s="48"/>
      <c r="G492" s="48"/>
      <c r="H492" s="48"/>
      <c r="I492" s="48"/>
    </row>
    <row r="493" spans="2:15" ht="13.35" customHeight="1">
      <c r="B493" s="67" t="s">
        <v>349</v>
      </c>
      <c r="C493" s="67"/>
      <c r="D493" s="67"/>
      <c r="E493" s="67"/>
      <c r="F493" s="67"/>
      <c r="G493" s="67"/>
      <c r="H493" s="67"/>
      <c r="I493" s="67"/>
      <c r="K493" s="45">
        <f>SUM(K494:K517)</f>
        <v>10</v>
      </c>
      <c r="M493" s="45">
        <f>SUM(M494:M517)</f>
        <v>2</v>
      </c>
      <c r="O493" s="45">
        <f>SUM(O494:O517)</f>
        <v>12</v>
      </c>
    </row>
    <row r="494" spans="2:15" ht="13.35" customHeight="1">
      <c r="B494" s="77" t="s">
        <v>350</v>
      </c>
      <c r="C494" s="77"/>
      <c r="D494" s="77"/>
      <c r="E494" s="77"/>
      <c r="F494" s="77"/>
      <c r="G494" s="77"/>
      <c r="H494" s="77"/>
      <c r="I494" s="77"/>
      <c r="K494" s="15">
        <v>1</v>
      </c>
      <c r="L494" s="15"/>
      <c r="M494" s="15">
        <v>0</v>
      </c>
      <c r="N494" s="15"/>
      <c r="O494" s="15">
        <f t="shared" ref="O494:O517" si="13">K494+M494</f>
        <v>1</v>
      </c>
    </row>
    <row r="495" spans="2:15" ht="13.35" customHeight="1">
      <c r="B495" s="77" t="s">
        <v>351</v>
      </c>
      <c r="C495" s="77"/>
      <c r="D495" s="77"/>
      <c r="E495" s="77"/>
      <c r="F495" s="77"/>
      <c r="G495" s="77"/>
      <c r="H495" s="77"/>
      <c r="I495" s="77"/>
      <c r="K495" s="15">
        <v>5</v>
      </c>
      <c r="L495" s="15"/>
      <c r="M495" s="15">
        <v>1</v>
      </c>
      <c r="N495" s="15"/>
      <c r="O495" s="15">
        <f t="shared" si="13"/>
        <v>6</v>
      </c>
    </row>
    <row r="496" spans="2:15" ht="13.35" customHeight="1">
      <c r="B496" s="77" t="s">
        <v>352</v>
      </c>
      <c r="C496" s="77"/>
      <c r="D496" s="77"/>
      <c r="E496" s="77"/>
      <c r="F496" s="77"/>
      <c r="G496" s="77"/>
      <c r="H496" s="77"/>
      <c r="I496" s="77"/>
      <c r="K496" s="15">
        <v>0</v>
      </c>
      <c r="L496" s="15"/>
      <c r="M496" s="15">
        <v>0</v>
      </c>
      <c r="N496" s="15"/>
      <c r="O496" s="15">
        <f t="shared" si="13"/>
        <v>0</v>
      </c>
    </row>
    <row r="497" spans="2:15" ht="13.35" customHeight="1">
      <c r="B497" s="77" t="s">
        <v>353</v>
      </c>
      <c r="C497" s="77"/>
      <c r="D497" s="77"/>
      <c r="E497" s="77"/>
      <c r="F497" s="77"/>
      <c r="G497" s="77"/>
      <c r="H497" s="77"/>
      <c r="I497" s="77"/>
      <c r="K497" s="15">
        <v>0</v>
      </c>
      <c r="L497" s="15"/>
      <c r="M497" s="15">
        <v>0</v>
      </c>
      <c r="N497" s="15"/>
      <c r="O497" s="15">
        <f t="shared" si="13"/>
        <v>0</v>
      </c>
    </row>
    <row r="498" spans="2:15" ht="13.35" customHeight="1">
      <c r="B498" s="77" t="s">
        <v>354</v>
      </c>
      <c r="C498" s="77"/>
      <c r="D498" s="77"/>
      <c r="E498" s="77"/>
      <c r="F498" s="77"/>
      <c r="G498" s="77"/>
      <c r="H498" s="77"/>
      <c r="I498" s="77"/>
      <c r="K498" s="15">
        <v>0</v>
      </c>
      <c r="L498" s="15"/>
      <c r="M498" s="15">
        <v>0</v>
      </c>
      <c r="N498" s="15"/>
      <c r="O498" s="15">
        <f t="shared" si="13"/>
        <v>0</v>
      </c>
    </row>
    <row r="499" spans="2:15" ht="13.35" customHeight="1">
      <c r="B499" s="77" t="s">
        <v>355</v>
      </c>
      <c r="C499" s="77"/>
      <c r="D499" s="77"/>
      <c r="E499" s="77"/>
      <c r="F499" s="77"/>
      <c r="G499" s="77"/>
      <c r="H499" s="77"/>
      <c r="I499" s="77"/>
      <c r="K499" s="15">
        <v>0</v>
      </c>
      <c r="L499" s="15"/>
      <c r="M499" s="15">
        <v>0</v>
      </c>
      <c r="N499" s="15"/>
      <c r="O499" s="15">
        <f t="shared" si="13"/>
        <v>0</v>
      </c>
    </row>
    <row r="500" spans="2:15" ht="13.35" customHeight="1">
      <c r="B500" s="77" t="s">
        <v>356</v>
      </c>
      <c r="C500" s="77"/>
      <c r="D500" s="77"/>
      <c r="E500" s="77"/>
      <c r="F500" s="77"/>
      <c r="G500" s="77"/>
      <c r="H500" s="77"/>
      <c r="I500" s="77"/>
      <c r="K500" s="15">
        <v>0</v>
      </c>
      <c r="L500" s="15"/>
      <c r="M500" s="15">
        <v>0</v>
      </c>
      <c r="N500" s="15"/>
      <c r="O500" s="15">
        <f t="shared" si="13"/>
        <v>0</v>
      </c>
    </row>
    <row r="501" spans="2:15" ht="13.35" customHeight="1">
      <c r="B501" s="77" t="s">
        <v>357</v>
      </c>
      <c r="C501" s="77"/>
      <c r="D501" s="77"/>
      <c r="E501" s="77"/>
      <c r="F501" s="77"/>
      <c r="G501" s="77"/>
      <c r="H501" s="77"/>
      <c r="I501" s="77"/>
      <c r="K501" s="15">
        <v>0</v>
      </c>
      <c r="L501" s="15"/>
      <c r="M501" s="15">
        <v>0</v>
      </c>
      <c r="N501" s="15"/>
      <c r="O501" s="15">
        <f t="shared" si="13"/>
        <v>0</v>
      </c>
    </row>
    <row r="502" spans="2:15" ht="13.35" customHeight="1">
      <c r="B502" s="77" t="s">
        <v>358</v>
      </c>
      <c r="C502" s="77"/>
      <c r="D502" s="77"/>
      <c r="E502" s="77"/>
      <c r="F502" s="77"/>
      <c r="G502" s="77"/>
      <c r="H502" s="77"/>
      <c r="I502" s="77"/>
      <c r="K502" s="15">
        <v>0</v>
      </c>
      <c r="L502" s="15"/>
      <c r="M502" s="15">
        <v>0</v>
      </c>
      <c r="N502" s="15"/>
      <c r="O502" s="15">
        <f t="shared" si="13"/>
        <v>0</v>
      </c>
    </row>
    <row r="503" spans="2:15" ht="13.35" customHeight="1">
      <c r="B503" s="77" t="s">
        <v>359</v>
      </c>
      <c r="C503" s="77"/>
      <c r="D503" s="77"/>
      <c r="E503" s="77"/>
      <c r="F503" s="77"/>
      <c r="G503" s="77"/>
      <c r="H503" s="77"/>
      <c r="I503" s="77"/>
      <c r="K503" s="15">
        <v>0</v>
      </c>
      <c r="L503" s="15"/>
      <c r="M503" s="15">
        <v>0</v>
      </c>
      <c r="N503" s="15"/>
      <c r="O503" s="15">
        <f t="shared" si="13"/>
        <v>0</v>
      </c>
    </row>
    <row r="504" spans="2:15" ht="13.35" customHeight="1">
      <c r="B504" s="77" t="s">
        <v>360</v>
      </c>
      <c r="C504" s="77"/>
      <c r="D504" s="77"/>
      <c r="E504" s="77"/>
      <c r="F504" s="77"/>
      <c r="G504" s="77"/>
      <c r="H504" s="77"/>
      <c r="I504" s="77"/>
      <c r="K504" s="15">
        <v>1</v>
      </c>
      <c r="L504" s="15"/>
      <c r="M504" s="15">
        <v>0</v>
      </c>
      <c r="N504" s="15"/>
      <c r="O504" s="15">
        <f t="shared" si="13"/>
        <v>1</v>
      </c>
    </row>
    <row r="505" spans="2:15" ht="13.35" customHeight="1">
      <c r="B505" s="77" t="s">
        <v>361</v>
      </c>
      <c r="C505" s="77"/>
      <c r="D505" s="77"/>
      <c r="E505" s="77"/>
      <c r="F505" s="77"/>
      <c r="G505" s="77"/>
      <c r="H505" s="77"/>
      <c r="I505" s="77"/>
      <c r="K505" s="15">
        <v>0</v>
      </c>
      <c r="L505" s="15"/>
      <c r="M505" s="15">
        <v>0</v>
      </c>
      <c r="N505" s="15"/>
      <c r="O505" s="15">
        <f t="shared" si="13"/>
        <v>0</v>
      </c>
    </row>
    <row r="506" spans="2:15" ht="13.35" customHeight="1">
      <c r="B506" s="77" t="s">
        <v>362</v>
      </c>
      <c r="C506" s="77"/>
      <c r="D506" s="77"/>
      <c r="E506" s="77"/>
      <c r="F506" s="77"/>
      <c r="G506" s="77"/>
      <c r="H506" s="77"/>
      <c r="I506" s="77"/>
      <c r="K506" s="15">
        <v>0</v>
      </c>
      <c r="L506" s="15"/>
      <c r="M506" s="15">
        <v>0</v>
      </c>
      <c r="N506" s="15"/>
      <c r="O506" s="15">
        <f t="shared" si="13"/>
        <v>0</v>
      </c>
    </row>
    <row r="507" spans="2:15" ht="13.35" customHeight="1">
      <c r="B507" s="77" t="s">
        <v>363</v>
      </c>
      <c r="C507" s="77"/>
      <c r="D507" s="77"/>
      <c r="E507" s="77"/>
      <c r="F507" s="77"/>
      <c r="G507" s="77"/>
      <c r="H507" s="77"/>
      <c r="I507" s="77"/>
      <c r="K507" s="15">
        <v>0</v>
      </c>
      <c r="L507" s="15"/>
      <c r="M507" s="15">
        <v>0</v>
      </c>
      <c r="N507" s="15"/>
      <c r="O507" s="15">
        <f t="shared" si="13"/>
        <v>0</v>
      </c>
    </row>
    <row r="508" spans="2:15" ht="13.35" customHeight="1">
      <c r="B508" s="77" t="s">
        <v>364</v>
      </c>
      <c r="C508" s="77"/>
      <c r="D508" s="77"/>
      <c r="E508" s="77"/>
      <c r="F508" s="77"/>
      <c r="G508" s="77"/>
      <c r="H508" s="77"/>
      <c r="I508" s="77"/>
      <c r="K508" s="15">
        <v>0</v>
      </c>
      <c r="L508" s="15"/>
      <c r="M508" s="15">
        <v>0</v>
      </c>
      <c r="N508" s="15"/>
      <c r="O508" s="15">
        <f t="shared" si="13"/>
        <v>0</v>
      </c>
    </row>
    <row r="509" spans="2:15" ht="13.35" customHeight="1">
      <c r="B509" s="77" t="s">
        <v>365</v>
      </c>
      <c r="C509" s="77"/>
      <c r="D509" s="77"/>
      <c r="E509" s="77"/>
      <c r="F509" s="77"/>
      <c r="G509" s="77"/>
      <c r="H509" s="77"/>
      <c r="I509" s="77"/>
      <c r="K509" s="15">
        <v>2</v>
      </c>
      <c r="L509" s="15"/>
      <c r="M509" s="15">
        <v>1</v>
      </c>
      <c r="N509" s="15"/>
      <c r="O509" s="15">
        <f t="shared" si="13"/>
        <v>3</v>
      </c>
    </row>
    <row r="510" spans="2:15" ht="13.35" customHeight="1">
      <c r="B510" s="77" t="s">
        <v>366</v>
      </c>
      <c r="C510" s="77"/>
      <c r="D510" s="77"/>
      <c r="E510" s="77"/>
      <c r="F510" s="77"/>
      <c r="G510" s="77"/>
      <c r="H510" s="77"/>
      <c r="I510" s="77"/>
      <c r="K510" s="15">
        <v>0</v>
      </c>
      <c r="L510" s="15"/>
      <c r="M510" s="15">
        <v>0</v>
      </c>
      <c r="N510" s="15"/>
      <c r="O510" s="15">
        <f t="shared" si="13"/>
        <v>0</v>
      </c>
    </row>
    <row r="511" spans="2:15" ht="13.35" customHeight="1">
      <c r="B511" s="77" t="s">
        <v>367</v>
      </c>
      <c r="C511" s="77"/>
      <c r="D511" s="77"/>
      <c r="E511" s="77"/>
      <c r="F511" s="77"/>
      <c r="G511" s="77"/>
      <c r="H511" s="77"/>
      <c r="I511" s="77"/>
      <c r="K511" s="15">
        <v>0</v>
      </c>
      <c r="L511" s="15"/>
      <c r="M511" s="15">
        <v>0</v>
      </c>
      <c r="N511" s="15"/>
      <c r="O511" s="15">
        <f t="shared" si="13"/>
        <v>0</v>
      </c>
    </row>
    <row r="512" spans="2:15" ht="13.35" customHeight="1">
      <c r="B512" s="77" t="s">
        <v>368</v>
      </c>
      <c r="C512" s="77"/>
      <c r="D512" s="77"/>
      <c r="E512" s="77"/>
      <c r="F512" s="77"/>
      <c r="G512" s="77"/>
      <c r="H512" s="77"/>
      <c r="I512" s="77"/>
      <c r="K512" s="15">
        <v>0</v>
      </c>
      <c r="L512" s="15"/>
      <c r="M512" s="15">
        <v>0</v>
      </c>
      <c r="N512" s="15"/>
      <c r="O512" s="15">
        <f t="shared" si="13"/>
        <v>0</v>
      </c>
    </row>
    <row r="513" spans="2:15" ht="13.35" customHeight="1">
      <c r="B513" s="77" t="s">
        <v>369</v>
      </c>
      <c r="C513" s="77"/>
      <c r="D513" s="77"/>
      <c r="E513" s="77"/>
      <c r="F513" s="77"/>
      <c r="G513" s="77"/>
      <c r="H513" s="77"/>
      <c r="I513" s="77"/>
      <c r="K513" s="15">
        <v>0</v>
      </c>
      <c r="L513" s="15"/>
      <c r="M513" s="15">
        <v>0</v>
      </c>
      <c r="N513" s="15"/>
      <c r="O513" s="15">
        <f t="shared" si="13"/>
        <v>0</v>
      </c>
    </row>
    <row r="514" spans="2:15" ht="13.35" customHeight="1">
      <c r="B514" s="77" t="s">
        <v>370</v>
      </c>
      <c r="C514" s="77"/>
      <c r="D514" s="77"/>
      <c r="E514" s="77"/>
      <c r="F514" s="77"/>
      <c r="G514" s="77"/>
      <c r="H514" s="77"/>
      <c r="I514" s="77"/>
      <c r="K514" s="15">
        <v>0</v>
      </c>
      <c r="L514" s="15"/>
      <c r="M514" s="15">
        <v>0</v>
      </c>
      <c r="N514" s="15"/>
      <c r="O514" s="15">
        <f t="shared" si="13"/>
        <v>0</v>
      </c>
    </row>
    <row r="515" spans="2:15" ht="13.35" customHeight="1">
      <c r="B515" s="77" t="s">
        <v>371</v>
      </c>
      <c r="C515" s="77"/>
      <c r="D515" s="77"/>
      <c r="E515" s="77"/>
      <c r="F515" s="77"/>
      <c r="G515" s="77"/>
      <c r="H515" s="77"/>
      <c r="I515" s="77"/>
      <c r="K515" s="15">
        <v>0</v>
      </c>
      <c r="L515" s="15"/>
      <c r="M515" s="15">
        <v>0</v>
      </c>
      <c r="N515" s="15"/>
      <c r="O515" s="15">
        <f t="shared" si="13"/>
        <v>0</v>
      </c>
    </row>
    <row r="516" spans="2:15" ht="13.35" customHeight="1">
      <c r="B516" s="77" t="s">
        <v>372</v>
      </c>
      <c r="C516" s="77"/>
      <c r="D516" s="77"/>
      <c r="E516" s="77"/>
      <c r="F516" s="77"/>
      <c r="G516" s="77"/>
      <c r="H516" s="77"/>
      <c r="I516" s="77"/>
      <c r="K516" s="15">
        <v>0</v>
      </c>
      <c r="L516" s="15"/>
      <c r="M516" s="15">
        <v>0</v>
      </c>
      <c r="N516" s="15"/>
      <c r="O516" s="15">
        <f t="shared" si="13"/>
        <v>0</v>
      </c>
    </row>
    <row r="517" spans="2:15" ht="13.35" customHeight="1">
      <c r="B517" s="77" t="s">
        <v>373</v>
      </c>
      <c r="C517" s="77"/>
      <c r="D517" s="77"/>
      <c r="E517" s="77"/>
      <c r="F517" s="77"/>
      <c r="G517" s="77"/>
      <c r="H517" s="77"/>
      <c r="I517" s="77"/>
      <c r="K517" s="15">
        <v>1</v>
      </c>
      <c r="L517" s="15"/>
      <c r="M517" s="15">
        <v>0</v>
      </c>
      <c r="N517" s="15"/>
      <c r="O517" s="15">
        <f t="shared" si="13"/>
        <v>1</v>
      </c>
    </row>
    <row r="518" spans="2:15" ht="15.45" customHeight="1">
      <c r="B518" s="48"/>
      <c r="C518" s="48"/>
      <c r="D518" s="48"/>
      <c r="E518" s="48"/>
      <c r="F518" s="48"/>
      <c r="G518" s="48"/>
      <c r="H518" s="48"/>
      <c r="I518" s="48"/>
    </row>
    <row r="519" spans="2:15" ht="13.35" customHeight="1">
      <c r="B519" s="67" t="s">
        <v>374</v>
      </c>
      <c r="C519" s="67"/>
      <c r="D519" s="67"/>
      <c r="E519" s="67"/>
      <c r="F519" s="67"/>
      <c r="G519" s="67"/>
      <c r="H519" s="67"/>
      <c r="I519" s="67"/>
      <c r="K519" s="45">
        <f>SUM(K520:K548)</f>
        <v>30</v>
      </c>
      <c r="M519" s="45">
        <f>SUM(M520:M548)</f>
        <v>15</v>
      </c>
      <c r="O519" s="45">
        <f>SUM(O520:O548)</f>
        <v>45</v>
      </c>
    </row>
    <row r="520" spans="2:15" ht="13.35" customHeight="1">
      <c r="B520" s="77" t="s">
        <v>375</v>
      </c>
      <c r="C520" s="77"/>
      <c r="D520" s="77"/>
      <c r="E520" s="77"/>
      <c r="F520" s="77"/>
      <c r="G520" s="77"/>
      <c r="H520" s="77"/>
      <c r="I520" s="77"/>
      <c r="K520" s="15">
        <v>3</v>
      </c>
      <c r="L520" s="15"/>
      <c r="M520" s="15">
        <v>0</v>
      </c>
      <c r="N520" s="15"/>
      <c r="O520" s="15">
        <f t="shared" ref="O520:O548" si="14">K520+M520</f>
        <v>3</v>
      </c>
    </row>
    <row r="521" spans="2:15" ht="13.35" customHeight="1">
      <c r="B521" s="77" t="s">
        <v>376</v>
      </c>
      <c r="C521" s="77"/>
      <c r="D521" s="77"/>
      <c r="E521" s="77"/>
      <c r="F521" s="77"/>
      <c r="G521" s="77"/>
      <c r="H521" s="77"/>
      <c r="I521" s="77"/>
      <c r="K521" s="15">
        <v>1</v>
      </c>
      <c r="L521" s="15"/>
      <c r="M521" s="15">
        <v>0</v>
      </c>
      <c r="N521" s="15"/>
      <c r="O521" s="15">
        <f t="shared" si="14"/>
        <v>1</v>
      </c>
    </row>
    <row r="522" spans="2:15" ht="13.35" customHeight="1">
      <c r="B522" s="77" t="s">
        <v>377</v>
      </c>
      <c r="C522" s="77"/>
      <c r="D522" s="77"/>
      <c r="E522" s="77"/>
      <c r="F522" s="77"/>
      <c r="G522" s="77"/>
      <c r="H522" s="77"/>
      <c r="I522" s="77"/>
      <c r="K522" s="15">
        <v>0</v>
      </c>
      <c r="L522" s="15"/>
      <c r="M522" s="15">
        <v>0</v>
      </c>
      <c r="N522" s="15"/>
      <c r="O522" s="15">
        <f t="shared" si="14"/>
        <v>0</v>
      </c>
    </row>
    <row r="523" spans="2:15" ht="13.35" customHeight="1">
      <c r="B523" s="77" t="s">
        <v>378</v>
      </c>
      <c r="C523" s="77"/>
      <c r="D523" s="77"/>
      <c r="E523" s="77"/>
      <c r="F523" s="77"/>
      <c r="G523" s="77"/>
      <c r="H523" s="77"/>
      <c r="I523" s="77"/>
      <c r="K523" s="15">
        <v>4</v>
      </c>
      <c r="L523" s="15"/>
      <c r="M523" s="15">
        <v>3</v>
      </c>
      <c r="N523" s="15"/>
      <c r="O523" s="15">
        <f t="shared" si="14"/>
        <v>7</v>
      </c>
    </row>
    <row r="524" spans="2:15" ht="13.35" customHeight="1">
      <c r="B524" s="77" t="s">
        <v>379</v>
      </c>
      <c r="C524" s="77"/>
      <c r="D524" s="77"/>
      <c r="E524" s="77"/>
      <c r="F524" s="77"/>
      <c r="G524" s="77"/>
      <c r="H524" s="77"/>
      <c r="I524" s="77"/>
      <c r="K524" s="15">
        <v>8</v>
      </c>
      <c r="L524" s="15"/>
      <c r="M524" s="15">
        <v>4</v>
      </c>
      <c r="N524" s="15"/>
      <c r="O524" s="15">
        <f t="shared" si="14"/>
        <v>12</v>
      </c>
    </row>
    <row r="525" spans="2:15" ht="13.35" customHeight="1">
      <c r="B525" s="77" t="s">
        <v>380</v>
      </c>
      <c r="C525" s="77"/>
      <c r="D525" s="77"/>
      <c r="E525" s="77"/>
      <c r="F525" s="77"/>
      <c r="G525" s="77"/>
      <c r="H525" s="77"/>
      <c r="I525" s="77"/>
      <c r="K525" s="15">
        <v>0</v>
      </c>
      <c r="L525" s="15"/>
      <c r="M525" s="15">
        <v>1</v>
      </c>
      <c r="N525" s="15"/>
      <c r="O525" s="15">
        <f t="shared" si="14"/>
        <v>1</v>
      </c>
    </row>
    <row r="526" spans="2:15" ht="13.35" customHeight="1">
      <c r="B526" s="77" t="s">
        <v>381</v>
      </c>
      <c r="C526" s="77"/>
      <c r="D526" s="77"/>
      <c r="E526" s="77"/>
      <c r="F526" s="77"/>
      <c r="G526" s="77"/>
      <c r="H526" s="77"/>
      <c r="I526" s="77"/>
      <c r="K526" s="15">
        <v>0</v>
      </c>
      <c r="L526" s="15"/>
      <c r="M526" s="15">
        <v>0</v>
      </c>
      <c r="N526" s="15"/>
      <c r="O526" s="15">
        <f t="shared" si="14"/>
        <v>0</v>
      </c>
    </row>
    <row r="527" spans="2:15" ht="13.35" customHeight="1">
      <c r="B527" s="77" t="s">
        <v>382</v>
      </c>
      <c r="C527" s="77"/>
      <c r="D527" s="77"/>
      <c r="E527" s="77"/>
      <c r="F527" s="77"/>
      <c r="G527" s="77"/>
      <c r="H527" s="77"/>
      <c r="I527" s="77"/>
      <c r="K527" s="15">
        <v>0</v>
      </c>
      <c r="L527" s="15"/>
      <c r="M527" s="15">
        <v>0</v>
      </c>
      <c r="N527" s="15"/>
      <c r="O527" s="15">
        <f t="shared" si="14"/>
        <v>0</v>
      </c>
    </row>
    <row r="528" spans="2:15" ht="13.35" customHeight="1">
      <c r="B528" s="77" t="s">
        <v>383</v>
      </c>
      <c r="C528" s="77"/>
      <c r="D528" s="77"/>
      <c r="E528" s="77"/>
      <c r="F528" s="77"/>
      <c r="G528" s="77"/>
      <c r="H528" s="77"/>
      <c r="I528" s="77"/>
      <c r="K528" s="15">
        <v>2</v>
      </c>
      <c r="L528" s="15"/>
      <c r="M528" s="15">
        <v>0</v>
      </c>
      <c r="N528" s="15"/>
      <c r="O528" s="15">
        <f t="shared" si="14"/>
        <v>2</v>
      </c>
    </row>
    <row r="529" spans="2:18" ht="13.35" customHeight="1">
      <c r="B529" s="77" t="s">
        <v>384</v>
      </c>
      <c r="C529" s="77"/>
      <c r="D529" s="77"/>
      <c r="E529" s="77"/>
      <c r="F529" s="77"/>
      <c r="G529" s="77"/>
      <c r="H529" s="77"/>
      <c r="I529" s="77"/>
      <c r="K529" s="15">
        <v>2</v>
      </c>
      <c r="L529" s="15"/>
      <c r="M529" s="15">
        <v>1</v>
      </c>
      <c r="N529" s="15"/>
      <c r="O529" s="15">
        <f t="shared" si="14"/>
        <v>3</v>
      </c>
    </row>
    <row r="530" spans="2:18" ht="13.35" customHeight="1">
      <c r="B530" s="77" t="s">
        <v>385</v>
      </c>
      <c r="C530" s="77"/>
      <c r="D530" s="77"/>
      <c r="E530" s="77"/>
      <c r="F530" s="77"/>
      <c r="G530" s="77"/>
      <c r="H530" s="77"/>
      <c r="I530" s="77"/>
      <c r="K530" s="15">
        <v>0</v>
      </c>
      <c r="L530" s="15"/>
      <c r="M530" s="15">
        <v>0</v>
      </c>
      <c r="N530" s="15"/>
      <c r="O530" s="15">
        <f t="shared" si="14"/>
        <v>0</v>
      </c>
    </row>
    <row r="531" spans="2:18" ht="13.35" customHeight="1">
      <c r="B531" s="77" t="s">
        <v>386</v>
      </c>
      <c r="C531" s="77"/>
      <c r="D531" s="77"/>
      <c r="E531" s="77"/>
      <c r="F531" s="77"/>
      <c r="G531" s="77"/>
      <c r="H531" s="77"/>
      <c r="I531" s="77"/>
      <c r="K531" s="15">
        <v>0</v>
      </c>
      <c r="L531" s="15"/>
      <c r="M531" s="15">
        <v>1</v>
      </c>
      <c r="N531" s="15"/>
      <c r="O531" s="15">
        <f t="shared" si="14"/>
        <v>1</v>
      </c>
    </row>
    <row r="532" spans="2:18" ht="13.35" customHeight="1">
      <c r="B532" s="77" t="s">
        <v>387</v>
      </c>
      <c r="C532" s="77"/>
      <c r="D532" s="77"/>
      <c r="E532" s="77"/>
      <c r="F532" s="77"/>
      <c r="G532" s="77"/>
      <c r="H532" s="77"/>
      <c r="I532" s="77"/>
      <c r="K532" s="15">
        <v>0</v>
      </c>
      <c r="L532" s="15"/>
      <c r="M532" s="15">
        <v>0</v>
      </c>
      <c r="N532" s="15"/>
      <c r="O532" s="15">
        <f t="shared" si="14"/>
        <v>0</v>
      </c>
    </row>
    <row r="533" spans="2:18" ht="13.35" customHeight="1">
      <c r="B533" s="77" t="s">
        <v>388</v>
      </c>
      <c r="C533" s="77"/>
      <c r="D533" s="77"/>
      <c r="E533" s="77"/>
      <c r="F533" s="77"/>
      <c r="G533" s="77"/>
      <c r="H533" s="77"/>
      <c r="I533" s="77"/>
      <c r="K533" s="15">
        <v>0</v>
      </c>
      <c r="L533" s="15"/>
      <c r="M533" s="15">
        <v>0</v>
      </c>
      <c r="N533" s="15"/>
      <c r="O533" s="15">
        <f t="shared" si="14"/>
        <v>0</v>
      </c>
    </row>
    <row r="534" spans="2:18" ht="13.35" customHeight="1">
      <c r="B534" s="77" t="s">
        <v>389</v>
      </c>
      <c r="C534" s="77"/>
      <c r="D534" s="77"/>
      <c r="E534" s="77"/>
      <c r="F534" s="77"/>
      <c r="G534" s="77"/>
      <c r="H534" s="77"/>
      <c r="I534" s="77"/>
      <c r="K534" s="15">
        <v>0</v>
      </c>
      <c r="L534" s="15"/>
      <c r="M534" s="15">
        <v>0</v>
      </c>
      <c r="N534" s="15"/>
      <c r="O534" s="15">
        <f t="shared" si="14"/>
        <v>0</v>
      </c>
    </row>
    <row r="535" spans="2:18" ht="13.35" customHeight="1">
      <c r="B535" s="77" t="s">
        <v>390</v>
      </c>
      <c r="C535" s="77"/>
      <c r="D535" s="77"/>
      <c r="E535" s="77"/>
      <c r="F535" s="77"/>
      <c r="G535" s="77"/>
      <c r="H535" s="77"/>
      <c r="I535" s="77"/>
      <c r="K535" s="15">
        <v>0</v>
      </c>
      <c r="L535" s="15"/>
      <c r="M535" s="15">
        <v>0</v>
      </c>
      <c r="N535" s="15"/>
      <c r="O535" s="15">
        <f t="shared" si="14"/>
        <v>0</v>
      </c>
    </row>
    <row r="536" spans="2:18" ht="13.35" customHeight="1">
      <c r="B536" s="77" t="s">
        <v>391</v>
      </c>
      <c r="C536" s="77"/>
      <c r="D536" s="77"/>
      <c r="E536" s="77"/>
      <c r="F536" s="77"/>
      <c r="G536" s="77"/>
      <c r="H536" s="77"/>
      <c r="I536" s="77"/>
      <c r="K536" s="15">
        <v>0</v>
      </c>
      <c r="L536" s="15"/>
      <c r="M536" s="15">
        <v>0</v>
      </c>
      <c r="N536" s="15"/>
      <c r="O536" s="15">
        <f t="shared" si="14"/>
        <v>0</v>
      </c>
    </row>
    <row r="537" spans="2:18" ht="13.35" customHeight="1">
      <c r="B537" s="77" t="s">
        <v>392</v>
      </c>
      <c r="C537" s="77"/>
      <c r="D537" s="77"/>
      <c r="E537" s="77"/>
      <c r="F537" s="77"/>
      <c r="G537" s="77"/>
      <c r="H537" s="77"/>
      <c r="I537" s="77"/>
      <c r="K537" s="15">
        <v>1</v>
      </c>
      <c r="L537" s="15"/>
      <c r="M537" s="15">
        <v>0</v>
      </c>
      <c r="N537" s="15"/>
      <c r="O537" s="15">
        <f t="shared" si="14"/>
        <v>1</v>
      </c>
    </row>
    <row r="538" spans="2:18" ht="13.35" customHeight="1">
      <c r="B538" s="77" t="s">
        <v>393</v>
      </c>
      <c r="C538" s="77"/>
      <c r="D538" s="77"/>
      <c r="E538" s="77"/>
      <c r="F538" s="77"/>
      <c r="G538" s="77"/>
      <c r="H538" s="77"/>
      <c r="I538" s="77"/>
      <c r="K538" s="15">
        <v>0</v>
      </c>
      <c r="L538" s="15"/>
      <c r="M538" s="15">
        <v>0</v>
      </c>
      <c r="N538" s="15"/>
      <c r="O538" s="15">
        <f t="shared" si="14"/>
        <v>0</v>
      </c>
    </row>
    <row r="539" spans="2:18" ht="13.35" customHeight="1">
      <c r="B539" s="77" t="s">
        <v>394</v>
      </c>
      <c r="C539" s="77"/>
      <c r="D539" s="77"/>
      <c r="E539" s="77"/>
      <c r="F539" s="77"/>
      <c r="G539" s="77"/>
      <c r="H539" s="77"/>
      <c r="I539" s="77"/>
      <c r="K539" s="15">
        <v>0</v>
      </c>
      <c r="L539" s="15"/>
      <c r="M539" s="15">
        <v>0</v>
      </c>
      <c r="N539" s="15"/>
      <c r="O539" s="15">
        <f t="shared" si="14"/>
        <v>0</v>
      </c>
    </row>
    <row r="540" spans="2:18" ht="13.35" customHeight="1">
      <c r="B540" s="77" t="s">
        <v>395</v>
      </c>
      <c r="C540" s="77"/>
      <c r="D540" s="77"/>
      <c r="E540" s="77"/>
      <c r="F540" s="77"/>
      <c r="G540" s="77"/>
      <c r="H540" s="77"/>
      <c r="I540" s="77"/>
      <c r="K540" s="15">
        <v>4</v>
      </c>
      <c r="L540" s="15"/>
      <c r="M540" s="15">
        <v>0</v>
      </c>
      <c r="N540" s="15"/>
      <c r="O540" s="15">
        <f t="shared" si="14"/>
        <v>4</v>
      </c>
    </row>
    <row r="541" spans="2:18" ht="13.35" customHeight="1">
      <c r="B541" s="77" t="s">
        <v>396</v>
      </c>
      <c r="C541" s="77"/>
      <c r="D541" s="77"/>
      <c r="E541" s="77"/>
      <c r="F541" s="77"/>
      <c r="G541" s="77"/>
      <c r="H541" s="77"/>
      <c r="I541" s="77"/>
      <c r="K541" s="15">
        <v>5</v>
      </c>
      <c r="L541" s="15"/>
      <c r="M541" s="15">
        <v>2</v>
      </c>
      <c r="N541" s="15"/>
      <c r="O541" s="15">
        <f t="shared" si="14"/>
        <v>7</v>
      </c>
    </row>
    <row r="542" spans="2:18" ht="13.35" customHeight="1">
      <c r="B542" s="77" t="s">
        <v>397</v>
      </c>
      <c r="C542" s="77"/>
      <c r="D542" s="77"/>
      <c r="E542" s="77"/>
      <c r="F542" s="77"/>
      <c r="G542" s="77"/>
      <c r="H542" s="77"/>
      <c r="I542" s="77"/>
      <c r="K542" s="15">
        <v>0</v>
      </c>
      <c r="L542" s="15"/>
      <c r="M542" s="15">
        <v>0</v>
      </c>
      <c r="N542" s="15"/>
      <c r="O542" s="15">
        <f t="shared" si="14"/>
        <v>0</v>
      </c>
    </row>
    <row r="543" spans="2:18" ht="13.35" customHeight="1">
      <c r="B543" s="77" t="s">
        <v>398</v>
      </c>
      <c r="C543" s="77"/>
      <c r="D543" s="77"/>
      <c r="E543" s="77"/>
      <c r="F543" s="77"/>
      <c r="G543" s="77"/>
      <c r="H543" s="77"/>
      <c r="I543" s="77"/>
      <c r="K543" s="15">
        <v>0</v>
      </c>
      <c r="L543" s="15"/>
      <c r="M543" s="15">
        <v>1</v>
      </c>
      <c r="N543" s="15"/>
      <c r="O543" s="15">
        <f t="shared" si="14"/>
        <v>1</v>
      </c>
      <c r="P543"/>
      <c r="Q543"/>
      <c r="R543"/>
    </row>
    <row r="544" spans="2:18" ht="13.35" customHeight="1">
      <c r="B544" s="77" t="s">
        <v>399</v>
      </c>
      <c r="C544" s="77"/>
      <c r="D544" s="77"/>
      <c r="E544" s="77"/>
      <c r="F544" s="77"/>
      <c r="G544" s="77"/>
      <c r="H544" s="77"/>
      <c r="I544" s="77"/>
      <c r="K544" s="15">
        <v>0</v>
      </c>
      <c r="L544" s="15"/>
      <c r="M544" s="15">
        <v>0</v>
      </c>
      <c r="N544" s="15"/>
      <c r="O544" s="15">
        <f t="shared" si="14"/>
        <v>0</v>
      </c>
    </row>
    <row r="545" spans="2:15" ht="13.35" customHeight="1">
      <c r="B545" s="77" t="s">
        <v>400</v>
      </c>
      <c r="C545" s="77"/>
      <c r="D545" s="77"/>
      <c r="E545" s="77"/>
      <c r="F545" s="77"/>
      <c r="G545" s="77"/>
      <c r="H545" s="77"/>
      <c r="I545" s="77"/>
      <c r="K545" s="15">
        <v>0</v>
      </c>
      <c r="L545" s="15"/>
      <c r="M545" s="15">
        <v>0</v>
      </c>
      <c r="N545" s="15"/>
      <c r="O545" s="15">
        <f t="shared" si="14"/>
        <v>0</v>
      </c>
    </row>
    <row r="546" spans="2:15" ht="13.35" customHeight="1">
      <c r="B546" s="77" t="s">
        <v>401</v>
      </c>
      <c r="C546" s="77"/>
      <c r="D546" s="77"/>
      <c r="E546" s="77"/>
      <c r="F546" s="77"/>
      <c r="G546" s="77"/>
      <c r="H546" s="77"/>
      <c r="I546" s="77"/>
      <c r="K546" s="15">
        <v>0</v>
      </c>
      <c r="L546" s="15"/>
      <c r="M546" s="15">
        <v>0</v>
      </c>
      <c r="N546" s="15"/>
      <c r="O546" s="15">
        <f t="shared" si="14"/>
        <v>0</v>
      </c>
    </row>
    <row r="547" spans="2:15" ht="13.35" customHeight="1">
      <c r="B547" s="77" t="s">
        <v>402</v>
      </c>
      <c r="C547" s="77"/>
      <c r="D547" s="77"/>
      <c r="E547" s="77"/>
      <c r="F547" s="77"/>
      <c r="G547" s="77"/>
      <c r="H547" s="77"/>
      <c r="I547" s="77"/>
      <c r="K547" s="15">
        <v>0</v>
      </c>
      <c r="L547" s="15"/>
      <c r="M547" s="15">
        <v>2</v>
      </c>
      <c r="N547" s="15"/>
      <c r="O547" s="15">
        <f t="shared" si="14"/>
        <v>2</v>
      </c>
    </row>
    <row r="548" spans="2:15" ht="13.35" customHeight="1">
      <c r="B548" s="77" t="s">
        <v>403</v>
      </c>
      <c r="C548" s="77"/>
      <c r="D548" s="77"/>
      <c r="E548" s="77"/>
      <c r="F548" s="77"/>
      <c r="G548" s="77"/>
      <c r="H548" s="77"/>
      <c r="I548" s="77"/>
      <c r="K548" s="15">
        <v>0</v>
      </c>
      <c r="L548" s="15"/>
      <c r="M548" s="15">
        <v>0</v>
      </c>
      <c r="N548" s="15"/>
      <c r="O548" s="15">
        <f t="shared" si="14"/>
        <v>0</v>
      </c>
    </row>
    <row r="549" spans="2:15" ht="15.45" customHeight="1">
      <c r="B549" s="48"/>
      <c r="C549" s="48"/>
      <c r="D549" s="48"/>
      <c r="E549" s="48"/>
      <c r="F549" s="48"/>
      <c r="G549" s="48"/>
      <c r="H549" s="48"/>
      <c r="I549" s="48"/>
    </row>
    <row r="550" spans="2:15" ht="13.35" customHeight="1">
      <c r="B550" s="67" t="s">
        <v>404</v>
      </c>
      <c r="C550" s="67"/>
      <c r="D550" s="67"/>
      <c r="E550" s="67"/>
      <c r="F550" s="67"/>
      <c r="G550" s="67"/>
      <c r="H550" s="67"/>
      <c r="I550" s="67"/>
      <c r="K550" s="45">
        <f>SUM(K551:K553)</f>
        <v>1</v>
      </c>
      <c r="M550" s="45">
        <f>SUM(M551:M553)</f>
        <v>0</v>
      </c>
      <c r="O550" s="45">
        <f>SUM(O551:O553)</f>
        <v>1</v>
      </c>
    </row>
    <row r="551" spans="2:15" ht="13.35" customHeight="1">
      <c r="B551" s="77" t="s">
        <v>405</v>
      </c>
      <c r="C551" s="77"/>
      <c r="D551" s="77"/>
      <c r="E551" s="77"/>
      <c r="F551" s="77"/>
      <c r="G551" s="77"/>
      <c r="H551" s="77"/>
      <c r="I551" s="77"/>
      <c r="K551" s="15">
        <v>0</v>
      </c>
      <c r="L551" s="15"/>
      <c r="M551" s="15">
        <v>0</v>
      </c>
      <c r="N551" s="15"/>
      <c r="O551" s="15">
        <f>K551+M551</f>
        <v>0</v>
      </c>
    </row>
    <row r="552" spans="2:15" ht="13.35" customHeight="1">
      <c r="B552" s="77" t="s">
        <v>406</v>
      </c>
      <c r="C552" s="77"/>
      <c r="D552" s="77"/>
      <c r="E552" s="77"/>
      <c r="F552" s="77"/>
      <c r="G552" s="77"/>
      <c r="H552" s="77"/>
      <c r="I552" s="77"/>
      <c r="K552" s="15">
        <v>1</v>
      </c>
      <c r="L552" s="15"/>
      <c r="M552" s="15">
        <v>0</v>
      </c>
      <c r="N552" s="15"/>
      <c r="O552" s="15">
        <f>K552+M552</f>
        <v>1</v>
      </c>
    </row>
    <row r="553" spans="2:15" ht="13.35" customHeight="1">
      <c r="B553" s="77" t="s">
        <v>407</v>
      </c>
      <c r="C553" s="77"/>
      <c r="D553" s="77"/>
      <c r="E553" s="77"/>
      <c r="F553" s="77"/>
      <c r="G553" s="77"/>
      <c r="H553" s="77"/>
      <c r="I553" s="77"/>
      <c r="K553" s="15">
        <v>0</v>
      </c>
      <c r="L553" s="15"/>
      <c r="M553" s="15">
        <v>0</v>
      </c>
      <c r="N553" s="15"/>
      <c r="O553" s="15">
        <f>K553+M553</f>
        <v>0</v>
      </c>
    </row>
    <row r="554" spans="2:15" ht="13.35" customHeight="1">
      <c r="B554" s="75" t="s">
        <v>240</v>
      </c>
      <c r="C554" s="75"/>
      <c r="D554" s="75"/>
      <c r="E554" s="75"/>
      <c r="F554" s="75"/>
      <c r="G554" s="75"/>
      <c r="H554" s="75"/>
      <c r="I554" s="75"/>
      <c r="K554" s="41" t="s">
        <v>55</v>
      </c>
      <c r="M554" s="41" t="s">
        <v>56</v>
      </c>
    </row>
    <row r="555" spans="2:15" ht="16.350000000000001" customHeight="1">
      <c r="B555" s="70" t="s">
        <v>241</v>
      </c>
      <c r="C555" s="70"/>
      <c r="D555" s="70"/>
      <c r="E555" s="70"/>
      <c r="F555" s="70"/>
      <c r="G555" s="70"/>
      <c r="H555" s="70"/>
      <c r="I555" s="70"/>
      <c r="K555" s="15">
        <v>48</v>
      </c>
      <c r="L555" s="15"/>
      <c r="M555" s="27">
        <f>K555/$G$794</f>
        <v>0.97959183673469385</v>
      </c>
    </row>
    <row r="556" spans="2:15" ht="16.350000000000001" customHeight="1">
      <c r="B556" s="70" t="s">
        <v>242</v>
      </c>
      <c r="C556" s="70"/>
      <c r="D556" s="70"/>
      <c r="E556" s="70"/>
      <c r="F556" s="70"/>
      <c r="G556" s="70"/>
      <c r="H556" s="70"/>
      <c r="I556" s="70"/>
      <c r="K556" s="15">
        <v>0</v>
      </c>
      <c r="L556" s="15"/>
      <c r="M556" s="27">
        <f>K556/$G$794</f>
        <v>0</v>
      </c>
    </row>
    <row r="557" spans="2:15" ht="13.35" customHeight="1">
      <c r="B557" s="70" t="s">
        <v>243</v>
      </c>
      <c r="C557" s="70"/>
      <c r="D557" s="70"/>
      <c r="E557" s="70"/>
      <c r="F557" s="70"/>
      <c r="G557" s="70"/>
      <c r="H557" s="70"/>
      <c r="I557" s="70"/>
      <c r="K557" s="15">
        <v>0</v>
      </c>
      <c r="L557" s="15"/>
      <c r="M557" s="27">
        <f>K557/$G$794</f>
        <v>0</v>
      </c>
    </row>
    <row r="558" spans="2:15" ht="20.399999999999999" customHeight="1">
      <c r="B558" s="70" t="s">
        <v>44</v>
      </c>
      <c r="C558" s="70"/>
      <c r="D558" s="70"/>
      <c r="E558" s="70"/>
      <c r="F558" s="70"/>
      <c r="G558" s="70"/>
      <c r="H558" s="70"/>
      <c r="I558" s="70"/>
      <c r="K558" s="15">
        <f>$G$794-(K555+K556+K557)</f>
        <v>1</v>
      </c>
      <c r="L558" s="15"/>
      <c r="M558" s="27">
        <f>K558/$G$794</f>
        <v>2.0408163265306121E-2</v>
      </c>
    </row>
    <row r="559" spans="2:15" ht="15.45" customHeight="1">
      <c r="B559" s="49"/>
      <c r="C559" s="49"/>
      <c r="D559" s="49"/>
      <c r="E559" s="49"/>
      <c r="F559" s="49"/>
      <c r="G559" s="49"/>
      <c r="H559" s="49"/>
      <c r="I559" s="49"/>
    </row>
    <row r="560" spans="2:15" ht="13.35" customHeight="1">
      <c r="B560" s="73" t="s">
        <v>408</v>
      </c>
      <c r="C560" s="73"/>
      <c r="D560" s="73"/>
      <c r="E560" s="73"/>
      <c r="F560" s="73"/>
      <c r="G560" s="73"/>
      <c r="H560" s="73"/>
      <c r="I560" s="73"/>
      <c r="K560" s="4" t="s">
        <v>2</v>
      </c>
      <c r="M560" s="4" t="s">
        <v>3</v>
      </c>
      <c r="O560" s="4" t="s">
        <v>4</v>
      </c>
    </row>
    <row r="561" spans="2:15" ht="13.35" customHeight="1">
      <c r="B561" s="77" t="s">
        <v>409</v>
      </c>
      <c r="C561" s="77"/>
      <c r="D561" s="77"/>
      <c r="E561" s="77"/>
      <c r="F561" s="77"/>
      <c r="G561" s="77"/>
      <c r="H561" s="77"/>
      <c r="I561" s="77"/>
      <c r="K561" s="10">
        <v>0</v>
      </c>
      <c r="L561" s="10"/>
      <c r="M561" s="10">
        <v>0</v>
      </c>
      <c r="N561" s="10"/>
      <c r="O561" s="10">
        <f t="shared" ref="O561:O572" si="15">K561+M561</f>
        <v>0</v>
      </c>
    </row>
    <row r="562" spans="2:15" ht="13.35" customHeight="1">
      <c r="B562" s="77" t="s">
        <v>410</v>
      </c>
      <c r="C562" s="77"/>
      <c r="D562" s="77"/>
      <c r="E562" s="77"/>
      <c r="F562" s="77"/>
      <c r="G562" s="77"/>
      <c r="H562" s="77"/>
      <c r="I562" s="77"/>
      <c r="K562" s="10">
        <v>0</v>
      </c>
      <c r="L562" s="10"/>
      <c r="M562" s="10">
        <v>0</v>
      </c>
      <c r="N562" s="10"/>
      <c r="O562" s="10">
        <f t="shared" si="15"/>
        <v>0</v>
      </c>
    </row>
    <row r="563" spans="2:15" ht="13.35" customHeight="1">
      <c r="B563" s="77" t="s">
        <v>411</v>
      </c>
      <c r="C563" s="77"/>
      <c r="D563" s="77"/>
      <c r="E563" s="77"/>
      <c r="F563" s="77"/>
      <c r="G563" s="77"/>
      <c r="H563" s="77"/>
      <c r="I563" s="77"/>
      <c r="K563" s="10">
        <v>0</v>
      </c>
      <c r="L563" s="10"/>
      <c r="M563" s="10">
        <v>1</v>
      </c>
      <c r="N563" s="10"/>
      <c r="O563" s="10">
        <f t="shared" si="15"/>
        <v>1</v>
      </c>
    </row>
    <row r="564" spans="2:15" ht="13.35" customHeight="1">
      <c r="B564" s="77" t="s">
        <v>412</v>
      </c>
      <c r="C564" s="77"/>
      <c r="D564" s="77"/>
      <c r="E564" s="77"/>
      <c r="F564" s="77"/>
      <c r="G564" s="77"/>
      <c r="H564" s="77"/>
      <c r="I564" s="77"/>
      <c r="K564" s="10">
        <v>70</v>
      </c>
      <c r="L564" s="10"/>
      <c r="M564" s="10">
        <v>24</v>
      </c>
      <c r="N564" s="10"/>
      <c r="O564" s="10">
        <f t="shared" si="15"/>
        <v>94</v>
      </c>
    </row>
    <row r="565" spans="2:15" ht="13.35" customHeight="1">
      <c r="B565" s="77" t="s">
        <v>413</v>
      </c>
      <c r="C565" s="77"/>
      <c r="D565" s="77"/>
      <c r="E565" s="77"/>
      <c r="F565" s="77"/>
      <c r="G565" s="77"/>
      <c r="H565" s="77"/>
      <c r="I565" s="77"/>
      <c r="K565" s="10">
        <v>269</v>
      </c>
      <c r="L565" s="10"/>
      <c r="M565" s="10">
        <v>122</v>
      </c>
      <c r="N565" s="10"/>
      <c r="O565" s="10">
        <f t="shared" si="15"/>
        <v>391</v>
      </c>
    </row>
    <row r="566" spans="2:15" ht="13.35" customHeight="1">
      <c r="B566" s="77" t="s">
        <v>414</v>
      </c>
      <c r="C566" s="77"/>
      <c r="D566" s="77"/>
      <c r="E566" s="77"/>
      <c r="F566" s="77"/>
      <c r="G566" s="77"/>
      <c r="H566" s="77"/>
      <c r="I566" s="77"/>
      <c r="K566" s="10">
        <v>440</v>
      </c>
      <c r="L566" s="10"/>
      <c r="M566" s="10">
        <v>96</v>
      </c>
      <c r="N566" s="10"/>
      <c r="O566" s="10">
        <f t="shared" si="15"/>
        <v>536</v>
      </c>
    </row>
    <row r="567" spans="2:15" ht="13.35" customHeight="1">
      <c r="B567" s="77" t="s">
        <v>415</v>
      </c>
      <c r="C567" s="77"/>
      <c r="D567" s="77"/>
      <c r="E567" s="77"/>
      <c r="F567" s="77"/>
      <c r="G567" s="77"/>
      <c r="H567" s="77"/>
      <c r="I567" s="77"/>
      <c r="K567" s="10">
        <v>236</v>
      </c>
      <c r="L567" s="10"/>
      <c r="M567" s="10">
        <v>9</v>
      </c>
      <c r="N567" s="10"/>
      <c r="O567" s="10">
        <f t="shared" si="15"/>
        <v>245</v>
      </c>
    </row>
    <row r="568" spans="2:15" ht="13.35" customHeight="1">
      <c r="B568" s="77" t="s">
        <v>416</v>
      </c>
      <c r="C568" s="77"/>
      <c r="D568" s="77"/>
      <c r="E568" s="77"/>
      <c r="F568" s="77"/>
      <c r="G568" s="77"/>
      <c r="H568" s="77"/>
      <c r="I568" s="77"/>
      <c r="K568" s="10">
        <v>289</v>
      </c>
      <c r="L568" s="10"/>
      <c r="M568" s="10">
        <v>8</v>
      </c>
      <c r="N568" s="10"/>
      <c r="O568" s="10">
        <f t="shared" si="15"/>
        <v>297</v>
      </c>
    </row>
    <row r="569" spans="2:15" ht="13.35" customHeight="1">
      <c r="B569" s="77" t="s">
        <v>417</v>
      </c>
      <c r="C569" s="77"/>
      <c r="D569" s="77"/>
      <c r="E569" s="77"/>
      <c r="F569" s="77"/>
      <c r="G569" s="77"/>
      <c r="H569" s="77"/>
      <c r="I569" s="77"/>
      <c r="K569" s="10">
        <v>242</v>
      </c>
      <c r="L569" s="10"/>
      <c r="M569" s="10">
        <v>1</v>
      </c>
      <c r="N569" s="10"/>
      <c r="O569" s="10">
        <f t="shared" si="15"/>
        <v>243</v>
      </c>
    </row>
    <row r="570" spans="2:15" ht="13.35" customHeight="1">
      <c r="B570" s="77" t="s">
        <v>418</v>
      </c>
      <c r="C570" s="77"/>
      <c r="D570" s="77"/>
      <c r="E570" s="77"/>
      <c r="F570" s="77"/>
      <c r="G570" s="77"/>
      <c r="H570" s="77"/>
      <c r="I570" s="77"/>
      <c r="K570" s="10">
        <v>109</v>
      </c>
      <c r="L570" s="10"/>
      <c r="M570" s="10">
        <v>0</v>
      </c>
      <c r="N570" s="10"/>
      <c r="O570" s="10">
        <f t="shared" si="15"/>
        <v>109</v>
      </c>
    </row>
    <row r="571" spans="2:15" ht="13.35" customHeight="1">
      <c r="B571" s="77" t="s">
        <v>419</v>
      </c>
      <c r="C571" s="77"/>
      <c r="D571" s="77"/>
      <c r="E571" s="77"/>
      <c r="F571" s="77"/>
      <c r="G571" s="77"/>
      <c r="H571" s="77"/>
      <c r="I571" s="77"/>
      <c r="K571" s="10">
        <v>36</v>
      </c>
      <c r="L571" s="10"/>
      <c r="M571" s="10">
        <v>0</v>
      </c>
      <c r="N571" s="10"/>
      <c r="O571" s="10">
        <f t="shared" si="15"/>
        <v>36</v>
      </c>
    </row>
    <row r="572" spans="2:15" ht="39.450000000000003" customHeight="1">
      <c r="B572" s="77" t="s">
        <v>420</v>
      </c>
      <c r="C572" s="77"/>
      <c r="D572" s="77"/>
      <c r="E572" s="77"/>
      <c r="F572" s="77"/>
      <c r="G572" s="77"/>
      <c r="H572" s="77"/>
      <c r="I572" s="77"/>
      <c r="K572" s="10">
        <f>($K$23+$K$27+$K$31)-SUM(K561:K571)</f>
        <v>27978</v>
      </c>
      <c r="L572" s="10"/>
      <c r="M572" s="10">
        <f>($M$23+$M$27+$M$31)-SUM(M561:M571)</f>
        <v>1069</v>
      </c>
      <c r="N572" s="10"/>
      <c r="O572" s="10">
        <f t="shared" si="15"/>
        <v>29047</v>
      </c>
    </row>
    <row r="573" spans="2:15" ht="13.35" customHeight="1">
      <c r="B573" s="75" t="s">
        <v>240</v>
      </c>
      <c r="C573" s="75"/>
      <c r="D573" s="75"/>
      <c r="E573" s="75"/>
      <c r="F573" s="75"/>
      <c r="G573" s="75"/>
      <c r="H573" s="75"/>
      <c r="I573" s="75"/>
      <c r="K573" s="41" t="s">
        <v>55</v>
      </c>
      <c r="M573" s="41" t="s">
        <v>56</v>
      </c>
    </row>
    <row r="574" spans="2:15" ht="16.350000000000001" customHeight="1">
      <c r="B574" s="70" t="s">
        <v>241</v>
      </c>
      <c r="C574" s="70"/>
      <c r="D574" s="70"/>
      <c r="E574" s="70"/>
      <c r="F574" s="70"/>
      <c r="G574" s="70"/>
      <c r="H574" s="70"/>
      <c r="I574" s="70"/>
      <c r="K574" s="15">
        <v>3</v>
      </c>
      <c r="L574" s="15"/>
      <c r="M574" s="27">
        <f>K574/$G$794</f>
        <v>6.1224489795918366E-2</v>
      </c>
    </row>
    <row r="575" spans="2:15" ht="16.350000000000001" customHeight="1">
      <c r="B575" s="70" t="s">
        <v>242</v>
      </c>
      <c r="C575" s="70"/>
      <c r="D575" s="70"/>
      <c r="E575" s="70"/>
      <c r="F575" s="70"/>
      <c r="G575" s="70"/>
      <c r="H575" s="70"/>
      <c r="I575" s="70"/>
      <c r="K575" s="15">
        <v>6</v>
      </c>
      <c r="L575" s="15"/>
      <c r="M575" s="27">
        <f>K575/$G$794</f>
        <v>0.12244897959183673</v>
      </c>
    </row>
    <row r="576" spans="2:15" ht="13.35" customHeight="1">
      <c r="B576" s="70" t="s">
        <v>243</v>
      </c>
      <c r="C576" s="70"/>
      <c r="D576" s="70"/>
      <c r="E576" s="70"/>
      <c r="F576" s="70"/>
      <c r="G576" s="70"/>
      <c r="H576" s="70"/>
      <c r="I576" s="70"/>
      <c r="K576" s="15">
        <v>39</v>
      </c>
      <c r="L576" s="15"/>
      <c r="M576" s="27">
        <f>K576/$G$794</f>
        <v>0.79591836734693877</v>
      </c>
    </row>
    <row r="577" spans="2:15" ht="20.399999999999999" customHeight="1">
      <c r="B577" s="70" t="s">
        <v>44</v>
      </c>
      <c r="C577" s="70"/>
      <c r="D577" s="70"/>
      <c r="E577" s="70"/>
      <c r="F577" s="70"/>
      <c r="G577" s="70"/>
      <c r="H577" s="70"/>
      <c r="I577" s="70"/>
      <c r="K577" s="15">
        <f>$G$794-(K574+K575+K576)</f>
        <v>1</v>
      </c>
      <c r="L577" s="15"/>
      <c r="M577" s="27">
        <f>K577/$G$794</f>
        <v>2.0408163265306121E-2</v>
      </c>
    </row>
    <row r="578" spans="2:15" ht="13.35" customHeight="1">
      <c r="B578" s="75" t="s">
        <v>421</v>
      </c>
      <c r="C578" s="75"/>
      <c r="D578" s="75"/>
      <c r="E578" s="75"/>
      <c r="F578" s="75"/>
      <c r="G578" s="75"/>
      <c r="H578" s="75"/>
      <c r="I578" s="75"/>
      <c r="K578" s="41" t="s">
        <v>55</v>
      </c>
      <c r="M578" s="41" t="s">
        <v>56</v>
      </c>
    </row>
    <row r="579" spans="2:15" ht="13.35" customHeight="1">
      <c r="B579" s="70" t="s">
        <v>422</v>
      </c>
      <c r="C579" s="70"/>
      <c r="D579" s="70"/>
      <c r="E579" s="70"/>
      <c r="F579" s="70"/>
      <c r="G579" s="70"/>
      <c r="H579" s="70"/>
      <c r="I579" s="70"/>
      <c r="K579" s="15">
        <v>12</v>
      </c>
      <c r="L579" s="15"/>
      <c r="M579" s="27">
        <f>K579/$G$794</f>
        <v>0.24489795918367346</v>
      </c>
    </row>
    <row r="580" spans="2:15" ht="16.350000000000001" customHeight="1">
      <c r="B580" s="70" t="s">
        <v>423</v>
      </c>
      <c r="C580" s="70"/>
      <c r="D580" s="70"/>
      <c r="E580" s="70"/>
      <c r="F580" s="70"/>
      <c r="G580" s="70"/>
      <c r="H580" s="70"/>
      <c r="I580" s="70"/>
      <c r="K580" s="15">
        <v>6</v>
      </c>
      <c r="L580" s="15"/>
      <c r="M580" s="27">
        <f>K580/$G$794</f>
        <v>0.12244897959183673</v>
      </c>
    </row>
    <row r="581" spans="2:15" ht="13.35" customHeight="1">
      <c r="B581" s="70" t="s">
        <v>424</v>
      </c>
      <c r="C581" s="70"/>
      <c r="D581" s="70"/>
      <c r="E581" s="70"/>
      <c r="F581" s="70"/>
      <c r="G581" s="70"/>
      <c r="H581" s="70"/>
      <c r="I581" s="70"/>
      <c r="K581" s="15">
        <v>1</v>
      </c>
      <c r="L581" s="15"/>
      <c r="M581" s="27">
        <f>K581/$G$794</f>
        <v>2.0408163265306121E-2</v>
      </c>
    </row>
    <row r="582" spans="2:15" ht="13.35" customHeight="1">
      <c r="B582" s="70" t="s">
        <v>425</v>
      </c>
      <c r="C582" s="70"/>
      <c r="D582" s="70"/>
      <c r="E582" s="70"/>
      <c r="F582" s="70"/>
      <c r="G582" s="70"/>
      <c r="H582" s="70"/>
      <c r="I582" s="70"/>
      <c r="K582" s="15">
        <v>29</v>
      </c>
      <c r="L582" s="15"/>
      <c r="M582" s="27">
        <f>K582/$G$794</f>
        <v>0.59183673469387754</v>
      </c>
    </row>
    <row r="584" spans="2:15" ht="13.35" customHeight="1">
      <c r="B584" s="73" t="s">
        <v>426</v>
      </c>
      <c r="C584" s="73"/>
      <c r="D584" s="73"/>
      <c r="E584" s="73"/>
      <c r="F584" s="73"/>
      <c r="G584" s="73"/>
      <c r="H584" s="73"/>
      <c r="I584" s="73"/>
      <c r="K584" s="4" t="s">
        <v>2</v>
      </c>
      <c r="M584" s="4" t="s">
        <v>3</v>
      </c>
      <c r="O584" s="4" t="s">
        <v>4</v>
      </c>
    </row>
    <row r="585" spans="2:15" ht="13.35" customHeight="1">
      <c r="B585" s="73" t="s">
        <v>427</v>
      </c>
      <c r="C585" s="73"/>
      <c r="D585" s="73"/>
      <c r="E585" s="73"/>
      <c r="F585" s="73"/>
      <c r="G585" s="73"/>
      <c r="H585" s="73"/>
      <c r="I585" s="73"/>
      <c r="K585" s="50">
        <f>K586+K640</f>
        <v>10591</v>
      </c>
      <c r="M585" s="50">
        <f>M586+M640</f>
        <v>848</v>
      </c>
      <c r="O585" s="50">
        <f>O586+O640</f>
        <v>11439</v>
      </c>
    </row>
    <row r="586" spans="2:15" ht="13.35" customHeight="1">
      <c r="B586" s="75" t="s">
        <v>428</v>
      </c>
      <c r="C586" s="75"/>
      <c r="D586" s="75"/>
      <c r="E586" s="75"/>
      <c r="F586" s="75"/>
      <c r="G586" s="75"/>
      <c r="H586" s="75"/>
      <c r="I586" s="75"/>
      <c r="K586" s="51">
        <f>K588+K598+K613+K622+K625+K631+K636</f>
        <v>6727</v>
      </c>
      <c r="L586" s="7"/>
      <c r="M586" s="51">
        <f>M588+M598+M613+M622+M625+M631+M636</f>
        <v>226</v>
      </c>
      <c r="N586" s="7"/>
      <c r="O586" s="51">
        <f>O588+O598+O613+O622+O625+O631+O636</f>
        <v>6953</v>
      </c>
    </row>
    <row r="587" spans="2:15" ht="15.45" customHeight="1">
      <c r="B587" s="40"/>
      <c r="K587" s="7"/>
      <c r="L587" s="7"/>
      <c r="M587" s="7"/>
      <c r="N587" s="7"/>
      <c r="O587" s="7"/>
    </row>
    <row r="588" spans="2:15" ht="13.35" customHeight="1">
      <c r="B588" s="76" t="s">
        <v>429</v>
      </c>
      <c r="C588" s="76"/>
      <c r="D588" s="76"/>
      <c r="E588" s="76"/>
      <c r="F588" s="76"/>
      <c r="G588" s="76"/>
      <c r="H588" s="76"/>
      <c r="I588" s="76"/>
      <c r="K588" s="52">
        <f>SUM(K589:K596)</f>
        <v>1235</v>
      </c>
      <c r="L588" s="7"/>
      <c r="M588" s="52">
        <f>SUM(M589:M596)</f>
        <v>25</v>
      </c>
      <c r="N588" s="7"/>
      <c r="O588" s="52">
        <f>SUM(O589:O596)</f>
        <v>1260</v>
      </c>
    </row>
    <row r="589" spans="2:15" ht="13.35" customHeight="1">
      <c r="B589" s="70" t="s">
        <v>430</v>
      </c>
      <c r="C589" s="70"/>
      <c r="D589" s="70"/>
      <c r="E589" s="70"/>
      <c r="F589" s="70"/>
      <c r="G589" s="70"/>
      <c r="H589" s="70"/>
      <c r="I589" s="70"/>
      <c r="K589" s="10">
        <v>779</v>
      </c>
      <c r="L589" s="10"/>
      <c r="M589" s="10">
        <v>0</v>
      </c>
      <c r="N589" s="10"/>
      <c r="O589" s="10">
        <f t="shared" ref="O589:O596" si="16">K589+M589</f>
        <v>779</v>
      </c>
    </row>
    <row r="590" spans="2:15" ht="13.35" customHeight="1">
      <c r="B590" s="70" t="s">
        <v>431</v>
      </c>
      <c r="C590" s="70"/>
      <c r="D590" s="70"/>
      <c r="E590" s="70"/>
      <c r="F590" s="70"/>
      <c r="G590" s="70"/>
      <c r="H590" s="70"/>
      <c r="I590" s="70"/>
      <c r="K590" s="10">
        <v>93</v>
      </c>
      <c r="L590" s="10"/>
      <c r="M590" s="10">
        <v>0</v>
      </c>
      <c r="N590" s="10"/>
      <c r="O590" s="10">
        <f t="shared" si="16"/>
        <v>93</v>
      </c>
    </row>
    <row r="591" spans="2:15" ht="13.35" customHeight="1">
      <c r="B591" s="70" t="s">
        <v>432</v>
      </c>
      <c r="C591" s="70"/>
      <c r="D591" s="70"/>
      <c r="E591" s="70"/>
      <c r="F591" s="70"/>
      <c r="G591" s="70"/>
      <c r="H591" s="70"/>
      <c r="I591" s="70"/>
      <c r="K591" s="10">
        <v>203</v>
      </c>
      <c r="L591" s="10"/>
      <c r="M591" s="10">
        <v>19</v>
      </c>
      <c r="N591" s="10"/>
      <c r="O591" s="10">
        <f t="shared" si="16"/>
        <v>222</v>
      </c>
    </row>
    <row r="592" spans="2:15" ht="13.35" customHeight="1">
      <c r="B592" s="70" t="s">
        <v>433</v>
      </c>
      <c r="C592" s="70"/>
      <c r="D592" s="70"/>
      <c r="E592" s="70"/>
      <c r="F592" s="70"/>
      <c r="G592" s="70"/>
      <c r="H592" s="70"/>
      <c r="I592" s="70"/>
      <c r="K592" s="10">
        <v>13</v>
      </c>
      <c r="L592" s="10"/>
      <c r="M592" s="10">
        <v>0</v>
      </c>
      <c r="N592" s="10"/>
      <c r="O592" s="10">
        <f t="shared" si="16"/>
        <v>13</v>
      </c>
    </row>
    <row r="593" spans="2:15" ht="13.35" customHeight="1">
      <c r="B593" s="70" t="s">
        <v>434</v>
      </c>
      <c r="C593" s="70"/>
      <c r="D593" s="70"/>
      <c r="E593" s="70"/>
      <c r="F593" s="70"/>
      <c r="G593" s="70"/>
      <c r="H593" s="70"/>
      <c r="I593" s="70"/>
      <c r="K593" s="10">
        <v>38</v>
      </c>
      <c r="L593" s="10"/>
      <c r="M593" s="10">
        <v>2</v>
      </c>
      <c r="N593" s="10"/>
      <c r="O593" s="10">
        <f t="shared" si="16"/>
        <v>40</v>
      </c>
    </row>
    <row r="594" spans="2:15" ht="13.35" customHeight="1">
      <c r="B594" s="70" t="s">
        <v>435</v>
      </c>
      <c r="C594" s="70"/>
      <c r="D594" s="70"/>
      <c r="E594" s="70"/>
      <c r="F594" s="70"/>
      <c r="G594" s="70"/>
      <c r="H594" s="70"/>
      <c r="I594" s="70"/>
      <c r="K594" s="10">
        <v>5</v>
      </c>
      <c r="L594" s="10"/>
      <c r="M594" s="10">
        <v>1</v>
      </c>
      <c r="N594" s="10"/>
      <c r="O594" s="10">
        <f t="shared" si="16"/>
        <v>6</v>
      </c>
    </row>
    <row r="595" spans="2:15" ht="13.35" customHeight="1">
      <c r="B595" s="70" t="s">
        <v>436</v>
      </c>
      <c r="C595" s="70"/>
      <c r="D595" s="70"/>
      <c r="E595" s="70"/>
      <c r="F595" s="70"/>
      <c r="G595" s="70"/>
      <c r="H595" s="70"/>
      <c r="I595" s="70"/>
      <c r="K595" s="10">
        <v>35</v>
      </c>
      <c r="L595" s="10"/>
      <c r="M595" s="10">
        <v>3</v>
      </c>
      <c r="N595" s="10"/>
      <c r="O595" s="10">
        <f t="shared" si="16"/>
        <v>38</v>
      </c>
    </row>
    <row r="596" spans="2:15" ht="13.35" customHeight="1">
      <c r="B596" s="70" t="s">
        <v>437</v>
      </c>
      <c r="C596" s="70"/>
      <c r="D596" s="70"/>
      <c r="E596" s="70"/>
      <c r="F596" s="70"/>
      <c r="G596" s="70"/>
      <c r="H596" s="70"/>
      <c r="I596" s="70"/>
      <c r="K596" s="10">
        <v>69</v>
      </c>
      <c r="L596" s="10"/>
      <c r="M596" s="10">
        <v>0</v>
      </c>
      <c r="N596" s="10"/>
      <c r="O596" s="10">
        <f t="shared" si="16"/>
        <v>69</v>
      </c>
    </row>
    <row r="597" spans="2:15" ht="15.45" customHeight="1">
      <c r="B597" s="40"/>
      <c r="K597" s="7"/>
      <c r="L597" s="7"/>
      <c r="M597" s="7"/>
      <c r="N597" s="7"/>
      <c r="O597" s="7"/>
    </row>
    <row r="598" spans="2:15" ht="13.35" customHeight="1">
      <c r="B598" s="76" t="s">
        <v>438</v>
      </c>
      <c r="C598" s="76"/>
      <c r="D598" s="76"/>
      <c r="E598" s="76"/>
      <c r="F598" s="76"/>
      <c r="G598" s="76"/>
      <c r="H598" s="76"/>
      <c r="I598" s="76"/>
      <c r="K598" s="52">
        <f>SUM(K599:K611)</f>
        <v>4551</v>
      </c>
      <c r="L598" s="7"/>
      <c r="M598" s="52">
        <f>SUM(M599:M611)</f>
        <v>193</v>
      </c>
      <c r="N598" s="7"/>
      <c r="O598" s="52">
        <f>SUM(O599:O611)</f>
        <v>4744</v>
      </c>
    </row>
    <row r="599" spans="2:15" ht="13.35" customHeight="1">
      <c r="B599" s="70" t="s">
        <v>439</v>
      </c>
      <c r="C599" s="70"/>
      <c r="D599" s="70"/>
      <c r="E599" s="70"/>
      <c r="F599" s="70"/>
      <c r="G599" s="70"/>
      <c r="H599" s="70"/>
      <c r="I599" s="70"/>
      <c r="K599" s="10">
        <v>699</v>
      </c>
      <c r="L599" s="10"/>
      <c r="M599" s="10">
        <v>63</v>
      </c>
      <c r="N599" s="10"/>
      <c r="O599" s="10">
        <f t="shared" ref="O599:O611" si="17">K599+M599</f>
        <v>762</v>
      </c>
    </row>
    <row r="600" spans="2:15" ht="13.35" customHeight="1">
      <c r="B600" s="70" t="s">
        <v>440</v>
      </c>
      <c r="C600" s="70"/>
      <c r="D600" s="70"/>
      <c r="E600" s="70"/>
      <c r="F600" s="70"/>
      <c r="G600" s="70"/>
      <c r="H600" s="70"/>
      <c r="I600" s="70"/>
      <c r="K600" s="10">
        <v>1130</v>
      </c>
      <c r="L600" s="10"/>
      <c r="M600" s="10">
        <v>8</v>
      </c>
      <c r="N600" s="10"/>
      <c r="O600" s="10">
        <f t="shared" si="17"/>
        <v>1138</v>
      </c>
    </row>
    <row r="601" spans="2:15" ht="13.35" customHeight="1">
      <c r="B601" s="70" t="s">
        <v>441</v>
      </c>
      <c r="C601" s="70"/>
      <c r="D601" s="70"/>
      <c r="E601" s="70"/>
      <c r="F601" s="70"/>
      <c r="G601" s="70"/>
      <c r="H601" s="70"/>
      <c r="I601" s="70"/>
      <c r="K601" s="10">
        <v>991</v>
      </c>
      <c r="L601" s="10"/>
      <c r="M601" s="10">
        <v>20</v>
      </c>
      <c r="N601" s="10"/>
      <c r="O601" s="10">
        <f t="shared" si="17"/>
        <v>1011</v>
      </c>
    </row>
    <row r="602" spans="2:15" ht="13.35" customHeight="1">
      <c r="B602" s="70" t="s">
        <v>442</v>
      </c>
      <c r="C602" s="70"/>
      <c r="D602" s="70"/>
      <c r="E602" s="70"/>
      <c r="F602" s="70"/>
      <c r="G602" s="70"/>
      <c r="H602" s="70"/>
      <c r="I602" s="70"/>
      <c r="K602" s="10">
        <v>881</v>
      </c>
      <c r="L602" s="10"/>
      <c r="M602" s="10">
        <v>85</v>
      </c>
      <c r="N602" s="10"/>
      <c r="O602" s="10">
        <f t="shared" si="17"/>
        <v>966</v>
      </c>
    </row>
    <row r="603" spans="2:15" ht="13.35" customHeight="1">
      <c r="B603" s="70" t="s">
        <v>443</v>
      </c>
      <c r="C603" s="70"/>
      <c r="D603" s="70"/>
      <c r="E603" s="70"/>
      <c r="F603" s="70"/>
      <c r="G603" s="70"/>
      <c r="H603" s="70"/>
      <c r="I603" s="70"/>
      <c r="K603" s="10">
        <v>100</v>
      </c>
      <c r="L603" s="10"/>
      <c r="M603" s="10">
        <v>0</v>
      </c>
      <c r="N603" s="10"/>
      <c r="O603" s="10">
        <f t="shared" si="17"/>
        <v>100</v>
      </c>
    </row>
    <row r="604" spans="2:15" ht="13.35" customHeight="1">
      <c r="B604" s="70" t="s">
        <v>444</v>
      </c>
      <c r="C604" s="70"/>
      <c r="D604" s="70"/>
      <c r="E604" s="70"/>
      <c r="F604" s="70"/>
      <c r="G604" s="70"/>
      <c r="H604" s="70"/>
      <c r="I604" s="70"/>
      <c r="K604" s="10">
        <v>223</v>
      </c>
      <c r="L604" s="10"/>
      <c r="M604" s="10">
        <v>2</v>
      </c>
      <c r="N604" s="10"/>
      <c r="O604" s="10">
        <f t="shared" si="17"/>
        <v>225</v>
      </c>
    </row>
    <row r="605" spans="2:15" ht="13.35" customHeight="1">
      <c r="B605" s="70" t="s">
        <v>445</v>
      </c>
      <c r="C605" s="70"/>
      <c r="D605" s="70"/>
      <c r="E605" s="70"/>
      <c r="F605" s="70"/>
      <c r="G605" s="70"/>
      <c r="H605" s="70"/>
      <c r="I605" s="70"/>
      <c r="K605" s="10">
        <v>93</v>
      </c>
      <c r="L605" s="10"/>
      <c r="M605" s="10">
        <v>1</v>
      </c>
      <c r="N605" s="10"/>
      <c r="O605" s="10">
        <f t="shared" si="17"/>
        <v>94</v>
      </c>
    </row>
    <row r="606" spans="2:15" ht="13.35" customHeight="1">
      <c r="B606" s="70" t="s">
        <v>446</v>
      </c>
      <c r="C606" s="70"/>
      <c r="D606" s="70"/>
      <c r="E606" s="70"/>
      <c r="F606" s="70"/>
      <c r="G606" s="70"/>
      <c r="H606" s="70"/>
      <c r="I606" s="70"/>
      <c r="K606" s="10">
        <v>5</v>
      </c>
      <c r="L606" s="10"/>
      <c r="M606" s="10">
        <v>0</v>
      </c>
      <c r="N606" s="10"/>
      <c r="O606" s="10">
        <f t="shared" si="17"/>
        <v>5</v>
      </c>
    </row>
    <row r="607" spans="2:15" ht="13.35" customHeight="1">
      <c r="B607" s="70" t="s">
        <v>447</v>
      </c>
      <c r="C607" s="70"/>
      <c r="D607" s="70"/>
      <c r="E607" s="70"/>
      <c r="F607" s="70"/>
      <c r="G607" s="70"/>
      <c r="H607" s="70"/>
      <c r="I607" s="70"/>
      <c r="K607" s="10">
        <v>0</v>
      </c>
      <c r="L607" s="10"/>
      <c r="M607" s="10">
        <v>0</v>
      </c>
      <c r="N607" s="10"/>
      <c r="O607" s="10">
        <f t="shared" si="17"/>
        <v>0</v>
      </c>
    </row>
    <row r="608" spans="2:15" ht="13.35" customHeight="1">
      <c r="B608" s="70" t="s">
        <v>448</v>
      </c>
      <c r="C608" s="70"/>
      <c r="D608" s="70"/>
      <c r="E608" s="70"/>
      <c r="F608" s="70"/>
      <c r="G608" s="70"/>
      <c r="H608" s="70"/>
      <c r="I608" s="70"/>
      <c r="K608" s="10">
        <v>83</v>
      </c>
      <c r="L608" s="10"/>
      <c r="M608" s="10">
        <v>10</v>
      </c>
      <c r="N608" s="10"/>
      <c r="O608" s="10">
        <f t="shared" si="17"/>
        <v>93</v>
      </c>
    </row>
    <row r="609" spans="2:15" ht="13.35" customHeight="1">
      <c r="B609" s="70" t="s">
        <v>449</v>
      </c>
      <c r="C609" s="70"/>
      <c r="D609" s="70"/>
      <c r="E609" s="70"/>
      <c r="F609" s="70"/>
      <c r="G609" s="70"/>
      <c r="H609" s="70"/>
      <c r="I609" s="70"/>
      <c r="K609" s="10">
        <v>309</v>
      </c>
      <c r="L609" s="10"/>
      <c r="M609" s="10">
        <v>3</v>
      </c>
      <c r="N609" s="10"/>
      <c r="O609" s="10">
        <f t="shared" si="17"/>
        <v>312</v>
      </c>
    </row>
    <row r="610" spans="2:15" ht="13.35" customHeight="1">
      <c r="B610" s="70" t="s">
        <v>450</v>
      </c>
      <c r="C610" s="70"/>
      <c r="D610" s="70"/>
      <c r="E610" s="70"/>
      <c r="F610" s="70"/>
      <c r="G610" s="70"/>
      <c r="H610" s="70"/>
      <c r="I610" s="70"/>
      <c r="K610" s="10">
        <v>15</v>
      </c>
      <c r="L610" s="10"/>
      <c r="M610" s="10">
        <v>1</v>
      </c>
      <c r="N610" s="10"/>
      <c r="O610" s="10">
        <f t="shared" si="17"/>
        <v>16</v>
      </c>
    </row>
    <row r="611" spans="2:15" ht="13.35" customHeight="1">
      <c r="B611" s="70" t="s">
        <v>451</v>
      </c>
      <c r="C611" s="70"/>
      <c r="D611" s="70"/>
      <c r="E611" s="70"/>
      <c r="F611" s="70"/>
      <c r="G611" s="70"/>
      <c r="H611" s="70"/>
      <c r="I611" s="70"/>
      <c r="K611" s="10">
        <v>22</v>
      </c>
      <c r="L611" s="10"/>
      <c r="M611" s="10">
        <v>0</v>
      </c>
      <c r="N611" s="10"/>
      <c r="O611" s="10">
        <f t="shared" si="17"/>
        <v>22</v>
      </c>
    </row>
    <row r="612" spans="2:15" ht="15.45" customHeight="1">
      <c r="B612" s="40"/>
      <c r="K612" s="7"/>
      <c r="L612" s="7"/>
      <c r="M612" s="7"/>
      <c r="N612" s="7"/>
      <c r="O612" s="7"/>
    </row>
    <row r="613" spans="2:15" ht="13.35" customHeight="1">
      <c r="B613" s="76" t="s">
        <v>452</v>
      </c>
      <c r="C613" s="76"/>
      <c r="D613" s="76"/>
      <c r="E613" s="76"/>
      <c r="F613" s="76"/>
      <c r="G613" s="76"/>
      <c r="H613" s="76"/>
      <c r="I613" s="76"/>
      <c r="K613" s="52">
        <f>SUM(K614:K620)</f>
        <v>516</v>
      </c>
      <c r="L613" s="7"/>
      <c r="M613" s="52">
        <f>SUM(M614:M620)</f>
        <v>0</v>
      </c>
      <c r="N613" s="7"/>
      <c r="O613" s="52">
        <f>SUM(O614:O620)</f>
        <v>516</v>
      </c>
    </row>
    <row r="614" spans="2:15" ht="13.35" customHeight="1">
      <c r="B614" s="70" t="s">
        <v>453</v>
      </c>
      <c r="C614" s="70"/>
      <c r="D614" s="70"/>
      <c r="E614" s="70"/>
      <c r="F614" s="70"/>
      <c r="G614" s="70"/>
      <c r="H614" s="70"/>
      <c r="I614" s="70"/>
      <c r="K614" s="10">
        <v>176</v>
      </c>
      <c r="L614" s="10"/>
      <c r="M614" s="10">
        <v>0</v>
      </c>
      <c r="N614" s="10"/>
      <c r="O614" s="10">
        <f t="shared" ref="O614:O620" si="18">K614+M614</f>
        <v>176</v>
      </c>
    </row>
    <row r="615" spans="2:15" ht="13.35" customHeight="1">
      <c r="B615" s="70" t="s">
        <v>454</v>
      </c>
      <c r="C615" s="70"/>
      <c r="D615" s="70"/>
      <c r="E615" s="70"/>
      <c r="F615" s="70"/>
      <c r="G615" s="70"/>
      <c r="H615" s="70"/>
      <c r="I615" s="70"/>
      <c r="K615" s="10">
        <v>119</v>
      </c>
      <c r="L615" s="10"/>
      <c r="M615" s="10">
        <v>0</v>
      </c>
      <c r="N615" s="10"/>
      <c r="O615" s="10">
        <f t="shared" si="18"/>
        <v>119</v>
      </c>
    </row>
    <row r="616" spans="2:15" ht="13.35" customHeight="1">
      <c r="B616" s="70" t="s">
        <v>455</v>
      </c>
      <c r="C616" s="70"/>
      <c r="D616" s="70"/>
      <c r="E616" s="70"/>
      <c r="F616" s="70"/>
      <c r="G616" s="70"/>
      <c r="H616" s="70"/>
      <c r="I616" s="70"/>
      <c r="K616" s="10">
        <v>119</v>
      </c>
      <c r="L616" s="10"/>
      <c r="M616" s="10">
        <v>0</v>
      </c>
      <c r="N616" s="10"/>
      <c r="O616" s="10">
        <f t="shared" si="18"/>
        <v>119</v>
      </c>
    </row>
    <row r="617" spans="2:15" ht="13.35" customHeight="1">
      <c r="B617" s="70" t="s">
        <v>456</v>
      </c>
      <c r="C617" s="70"/>
      <c r="D617" s="70"/>
      <c r="E617" s="70"/>
      <c r="F617" s="70"/>
      <c r="G617" s="70"/>
      <c r="H617" s="70"/>
      <c r="I617" s="70"/>
      <c r="K617" s="10">
        <v>83</v>
      </c>
      <c r="L617" s="10"/>
      <c r="M617" s="10">
        <v>0</v>
      </c>
      <c r="N617" s="10"/>
      <c r="O617" s="10">
        <f t="shared" si="18"/>
        <v>83</v>
      </c>
    </row>
    <row r="618" spans="2:15" ht="13.35" customHeight="1">
      <c r="B618" s="70" t="s">
        <v>457</v>
      </c>
      <c r="C618" s="70"/>
      <c r="D618" s="70"/>
      <c r="E618" s="70"/>
      <c r="F618" s="70"/>
      <c r="G618" s="70"/>
      <c r="H618" s="70"/>
      <c r="I618" s="70"/>
      <c r="K618" s="10">
        <v>19</v>
      </c>
      <c r="L618" s="10"/>
      <c r="M618" s="10">
        <v>0</v>
      </c>
      <c r="N618" s="10"/>
      <c r="O618" s="10">
        <f t="shared" si="18"/>
        <v>19</v>
      </c>
    </row>
    <row r="619" spans="2:15" ht="13.35" customHeight="1">
      <c r="B619" s="70" t="s">
        <v>458</v>
      </c>
      <c r="C619" s="70"/>
      <c r="D619" s="70"/>
      <c r="E619" s="70"/>
      <c r="F619" s="70"/>
      <c r="G619" s="70"/>
      <c r="H619" s="70"/>
      <c r="I619" s="70"/>
      <c r="K619" s="10">
        <v>0</v>
      </c>
      <c r="L619" s="10"/>
      <c r="M619" s="10">
        <v>0</v>
      </c>
      <c r="N619" s="10"/>
      <c r="O619" s="10">
        <f t="shared" si="18"/>
        <v>0</v>
      </c>
    </row>
    <row r="620" spans="2:15" ht="13.35" customHeight="1">
      <c r="B620" s="70" t="s">
        <v>459</v>
      </c>
      <c r="C620" s="70"/>
      <c r="D620" s="70"/>
      <c r="E620" s="70"/>
      <c r="F620" s="70"/>
      <c r="G620" s="70"/>
      <c r="H620" s="70"/>
      <c r="I620" s="70"/>
      <c r="K620" s="10">
        <v>0</v>
      </c>
      <c r="L620" s="10"/>
      <c r="M620" s="10">
        <v>0</v>
      </c>
      <c r="N620" s="10"/>
      <c r="O620" s="10">
        <f t="shared" si="18"/>
        <v>0</v>
      </c>
    </row>
    <row r="621" spans="2:15" ht="15.45" customHeight="1">
      <c r="B621" s="40"/>
      <c r="K621" s="7"/>
      <c r="L621" s="7"/>
      <c r="M621" s="7"/>
      <c r="N621" s="7"/>
      <c r="O621" s="7"/>
    </row>
    <row r="622" spans="2:15" ht="13.35" customHeight="1">
      <c r="B622" s="76" t="s">
        <v>460</v>
      </c>
      <c r="C622" s="76"/>
      <c r="D622" s="76"/>
      <c r="E622" s="76"/>
      <c r="F622" s="76"/>
      <c r="G622" s="76"/>
      <c r="H622" s="76"/>
      <c r="I622" s="76"/>
      <c r="K622" s="52">
        <f>SUM(K623)</f>
        <v>300</v>
      </c>
      <c r="L622" s="7"/>
      <c r="M622" s="52">
        <f>SUM(M623)</f>
        <v>2</v>
      </c>
      <c r="N622" s="7"/>
      <c r="O622" s="52">
        <f>SUM(O623)</f>
        <v>302</v>
      </c>
    </row>
    <row r="623" spans="2:15" ht="13.35" customHeight="1">
      <c r="B623" s="70" t="s">
        <v>461</v>
      </c>
      <c r="C623" s="70"/>
      <c r="D623" s="70"/>
      <c r="E623" s="70"/>
      <c r="F623" s="70"/>
      <c r="G623" s="70"/>
      <c r="H623" s="70"/>
      <c r="I623" s="70"/>
      <c r="K623" s="10">
        <v>300</v>
      </c>
      <c r="L623" s="10"/>
      <c r="M623" s="10">
        <v>2</v>
      </c>
      <c r="N623" s="10"/>
      <c r="O623" s="10">
        <f>K623+M623</f>
        <v>302</v>
      </c>
    </row>
    <row r="624" spans="2:15" s="53" customFormat="1"/>
    <row r="625" spans="2:15" ht="13.35" customHeight="1">
      <c r="B625" s="76" t="s">
        <v>462</v>
      </c>
      <c r="C625" s="76"/>
      <c r="D625" s="76"/>
      <c r="E625" s="76"/>
      <c r="F625" s="76"/>
      <c r="G625" s="76"/>
      <c r="H625" s="76"/>
      <c r="I625" s="76"/>
      <c r="K625" s="52">
        <f>SUM(K626:K629)</f>
        <v>67</v>
      </c>
      <c r="L625" s="7"/>
      <c r="M625" s="52">
        <f>SUM(M626:M629)</f>
        <v>3</v>
      </c>
      <c r="N625" s="7"/>
      <c r="O625" s="52">
        <f>SUM(O626:O629)</f>
        <v>70</v>
      </c>
    </row>
    <row r="626" spans="2:15" ht="13.35" customHeight="1">
      <c r="B626" s="70" t="s">
        <v>463</v>
      </c>
      <c r="C626" s="70"/>
      <c r="D626" s="70"/>
      <c r="E626" s="70"/>
      <c r="F626" s="70"/>
      <c r="G626" s="70"/>
      <c r="H626" s="70"/>
      <c r="I626" s="70"/>
      <c r="K626" s="10">
        <v>1</v>
      </c>
      <c r="L626" s="10"/>
      <c r="M626" s="10">
        <v>0</v>
      </c>
      <c r="N626" s="10"/>
      <c r="O626" s="10">
        <f>K626+M626</f>
        <v>1</v>
      </c>
    </row>
    <row r="627" spans="2:15" ht="13.35" customHeight="1">
      <c r="B627" s="70" t="s">
        <v>464</v>
      </c>
      <c r="C627" s="70"/>
      <c r="D627" s="70"/>
      <c r="E627" s="70"/>
      <c r="F627" s="70"/>
      <c r="G627" s="70"/>
      <c r="H627" s="70"/>
      <c r="I627" s="70"/>
      <c r="K627" s="10">
        <v>28</v>
      </c>
      <c r="L627" s="10"/>
      <c r="M627" s="10">
        <v>0</v>
      </c>
      <c r="N627" s="10"/>
      <c r="O627" s="10">
        <f>K627+M627</f>
        <v>28</v>
      </c>
    </row>
    <row r="628" spans="2:15" ht="13.35" customHeight="1">
      <c r="B628" s="70" t="s">
        <v>465</v>
      </c>
      <c r="C628" s="70"/>
      <c r="D628" s="70"/>
      <c r="E628" s="70"/>
      <c r="F628" s="70"/>
      <c r="G628" s="70"/>
      <c r="H628" s="70"/>
      <c r="I628" s="70"/>
      <c r="K628" s="10">
        <v>8</v>
      </c>
      <c r="L628" s="10"/>
      <c r="M628" s="10">
        <v>0</v>
      </c>
      <c r="N628" s="10"/>
      <c r="O628" s="10">
        <f>K628+M628</f>
        <v>8</v>
      </c>
    </row>
    <row r="629" spans="2:15" ht="13.35" customHeight="1">
      <c r="B629" s="70" t="s">
        <v>466</v>
      </c>
      <c r="C629" s="70"/>
      <c r="D629" s="70"/>
      <c r="E629" s="70"/>
      <c r="F629" s="70"/>
      <c r="G629" s="70"/>
      <c r="H629" s="70"/>
      <c r="I629" s="70"/>
      <c r="K629" s="10">
        <v>30</v>
      </c>
      <c r="L629" s="10"/>
      <c r="M629" s="10">
        <v>3</v>
      </c>
      <c r="N629" s="10"/>
      <c r="O629" s="10">
        <f>K629+M629</f>
        <v>33</v>
      </c>
    </row>
    <row r="630" spans="2:15" ht="15.45" customHeight="1">
      <c r="B630" s="40"/>
      <c r="K630" s="7"/>
      <c r="L630" s="7"/>
      <c r="M630" s="7"/>
      <c r="N630" s="7"/>
      <c r="O630" s="7"/>
    </row>
    <row r="631" spans="2:15" ht="13.35" customHeight="1">
      <c r="B631" s="76" t="s">
        <v>467</v>
      </c>
      <c r="C631" s="76"/>
      <c r="D631" s="76"/>
      <c r="E631" s="76"/>
      <c r="F631" s="76"/>
      <c r="G631" s="76"/>
      <c r="H631" s="76"/>
      <c r="I631" s="76"/>
      <c r="K631" s="52">
        <f>SUM(K632:K634)</f>
        <v>21</v>
      </c>
      <c r="L631" s="7"/>
      <c r="M631" s="52">
        <f>SUM(M632:M634)</f>
        <v>3</v>
      </c>
      <c r="N631" s="7"/>
      <c r="O631" s="52">
        <f>SUM(O632:O634)</f>
        <v>24</v>
      </c>
    </row>
    <row r="632" spans="2:15" ht="13.35" customHeight="1">
      <c r="B632" s="70" t="s">
        <v>468</v>
      </c>
      <c r="C632" s="70"/>
      <c r="D632" s="70"/>
      <c r="E632" s="70"/>
      <c r="F632" s="70"/>
      <c r="G632" s="70"/>
      <c r="H632" s="70"/>
      <c r="I632" s="70"/>
      <c r="K632" s="10">
        <v>10</v>
      </c>
      <c r="L632" s="10"/>
      <c r="M632" s="10">
        <v>0</v>
      </c>
      <c r="N632" s="10"/>
      <c r="O632" s="10">
        <f>K632+M632</f>
        <v>10</v>
      </c>
    </row>
    <row r="633" spans="2:15" ht="13.35" customHeight="1">
      <c r="B633" s="70" t="s">
        <v>469</v>
      </c>
      <c r="C633" s="70"/>
      <c r="D633" s="70"/>
      <c r="E633" s="70"/>
      <c r="F633" s="70"/>
      <c r="G633" s="70"/>
      <c r="H633" s="70"/>
      <c r="I633" s="70"/>
      <c r="K633" s="10">
        <v>3</v>
      </c>
      <c r="L633" s="10"/>
      <c r="M633" s="10">
        <v>0</v>
      </c>
      <c r="N633" s="10"/>
      <c r="O633" s="10">
        <f>K633+M633</f>
        <v>3</v>
      </c>
    </row>
    <row r="634" spans="2:15" ht="13.35" customHeight="1">
      <c r="B634" s="70" t="s">
        <v>470</v>
      </c>
      <c r="C634" s="70"/>
      <c r="D634" s="70"/>
      <c r="E634" s="70"/>
      <c r="F634" s="70"/>
      <c r="G634" s="70"/>
      <c r="H634" s="70"/>
      <c r="I634" s="70"/>
      <c r="K634" s="10">
        <v>8</v>
      </c>
      <c r="L634" s="10"/>
      <c r="M634" s="10">
        <v>3</v>
      </c>
      <c r="N634" s="10"/>
      <c r="O634" s="10">
        <f>K634+M634</f>
        <v>11</v>
      </c>
    </row>
    <row r="635" spans="2:15" ht="15.45" customHeight="1">
      <c r="B635" s="40"/>
      <c r="K635" s="7"/>
      <c r="L635" s="7"/>
      <c r="M635" s="7"/>
      <c r="N635" s="7"/>
      <c r="O635" s="7"/>
    </row>
    <row r="636" spans="2:15" ht="13.35" customHeight="1">
      <c r="B636" s="76" t="s">
        <v>471</v>
      </c>
      <c r="C636" s="76"/>
      <c r="D636" s="76"/>
      <c r="E636" s="76"/>
      <c r="F636" s="76"/>
      <c r="G636" s="76"/>
      <c r="H636" s="76"/>
      <c r="I636" s="76"/>
      <c r="K636" s="52">
        <f>SUM(K637:K638)</f>
        <v>37</v>
      </c>
      <c r="L636" s="7"/>
      <c r="M636" s="52">
        <f>SUM(M637:M638)</f>
        <v>0</v>
      </c>
      <c r="N636" s="7"/>
      <c r="O636" s="52">
        <f>SUM(O637:O638)</f>
        <v>37</v>
      </c>
    </row>
    <row r="637" spans="2:15" ht="13.35" customHeight="1">
      <c r="B637" s="70" t="s">
        <v>472</v>
      </c>
      <c r="C637" s="70"/>
      <c r="D637" s="70"/>
      <c r="E637" s="70"/>
      <c r="F637" s="70"/>
      <c r="G637" s="70"/>
      <c r="H637" s="70"/>
      <c r="I637" s="70"/>
      <c r="K637" s="10">
        <v>35</v>
      </c>
      <c r="L637" s="10"/>
      <c r="M637" s="10">
        <v>0</v>
      </c>
      <c r="N637" s="10"/>
      <c r="O637" s="10">
        <f>K637+M637</f>
        <v>35</v>
      </c>
    </row>
    <row r="638" spans="2:15" ht="13.35" customHeight="1">
      <c r="B638" s="70" t="s">
        <v>473</v>
      </c>
      <c r="C638" s="70"/>
      <c r="D638" s="70"/>
      <c r="E638" s="70"/>
      <c r="F638" s="70"/>
      <c r="G638" s="70"/>
      <c r="H638" s="70"/>
      <c r="I638" s="70"/>
      <c r="K638" s="10">
        <v>2</v>
      </c>
      <c r="L638" s="10"/>
      <c r="M638" s="10">
        <v>0</v>
      </c>
      <c r="N638" s="10"/>
      <c r="O638" s="10">
        <f>K638+M638</f>
        <v>2</v>
      </c>
    </row>
    <row r="639" spans="2:15" ht="15.45" customHeight="1">
      <c r="B639" s="40"/>
      <c r="K639" s="7"/>
      <c r="L639" s="7"/>
      <c r="M639" s="7"/>
      <c r="N639" s="7"/>
      <c r="O639" s="7"/>
    </row>
    <row r="640" spans="2:15" ht="13.35" customHeight="1">
      <c r="B640" s="75" t="s">
        <v>474</v>
      </c>
      <c r="C640" s="75"/>
      <c r="D640" s="75"/>
      <c r="E640" s="75"/>
      <c r="F640" s="75"/>
      <c r="G640" s="75"/>
      <c r="H640" s="75"/>
      <c r="I640" s="75"/>
      <c r="K640" s="51">
        <f>K642+K647+K654+K658</f>
        <v>3864</v>
      </c>
      <c r="L640" s="7"/>
      <c r="M640" s="51">
        <f>M642+M647+M654+M658</f>
        <v>622</v>
      </c>
      <c r="N640" s="7"/>
      <c r="O640" s="51">
        <f>O642+O647+O654+O658</f>
        <v>4486</v>
      </c>
    </row>
    <row r="641" spans="2:15" ht="15.45" customHeight="1">
      <c r="B641" s="54"/>
      <c r="K641" s="7"/>
      <c r="L641" s="7"/>
      <c r="M641" s="7"/>
      <c r="N641" s="7"/>
      <c r="O641" s="7"/>
    </row>
    <row r="642" spans="2:15" ht="13.35" customHeight="1">
      <c r="B642" s="76" t="s">
        <v>475</v>
      </c>
      <c r="C642" s="76"/>
      <c r="D642" s="76"/>
      <c r="E642" s="76"/>
      <c r="F642" s="76"/>
      <c r="G642" s="76"/>
      <c r="H642" s="76"/>
      <c r="I642" s="76"/>
      <c r="K642" s="52">
        <f>SUM(K643:K645)</f>
        <v>2579</v>
      </c>
      <c r="L642" s="7"/>
      <c r="M642" s="52">
        <f>SUM(M643:M645)</f>
        <v>611</v>
      </c>
      <c r="N642" s="7"/>
      <c r="O642" s="52">
        <f>SUM(O643:O645)</f>
        <v>3190</v>
      </c>
    </row>
    <row r="643" spans="2:15" ht="13.35" customHeight="1">
      <c r="B643" s="70" t="s">
        <v>476</v>
      </c>
      <c r="C643" s="70"/>
      <c r="D643" s="70"/>
      <c r="E643" s="70"/>
      <c r="F643" s="70"/>
      <c r="G643" s="70"/>
      <c r="H643" s="70"/>
      <c r="I643" s="70"/>
      <c r="K643" s="10">
        <v>1774</v>
      </c>
      <c r="L643" s="10"/>
      <c r="M643" s="10">
        <v>477</v>
      </c>
      <c r="N643" s="10"/>
      <c r="O643" s="10">
        <f>K643+M643</f>
        <v>2251</v>
      </c>
    </row>
    <row r="644" spans="2:15" ht="13.35" customHeight="1">
      <c r="B644" s="70" t="s">
        <v>477</v>
      </c>
      <c r="C644" s="70"/>
      <c r="D644" s="70"/>
      <c r="E644" s="70"/>
      <c r="F644" s="70"/>
      <c r="G644" s="70"/>
      <c r="H644" s="70"/>
      <c r="I644" s="70"/>
      <c r="K644" s="10">
        <v>675</v>
      </c>
      <c r="L644" s="10"/>
      <c r="M644" s="10">
        <v>105</v>
      </c>
      <c r="N644" s="10"/>
      <c r="O644" s="10">
        <f>K644+M644</f>
        <v>780</v>
      </c>
    </row>
    <row r="645" spans="2:15" ht="13.35" customHeight="1">
      <c r="B645" s="70" t="s">
        <v>478</v>
      </c>
      <c r="C645" s="70"/>
      <c r="D645" s="70"/>
      <c r="E645" s="70"/>
      <c r="F645" s="70"/>
      <c r="G645" s="70"/>
      <c r="H645" s="70"/>
      <c r="I645" s="70"/>
      <c r="K645" s="10">
        <v>130</v>
      </c>
      <c r="L645" s="10"/>
      <c r="M645" s="10">
        <v>29</v>
      </c>
      <c r="N645" s="10"/>
      <c r="O645" s="10">
        <f>K645+M645</f>
        <v>159</v>
      </c>
    </row>
    <row r="646" spans="2:15" ht="15.45" customHeight="1">
      <c r="B646" s="40"/>
      <c r="K646" s="7"/>
      <c r="L646" s="7"/>
      <c r="M646" s="7"/>
      <c r="N646" s="7"/>
      <c r="O646" s="7"/>
    </row>
    <row r="647" spans="2:15" ht="13.35" customHeight="1">
      <c r="B647" s="76" t="s">
        <v>479</v>
      </c>
      <c r="C647" s="76"/>
      <c r="D647" s="76"/>
      <c r="E647" s="76"/>
      <c r="F647" s="76"/>
      <c r="G647" s="76"/>
      <c r="H647" s="76"/>
      <c r="I647" s="76"/>
      <c r="K647" s="52">
        <f>SUM(K648:K652)</f>
        <v>1226</v>
      </c>
      <c r="L647" s="7"/>
      <c r="M647" s="52">
        <f>SUM(M648:M652)</f>
        <v>10</v>
      </c>
      <c r="N647" s="7"/>
      <c r="O647" s="52">
        <f>SUM(O648:O652)</f>
        <v>1236</v>
      </c>
    </row>
    <row r="648" spans="2:15" ht="13.35" customHeight="1">
      <c r="B648" s="70" t="s">
        <v>480</v>
      </c>
      <c r="C648" s="70"/>
      <c r="D648" s="70"/>
      <c r="E648" s="70"/>
      <c r="F648" s="70"/>
      <c r="G648" s="70"/>
      <c r="H648" s="70"/>
      <c r="I648" s="70"/>
      <c r="K648" s="10">
        <v>1048</v>
      </c>
      <c r="L648" s="10"/>
      <c r="M648" s="10">
        <v>1</v>
      </c>
      <c r="N648" s="10"/>
      <c r="O648" s="10">
        <f>K648+M648</f>
        <v>1049</v>
      </c>
    </row>
    <row r="649" spans="2:15" ht="13.35" customHeight="1">
      <c r="B649" s="70" t="s">
        <v>481</v>
      </c>
      <c r="C649" s="70"/>
      <c r="D649" s="70"/>
      <c r="E649" s="70"/>
      <c r="F649" s="70"/>
      <c r="G649" s="70"/>
      <c r="H649" s="70"/>
      <c r="I649" s="70"/>
      <c r="K649" s="10">
        <v>58</v>
      </c>
      <c r="L649" s="10"/>
      <c r="M649" s="10">
        <v>0</v>
      </c>
      <c r="N649" s="10"/>
      <c r="O649" s="10">
        <f>K649+M649</f>
        <v>58</v>
      </c>
    </row>
    <row r="650" spans="2:15" ht="13.35" customHeight="1">
      <c r="B650" s="70" t="s">
        <v>482</v>
      </c>
      <c r="C650" s="70"/>
      <c r="D650" s="70"/>
      <c r="E650" s="70"/>
      <c r="F650" s="70"/>
      <c r="G650" s="70"/>
      <c r="H650" s="70"/>
      <c r="I650" s="70"/>
      <c r="K650" s="10">
        <v>101</v>
      </c>
      <c r="L650" s="10"/>
      <c r="M650" s="10">
        <v>9</v>
      </c>
      <c r="N650" s="10"/>
      <c r="O650" s="10">
        <f>K650+M650</f>
        <v>110</v>
      </c>
    </row>
    <row r="651" spans="2:15" ht="13.35" customHeight="1">
      <c r="B651" s="70" t="s">
        <v>483</v>
      </c>
      <c r="C651" s="70"/>
      <c r="D651" s="70"/>
      <c r="E651" s="70"/>
      <c r="F651" s="70"/>
      <c r="G651" s="70"/>
      <c r="H651" s="70"/>
      <c r="I651" s="70"/>
      <c r="K651" s="10">
        <v>0</v>
      </c>
      <c r="L651" s="10"/>
      <c r="M651" s="10">
        <v>0</v>
      </c>
      <c r="N651" s="10"/>
      <c r="O651" s="10">
        <f>K651+M651</f>
        <v>0</v>
      </c>
    </row>
    <row r="652" spans="2:15" ht="13.35" customHeight="1">
      <c r="B652" s="70" t="s">
        <v>484</v>
      </c>
      <c r="C652" s="70"/>
      <c r="D652" s="70"/>
      <c r="E652" s="70"/>
      <c r="F652" s="70"/>
      <c r="G652" s="70"/>
      <c r="H652" s="70"/>
      <c r="I652" s="70"/>
      <c r="K652" s="10">
        <v>19</v>
      </c>
      <c r="L652" s="10"/>
      <c r="M652" s="10">
        <v>0</v>
      </c>
      <c r="N652" s="10"/>
      <c r="O652" s="10">
        <f>K652+M652</f>
        <v>19</v>
      </c>
    </row>
    <row r="653" spans="2:15" ht="15.45" customHeight="1">
      <c r="B653" s="40"/>
      <c r="K653" s="7"/>
      <c r="L653" s="7"/>
      <c r="M653" s="7"/>
      <c r="N653" s="7"/>
      <c r="O653" s="7"/>
    </row>
    <row r="654" spans="2:15" ht="13.35" customHeight="1">
      <c r="B654" s="76" t="s">
        <v>485</v>
      </c>
      <c r="C654" s="76"/>
      <c r="D654" s="76"/>
      <c r="E654" s="76"/>
      <c r="F654" s="76"/>
      <c r="G654" s="76"/>
      <c r="H654" s="76"/>
      <c r="I654" s="76"/>
      <c r="K654" s="52">
        <f>SUM(K655:K656)</f>
        <v>3</v>
      </c>
      <c r="L654" s="7"/>
      <c r="M654" s="52">
        <f>SUM(M655:M656)</f>
        <v>0</v>
      </c>
      <c r="N654" s="7"/>
      <c r="O654" s="52">
        <f>SUM(O655:O656)</f>
        <v>3</v>
      </c>
    </row>
    <row r="655" spans="2:15" ht="13.35" customHeight="1">
      <c r="B655" s="70" t="s">
        <v>486</v>
      </c>
      <c r="C655" s="70"/>
      <c r="D655" s="70"/>
      <c r="E655" s="70"/>
      <c r="F655" s="70"/>
      <c r="G655" s="70"/>
      <c r="H655" s="70"/>
      <c r="I655" s="70"/>
      <c r="K655" s="10">
        <v>2</v>
      </c>
      <c r="L655" s="10"/>
      <c r="M655" s="10">
        <v>0</v>
      </c>
      <c r="N655" s="10"/>
      <c r="O655" s="10">
        <f>K655+M655</f>
        <v>2</v>
      </c>
    </row>
    <row r="656" spans="2:15" ht="13.35" customHeight="1">
      <c r="B656" s="70" t="s">
        <v>487</v>
      </c>
      <c r="C656" s="70"/>
      <c r="D656" s="70"/>
      <c r="E656" s="70"/>
      <c r="F656" s="70"/>
      <c r="G656" s="70"/>
      <c r="H656" s="70"/>
      <c r="I656" s="70"/>
      <c r="K656" s="10">
        <v>1</v>
      </c>
      <c r="L656" s="10"/>
      <c r="M656" s="10">
        <v>0</v>
      </c>
      <c r="N656" s="10"/>
      <c r="O656" s="10">
        <f>K656+M656</f>
        <v>1</v>
      </c>
    </row>
    <row r="657" spans="2:15" ht="15.45" customHeight="1">
      <c r="B657" s="40"/>
      <c r="K657" s="7"/>
      <c r="L657" s="7"/>
      <c r="M657" s="7"/>
      <c r="N657" s="7"/>
      <c r="O657" s="7"/>
    </row>
    <row r="658" spans="2:15" ht="13.35" customHeight="1">
      <c r="B658" s="76" t="s">
        <v>488</v>
      </c>
      <c r="C658" s="76"/>
      <c r="D658" s="76"/>
      <c r="E658" s="76"/>
      <c r="F658" s="76"/>
      <c r="G658" s="76"/>
      <c r="H658" s="76"/>
      <c r="I658" s="76"/>
      <c r="K658" s="52">
        <f>SUM(K659:K662)</f>
        <v>56</v>
      </c>
      <c r="L658" s="7"/>
      <c r="M658" s="52">
        <f>SUM(M659:M662)</f>
        <v>1</v>
      </c>
      <c r="N658" s="7"/>
      <c r="O658" s="52">
        <f>SUM(O659:O662)</f>
        <v>57</v>
      </c>
    </row>
    <row r="659" spans="2:15" ht="13.35" customHeight="1">
      <c r="B659" s="70" t="s">
        <v>489</v>
      </c>
      <c r="C659" s="70"/>
      <c r="D659" s="70"/>
      <c r="E659" s="70"/>
      <c r="F659" s="70"/>
      <c r="G659" s="70"/>
      <c r="H659" s="70"/>
      <c r="I659" s="70"/>
      <c r="K659" s="10">
        <v>35</v>
      </c>
      <c r="L659" s="10"/>
      <c r="M659" s="10">
        <v>0</v>
      </c>
      <c r="N659" s="10"/>
      <c r="O659" s="10">
        <f>K659+M659</f>
        <v>35</v>
      </c>
    </row>
    <row r="660" spans="2:15" ht="13.35" customHeight="1">
      <c r="B660" s="70" t="s">
        <v>490</v>
      </c>
      <c r="C660" s="70"/>
      <c r="D660" s="70"/>
      <c r="E660" s="70"/>
      <c r="F660" s="70"/>
      <c r="G660" s="70"/>
      <c r="H660" s="70"/>
      <c r="I660" s="70"/>
      <c r="K660" s="10">
        <v>4</v>
      </c>
      <c r="L660" s="10"/>
      <c r="M660" s="10">
        <v>1</v>
      </c>
      <c r="N660" s="10"/>
      <c r="O660" s="10">
        <f>K660+M660</f>
        <v>5</v>
      </c>
    </row>
    <row r="661" spans="2:15" ht="13.35" customHeight="1">
      <c r="B661" s="70" t="s">
        <v>491</v>
      </c>
      <c r="C661" s="70"/>
      <c r="D661" s="70"/>
      <c r="E661" s="70"/>
      <c r="F661" s="70"/>
      <c r="G661" s="70"/>
      <c r="H661" s="70"/>
      <c r="I661" s="70"/>
      <c r="K661" s="10">
        <v>16</v>
      </c>
      <c r="L661" s="10"/>
      <c r="M661" s="10">
        <v>0</v>
      </c>
      <c r="N661" s="10"/>
      <c r="O661" s="10">
        <f>K661+M661</f>
        <v>16</v>
      </c>
    </row>
    <row r="662" spans="2:15" ht="13.35" customHeight="1">
      <c r="B662" s="70" t="s">
        <v>492</v>
      </c>
      <c r="C662" s="70"/>
      <c r="D662" s="70"/>
      <c r="E662" s="70"/>
      <c r="F662" s="70"/>
      <c r="G662" s="70"/>
      <c r="H662" s="70"/>
      <c r="I662" s="70"/>
      <c r="K662" s="10">
        <v>1</v>
      </c>
      <c r="L662" s="10"/>
      <c r="M662" s="10">
        <v>0</v>
      </c>
      <c r="N662" s="10"/>
      <c r="O662" s="10">
        <f>K662+M662</f>
        <v>1</v>
      </c>
    </row>
    <row r="663" spans="2:15" ht="13.35" customHeight="1">
      <c r="B663" s="75" t="s">
        <v>240</v>
      </c>
      <c r="C663" s="75"/>
      <c r="D663" s="75"/>
      <c r="E663" s="75"/>
      <c r="F663" s="75"/>
      <c r="G663" s="75"/>
      <c r="H663" s="75"/>
      <c r="I663" s="75"/>
      <c r="K663" s="41" t="s">
        <v>55</v>
      </c>
      <c r="M663" s="41" t="s">
        <v>56</v>
      </c>
    </row>
    <row r="664" spans="2:15" ht="16.350000000000001" customHeight="1">
      <c r="B664" s="70" t="s">
        <v>241</v>
      </c>
      <c r="C664" s="70"/>
      <c r="D664" s="70"/>
      <c r="E664" s="70"/>
      <c r="F664" s="70"/>
      <c r="G664" s="70"/>
      <c r="H664" s="70"/>
      <c r="I664" s="70"/>
      <c r="K664" s="15">
        <v>13</v>
      </c>
      <c r="L664" s="15"/>
      <c r="M664" s="27">
        <f>K664/$G$794</f>
        <v>0.26530612244897961</v>
      </c>
    </row>
    <row r="665" spans="2:15" ht="16.350000000000001" customHeight="1">
      <c r="B665" s="70" t="s">
        <v>242</v>
      </c>
      <c r="C665" s="70"/>
      <c r="D665" s="70"/>
      <c r="E665" s="70"/>
      <c r="F665" s="70"/>
      <c r="G665" s="70"/>
      <c r="H665" s="70"/>
      <c r="I665" s="70"/>
      <c r="K665" s="15">
        <v>10</v>
      </c>
      <c r="L665" s="15"/>
      <c r="M665" s="27">
        <f>K665/$G$794</f>
        <v>0.20408163265306123</v>
      </c>
    </row>
    <row r="666" spans="2:15" ht="13.35" customHeight="1">
      <c r="B666" s="70" t="s">
        <v>243</v>
      </c>
      <c r="C666" s="70"/>
      <c r="D666" s="70"/>
      <c r="E666" s="70"/>
      <c r="F666" s="70"/>
      <c r="G666" s="70"/>
      <c r="H666" s="70"/>
      <c r="I666" s="70"/>
      <c r="K666" s="15">
        <v>25</v>
      </c>
      <c r="L666" s="15"/>
      <c r="M666" s="27">
        <f>K666/$G$794</f>
        <v>0.51020408163265307</v>
      </c>
    </row>
    <row r="667" spans="2:15" ht="20.399999999999999" customHeight="1">
      <c r="B667" s="70" t="s">
        <v>44</v>
      </c>
      <c r="C667" s="70"/>
      <c r="D667" s="70"/>
      <c r="E667" s="70"/>
      <c r="F667" s="70"/>
      <c r="G667" s="70"/>
      <c r="H667" s="70"/>
      <c r="I667" s="70"/>
      <c r="K667" s="15">
        <f>$G$794-(K664+K665+K666)</f>
        <v>1</v>
      </c>
      <c r="L667" s="15"/>
      <c r="M667" s="27">
        <f>K667/$G$794</f>
        <v>2.0408163265306121E-2</v>
      </c>
    </row>
    <row r="669" spans="2:15" ht="15.45" customHeight="1">
      <c r="B669" s="74" t="s">
        <v>493</v>
      </c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</row>
    <row r="670" spans="2:15" ht="13.35" customHeight="1">
      <c r="B670" s="73" t="s">
        <v>494</v>
      </c>
      <c r="C670" s="73"/>
      <c r="D670" s="73"/>
      <c r="E670" s="73"/>
      <c r="F670" s="73"/>
      <c r="G670" s="73"/>
      <c r="H670" s="73"/>
      <c r="I670" s="73"/>
      <c r="K670" s="4" t="s">
        <v>2</v>
      </c>
      <c r="M670" s="4" t="s">
        <v>3</v>
      </c>
      <c r="O670" s="4" t="s">
        <v>4</v>
      </c>
    </row>
    <row r="671" spans="2:15" ht="13.35" customHeight="1">
      <c r="B671" s="73" t="s">
        <v>495</v>
      </c>
      <c r="C671" s="73"/>
      <c r="D671" s="73"/>
      <c r="E671" s="73"/>
      <c r="F671" s="73"/>
      <c r="G671" s="73"/>
      <c r="H671" s="73"/>
      <c r="I671" s="73"/>
      <c r="K671" s="50">
        <f>K675+K679+K683+K687+K689</f>
        <v>1978</v>
      </c>
      <c r="M671" s="50">
        <f>M675+M679+M683+M687+M689</f>
        <v>419</v>
      </c>
      <c r="O671" s="50">
        <f>O675+O679+O683+O687+O689</f>
        <v>2397</v>
      </c>
    </row>
    <row r="673" spans="2:15" ht="15.45" customHeight="1">
      <c r="B673" s="65" t="s">
        <v>496</v>
      </c>
      <c r="C673" s="65"/>
      <c r="D673" s="65"/>
      <c r="E673" s="65"/>
      <c r="G673" s="71" t="s">
        <v>497</v>
      </c>
      <c r="H673" s="71"/>
      <c r="I673" s="71"/>
      <c r="J673" s="7"/>
      <c r="K673" s="15">
        <v>106</v>
      </c>
      <c r="L673" s="10"/>
      <c r="M673" s="15">
        <v>20</v>
      </c>
      <c r="N673" s="10"/>
      <c r="O673" s="15">
        <f>K673+M673</f>
        <v>126</v>
      </c>
    </row>
    <row r="674" spans="2:15" ht="15.45" customHeight="1">
      <c r="B674" s="65"/>
      <c r="C674" s="65"/>
      <c r="D674" s="65"/>
      <c r="E674" s="65"/>
      <c r="G674" s="71" t="s">
        <v>498</v>
      </c>
      <c r="H674" s="71"/>
      <c r="I674" s="71"/>
      <c r="J674" s="7"/>
      <c r="K674" s="15">
        <v>90</v>
      </c>
      <c r="L674" s="10"/>
      <c r="M674" s="15">
        <v>1</v>
      </c>
      <c r="N674" s="10"/>
      <c r="O674" s="15">
        <f>K674+M674</f>
        <v>91</v>
      </c>
    </row>
    <row r="675" spans="2:15" ht="13.35" customHeight="1">
      <c r="B675" s="65"/>
      <c r="C675" s="65"/>
      <c r="D675" s="65"/>
      <c r="E675" s="65"/>
      <c r="G675" s="72" t="s">
        <v>4</v>
      </c>
      <c r="H675" s="72"/>
      <c r="I675" s="72"/>
      <c r="J675" s="55"/>
      <c r="K675" s="56">
        <f>K673+K674</f>
        <v>196</v>
      </c>
      <c r="L675" s="57"/>
      <c r="M675" s="56">
        <f>M673+M674</f>
        <v>21</v>
      </c>
      <c r="N675" s="57"/>
      <c r="O675" s="56">
        <f>O673+O674</f>
        <v>217</v>
      </c>
    </row>
    <row r="676" spans="2:15" ht="15.45" customHeight="1">
      <c r="G676" s="7"/>
      <c r="H676" s="7"/>
      <c r="I676" s="7"/>
      <c r="J676" s="7"/>
      <c r="K676" s="10"/>
      <c r="L676" s="10"/>
      <c r="M676" s="10"/>
      <c r="N676" s="10"/>
      <c r="O676" s="10"/>
    </row>
    <row r="677" spans="2:15" ht="15.45" customHeight="1">
      <c r="B677" s="65" t="s">
        <v>499</v>
      </c>
      <c r="C677" s="65"/>
      <c r="D677" s="65"/>
      <c r="E677" s="65"/>
      <c r="G677" s="71" t="s">
        <v>497</v>
      </c>
      <c r="H677" s="71"/>
      <c r="I677" s="71"/>
      <c r="J677" s="7"/>
      <c r="K677" s="15">
        <v>89</v>
      </c>
      <c r="L677" s="10"/>
      <c r="M677" s="15">
        <v>7</v>
      </c>
      <c r="N677" s="10"/>
      <c r="O677" s="15">
        <f>K677+M677</f>
        <v>96</v>
      </c>
    </row>
    <row r="678" spans="2:15" ht="15.45" customHeight="1">
      <c r="B678" s="65"/>
      <c r="C678" s="65"/>
      <c r="D678" s="65"/>
      <c r="E678" s="65"/>
      <c r="G678" s="71" t="s">
        <v>498</v>
      </c>
      <c r="H678" s="71"/>
      <c r="I678" s="71"/>
      <c r="J678" s="7"/>
      <c r="K678" s="15">
        <v>16</v>
      </c>
      <c r="L678" s="10"/>
      <c r="M678" s="15">
        <v>0</v>
      </c>
      <c r="N678" s="10"/>
      <c r="O678" s="15">
        <f>K678+M678</f>
        <v>16</v>
      </c>
    </row>
    <row r="679" spans="2:15" ht="13.35" customHeight="1">
      <c r="B679" s="65"/>
      <c r="C679" s="65"/>
      <c r="D679" s="65"/>
      <c r="E679" s="65"/>
      <c r="G679" s="72" t="s">
        <v>4</v>
      </c>
      <c r="H679" s="72"/>
      <c r="I679" s="72"/>
      <c r="J679" s="55"/>
      <c r="K679" s="56">
        <f>K677+K678</f>
        <v>105</v>
      </c>
      <c r="L679" s="57"/>
      <c r="M679" s="56">
        <f>M677+M678</f>
        <v>7</v>
      </c>
      <c r="N679" s="57"/>
      <c r="O679" s="56">
        <f>O677+O678</f>
        <v>112</v>
      </c>
    </row>
    <row r="680" spans="2:15" ht="15.45" customHeight="1">
      <c r="G680" s="7"/>
      <c r="H680" s="7"/>
      <c r="I680" s="7"/>
      <c r="J680" s="7"/>
      <c r="K680" s="10"/>
      <c r="L680" s="10"/>
      <c r="M680" s="10"/>
      <c r="N680" s="10"/>
      <c r="O680" s="10"/>
    </row>
    <row r="681" spans="2:15" ht="15.45" customHeight="1">
      <c r="B681" s="65" t="s">
        <v>500</v>
      </c>
      <c r="C681" s="65"/>
      <c r="D681" s="65"/>
      <c r="E681" s="65"/>
      <c r="G681" s="71" t="s">
        <v>497</v>
      </c>
      <c r="H681" s="71"/>
      <c r="I681" s="71"/>
      <c r="J681" s="7"/>
      <c r="K681" s="15">
        <v>276</v>
      </c>
      <c r="L681" s="10"/>
      <c r="M681" s="15">
        <v>105</v>
      </c>
      <c r="N681" s="10"/>
      <c r="O681" s="15">
        <f>K681+M681</f>
        <v>381</v>
      </c>
    </row>
    <row r="682" spans="2:15" ht="15.45" customHeight="1">
      <c r="B682" s="65"/>
      <c r="C682" s="65"/>
      <c r="D682" s="65"/>
      <c r="E682" s="65"/>
      <c r="G682" s="71" t="s">
        <v>498</v>
      </c>
      <c r="H682" s="71"/>
      <c r="I682" s="71"/>
      <c r="J682" s="7"/>
      <c r="K682" s="15">
        <v>71</v>
      </c>
      <c r="L682" s="10"/>
      <c r="M682" s="15">
        <v>0</v>
      </c>
      <c r="N682" s="10"/>
      <c r="O682" s="15">
        <f>K682+M682</f>
        <v>71</v>
      </c>
    </row>
    <row r="683" spans="2:15" ht="13.35" customHeight="1">
      <c r="B683" s="65"/>
      <c r="C683" s="65"/>
      <c r="D683" s="65"/>
      <c r="E683" s="65"/>
      <c r="G683" s="72" t="s">
        <v>4</v>
      </c>
      <c r="H683" s="72"/>
      <c r="I683" s="72"/>
      <c r="J683" s="55"/>
      <c r="K683" s="56">
        <f>K681+K682</f>
        <v>347</v>
      </c>
      <c r="L683" s="57"/>
      <c r="M683" s="56">
        <f>M681+M682</f>
        <v>105</v>
      </c>
      <c r="N683" s="57"/>
      <c r="O683" s="56">
        <f>O681+O682</f>
        <v>452</v>
      </c>
    </row>
    <row r="684" spans="2:15" ht="15.45" customHeight="1">
      <c r="G684" s="7"/>
      <c r="H684" s="7"/>
      <c r="I684" s="7"/>
      <c r="J684" s="7"/>
      <c r="K684" s="10"/>
      <c r="L684" s="10"/>
      <c r="M684" s="10"/>
      <c r="N684" s="10"/>
      <c r="O684" s="10"/>
    </row>
    <row r="685" spans="2:15" ht="15.45" customHeight="1">
      <c r="B685" s="65" t="s">
        <v>501</v>
      </c>
      <c r="C685" s="65"/>
      <c r="D685" s="65"/>
      <c r="E685" s="65"/>
      <c r="G685" s="71" t="s">
        <v>497</v>
      </c>
      <c r="H685" s="71"/>
      <c r="I685" s="71"/>
      <c r="J685" s="7"/>
      <c r="K685" s="15">
        <v>9</v>
      </c>
      <c r="L685" s="10"/>
      <c r="M685" s="15">
        <v>94</v>
      </c>
      <c r="N685" s="10"/>
      <c r="O685" s="15">
        <f>K685+M685</f>
        <v>103</v>
      </c>
    </row>
    <row r="686" spans="2:15" ht="15.45" customHeight="1">
      <c r="B686" s="65"/>
      <c r="C686" s="65"/>
      <c r="D686" s="65"/>
      <c r="E686" s="65"/>
      <c r="G686" s="71" t="s">
        <v>498</v>
      </c>
      <c r="H686" s="71"/>
      <c r="I686" s="71"/>
      <c r="J686" s="7"/>
      <c r="K686" s="15">
        <v>1</v>
      </c>
      <c r="L686" s="10"/>
      <c r="M686" s="15">
        <v>0</v>
      </c>
      <c r="N686" s="10"/>
      <c r="O686" s="15">
        <f>K686+M686</f>
        <v>1</v>
      </c>
    </row>
    <row r="687" spans="2:15" ht="15.45" customHeight="1">
      <c r="B687" s="65"/>
      <c r="C687" s="65"/>
      <c r="D687" s="65"/>
      <c r="E687" s="65"/>
      <c r="G687" s="72" t="s">
        <v>4</v>
      </c>
      <c r="H687" s="72"/>
      <c r="I687" s="72"/>
      <c r="J687" s="55"/>
      <c r="K687" s="56">
        <f>K685+K686</f>
        <v>10</v>
      </c>
      <c r="L687" s="57"/>
      <c r="M687" s="56">
        <f>M685+M686</f>
        <v>94</v>
      </c>
      <c r="N687" s="57"/>
      <c r="O687" s="56">
        <f>O685+O686</f>
        <v>104</v>
      </c>
    </row>
    <row r="688" spans="2:15" ht="15.45" customHeight="1">
      <c r="G688" s="7"/>
      <c r="H688" s="7"/>
      <c r="I688" s="7"/>
      <c r="J688" s="7"/>
      <c r="K688" s="10"/>
      <c r="L688" s="10"/>
      <c r="M688" s="10"/>
      <c r="N688" s="10"/>
      <c r="O688" s="10"/>
    </row>
    <row r="689" spans="2:15" ht="32.1" customHeight="1">
      <c r="B689" s="65" t="s">
        <v>502</v>
      </c>
      <c r="C689" s="65"/>
      <c r="D689" s="65"/>
      <c r="E689" s="65"/>
      <c r="G689" s="72" t="s">
        <v>503</v>
      </c>
      <c r="H689" s="72"/>
      <c r="I689" s="72"/>
      <c r="J689" s="7"/>
      <c r="K689" s="56">
        <v>1320</v>
      </c>
      <c r="L689" s="10"/>
      <c r="M689" s="56">
        <v>192</v>
      </c>
      <c r="N689" s="10"/>
      <c r="O689" s="56">
        <f>K689+M689</f>
        <v>1512</v>
      </c>
    </row>
    <row r="691" spans="2:15" ht="13.35" customHeight="1">
      <c r="B691" s="65" t="s">
        <v>504</v>
      </c>
      <c r="C691" s="65"/>
      <c r="D691" s="65"/>
      <c r="E691" s="65"/>
      <c r="F691" s="65"/>
      <c r="G691" s="65"/>
      <c r="H691" s="65"/>
      <c r="I691" s="65"/>
      <c r="K691" s="58" t="s">
        <v>55</v>
      </c>
      <c r="L691" s="13"/>
      <c r="M691" s="58" t="s">
        <v>56</v>
      </c>
    </row>
    <row r="692" spans="2:15" ht="23.85" customHeight="1">
      <c r="B692" s="70" t="s">
        <v>504</v>
      </c>
      <c r="C692" s="70"/>
      <c r="D692" s="70"/>
      <c r="E692" s="70"/>
      <c r="F692" s="70"/>
      <c r="G692" s="70"/>
      <c r="H692" s="70"/>
      <c r="I692" s="70"/>
      <c r="K692" s="15">
        <v>43</v>
      </c>
      <c r="L692" s="15"/>
      <c r="M692" s="27">
        <f>K692/$G$794</f>
        <v>0.87755102040816324</v>
      </c>
    </row>
    <row r="693" spans="2:15" ht="13.35" customHeight="1">
      <c r="B693" s="70" t="s">
        <v>505</v>
      </c>
      <c r="C693" s="70"/>
      <c r="D693" s="70"/>
      <c r="E693" s="70"/>
      <c r="F693" s="70"/>
      <c r="G693" s="70"/>
      <c r="H693" s="70"/>
      <c r="I693" s="70"/>
      <c r="K693" s="15">
        <v>5</v>
      </c>
      <c r="L693" s="15"/>
      <c r="M693" s="27">
        <f>K693/$G$794</f>
        <v>0.10204081632653061</v>
      </c>
    </row>
    <row r="694" spans="2:15" ht="21" customHeight="1">
      <c r="B694" s="70" t="s">
        <v>44</v>
      </c>
      <c r="C694" s="70"/>
      <c r="D694" s="70"/>
      <c r="E694" s="70"/>
      <c r="F694" s="70"/>
      <c r="G694" s="70"/>
      <c r="H694" s="70"/>
      <c r="I694" s="70"/>
      <c r="K694" s="15">
        <f>$G$794-(K692+K693)</f>
        <v>1</v>
      </c>
      <c r="L694" s="15"/>
      <c r="M694" s="27">
        <f>K694/$G$794</f>
        <v>2.0408163265306121E-2</v>
      </c>
    </row>
    <row r="696" spans="2:15" ht="13.35" customHeight="1">
      <c r="B696" s="73" t="s">
        <v>506</v>
      </c>
      <c r="C696" s="73"/>
      <c r="D696" s="73"/>
      <c r="E696" s="73"/>
      <c r="F696" s="73"/>
      <c r="G696" s="73"/>
      <c r="H696" s="73"/>
      <c r="I696" s="73"/>
      <c r="K696" s="4" t="s">
        <v>2</v>
      </c>
      <c r="M696" s="4" t="s">
        <v>3</v>
      </c>
      <c r="O696" s="4" t="s">
        <v>4</v>
      </c>
    </row>
    <row r="697" spans="2:15" ht="13.35" customHeight="1">
      <c r="B697" s="73" t="s">
        <v>507</v>
      </c>
      <c r="C697" s="73"/>
      <c r="D697" s="73"/>
      <c r="E697" s="73"/>
      <c r="F697" s="73"/>
      <c r="G697" s="73"/>
      <c r="H697" s="73"/>
      <c r="I697" s="73"/>
      <c r="K697" s="59">
        <f>K701+K705+K709+K713+K717+K721+K723+K725+K727</f>
        <v>3635</v>
      </c>
      <c r="L697" s="7"/>
      <c r="M697" s="59">
        <f>M701+M705+M709+M713+M717+M721+M723+M725+M727</f>
        <v>794</v>
      </c>
      <c r="N697" s="7"/>
      <c r="O697" s="59">
        <f>O701+O705+O709+O713+O717+O721+O723+O725+O727</f>
        <v>4429</v>
      </c>
    </row>
    <row r="698" spans="2:15" ht="15.45" customHeight="1">
      <c r="K698" s="7"/>
      <c r="L698" s="7"/>
      <c r="M698" s="7"/>
      <c r="N698" s="7"/>
      <c r="O698" s="7"/>
    </row>
    <row r="699" spans="2:15" ht="15.45" customHeight="1">
      <c r="B699" s="65" t="s">
        <v>508</v>
      </c>
      <c r="C699" s="65"/>
      <c r="D699" s="65"/>
      <c r="E699" s="65"/>
      <c r="G699" s="66" t="s">
        <v>509</v>
      </c>
      <c r="H699" s="66"/>
      <c r="I699" s="66"/>
      <c r="K699" s="15">
        <v>438</v>
      </c>
      <c r="L699" s="10"/>
      <c r="M699" s="15">
        <v>129</v>
      </c>
      <c r="N699" s="10"/>
      <c r="O699" s="10">
        <f>K699+M699</f>
        <v>567</v>
      </c>
    </row>
    <row r="700" spans="2:15" ht="15.45" customHeight="1">
      <c r="B700" s="65"/>
      <c r="C700" s="65"/>
      <c r="D700" s="65"/>
      <c r="E700" s="65"/>
      <c r="G700" s="66" t="s">
        <v>510</v>
      </c>
      <c r="H700" s="66"/>
      <c r="I700" s="66"/>
      <c r="K700" s="15">
        <v>0</v>
      </c>
      <c r="L700" s="10"/>
      <c r="M700" s="15">
        <v>0</v>
      </c>
      <c r="N700" s="10"/>
      <c r="O700" s="10">
        <f>K700+M700</f>
        <v>0</v>
      </c>
    </row>
    <row r="701" spans="2:15" ht="13.35" customHeight="1">
      <c r="B701" s="65"/>
      <c r="C701" s="65"/>
      <c r="D701" s="65"/>
      <c r="E701" s="65"/>
      <c r="G701" s="65" t="s">
        <v>4</v>
      </c>
      <c r="H701" s="65"/>
      <c r="I701" s="65"/>
      <c r="J701" s="60"/>
      <c r="K701" s="56">
        <f>K699+K700</f>
        <v>438</v>
      </c>
      <c r="L701" s="57"/>
      <c r="M701" s="56">
        <f>M699+M700</f>
        <v>129</v>
      </c>
      <c r="N701" s="57"/>
      <c r="O701" s="56">
        <f>O699+O700</f>
        <v>567</v>
      </c>
    </row>
    <row r="702" spans="2:15" ht="15.45" customHeight="1">
      <c r="K702" s="10"/>
      <c r="L702" s="10"/>
      <c r="M702" s="10"/>
      <c r="N702" s="10"/>
      <c r="O702" s="10"/>
    </row>
    <row r="703" spans="2:15" ht="13.35" customHeight="1">
      <c r="B703" s="65" t="s">
        <v>511</v>
      </c>
      <c r="C703" s="65"/>
      <c r="D703" s="65"/>
      <c r="E703" s="65"/>
      <c r="G703" s="66" t="s">
        <v>509</v>
      </c>
      <c r="H703" s="66"/>
      <c r="I703" s="66"/>
      <c r="K703" s="15">
        <v>2218</v>
      </c>
      <c r="L703" s="10"/>
      <c r="M703" s="15">
        <v>211</v>
      </c>
      <c r="N703" s="10"/>
      <c r="O703" s="10">
        <f>K703+M703</f>
        <v>2429</v>
      </c>
    </row>
    <row r="704" spans="2:15" ht="13.35" customHeight="1">
      <c r="B704" s="65"/>
      <c r="C704" s="65"/>
      <c r="D704" s="65"/>
      <c r="E704" s="65"/>
      <c r="G704" s="66" t="s">
        <v>510</v>
      </c>
      <c r="H704" s="66"/>
      <c r="I704" s="66"/>
      <c r="K704" s="15">
        <v>0</v>
      </c>
      <c r="L704" s="10"/>
      <c r="M704" s="15">
        <v>0</v>
      </c>
      <c r="N704" s="10"/>
      <c r="O704" s="10">
        <f>K704+M704</f>
        <v>0</v>
      </c>
    </row>
    <row r="705" spans="2:15" ht="13.35" customHeight="1">
      <c r="B705" s="65"/>
      <c r="C705" s="65"/>
      <c r="D705" s="65"/>
      <c r="E705" s="65"/>
      <c r="G705" s="65" t="s">
        <v>4</v>
      </c>
      <c r="H705" s="65"/>
      <c r="I705" s="65"/>
      <c r="J705" s="60"/>
      <c r="K705" s="56">
        <f>K703+K704</f>
        <v>2218</v>
      </c>
      <c r="L705" s="57"/>
      <c r="M705" s="56">
        <f>M703+M704</f>
        <v>211</v>
      </c>
      <c r="N705" s="57"/>
      <c r="O705" s="56">
        <f>O703+O704</f>
        <v>2429</v>
      </c>
    </row>
    <row r="706" spans="2:15" ht="15.45" customHeight="1">
      <c r="K706" s="10"/>
      <c r="L706" s="10"/>
      <c r="M706" s="10"/>
      <c r="N706" s="10"/>
      <c r="O706" s="10"/>
    </row>
    <row r="707" spans="2:15" ht="13.35" customHeight="1">
      <c r="B707" s="65" t="s">
        <v>512</v>
      </c>
      <c r="C707" s="65"/>
      <c r="D707" s="65"/>
      <c r="E707" s="65"/>
      <c r="G707" s="66" t="s">
        <v>509</v>
      </c>
      <c r="H707" s="66"/>
      <c r="I707" s="66"/>
      <c r="K707" s="15">
        <v>783</v>
      </c>
      <c r="L707" s="10"/>
      <c r="M707" s="15">
        <v>82</v>
      </c>
      <c r="N707" s="10"/>
      <c r="O707" s="10">
        <f>K707+M707</f>
        <v>865</v>
      </c>
    </row>
    <row r="708" spans="2:15" ht="13.35" customHeight="1">
      <c r="B708" s="65"/>
      <c r="C708" s="65"/>
      <c r="D708" s="65"/>
      <c r="E708" s="65"/>
      <c r="G708" s="66" t="s">
        <v>510</v>
      </c>
      <c r="H708" s="66"/>
      <c r="I708" s="66"/>
      <c r="K708" s="15">
        <v>0</v>
      </c>
      <c r="L708" s="10"/>
      <c r="M708" s="15">
        <v>0</v>
      </c>
      <c r="N708" s="10"/>
      <c r="O708" s="10">
        <f>K708+M708</f>
        <v>0</v>
      </c>
    </row>
    <row r="709" spans="2:15" ht="15.45" customHeight="1">
      <c r="B709" s="65"/>
      <c r="C709" s="65"/>
      <c r="D709" s="65"/>
      <c r="E709" s="65"/>
      <c r="G709" s="65" t="s">
        <v>4</v>
      </c>
      <c r="H709" s="65"/>
      <c r="I709" s="65"/>
      <c r="J709" s="60"/>
      <c r="K709" s="56">
        <f>K707+K708</f>
        <v>783</v>
      </c>
      <c r="L709" s="57"/>
      <c r="M709" s="56">
        <f>M707+M708</f>
        <v>82</v>
      </c>
      <c r="N709" s="57"/>
      <c r="O709" s="56">
        <f>O707+O708</f>
        <v>865</v>
      </c>
    </row>
    <row r="710" spans="2:15" ht="15.45" customHeight="1">
      <c r="K710" s="10"/>
      <c r="L710" s="10"/>
      <c r="M710" s="10"/>
      <c r="N710" s="10"/>
      <c r="O710" s="10"/>
    </row>
    <row r="711" spans="2:15" ht="13.35" customHeight="1">
      <c r="B711" s="65" t="s">
        <v>513</v>
      </c>
      <c r="C711" s="65"/>
      <c r="D711" s="65"/>
      <c r="E711" s="65"/>
      <c r="G711" s="66" t="s">
        <v>509</v>
      </c>
      <c r="H711" s="66"/>
      <c r="I711" s="66"/>
      <c r="K711" s="15">
        <v>80</v>
      </c>
      <c r="L711" s="10"/>
      <c r="M711" s="15">
        <v>0</v>
      </c>
      <c r="N711" s="10"/>
      <c r="O711" s="10">
        <f>K711+M711</f>
        <v>80</v>
      </c>
    </row>
    <row r="712" spans="2:15" ht="13.35" customHeight="1">
      <c r="B712" s="65"/>
      <c r="C712" s="65"/>
      <c r="D712" s="65"/>
      <c r="E712" s="65"/>
      <c r="G712" s="66" t="s">
        <v>510</v>
      </c>
      <c r="H712" s="66"/>
      <c r="I712" s="66"/>
      <c r="K712" s="15">
        <v>0</v>
      </c>
      <c r="L712" s="10"/>
      <c r="M712" s="15">
        <v>0</v>
      </c>
      <c r="N712" s="10"/>
      <c r="O712" s="10">
        <f>K712+M712</f>
        <v>0</v>
      </c>
    </row>
    <row r="713" spans="2:15" ht="13.35" customHeight="1">
      <c r="B713" s="65"/>
      <c r="C713" s="65"/>
      <c r="D713" s="65"/>
      <c r="E713" s="65"/>
      <c r="G713" s="65" t="s">
        <v>4</v>
      </c>
      <c r="H713" s="65"/>
      <c r="I713" s="65"/>
      <c r="J713" s="60"/>
      <c r="K713" s="56">
        <f>K711+K712</f>
        <v>80</v>
      </c>
      <c r="L713" s="57"/>
      <c r="M713" s="56">
        <f>M711+M712</f>
        <v>0</v>
      </c>
      <c r="N713" s="57"/>
      <c r="O713" s="56">
        <f>O711+O712</f>
        <v>80</v>
      </c>
    </row>
    <row r="714" spans="2:15" ht="15.45" customHeight="1">
      <c r="K714" s="10"/>
      <c r="L714" s="10"/>
      <c r="M714" s="10"/>
      <c r="N714" s="10"/>
      <c r="O714" s="10"/>
    </row>
    <row r="715" spans="2:15" ht="13.35" customHeight="1">
      <c r="B715" s="65" t="s">
        <v>514</v>
      </c>
      <c r="C715" s="65"/>
      <c r="D715" s="65"/>
      <c r="E715" s="65"/>
      <c r="G715" s="66" t="s">
        <v>509</v>
      </c>
      <c r="H715" s="66"/>
      <c r="I715" s="66"/>
      <c r="K715" s="15">
        <v>3</v>
      </c>
      <c r="L715" s="10"/>
      <c r="M715" s="15">
        <v>0</v>
      </c>
      <c r="N715" s="10"/>
      <c r="O715" s="10">
        <f>K715+M715</f>
        <v>3</v>
      </c>
    </row>
    <row r="716" spans="2:15" ht="13.35" customHeight="1">
      <c r="B716" s="65"/>
      <c r="C716" s="65"/>
      <c r="D716" s="65"/>
      <c r="E716" s="65"/>
      <c r="G716" s="66" t="s">
        <v>510</v>
      </c>
      <c r="H716" s="66"/>
      <c r="I716" s="66"/>
      <c r="K716" s="15">
        <v>0</v>
      </c>
      <c r="L716" s="10"/>
      <c r="M716" s="15">
        <v>0</v>
      </c>
      <c r="N716" s="10"/>
      <c r="O716" s="10">
        <f>K716+M716</f>
        <v>0</v>
      </c>
    </row>
    <row r="717" spans="2:15" ht="13.35" customHeight="1">
      <c r="B717" s="65"/>
      <c r="C717" s="65"/>
      <c r="D717" s="65"/>
      <c r="E717" s="65"/>
      <c r="G717" s="65" t="s">
        <v>4</v>
      </c>
      <c r="H717" s="65"/>
      <c r="I717" s="65"/>
      <c r="J717" s="60"/>
      <c r="K717" s="56">
        <f>K715+K716</f>
        <v>3</v>
      </c>
      <c r="L717" s="57"/>
      <c r="M717" s="56">
        <f>M715+M716</f>
        <v>0</v>
      </c>
      <c r="N717" s="57"/>
      <c r="O717" s="56">
        <f>O715+O716</f>
        <v>3</v>
      </c>
    </row>
    <row r="718" spans="2:15" ht="15.45" customHeight="1">
      <c r="K718" s="10"/>
      <c r="L718" s="10"/>
      <c r="M718" s="10"/>
      <c r="N718" s="10"/>
      <c r="O718" s="10"/>
    </row>
    <row r="719" spans="2:15" ht="13.35" customHeight="1">
      <c r="B719" s="65" t="s">
        <v>515</v>
      </c>
      <c r="C719" s="65"/>
      <c r="D719" s="65"/>
      <c r="E719" s="65"/>
      <c r="G719" s="66" t="s">
        <v>509</v>
      </c>
      <c r="H719" s="66"/>
      <c r="I719" s="66"/>
      <c r="K719" s="15">
        <v>9</v>
      </c>
      <c r="L719" s="10"/>
      <c r="M719" s="15">
        <v>21</v>
      </c>
      <c r="N719" s="10"/>
      <c r="O719" s="10">
        <f>K719+M719</f>
        <v>30</v>
      </c>
    </row>
    <row r="720" spans="2:15" ht="13.35" customHeight="1">
      <c r="B720" s="65"/>
      <c r="C720" s="65"/>
      <c r="D720" s="65"/>
      <c r="E720" s="65"/>
      <c r="G720" s="66" t="s">
        <v>510</v>
      </c>
      <c r="H720" s="66"/>
      <c r="I720" s="66"/>
      <c r="K720" s="15">
        <v>0</v>
      </c>
      <c r="L720" s="10"/>
      <c r="M720" s="15">
        <v>0</v>
      </c>
      <c r="N720" s="10"/>
      <c r="O720" s="10">
        <f>K720+M720</f>
        <v>0</v>
      </c>
    </row>
    <row r="721" spans="2:15" ht="13.35" customHeight="1">
      <c r="B721" s="65"/>
      <c r="C721" s="65"/>
      <c r="D721" s="65"/>
      <c r="E721" s="65"/>
      <c r="G721" s="65" t="s">
        <v>4</v>
      </c>
      <c r="H721" s="65"/>
      <c r="I721" s="65"/>
      <c r="J721" s="60"/>
      <c r="K721" s="56">
        <f>K719+K720</f>
        <v>9</v>
      </c>
      <c r="L721" s="57"/>
      <c r="M721" s="56">
        <f>M719+M720</f>
        <v>21</v>
      </c>
      <c r="N721" s="57"/>
      <c r="O721" s="56">
        <f>O719+O720</f>
        <v>30</v>
      </c>
    </row>
    <row r="722" spans="2:15" ht="15.45" customHeight="1">
      <c r="K722" s="10"/>
      <c r="L722" s="10"/>
      <c r="M722" s="10"/>
      <c r="N722" s="10"/>
      <c r="O722" s="10"/>
    </row>
    <row r="723" spans="2:15" ht="15.45" customHeight="1">
      <c r="B723" s="65" t="s">
        <v>516</v>
      </c>
      <c r="C723" s="65"/>
      <c r="D723" s="65"/>
      <c r="E723" s="65"/>
      <c r="F723" s="65"/>
      <c r="G723" s="65"/>
      <c r="H723" s="65"/>
      <c r="I723" s="65"/>
      <c r="K723" s="56">
        <v>80</v>
      </c>
      <c r="L723" s="10"/>
      <c r="M723" s="56">
        <v>20</v>
      </c>
      <c r="N723" s="10"/>
      <c r="O723" s="10">
        <f>K723+M723</f>
        <v>100</v>
      </c>
    </row>
    <row r="724" spans="2:15" ht="15.45" customHeight="1">
      <c r="K724" s="10"/>
      <c r="L724" s="10"/>
      <c r="M724" s="10"/>
      <c r="N724" s="10"/>
      <c r="O724" s="10"/>
    </row>
    <row r="725" spans="2:15" ht="15.45" customHeight="1">
      <c r="B725" s="65" t="s">
        <v>517</v>
      </c>
      <c r="C725" s="65"/>
      <c r="D725" s="65"/>
      <c r="E725" s="65"/>
      <c r="F725" s="65"/>
      <c r="G725" s="65"/>
      <c r="H725" s="65"/>
      <c r="I725" s="65"/>
      <c r="K725" s="56">
        <v>0</v>
      </c>
      <c r="L725" s="10"/>
      <c r="M725" s="56">
        <v>0</v>
      </c>
      <c r="N725" s="10"/>
      <c r="O725" s="10">
        <f>K725+M725</f>
        <v>0</v>
      </c>
    </row>
    <row r="726" spans="2:15" ht="15.45" customHeight="1">
      <c r="K726" s="10"/>
      <c r="L726" s="10"/>
      <c r="M726" s="10"/>
      <c r="N726" s="10"/>
      <c r="O726" s="10"/>
    </row>
    <row r="727" spans="2:15" ht="22.35" customHeight="1">
      <c r="B727" s="65" t="s">
        <v>518</v>
      </c>
      <c r="C727" s="65"/>
      <c r="D727" s="65"/>
      <c r="E727" s="65"/>
      <c r="F727" s="65"/>
      <c r="G727" s="65"/>
      <c r="H727" s="65"/>
      <c r="I727" s="65"/>
      <c r="K727" s="56">
        <v>24</v>
      </c>
      <c r="L727" s="10"/>
      <c r="M727" s="56">
        <v>331</v>
      </c>
      <c r="N727" s="10"/>
      <c r="O727" s="10">
        <f>K727+M727</f>
        <v>355</v>
      </c>
    </row>
    <row r="729" spans="2:15" ht="15.45" customHeight="1">
      <c r="B729" s="65" t="s">
        <v>519</v>
      </c>
      <c r="C729" s="65"/>
      <c r="D729" s="65"/>
      <c r="E729" s="65"/>
      <c r="F729" s="65"/>
      <c r="G729" s="65"/>
      <c r="H729" s="65"/>
      <c r="I729" s="65"/>
      <c r="K729" s="58" t="s">
        <v>55</v>
      </c>
      <c r="L729" s="13"/>
      <c r="M729" s="58" t="s">
        <v>56</v>
      </c>
    </row>
    <row r="730" spans="2:15" ht="20.399999999999999" customHeight="1">
      <c r="B730" s="70" t="s">
        <v>519</v>
      </c>
      <c r="C730" s="70"/>
      <c r="D730" s="70"/>
      <c r="E730" s="70"/>
      <c r="F730" s="70"/>
      <c r="G730" s="70"/>
      <c r="H730" s="70"/>
      <c r="I730" s="70"/>
      <c r="K730" s="15">
        <v>25</v>
      </c>
      <c r="L730" s="15"/>
      <c r="M730" s="27">
        <f>K730/$G$794</f>
        <v>0.51020408163265307</v>
      </c>
    </row>
    <row r="731" spans="2:15" ht="20.399999999999999" customHeight="1">
      <c r="B731" s="70" t="s">
        <v>520</v>
      </c>
      <c r="C731" s="70"/>
      <c r="D731" s="70"/>
      <c r="E731" s="70"/>
      <c r="F731" s="70"/>
      <c r="G731" s="70"/>
      <c r="H731" s="70"/>
      <c r="I731" s="70"/>
      <c r="K731" s="15">
        <v>23</v>
      </c>
      <c r="L731" s="15"/>
      <c r="M731" s="27">
        <f>K731/$G$794</f>
        <v>0.46938775510204084</v>
      </c>
    </row>
    <row r="732" spans="2:15" ht="20.399999999999999" customHeight="1">
      <c r="B732" s="70" t="s">
        <v>44</v>
      </c>
      <c r="C732" s="70"/>
      <c r="D732" s="70"/>
      <c r="E732" s="70"/>
      <c r="F732" s="70"/>
      <c r="G732" s="70"/>
      <c r="H732" s="70"/>
      <c r="I732" s="70"/>
      <c r="K732" s="15">
        <f>$G$794-(K730+K731)</f>
        <v>1</v>
      </c>
      <c r="L732" s="15"/>
      <c r="M732" s="27">
        <f>K732/$G$794</f>
        <v>2.0408163265306121E-2</v>
      </c>
    </row>
    <row r="734" spans="2:15" ht="13.35" customHeight="1">
      <c r="B734" s="73" t="s">
        <v>521</v>
      </c>
      <c r="C734" s="73"/>
      <c r="D734" s="73"/>
      <c r="E734" s="73"/>
      <c r="F734" s="73"/>
      <c r="G734" s="73"/>
      <c r="H734" s="73"/>
      <c r="I734" s="73"/>
      <c r="K734" s="4" t="s">
        <v>2</v>
      </c>
      <c r="M734" s="4" t="s">
        <v>3</v>
      </c>
      <c r="O734" s="4" t="s">
        <v>4</v>
      </c>
    </row>
    <row r="735" spans="2:15" ht="13.35" customHeight="1">
      <c r="B735" s="70" t="s">
        <v>522</v>
      </c>
      <c r="C735" s="70"/>
      <c r="D735" s="70"/>
      <c r="E735" s="70"/>
      <c r="F735" s="70"/>
      <c r="G735" s="70"/>
      <c r="H735" s="70"/>
      <c r="I735" s="70"/>
      <c r="K735" s="10">
        <v>30</v>
      </c>
      <c r="L735" s="10"/>
      <c r="M735" s="10">
        <v>0</v>
      </c>
      <c r="N735" s="10"/>
      <c r="O735" s="10">
        <v>15433</v>
      </c>
    </row>
    <row r="737" spans="2:15" ht="22.35" customHeight="1">
      <c r="B737" s="73" t="s">
        <v>556</v>
      </c>
      <c r="C737" s="73"/>
      <c r="D737" s="73"/>
      <c r="E737" s="73"/>
      <c r="F737" s="73"/>
      <c r="G737" s="73"/>
      <c r="H737" s="73"/>
      <c r="I737" s="73"/>
      <c r="K737" s="4" t="s">
        <v>2</v>
      </c>
      <c r="M737" s="4" t="s">
        <v>3</v>
      </c>
      <c r="O737" s="4" t="s">
        <v>4</v>
      </c>
    </row>
    <row r="738" spans="2:15" ht="13.35" customHeight="1">
      <c r="B738" s="70" t="s">
        <v>523</v>
      </c>
      <c r="C738" s="70"/>
      <c r="D738" s="70"/>
      <c r="E738" s="70"/>
      <c r="F738" s="70"/>
      <c r="G738" s="70"/>
      <c r="H738" s="70"/>
      <c r="I738" s="70"/>
      <c r="K738" s="10">
        <v>12978</v>
      </c>
      <c r="L738" s="10"/>
      <c r="M738" s="10">
        <v>1682</v>
      </c>
      <c r="N738" s="15"/>
      <c r="O738" s="10">
        <f t="shared" ref="O738:O745" si="19">K738+M738</f>
        <v>14660</v>
      </c>
    </row>
    <row r="739" spans="2:15" ht="23.85" customHeight="1">
      <c r="B739" s="70" t="s">
        <v>524</v>
      </c>
      <c r="C739" s="70"/>
      <c r="D739" s="70"/>
      <c r="E739" s="70"/>
      <c r="F739" s="70"/>
      <c r="G739" s="70"/>
      <c r="H739" s="70"/>
      <c r="I739" s="70"/>
      <c r="K739" s="10">
        <v>32483</v>
      </c>
      <c r="L739" s="10"/>
      <c r="M739" s="10">
        <v>2626</v>
      </c>
      <c r="N739" s="15"/>
      <c r="O739" s="10">
        <f t="shared" si="19"/>
        <v>35109</v>
      </c>
    </row>
    <row r="740" spans="2:15" ht="23.85" customHeight="1">
      <c r="B740" s="70" t="s">
        <v>525</v>
      </c>
      <c r="C740" s="70"/>
      <c r="D740" s="70"/>
      <c r="E740" s="70"/>
      <c r="F740" s="70"/>
      <c r="G740" s="70"/>
      <c r="H740" s="70"/>
      <c r="I740" s="70"/>
      <c r="K740" s="10">
        <v>12001</v>
      </c>
      <c r="L740" s="10"/>
      <c r="M740" s="10">
        <v>3646</v>
      </c>
      <c r="N740" s="15"/>
      <c r="O740" s="10">
        <f t="shared" si="19"/>
        <v>15647</v>
      </c>
    </row>
    <row r="741" spans="2:15" ht="13.35" customHeight="1">
      <c r="B741" s="70" t="s">
        <v>526</v>
      </c>
      <c r="C741" s="70"/>
      <c r="D741" s="70"/>
      <c r="E741" s="70"/>
      <c r="F741" s="70"/>
      <c r="G741" s="70"/>
      <c r="H741" s="70"/>
      <c r="I741" s="70"/>
      <c r="K741" s="10">
        <v>9057</v>
      </c>
      <c r="L741" s="10"/>
      <c r="M741" s="10">
        <v>932</v>
      </c>
      <c r="N741" s="15"/>
      <c r="O741" s="10">
        <f t="shared" si="19"/>
        <v>9989</v>
      </c>
    </row>
    <row r="742" spans="2:15" ht="13.35" customHeight="1">
      <c r="B742" s="70" t="s">
        <v>527</v>
      </c>
      <c r="C742" s="70"/>
      <c r="D742" s="70"/>
      <c r="E742" s="70"/>
      <c r="F742" s="70"/>
      <c r="G742" s="70"/>
      <c r="H742" s="70"/>
      <c r="I742" s="70"/>
      <c r="K742" s="10">
        <v>8551</v>
      </c>
      <c r="L742" s="10"/>
      <c r="M742" s="10">
        <v>295</v>
      </c>
      <c r="N742" s="15"/>
      <c r="O742" s="10">
        <f t="shared" si="19"/>
        <v>8846</v>
      </c>
    </row>
    <row r="743" spans="2:15" ht="13.35" customHeight="1">
      <c r="B743" s="70" t="s">
        <v>528</v>
      </c>
      <c r="C743" s="70"/>
      <c r="D743" s="70"/>
      <c r="E743" s="70"/>
      <c r="F743" s="70"/>
      <c r="G743" s="70"/>
      <c r="H743" s="70"/>
      <c r="I743" s="70"/>
      <c r="K743" s="10">
        <v>4</v>
      </c>
      <c r="L743" s="10"/>
      <c r="M743" s="10">
        <v>8</v>
      </c>
      <c r="N743" s="15"/>
      <c r="O743" s="10">
        <f t="shared" si="19"/>
        <v>12</v>
      </c>
    </row>
    <row r="744" spans="2:15" ht="13.35" customHeight="1">
      <c r="B744" s="70" t="s">
        <v>529</v>
      </c>
      <c r="C744" s="70"/>
      <c r="D744" s="70"/>
      <c r="E744" s="70"/>
      <c r="F744" s="70"/>
      <c r="G744" s="70"/>
      <c r="H744" s="70"/>
      <c r="I744" s="70"/>
      <c r="K744" s="10">
        <v>17351</v>
      </c>
      <c r="L744" s="10"/>
      <c r="M744" s="10">
        <v>1522</v>
      </c>
      <c r="N744" s="15"/>
      <c r="O744" s="10">
        <f t="shared" si="19"/>
        <v>18873</v>
      </c>
    </row>
    <row r="745" spans="2:15" ht="13.35" customHeight="1">
      <c r="B745" s="70" t="s">
        <v>530</v>
      </c>
      <c r="C745" s="70"/>
      <c r="D745" s="70"/>
      <c r="E745" s="70"/>
      <c r="F745" s="70"/>
      <c r="G745" s="70"/>
      <c r="H745" s="70"/>
      <c r="I745" s="70"/>
      <c r="K745" s="10">
        <v>7132</v>
      </c>
      <c r="L745" s="10"/>
      <c r="M745" s="10">
        <v>82</v>
      </c>
      <c r="N745" s="15"/>
      <c r="O745" s="10">
        <f t="shared" si="19"/>
        <v>7214</v>
      </c>
    </row>
    <row r="747" spans="2:15" ht="13.35" customHeight="1">
      <c r="B747" s="73" t="s">
        <v>531</v>
      </c>
      <c r="C747" s="73"/>
      <c r="D747" s="73"/>
      <c r="E747" s="73"/>
      <c r="F747" s="73"/>
      <c r="G747" s="73"/>
      <c r="H747" s="73"/>
      <c r="I747" s="73"/>
      <c r="K747" s="4" t="s">
        <v>2</v>
      </c>
      <c r="M747" s="4" t="s">
        <v>3</v>
      </c>
      <c r="O747" s="4" t="s">
        <v>4</v>
      </c>
    </row>
    <row r="748" spans="2:15" ht="13.35" customHeight="1">
      <c r="B748" s="70" t="s">
        <v>532</v>
      </c>
      <c r="C748" s="70"/>
      <c r="D748" s="70"/>
      <c r="E748" s="70"/>
      <c r="F748" s="70"/>
      <c r="G748" s="70"/>
      <c r="H748" s="70"/>
      <c r="I748" s="70"/>
      <c r="K748" s="10">
        <v>297</v>
      </c>
      <c r="L748" s="10"/>
      <c r="M748" s="10">
        <v>27</v>
      </c>
      <c r="N748" s="15"/>
      <c r="O748" s="10">
        <f>K748+M748</f>
        <v>324</v>
      </c>
    </row>
    <row r="749" spans="2:15" ht="13.35" customHeight="1">
      <c r="B749" s="70" t="s">
        <v>533</v>
      </c>
      <c r="C749" s="70"/>
      <c r="D749" s="70"/>
      <c r="E749" s="70"/>
      <c r="F749" s="70"/>
      <c r="G749" s="70"/>
      <c r="H749" s="70"/>
      <c r="I749" s="70"/>
      <c r="K749" s="10">
        <v>108</v>
      </c>
      <c r="L749" s="10"/>
      <c r="M749" s="10">
        <v>25</v>
      </c>
      <c r="N749" s="15"/>
      <c r="O749" s="10">
        <f>K749+M749</f>
        <v>133</v>
      </c>
    </row>
    <row r="750" spans="2:15" ht="13.35" customHeight="1">
      <c r="B750" s="70" t="s">
        <v>534</v>
      </c>
      <c r="C750" s="70"/>
      <c r="D750" s="70"/>
      <c r="E750" s="70"/>
      <c r="F750" s="70"/>
      <c r="G750" s="70"/>
      <c r="H750" s="70"/>
      <c r="I750" s="70"/>
      <c r="K750" s="10">
        <v>55</v>
      </c>
      <c r="L750" s="10"/>
      <c r="M750" s="10">
        <v>5</v>
      </c>
      <c r="N750" s="15"/>
      <c r="O750" s="10">
        <f>K750+M750</f>
        <v>60</v>
      </c>
    </row>
    <row r="751" spans="2:15" ht="13.35" customHeight="1">
      <c r="B751" s="70" t="s">
        <v>535</v>
      </c>
      <c r="C751" s="70"/>
      <c r="D751" s="70"/>
      <c r="E751" s="70"/>
      <c r="F751" s="70"/>
      <c r="G751" s="70"/>
      <c r="H751" s="70"/>
      <c r="I751" s="70"/>
      <c r="K751" s="10">
        <v>733</v>
      </c>
      <c r="L751" s="10"/>
      <c r="M751" s="10">
        <v>8</v>
      </c>
      <c r="N751" s="15"/>
      <c r="O751" s="10">
        <f>K751+M751</f>
        <v>741</v>
      </c>
    </row>
    <row r="752" spans="2:15" ht="13.35" customHeight="1">
      <c r="B752" s="70" t="s">
        <v>216</v>
      </c>
      <c r="C752" s="70"/>
      <c r="D752" s="70"/>
      <c r="E752" s="70"/>
      <c r="F752" s="70"/>
      <c r="G752" s="70"/>
      <c r="H752" s="70"/>
      <c r="I752" s="70"/>
      <c r="K752" s="10">
        <v>19</v>
      </c>
      <c r="L752" s="10"/>
      <c r="M752" s="10">
        <v>43</v>
      </c>
      <c r="N752" s="15"/>
      <c r="O752" s="10">
        <f>K752+M752</f>
        <v>62</v>
      </c>
    </row>
    <row r="754" spans="2:15" ht="13.35" customHeight="1">
      <c r="B754" s="73" t="s">
        <v>557</v>
      </c>
      <c r="C754" s="73"/>
      <c r="D754" s="73"/>
      <c r="E754" s="73"/>
      <c r="F754" s="73"/>
      <c r="G754" s="73"/>
      <c r="H754" s="73"/>
      <c r="I754" s="73"/>
      <c r="K754" s="4" t="s">
        <v>2</v>
      </c>
      <c r="M754" s="4" t="s">
        <v>3</v>
      </c>
      <c r="O754" s="4" t="s">
        <v>4</v>
      </c>
    </row>
    <row r="755" spans="2:15" ht="20.399999999999999" customHeight="1">
      <c r="B755" s="73" t="s">
        <v>536</v>
      </c>
      <c r="C755" s="73"/>
      <c r="D755" s="73"/>
      <c r="E755" s="73"/>
      <c r="F755" s="73"/>
      <c r="G755" s="73"/>
      <c r="H755" s="73"/>
      <c r="I755" s="73"/>
      <c r="K755" s="4">
        <f>SUM(K756:K760)</f>
        <v>123</v>
      </c>
      <c r="M755" s="4">
        <f>SUM(M756:M760)</f>
        <v>2</v>
      </c>
      <c r="O755" s="4">
        <f>SUM(O756:O760)</f>
        <v>125</v>
      </c>
    </row>
    <row r="756" spans="2:15" ht="13.35" customHeight="1">
      <c r="B756" s="70" t="s">
        <v>537</v>
      </c>
      <c r="C756" s="70"/>
      <c r="D756" s="70"/>
      <c r="E756" s="70"/>
      <c r="F756" s="70"/>
      <c r="G756" s="70"/>
      <c r="H756" s="70"/>
      <c r="I756" s="70"/>
      <c r="K756" s="15">
        <v>100</v>
      </c>
      <c r="L756" s="15"/>
      <c r="M756" s="15">
        <v>1</v>
      </c>
      <c r="N756" s="15"/>
      <c r="O756" s="10">
        <f>K756+M756</f>
        <v>101</v>
      </c>
    </row>
    <row r="757" spans="2:15" ht="13.35" customHeight="1">
      <c r="B757" s="70" t="s">
        <v>538</v>
      </c>
      <c r="C757" s="70"/>
      <c r="D757" s="70"/>
      <c r="E757" s="70"/>
      <c r="F757" s="70"/>
      <c r="G757" s="70"/>
      <c r="H757" s="70"/>
      <c r="I757" s="70"/>
      <c r="K757" s="15">
        <v>9</v>
      </c>
      <c r="L757" s="15"/>
      <c r="M757" s="15">
        <v>0</v>
      </c>
      <c r="N757" s="15"/>
      <c r="O757" s="10">
        <f>K757+M757</f>
        <v>9</v>
      </c>
    </row>
    <row r="758" spans="2:15" ht="13.35" customHeight="1">
      <c r="B758" s="70" t="s">
        <v>539</v>
      </c>
      <c r="C758" s="70"/>
      <c r="D758" s="70"/>
      <c r="E758" s="70"/>
      <c r="F758" s="70"/>
      <c r="G758" s="70"/>
      <c r="H758" s="70"/>
      <c r="I758" s="70"/>
      <c r="K758" s="15">
        <v>1</v>
      </c>
      <c r="L758" s="15"/>
      <c r="M758" s="15">
        <v>0</v>
      </c>
      <c r="N758" s="15"/>
      <c r="O758" s="10">
        <f>K758+M758</f>
        <v>1</v>
      </c>
    </row>
    <row r="759" spans="2:15" ht="13.35" customHeight="1">
      <c r="B759" s="70" t="s">
        <v>540</v>
      </c>
      <c r="C759" s="70"/>
      <c r="D759" s="70"/>
      <c r="E759" s="70"/>
      <c r="F759" s="70"/>
      <c r="G759" s="70"/>
      <c r="H759" s="70"/>
      <c r="I759" s="70"/>
      <c r="K759" s="15">
        <v>0</v>
      </c>
      <c r="L759" s="15"/>
      <c r="M759" s="15">
        <v>0</v>
      </c>
      <c r="N759" s="15"/>
      <c r="O759" s="10">
        <f>K759+M759</f>
        <v>0</v>
      </c>
    </row>
    <row r="760" spans="2:15" ht="13.35" customHeight="1">
      <c r="B760" s="70" t="s">
        <v>541</v>
      </c>
      <c r="C760" s="70"/>
      <c r="D760" s="70"/>
      <c r="E760" s="70"/>
      <c r="F760" s="70"/>
      <c r="G760" s="70"/>
      <c r="H760" s="70"/>
      <c r="I760" s="70"/>
      <c r="K760" s="15">
        <v>13</v>
      </c>
      <c r="L760" s="15"/>
      <c r="M760" s="15">
        <v>1</v>
      </c>
      <c r="N760" s="15"/>
      <c r="O760" s="10">
        <f>K760+M760</f>
        <v>14</v>
      </c>
    </row>
    <row r="761" spans="2:15" ht="15.45" customHeight="1">
      <c r="B761" s="23"/>
      <c r="C761" s="23"/>
      <c r="D761" s="23"/>
      <c r="E761" s="23"/>
      <c r="F761" s="23"/>
      <c r="G761" s="23"/>
      <c r="H761" s="23"/>
      <c r="I761" s="23"/>
      <c r="K761" s="15"/>
      <c r="L761" s="15"/>
      <c r="M761" s="15"/>
      <c r="N761" s="15"/>
      <c r="O761" s="10"/>
    </row>
    <row r="762" spans="2:15" ht="13.35" customHeight="1">
      <c r="B762" s="73" t="s">
        <v>542</v>
      </c>
      <c r="C762" s="73"/>
      <c r="D762" s="73"/>
      <c r="E762" s="73"/>
      <c r="F762" s="73"/>
      <c r="G762" s="73"/>
      <c r="H762" s="73"/>
      <c r="I762" s="73"/>
      <c r="K762" s="4" t="s">
        <v>55</v>
      </c>
      <c r="M762" s="4" t="s">
        <v>56</v>
      </c>
    </row>
    <row r="763" spans="2:15" ht="13.35" customHeight="1">
      <c r="B763" s="70" t="s">
        <v>543</v>
      </c>
      <c r="C763" s="70"/>
      <c r="D763" s="70"/>
      <c r="E763" s="70"/>
      <c r="F763" s="70"/>
      <c r="G763" s="70"/>
      <c r="H763" s="70"/>
      <c r="I763" s="70"/>
      <c r="K763" s="15">
        <v>41</v>
      </c>
      <c r="L763" s="15"/>
      <c r="M763" s="27">
        <f>K763/$G$794</f>
        <v>0.83673469387755106</v>
      </c>
    </row>
    <row r="764" spans="2:15" ht="13.35" customHeight="1">
      <c r="B764" s="70" t="s">
        <v>544</v>
      </c>
      <c r="C764" s="70"/>
      <c r="D764" s="70"/>
      <c r="E764" s="70"/>
      <c r="F764" s="70"/>
      <c r="G764" s="70"/>
      <c r="H764" s="70"/>
      <c r="I764" s="70"/>
      <c r="K764" s="15">
        <v>7</v>
      </c>
      <c r="L764" s="15"/>
      <c r="M764" s="27">
        <f>K764/$G$794</f>
        <v>0.14285714285714285</v>
      </c>
    </row>
    <row r="765" spans="2:15" ht="20.399999999999999" customHeight="1">
      <c r="B765" s="70" t="s">
        <v>148</v>
      </c>
      <c r="C765" s="70"/>
      <c r="D765" s="70"/>
      <c r="E765" s="70"/>
      <c r="F765" s="70"/>
      <c r="G765" s="70"/>
      <c r="H765" s="70"/>
      <c r="I765" s="70"/>
      <c r="K765" s="15">
        <f>$G$794-(K763+K764)</f>
        <v>1</v>
      </c>
      <c r="L765" s="15"/>
      <c r="M765" s="27">
        <f>K765/$G$794</f>
        <v>2.0408163265306121E-2</v>
      </c>
    </row>
    <row r="767" spans="2:15" ht="13.35" customHeight="1">
      <c r="B767" s="65" t="s">
        <v>545</v>
      </c>
      <c r="C767" s="65"/>
      <c r="D767" s="65"/>
      <c r="E767" s="65"/>
      <c r="F767" s="65"/>
      <c r="G767" s="65"/>
      <c r="H767" s="65"/>
      <c r="I767" s="65"/>
      <c r="K767" s="58" t="s">
        <v>55</v>
      </c>
      <c r="M767" s="58" t="s">
        <v>56</v>
      </c>
    </row>
    <row r="768" spans="2:15" ht="13.35" customHeight="1">
      <c r="B768" s="70" t="s">
        <v>546</v>
      </c>
      <c r="C768" s="70"/>
      <c r="D768" s="70"/>
      <c r="E768" s="70"/>
      <c r="F768" s="70"/>
      <c r="G768" s="70"/>
      <c r="H768" s="70"/>
      <c r="I768" s="70"/>
      <c r="K768" s="15">
        <v>2</v>
      </c>
      <c r="L768" s="15"/>
      <c r="M768" s="27">
        <f t="shared" ref="M768:M775" si="20">K768/$G$794</f>
        <v>4.0816326530612242E-2</v>
      </c>
    </row>
    <row r="769" spans="2:13" ht="13.35" customHeight="1">
      <c r="B769" s="70" t="s">
        <v>547</v>
      </c>
      <c r="C769" s="70"/>
      <c r="D769" s="70"/>
      <c r="E769" s="70"/>
      <c r="F769" s="70"/>
      <c r="G769" s="70"/>
      <c r="H769" s="70"/>
      <c r="I769" s="70"/>
      <c r="K769" s="15">
        <v>3</v>
      </c>
      <c r="L769" s="15"/>
      <c r="M769" s="27">
        <f t="shared" si="20"/>
        <v>6.1224489795918366E-2</v>
      </c>
    </row>
    <row r="770" spans="2:13" ht="13.35" customHeight="1">
      <c r="B770" s="70" t="s">
        <v>548</v>
      </c>
      <c r="C770" s="70"/>
      <c r="D770" s="70"/>
      <c r="E770" s="70"/>
      <c r="F770" s="70"/>
      <c r="G770" s="70"/>
      <c r="H770" s="70"/>
      <c r="I770" s="70"/>
      <c r="K770" s="15">
        <v>3</v>
      </c>
      <c r="L770" s="15"/>
      <c r="M770" s="27">
        <f t="shared" si="20"/>
        <v>6.1224489795918366E-2</v>
      </c>
    </row>
    <row r="771" spans="2:13" ht="13.35" customHeight="1">
      <c r="B771" s="70" t="s">
        <v>549</v>
      </c>
      <c r="C771" s="70"/>
      <c r="D771" s="70"/>
      <c r="E771" s="70"/>
      <c r="F771" s="70"/>
      <c r="G771" s="70"/>
      <c r="H771" s="70"/>
      <c r="I771" s="70"/>
      <c r="K771" s="15">
        <v>3</v>
      </c>
      <c r="L771" s="15"/>
      <c r="M771" s="27">
        <f t="shared" si="20"/>
        <v>6.1224489795918366E-2</v>
      </c>
    </row>
    <row r="772" spans="2:13" ht="13.35" customHeight="1">
      <c r="B772" s="70" t="s">
        <v>550</v>
      </c>
      <c r="C772" s="70"/>
      <c r="D772" s="70"/>
      <c r="E772" s="70"/>
      <c r="F772" s="70"/>
      <c r="G772" s="70"/>
      <c r="H772" s="70"/>
      <c r="I772" s="70"/>
      <c r="K772" s="15">
        <v>21</v>
      </c>
      <c r="L772" s="15"/>
      <c r="M772" s="27">
        <f t="shared" si="20"/>
        <v>0.42857142857142855</v>
      </c>
    </row>
    <row r="773" spans="2:13" ht="13.35" customHeight="1">
      <c r="B773" s="70" t="s">
        <v>551</v>
      </c>
      <c r="C773" s="70"/>
      <c r="D773" s="70"/>
      <c r="E773" s="70"/>
      <c r="F773" s="70"/>
      <c r="G773" s="70"/>
      <c r="H773" s="70"/>
      <c r="I773" s="70"/>
      <c r="K773" s="15">
        <v>31</v>
      </c>
      <c r="L773" s="15"/>
      <c r="M773" s="27">
        <f t="shared" si="20"/>
        <v>0.63265306122448983</v>
      </c>
    </row>
    <row r="774" spans="2:13" ht="13.35" customHeight="1">
      <c r="B774" s="70" t="s">
        <v>552</v>
      </c>
      <c r="C774" s="70"/>
      <c r="D774" s="70"/>
      <c r="E774" s="70"/>
      <c r="F774" s="70"/>
      <c r="G774" s="70"/>
      <c r="H774" s="70"/>
      <c r="I774" s="70"/>
      <c r="K774" s="15">
        <v>36</v>
      </c>
      <c r="L774" s="15"/>
      <c r="M774" s="27">
        <f t="shared" si="20"/>
        <v>0.73469387755102045</v>
      </c>
    </row>
    <row r="775" spans="2:13" ht="13.35" customHeight="1">
      <c r="B775" s="70" t="s">
        <v>68</v>
      </c>
      <c r="C775" s="70"/>
      <c r="D775" s="70"/>
      <c r="E775" s="70"/>
      <c r="F775" s="70"/>
      <c r="G775" s="70"/>
      <c r="H775" s="70"/>
      <c r="I775" s="70"/>
      <c r="K775" s="15">
        <v>3</v>
      </c>
      <c r="L775" s="15"/>
      <c r="M775" s="27">
        <f t="shared" si="20"/>
        <v>6.1224489795918366E-2</v>
      </c>
    </row>
    <row r="794" spans="1:7" ht="16.350000000000001" customHeight="1">
      <c r="A794" s="1" t="s">
        <v>553</v>
      </c>
      <c r="G794" s="1">
        <v>49</v>
      </c>
    </row>
  </sheetData>
  <sheetProtection selectLockedCells="1" selectUnlockedCells="1"/>
  <mergeCells count="677">
    <mergeCell ref="B50:I50"/>
    <mergeCell ref="B1:O1"/>
    <mergeCell ref="B2:O2"/>
    <mergeCell ref="B3:O3"/>
    <mergeCell ref="B4:O4"/>
    <mergeCell ref="B5:O5"/>
    <mergeCell ref="B6:O6"/>
    <mergeCell ref="B12:O12"/>
    <mergeCell ref="B13:I13"/>
    <mergeCell ref="B15:I15"/>
    <mergeCell ref="B16:E19"/>
    <mergeCell ref="B20:E23"/>
    <mergeCell ref="B24:E27"/>
    <mergeCell ref="B28:E31"/>
    <mergeCell ref="G21:I21"/>
    <mergeCell ref="G22:I22"/>
    <mergeCell ref="G23:I23"/>
    <mergeCell ref="G24:I24"/>
    <mergeCell ref="B32:E35"/>
    <mergeCell ref="B36:E39"/>
    <mergeCell ref="B41:I41"/>
    <mergeCell ref="B42:I42"/>
    <mergeCell ref="B43:I43"/>
    <mergeCell ref="B44:I44"/>
    <mergeCell ref="G37:I37"/>
    <mergeCell ref="G38:I38"/>
    <mergeCell ref="G39:I39"/>
    <mergeCell ref="B45:I45"/>
    <mergeCell ref="B46:I46"/>
    <mergeCell ref="B47:I47"/>
    <mergeCell ref="B48:I48"/>
    <mergeCell ref="B49:I49"/>
    <mergeCell ref="G16:I16"/>
    <mergeCell ref="G17:I17"/>
    <mergeCell ref="G18:I18"/>
    <mergeCell ref="G19:I19"/>
    <mergeCell ref="G20:I20"/>
    <mergeCell ref="G25:I25"/>
    <mergeCell ref="G26:I26"/>
    <mergeCell ref="G27:I27"/>
    <mergeCell ref="G28:I28"/>
    <mergeCell ref="G29:I29"/>
    <mergeCell ref="G30:I30"/>
    <mergeCell ref="G31:I31"/>
    <mergeCell ref="G32:I32"/>
    <mergeCell ref="G33:I33"/>
    <mergeCell ref="G34:I34"/>
    <mergeCell ref="G35:I35"/>
    <mergeCell ref="G36:I36"/>
    <mergeCell ref="B52:G52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  <mergeCell ref="B64:G64"/>
    <mergeCell ref="B65:G65"/>
    <mergeCell ref="B66:G66"/>
    <mergeCell ref="B67:G67"/>
    <mergeCell ref="B68:G68"/>
    <mergeCell ref="B69:G69"/>
    <mergeCell ref="B70:G70"/>
    <mergeCell ref="B71:G71"/>
    <mergeCell ref="B72:G72"/>
    <mergeCell ref="B73:M73"/>
    <mergeCell ref="B74:M74"/>
    <mergeCell ref="B75:M75"/>
    <mergeCell ref="B76:M76"/>
    <mergeCell ref="B77:M77"/>
    <mergeCell ref="B78:M78"/>
    <mergeCell ref="B79:M79"/>
    <mergeCell ref="B80:M80"/>
    <mergeCell ref="B81:M81"/>
    <mergeCell ref="B82:M82"/>
    <mergeCell ref="B83:G83"/>
    <mergeCell ref="B84:G84"/>
    <mergeCell ref="B85:G85"/>
    <mergeCell ref="B86:G86"/>
    <mergeCell ref="B87:G87"/>
    <mergeCell ref="B88:G88"/>
    <mergeCell ref="B89:G89"/>
    <mergeCell ref="B90:G90"/>
    <mergeCell ref="B91:G91"/>
    <mergeCell ref="B92:G92"/>
    <mergeCell ref="B93:G93"/>
    <mergeCell ref="B94:G94"/>
    <mergeCell ref="B95:G95"/>
    <mergeCell ref="B96:G96"/>
    <mergeCell ref="B98:G98"/>
    <mergeCell ref="B99:G99"/>
    <mergeCell ref="B100:G100"/>
    <mergeCell ref="B101:G101"/>
    <mergeCell ref="B103:G103"/>
    <mergeCell ref="B104:G104"/>
    <mergeCell ref="B105:G105"/>
    <mergeCell ref="B106:G106"/>
    <mergeCell ref="B108:O108"/>
    <mergeCell ref="B109:G109"/>
    <mergeCell ref="B110:G110"/>
    <mergeCell ref="B111:G111"/>
    <mergeCell ref="B112:G112"/>
    <mergeCell ref="B114:G114"/>
    <mergeCell ref="B115:M115"/>
    <mergeCell ref="B116:G116"/>
    <mergeCell ref="B117:G117"/>
    <mergeCell ref="B118:G118"/>
    <mergeCell ref="B119:M119"/>
    <mergeCell ref="B120:G120"/>
    <mergeCell ref="B121:G121"/>
    <mergeCell ref="B123:G123"/>
    <mergeCell ref="B124:G124"/>
    <mergeCell ref="B125:G125"/>
    <mergeCell ref="B126:G126"/>
    <mergeCell ref="B127:G127"/>
    <mergeCell ref="B128:G128"/>
    <mergeCell ref="B129:G129"/>
    <mergeCell ref="B130:G130"/>
    <mergeCell ref="B131:G131"/>
    <mergeCell ref="B132:G132"/>
    <mergeCell ref="B133:G133"/>
    <mergeCell ref="B134:G134"/>
    <mergeCell ref="B135:G135"/>
    <mergeCell ref="B136:G136"/>
    <mergeCell ref="B137:G137"/>
    <mergeCell ref="B139:G139"/>
    <mergeCell ref="B140:G140"/>
    <mergeCell ref="B141:G141"/>
    <mergeCell ref="B142:G142"/>
    <mergeCell ref="B143:G143"/>
    <mergeCell ref="B144:G144"/>
    <mergeCell ref="B145:G145"/>
    <mergeCell ref="B146:G146"/>
    <mergeCell ref="B148:G148"/>
    <mergeCell ref="B150:G150"/>
    <mergeCell ref="B151:G151"/>
    <mergeCell ref="B152:G152"/>
    <mergeCell ref="B153:G153"/>
    <mergeCell ref="B154:G154"/>
    <mergeCell ref="B155:G155"/>
    <mergeCell ref="B156:G156"/>
    <mergeCell ref="B157:G157"/>
    <mergeCell ref="B159:G159"/>
    <mergeCell ref="B160:K160"/>
    <mergeCell ref="B161:G161"/>
    <mergeCell ref="B162:G162"/>
    <mergeCell ref="B163:G163"/>
    <mergeCell ref="B164:G164"/>
    <mergeCell ref="B165:G165"/>
    <mergeCell ref="B166:G166"/>
    <mergeCell ref="B167:G167"/>
    <mergeCell ref="B168:G168"/>
    <mergeCell ref="B169:G169"/>
    <mergeCell ref="B170:G170"/>
    <mergeCell ref="B171:G171"/>
    <mergeCell ref="B172:G172"/>
    <mergeCell ref="B173:G173"/>
    <mergeCell ref="B174:G174"/>
    <mergeCell ref="B175:G175"/>
    <mergeCell ref="B176:G176"/>
    <mergeCell ref="B178:G178"/>
    <mergeCell ref="B179:K179"/>
    <mergeCell ref="B180:G180"/>
    <mergeCell ref="B181:G181"/>
    <mergeCell ref="B182:G182"/>
    <mergeCell ref="B184:G184"/>
    <mergeCell ref="B185:G185"/>
    <mergeCell ref="B186:G186"/>
    <mergeCell ref="B187:G187"/>
    <mergeCell ref="B189:G189"/>
    <mergeCell ref="B190:G190"/>
    <mergeCell ref="B191:G191"/>
    <mergeCell ref="B192:G192"/>
    <mergeCell ref="B193:G193"/>
    <mergeCell ref="B195:G195"/>
    <mergeCell ref="B196:G196"/>
    <mergeCell ref="B197:G197"/>
    <mergeCell ref="B198:G198"/>
    <mergeCell ref="B199:G199"/>
    <mergeCell ref="B201:G201"/>
    <mergeCell ref="B202:G202"/>
    <mergeCell ref="B203:G203"/>
    <mergeCell ref="B204:G204"/>
    <mergeCell ref="B205:G205"/>
    <mergeCell ref="B206:G206"/>
    <mergeCell ref="B208:G208"/>
    <mergeCell ref="B209:G209"/>
    <mergeCell ref="B210:G210"/>
    <mergeCell ref="B211:G211"/>
    <mergeCell ref="B213:G213"/>
    <mergeCell ref="B214:G214"/>
    <mergeCell ref="B215:G215"/>
    <mergeCell ref="B216:G216"/>
    <mergeCell ref="B217:G217"/>
    <mergeCell ref="B219:G219"/>
    <mergeCell ref="B220:G220"/>
    <mergeCell ref="B221:M221"/>
    <mergeCell ref="B222:G222"/>
    <mergeCell ref="B223:G223"/>
    <mergeCell ref="B224:G224"/>
    <mergeCell ref="B225:G225"/>
    <mergeCell ref="B226:G226"/>
    <mergeCell ref="B227:M227"/>
    <mergeCell ref="B228:G228"/>
    <mergeCell ref="B229:G229"/>
    <mergeCell ref="B230:G230"/>
    <mergeCell ref="B231:G231"/>
    <mergeCell ref="B232:G232"/>
    <mergeCell ref="B233:M233"/>
    <mergeCell ref="B234:G234"/>
    <mergeCell ref="B235:G235"/>
    <mergeCell ref="B236:G236"/>
    <mergeCell ref="B237:G237"/>
    <mergeCell ref="B238:G238"/>
    <mergeCell ref="B239:M239"/>
    <mergeCell ref="B240:G240"/>
    <mergeCell ref="B241:G241"/>
    <mergeCell ref="B242:G242"/>
    <mergeCell ref="B243:G243"/>
    <mergeCell ref="B245:G245"/>
    <mergeCell ref="B246:M246"/>
    <mergeCell ref="B247:G247"/>
    <mergeCell ref="B248:G248"/>
    <mergeCell ref="B249:G249"/>
    <mergeCell ref="B250:G250"/>
    <mergeCell ref="B252:G252"/>
    <mergeCell ref="B253:G253"/>
    <mergeCell ref="B254:G254"/>
    <mergeCell ref="B255:G255"/>
    <mergeCell ref="B257:O257"/>
    <mergeCell ref="B258:E258"/>
    <mergeCell ref="B259:D261"/>
    <mergeCell ref="B262:D264"/>
    <mergeCell ref="B265:D267"/>
    <mergeCell ref="B268:D270"/>
    <mergeCell ref="B271:D273"/>
    <mergeCell ref="B274:D276"/>
    <mergeCell ref="B277:D279"/>
    <mergeCell ref="B280:D282"/>
    <mergeCell ref="B283:D285"/>
    <mergeCell ref="B286:D288"/>
    <mergeCell ref="B289:D291"/>
    <mergeCell ref="B292:D294"/>
    <mergeCell ref="B295:D297"/>
    <mergeCell ref="B298:D300"/>
    <mergeCell ref="B301:D303"/>
    <mergeCell ref="B304:D306"/>
    <mergeCell ref="B307:D309"/>
    <mergeCell ref="B310:D312"/>
    <mergeCell ref="B313:D315"/>
    <mergeCell ref="B316:D318"/>
    <mergeCell ref="B319:I319"/>
    <mergeCell ref="B320:I320"/>
    <mergeCell ref="B321:I321"/>
    <mergeCell ref="B322:I322"/>
    <mergeCell ref="B323:I323"/>
    <mergeCell ref="B324:I324"/>
    <mergeCell ref="B325:I325"/>
    <mergeCell ref="B326:I326"/>
    <mergeCell ref="B327:I327"/>
    <mergeCell ref="B328:I328"/>
    <mergeCell ref="B329:I329"/>
    <mergeCell ref="B330:I330"/>
    <mergeCell ref="B331:I331"/>
    <mergeCell ref="B332:I332"/>
    <mergeCell ref="B333:I333"/>
    <mergeCell ref="B334:I334"/>
    <mergeCell ref="B336:O336"/>
    <mergeCell ref="B337:I337"/>
    <mergeCell ref="B338:I338"/>
    <mergeCell ref="B339:I339"/>
    <mergeCell ref="B340:I340"/>
    <mergeCell ref="B341:I341"/>
    <mergeCell ref="B342:I342"/>
    <mergeCell ref="B343:I343"/>
    <mergeCell ref="B344:I344"/>
    <mergeCell ref="B345:I345"/>
    <mergeCell ref="B346:I346"/>
    <mergeCell ref="B347:I347"/>
    <mergeCell ref="B348:I348"/>
    <mergeCell ref="B349:I349"/>
    <mergeCell ref="B350:I350"/>
    <mergeCell ref="B352:I352"/>
    <mergeCell ref="B353:I353"/>
    <mergeCell ref="B354:I354"/>
    <mergeCell ref="B355:I355"/>
    <mergeCell ref="B356:I356"/>
    <mergeCell ref="B357:I357"/>
    <mergeCell ref="B358:I358"/>
    <mergeCell ref="B359:I359"/>
    <mergeCell ref="B360:I360"/>
    <mergeCell ref="B361:I361"/>
    <mergeCell ref="B362:I362"/>
    <mergeCell ref="B363:I363"/>
    <mergeCell ref="B364:I364"/>
    <mergeCell ref="B366:I366"/>
    <mergeCell ref="B367:I367"/>
    <mergeCell ref="B368:I368"/>
    <mergeCell ref="B369:I369"/>
    <mergeCell ref="B371:I371"/>
    <mergeCell ref="B372:I372"/>
    <mergeCell ref="B373:I373"/>
    <mergeCell ref="B374:I374"/>
    <mergeCell ref="B375:I375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85:I385"/>
    <mergeCell ref="B386:I386"/>
    <mergeCell ref="B387:I387"/>
    <mergeCell ref="B388:I388"/>
    <mergeCell ref="B389:I389"/>
    <mergeCell ref="B391:I391"/>
    <mergeCell ref="B392:I392"/>
    <mergeCell ref="B393:I393"/>
    <mergeCell ref="B394:I394"/>
    <mergeCell ref="B395:I395"/>
    <mergeCell ref="B396:I396"/>
    <mergeCell ref="B397:I397"/>
    <mergeCell ref="B398:I398"/>
    <mergeCell ref="B399:I399"/>
    <mergeCell ref="B400:I400"/>
    <mergeCell ref="B401:I401"/>
    <mergeCell ref="B402:I402"/>
    <mergeCell ref="B403:I403"/>
    <mergeCell ref="B404:I404"/>
    <mergeCell ref="B405:I405"/>
    <mergeCell ref="B406:I406"/>
    <mergeCell ref="B408:I408"/>
    <mergeCell ref="B409:I409"/>
    <mergeCell ref="B410:I410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23:I423"/>
    <mergeCell ref="B424:I424"/>
    <mergeCell ref="B425:I425"/>
    <mergeCell ref="B427:I427"/>
    <mergeCell ref="B428:I428"/>
    <mergeCell ref="B429:I429"/>
    <mergeCell ref="B430:I430"/>
    <mergeCell ref="B431:I431"/>
    <mergeCell ref="B433:I433"/>
    <mergeCell ref="B434:I434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47:I447"/>
    <mergeCell ref="B448:I448"/>
    <mergeCell ref="B449:I449"/>
    <mergeCell ref="B450:I450"/>
    <mergeCell ref="B451:I451"/>
    <mergeCell ref="B452:I452"/>
    <mergeCell ref="B453:I453"/>
    <mergeCell ref="B454:I454"/>
    <mergeCell ref="B455:I455"/>
    <mergeCell ref="B456:I456"/>
    <mergeCell ref="B457:I457"/>
    <mergeCell ref="B458:I458"/>
    <mergeCell ref="B459:I459"/>
    <mergeCell ref="B460:I460"/>
    <mergeCell ref="B462:I462"/>
    <mergeCell ref="B463:I463"/>
    <mergeCell ref="B464:I464"/>
    <mergeCell ref="B465:I465"/>
    <mergeCell ref="B466:I466"/>
    <mergeCell ref="B467:I467"/>
    <mergeCell ref="B468:I468"/>
    <mergeCell ref="B469:I469"/>
    <mergeCell ref="B470:I470"/>
    <mergeCell ref="B471:I471"/>
    <mergeCell ref="B472:I472"/>
    <mergeCell ref="B473:I473"/>
    <mergeCell ref="B474:I474"/>
    <mergeCell ref="B475:I475"/>
    <mergeCell ref="B476:I476"/>
    <mergeCell ref="B477:I477"/>
    <mergeCell ref="B478:I478"/>
    <mergeCell ref="B479:I479"/>
    <mergeCell ref="B480:I480"/>
    <mergeCell ref="B481:I481"/>
    <mergeCell ref="B482:I482"/>
    <mergeCell ref="B483:I483"/>
    <mergeCell ref="B484:I484"/>
    <mergeCell ref="B485:I485"/>
    <mergeCell ref="B486:I486"/>
    <mergeCell ref="B487:I487"/>
    <mergeCell ref="B488:I488"/>
    <mergeCell ref="B489:I489"/>
    <mergeCell ref="B490:I490"/>
    <mergeCell ref="B491:I491"/>
    <mergeCell ref="B493:I493"/>
    <mergeCell ref="B494:I494"/>
    <mergeCell ref="B495:I495"/>
    <mergeCell ref="B496:I496"/>
    <mergeCell ref="B497:I497"/>
    <mergeCell ref="B498:I498"/>
    <mergeCell ref="B499:I499"/>
    <mergeCell ref="B500:I500"/>
    <mergeCell ref="B501:I501"/>
    <mergeCell ref="B502:I502"/>
    <mergeCell ref="B503:I503"/>
    <mergeCell ref="B504:I504"/>
    <mergeCell ref="B505:I505"/>
    <mergeCell ref="B506:I506"/>
    <mergeCell ref="B507:I507"/>
    <mergeCell ref="B508:I508"/>
    <mergeCell ref="B509:I509"/>
    <mergeCell ref="B510:I510"/>
    <mergeCell ref="B511:I511"/>
    <mergeCell ref="B512:I512"/>
    <mergeCell ref="B513:I513"/>
    <mergeCell ref="B514:I514"/>
    <mergeCell ref="B515:I515"/>
    <mergeCell ref="B516:I516"/>
    <mergeCell ref="B517:I517"/>
    <mergeCell ref="B519:I519"/>
    <mergeCell ref="B520:I520"/>
    <mergeCell ref="B521:I521"/>
    <mergeCell ref="B522:I522"/>
    <mergeCell ref="B523:I523"/>
    <mergeCell ref="B524:I524"/>
    <mergeCell ref="B525:I525"/>
    <mergeCell ref="B526:I526"/>
    <mergeCell ref="B527:I527"/>
    <mergeCell ref="B528:I528"/>
    <mergeCell ref="B529:I529"/>
    <mergeCell ref="B530:I530"/>
    <mergeCell ref="B531:I531"/>
    <mergeCell ref="B532:I532"/>
    <mergeCell ref="B533:I533"/>
    <mergeCell ref="B534:I534"/>
    <mergeCell ref="B535:I535"/>
    <mergeCell ref="B536:I536"/>
    <mergeCell ref="B537:I537"/>
    <mergeCell ref="B538:I538"/>
    <mergeCell ref="B539:I539"/>
    <mergeCell ref="B540:I540"/>
    <mergeCell ref="B541:I541"/>
    <mergeCell ref="B542:I542"/>
    <mergeCell ref="B543:I543"/>
    <mergeCell ref="B544:I544"/>
    <mergeCell ref="B545:I545"/>
    <mergeCell ref="B546:I546"/>
    <mergeCell ref="B547:I547"/>
    <mergeCell ref="B548:I548"/>
    <mergeCell ref="B550:I550"/>
    <mergeCell ref="B551:I551"/>
    <mergeCell ref="B552:I552"/>
    <mergeCell ref="B553:I553"/>
    <mergeCell ref="B554:I554"/>
    <mergeCell ref="B555:I555"/>
    <mergeCell ref="B556:I556"/>
    <mergeCell ref="B557:I557"/>
    <mergeCell ref="B558:I558"/>
    <mergeCell ref="B560:I560"/>
    <mergeCell ref="B561:I561"/>
    <mergeCell ref="B562:I562"/>
    <mergeCell ref="B563:I563"/>
    <mergeCell ref="B564:I564"/>
    <mergeCell ref="B565:I565"/>
    <mergeCell ref="B566:I566"/>
    <mergeCell ref="B567:I567"/>
    <mergeCell ref="B568:I568"/>
    <mergeCell ref="B569:I569"/>
    <mergeCell ref="B570:I570"/>
    <mergeCell ref="B571:I571"/>
    <mergeCell ref="B572:I572"/>
    <mergeCell ref="B573:I573"/>
    <mergeCell ref="B574:I574"/>
    <mergeCell ref="B575:I575"/>
    <mergeCell ref="B576:I576"/>
    <mergeCell ref="B577:I577"/>
    <mergeCell ref="B578:I578"/>
    <mergeCell ref="B579:I579"/>
    <mergeCell ref="B580:I580"/>
    <mergeCell ref="B581:I581"/>
    <mergeCell ref="B582:I582"/>
    <mergeCell ref="B584:I584"/>
    <mergeCell ref="B585:I585"/>
    <mergeCell ref="B586:I586"/>
    <mergeCell ref="B588:I588"/>
    <mergeCell ref="B589:I589"/>
    <mergeCell ref="B590:I590"/>
    <mergeCell ref="B591:I591"/>
    <mergeCell ref="B592:I592"/>
    <mergeCell ref="B593:I593"/>
    <mergeCell ref="B594:I594"/>
    <mergeCell ref="B595:I595"/>
    <mergeCell ref="B596:I596"/>
    <mergeCell ref="B598:I598"/>
    <mergeCell ref="B599:I599"/>
    <mergeCell ref="B600:I600"/>
    <mergeCell ref="B601:I601"/>
    <mergeCell ref="B602:I602"/>
    <mergeCell ref="B603:I603"/>
    <mergeCell ref="B604:I604"/>
    <mergeCell ref="B605:I605"/>
    <mergeCell ref="B606:I606"/>
    <mergeCell ref="B607:I607"/>
    <mergeCell ref="B608:I608"/>
    <mergeCell ref="B609:I609"/>
    <mergeCell ref="B610:I610"/>
    <mergeCell ref="B611:I611"/>
    <mergeCell ref="B613:I613"/>
    <mergeCell ref="B614:I614"/>
    <mergeCell ref="B615:I615"/>
    <mergeCell ref="B616:I616"/>
    <mergeCell ref="B617:I617"/>
    <mergeCell ref="B618:I618"/>
    <mergeCell ref="B619:I619"/>
    <mergeCell ref="B620:I620"/>
    <mergeCell ref="B622:I622"/>
    <mergeCell ref="B623:I623"/>
    <mergeCell ref="B625:I625"/>
    <mergeCell ref="B626:I626"/>
    <mergeCell ref="B627:I627"/>
    <mergeCell ref="B628:I628"/>
    <mergeCell ref="B629:I629"/>
    <mergeCell ref="B631:I631"/>
    <mergeCell ref="B632:I632"/>
    <mergeCell ref="B633:I633"/>
    <mergeCell ref="B634:I634"/>
    <mergeCell ref="B636:I636"/>
    <mergeCell ref="B637:I637"/>
    <mergeCell ref="B638:I638"/>
    <mergeCell ref="B640:I640"/>
    <mergeCell ref="B642:I642"/>
    <mergeCell ref="B643:I643"/>
    <mergeCell ref="B644:I644"/>
    <mergeCell ref="B645:I645"/>
    <mergeCell ref="B647:I647"/>
    <mergeCell ref="B648:I648"/>
    <mergeCell ref="B649:I649"/>
    <mergeCell ref="B650:I650"/>
    <mergeCell ref="B651:I651"/>
    <mergeCell ref="B652:I652"/>
    <mergeCell ref="B654:I654"/>
    <mergeCell ref="B655:I655"/>
    <mergeCell ref="B656:I656"/>
    <mergeCell ref="B658:I658"/>
    <mergeCell ref="B659:I659"/>
    <mergeCell ref="B660:I660"/>
    <mergeCell ref="B661:I661"/>
    <mergeCell ref="B662:I662"/>
    <mergeCell ref="B663:I663"/>
    <mergeCell ref="B664:I664"/>
    <mergeCell ref="B665:I665"/>
    <mergeCell ref="B666:I666"/>
    <mergeCell ref="B667:I667"/>
    <mergeCell ref="B669:O669"/>
    <mergeCell ref="B670:I670"/>
    <mergeCell ref="B671:I671"/>
    <mergeCell ref="B673:E675"/>
    <mergeCell ref="B677:E679"/>
    <mergeCell ref="B681:E683"/>
    <mergeCell ref="B685:E687"/>
    <mergeCell ref="B689:E689"/>
    <mergeCell ref="B691:I691"/>
    <mergeCell ref="B692:I692"/>
    <mergeCell ref="B693:I693"/>
    <mergeCell ref="G685:I685"/>
    <mergeCell ref="G686:I686"/>
    <mergeCell ref="G687:I687"/>
    <mergeCell ref="G689:I689"/>
    <mergeCell ref="B694:I694"/>
    <mergeCell ref="B696:I696"/>
    <mergeCell ref="B697:I697"/>
    <mergeCell ref="B699:E701"/>
    <mergeCell ref="B703:E705"/>
    <mergeCell ref="B707:E709"/>
    <mergeCell ref="G699:I699"/>
    <mergeCell ref="G700:I700"/>
    <mergeCell ref="G701:I701"/>
    <mergeCell ref="G703:I703"/>
    <mergeCell ref="B711:E713"/>
    <mergeCell ref="B715:E717"/>
    <mergeCell ref="B719:E721"/>
    <mergeCell ref="B723:I723"/>
    <mergeCell ref="B725:I725"/>
    <mergeCell ref="B727:I727"/>
    <mergeCell ref="G712:I712"/>
    <mergeCell ref="G713:I713"/>
    <mergeCell ref="G715:I715"/>
    <mergeCell ref="G716:I716"/>
    <mergeCell ref="B729:I729"/>
    <mergeCell ref="B730:I730"/>
    <mergeCell ref="B731:I731"/>
    <mergeCell ref="B732:I732"/>
    <mergeCell ref="B734:I734"/>
    <mergeCell ref="B735:I735"/>
    <mergeCell ref="B737:I737"/>
    <mergeCell ref="B738:I738"/>
    <mergeCell ref="B739:I739"/>
    <mergeCell ref="B740:I740"/>
    <mergeCell ref="B741:I741"/>
    <mergeCell ref="B742:I742"/>
    <mergeCell ref="B743:I743"/>
    <mergeCell ref="B744:I744"/>
    <mergeCell ref="B745:I745"/>
    <mergeCell ref="B747:I747"/>
    <mergeCell ref="B748:I748"/>
    <mergeCell ref="B749:I749"/>
    <mergeCell ref="B750:I750"/>
    <mergeCell ref="B751:I751"/>
    <mergeCell ref="B752:I752"/>
    <mergeCell ref="B754:I754"/>
    <mergeCell ref="B755:I755"/>
    <mergeCell ref="B756:I756"/>
    <mergeCell ref="B771:I771"/>
    <mergeCell ref="B772:I772"/>
    <mergeCell ref="B773:I773"/>
    <mergeCell ref="B774:I774"/>
    <mergeCell ref="B762:I762"/>
    <mergeCell ref="B763:I763"/>
    <mergeCell ref="B764:I764"/>
    <mergeCell ref="B765:I765"/>
    <mergeCell ref="B767:I767"/>
    <mergeCell ref="B768:I768"/>
    <mergeCell ref="G679:I679"/>
    <mergeCell ref="G681:I681"/>
    <mergeCell ref="G682:I682"/>
    <mergeCell ref="G683:I683"/>
    <mergeCell ref="B769:I769"/>
    <mergeCell ref="B770:I770"/>
    <mergeCell ref="B757:I757"/>
    <mergeCell ref="B758:I758"/>
    <mergeCell ref="B759:I759"/>
    <mergeCell ref="B760:I760"/>
    <mergeCell ref="G707:I707"/>
    <mergeCell ref="G708:I708"/>
    <mergeCell ref="G709:I709"/>
    <mergeCell ref="G711:I711"/>
    <mergeCell ref="B775:I775"/>
    <mergeCell ref="G673:I673"/>
    <mergeCell ref="G674:I674"/>
    <mergeCell ref="G675:I675"/>
    <mergeCell ref="G677:I677"/>
    <mergeCell ref="G678:I678"/>
    <mergeCell ref="G717:I717"/>
    <mergeCell ref="G719:I719"/>
    <mergeCell ref="G720:I720"/>
    <mergeCell ref="G721:I721"/>
    <mergeCell ref="B14:I14"/>
    <mergeCell ref="B9:O9"/>
    <mergeCell ref="B10:D10"/>
    <mergeCell ref="B11:D11"/>
    <mergeCell ref="G704:I704"/>
    <mergeCell ref="G705:I705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Plan1</vt:lpstr>
      <vt:lpstr>_xlnm_Print_Area</vt:lpstr>
      <vt:lpstr>_xlnm_Print_Area_0</vt:lpstr>
      <vt:lpstr>_xlnm_Print_Area_0_0</vt:lpstr>
      <vt:lpstr>_xlnm_Print_Area_0_0_0</vt:lpstr>
      <vt:lpstr>_xlnm_Print_Area_0_0_0_0</vt:lpstr>
      <vt:lpstr>_xlnm_Print_Area_0_0_0_0_0</vt:lpstr>
      <vt:lpstr>_xlnm_Print_Area_0_0_0_0_0_0</vt:lpstr>
      <vt:lpstr>_xlnm_Print_Area_1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Debora Lopes</cp:lastModifiedBy>
  <dcterms:created xsi:type="dcterms:W3CDTF">2020-09-09T14:49:13Z</dcterms:created>
  <dcterms:modified xsi:type="dcterms:W3CDTF">2020-09-09T14:49:27Z</dcterms:modified>
</cp:coreProperties>
</file>