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ki\Documents\GitHub\ChildrensHealthSocialMediaASP3IRE\deep_learning\analysis\"/>
    </mc:Choice>
  </mc:AlternateContent>
  <xr:revisionPtr revIDLastSave="0" documentId="13_ncr:1_{F43AC1E0-93D0-4DB7-A6D3-23053011138B}" xr6:coauthVersionLast="47" xr6:coauthVersionMax="47" xr10:uidLastSave="{00000000-0000-0000-0000-000000000000}"/>
  <bookViews>
    <workbookView xWindow="32040" yWindow="3876" windowWidth="28668" windowHeight="20472" activeTab="1" xr2:uid="{2B804637-ED5F-45B2-BA74-34F80D84253F}"/>
  </bookViews>
  <sheets>
    <sheet name="ChildModel" sheetId="1" r:id="rId1"/>
    <sheet name="PlaceModel" sheetId="2" r:id="rId2"/>
    <sheet name="HealthMo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5" i="2" l="1"/>
  <c r="M25" i="2"/>
  <c r="L25" i="2"/>
  <c r="K25" i="2"/>
  <c r="Q25" i="2" s="1"/>
  <c r="E25" i="2"/>
  <c r="D25" i="2"/>
  <c r="C25" i="2"/>
  <c r="B25" i="2"/>
  <c r="H25" i="2" s="1"/>
  <c r="Q24" i="2"/>
  <c r="P24" i="2"/>
  <c r="O24" i="2"/>
  <c r="H24" i="2"/>
  <c r="U24" i="2" s="1"/>
  <c r="G24" i="2"/>
  <c r="T24" i="2" s="1"/>
  <c r="F24" i="2"/>
  <c r="S24" i="2" s="1"/>
  <c r="Q23" i="2"/>
  <c r="P23" i="2"/>
  <c r="O23" i="2"/>
  <c r="H23" i="2"/>
  <c r="U23" i="2" s="1"/>
  <c r="G23" i="2"/>
  <c r="T23" i="2" s="1"/>
  <c r="F23" i="2"/>
  <c r="S23" i="2" s="1"/>
  <c r="Q22" i="2"/>
  <c r="P22" i="2"/>
  <c r="O22" i="2"/>
  <c r="H22" i="2"/>
  <c r="U22" i="2" s="1"/>
  <c r="G22" i="2"/>
  <c r="T22" i="2" s="1"/>
  <c r="F22" i="2"/>
  <c r="S22" i="2" s="1"/>
  <c r="Q21" i="2"/>
  <c r="P21" i="2"/>
  <c r="O21" i="2"/>
  <c r="H21" i="2"/>
  <c r="U21" i="2" s="1"/>
  <c r="G21" i="2"/>
  <c r="T21" i="2" s="1"/>
  <c r="F21" i="2"/>
  <c r="S21" i="2" s="1"/>
  <c r="Q20" i="2"/>
  <c r="P20" i="2"/>
  <c r="O20" i="2"/>
  <c r="H20" i="2"/>
  <c r="U20" i="2" s="1"/>
  <c r="G20" i="2"/>
  <c r="T20" i="2" s="1"/>
  <c r="F20" i="2"/>
  <c r="S20" i="2" s="1"/>
  <c r="S19" i="2"/>
  <c r="Q19" i="2"/>
  <c r="U19" i="2" s="1"/>
  <c r="P19" i="2"/>
  <c r="T19" i="2" s="1"/>
  <c r="O19" i="2"/>
  <c r="H19" i="2"/>
  <c r="G19" i="2"/>
  <c r="F19" i="2"/>
  <c r="Q18" i="2"/>
  <c r="P18" i="2"/>
  <c r="O18" i="2"/>
  <c r="H18" i="2"/>
  <c r="U18" i="2" s="1"/>
  <c r="G18" i="2"/>
  <c r="T18" i="2" s="1"/>
  <c r="F18" i="2"/>
  <c r="S18" i="2" s="1"/>
  <c r="N11" i="2"/>
  <c r="M11" i="2"/>
  <c r="L11" i="2"/>
  <c r="K11" i="2"/>
  <c r="P11" i="2" s="1"/>
  <c r="E11" i="2"/>
  <c r="D11" i="2"/>
  <c r="C11" i="2"/>
  <c r="B11" i="2"/>
  <c r="G11" i="2" s="1"/>
  <c r="T11" i="2" s="1"/>
  <c r="U10" i="2"/>
  <c r="T10" i="2"/>
  <c r="Q10" i="2"/>
  <c r="P10" i="2"/>
  <c r="O10" i="2"/>
  <c r="H10" i="2"/>
  <c r="G10" i="2"/>
  <c r="F10" i="2"/>
  <c r="S10" i="2" s="1"/>
  <c r="Q9" i="2"/>
  <c r="P9" i="2"/>
  <c r="O9" i="2"/>
  <c r="H9" i="2"/>
  <c r="U9" i="2" s="1"/>
  <c r="G9" i="2"/>
  <c r="T9" i="2" s="1"/>
  <c r="F9" i="2"/>
  <c r="S9" i="2" s="1"/>
  <c r="Q8" i="2"/>
  <c r="P8" i="2"/>
  <c r="T8" i="2" s="1"/>
  <c r="O8" i="2"/>
  <c r="H8" i="2"/>
  <c r="U8" i="2" s="1"/>
  <c r="F8" i="2"/>
  <c r="S8" i="2" s="1"/>
  <c r="Q7" i="2"/>
  <c r="P7" i="2"/>
  <c r="T7" i="2" s="1"/>
  <c r="O7" i="2"/>
  <c r="H7" i="2"/>
  <c r="U7" i="2" s="1"/>
  <c r="F7" i="2"/>
  <c r="S7" i="2" s="1"/>
  <c r="Q6" i="2"/>
  <c r="P6" i="2"/>
  <c r="T6" i="2" s="1"/>
  <c r="O6" i="2"/>
  <c r="H6" i="2"/>
  <c r="U6" i="2" s="1"/>
  <c r="F6" i="2"/>
  <c r="S6" i="2" s="1"/>
  <c r="Q5" i="2"/>
  <c r="P5" i="2"/>
  <c r="T5" i="2" s="1"/>
  <c r="O5" i="2"/>
  <c r="H5" i="2"/>
  <c r="U5" i="2" s="1"/>
  <c r="F5" i="2"/>
  <c r="S5" i="2" s="1"/>
  <c r="Q4" i="2"/>
  <c r="P4" i="2"/>
  <c r="T4" i="2" s="1"/>
  <c r="O4" i="2"/>
  <c r="H4" i="2"/>
  <c r="U4" i="2" s="1"/>
  <c r="F4" i="2"/>
  <c r="S4" i="2" s="1"/>
  <c r="N21" i="3"/>
  <c r="M21" i="3"/>
  <c r="L21" i="3"/>
  <c r="K21" i="3"/>
  <c r="Q21" i="3" s="1"/>
  <c r="Q20" i="3"/>
  <c r="P20" i="3"/>
  <c r="O20" i="3"/>
  <c r="Q19" i="3"/>
  <c r="P19" i="3"/>
  <c r="O19" i="3"/>
  <c r="Q18" i="3"/>
  <c r="P18" i="3"/>
  <c r="O18" i="3"/>
  <c r="Q17" i="3"/>
  <c r="P17" i="3"/>
  <c r="O17" i="3"/>
  <c r="Q16" i="3"/>
  <c r="P16" i="3"/>
  <c r="O16" i="3"/>
  <c r="N9" i="3"/>
  <c r="M9" i="3"/>
  <c r="L9" i="3"/>
  <c r="K9" i="3"/>
  <c r="Q9" i="3" s="1"/>
  <c r="E9" i="3"/>
  <c r="D9" i="3"/>
  <c r="C9" i="3"/>
  <c r="B9" i="3"/>
  <c r="H9" i="3" s="1"/>
  <c r="Q8" i="3"/>
  <c r="P8" i="3"/>
  <c r="O8" i="3"/>
  <c r="H8" i="3"/>
  <c r="F8" i="3"/>
  <c r="Q7" i="3"/>
  <c r="P7" i="3"/>
  <c r="O7" i="3"/>
  <c r="H7" i="3"/>
  <c r="F7" i="3"/>
  <c r="Q6" i="3"/>
  <c r="P6" i="3"/>
  <c r="O6" i="3"/>
  <c r="H6" i="3"/>
  <c r="F6" i="3"/>
  <c r="Q5" i="3"/>
  <c r="P5" i="3"/>
  <c r="O5" i="3"/>
  <c r="H5" i="3"/>
  <c r="F5" i="3"/>
  <c r="Q4" i="3"/>
  <c r="P4" i="3"/>
  <c r="O4" i="3"/>
  <c r="H4" i="3"/>
  <c r="F4" i="3"/>
  <c r="O11" i="2" l="1"/>
  <c r="F11" i="2"/>
  <c r="S11" i="2" s="1"/>
  <c r="F25" i="2"/>
  <c r="Q11" i="2"/>
  <c r="G25" i="2"/>
  <c r="H11" i="2"/>
  <c r="U11" i="2" s="1"/>
  <c r="O25" i="2"/>
  <c r="P25" i="2"/>
  <c r="O9" i="3"/>
  <c r="F9" i="3"/>
  <c r="P9" i="3"/>
  <c r="O21" i="3"/>
  <c r="P21" i="3"/>
  <c r="G9" i="3"/>
  <c r="G11" i="1" l="1"/>
  <c r="G10" i="1"/>
  <c r="G9" i="1"/>
  <c r="G8" i="1"/>
  <c r="G7" i="1"/>
  <c r="G6" i="1"/>
  <c r="P11" i="1"/>
  <c r="P10" i="1"/>
  <c r="P9" i="1"/>
  <c r="P8" i="1"/>
  <c r="P7" i="1"/>
  <c r="P6" i="1"/>
  <c r="P24" i="1"/>
  <c r="P23" i="1"/>
  <c r="P22" i="1"/>
  <c r="P21" i="1"/>
  <c r="P20" i="1"/>
  <c r="P19" i="1"/>
  <c r="Q11" i="1"/>
  <c r="Q10" i="1"/>
  <c r="Q9" i="1"/>
  <c r="Q8" i="1"/>
  <c r="Q7" i="1"/>
  <c r="Q6" i="1"/>
  <c r="Q24" i="1"/>
  <c r="Q23" i="1"/>
  <c r="Q22" i="1"/>
  <c r="Q21" i="1"/>
  <c r="Q20" i="1"/>
  <c r="Q19" i="1"/>
  <c r="H7" i="1"/>
  <c r="H8" i="1"/>
  <c r="H9" i="1"/>
  <c r="H10" i="1"/>
  <c r="H11" i="1"/>
  <c r="H6" i="1"/>
  <c r="N25" i="1"/>
  <c r="M25" i="1"/>
  <c r="L25" i="1"/>
  <c r="K25" i="1"/>
  <c r="O24" i="1"/>
  <c r="O23" i="1"/>
  <c r="O22" i="1"/>
  <c r="O21" i="1"/>
  <c r="O20" i="1"/>
  <c r="O19" i="1"/>
  <c r="O11" i="1"/>
  <c r="O10" i="1"/>
  <c r="O9" i="1"/>
  <c r="O8" i="1"/>
  <c r="O7" i="1"/>
  <c r="O6" i="1"/>
  <c r="F7" i="1"/>
  <c r="F8" i="1"/>
  <c r="F9" i="1"/>
  <c r="F10" i="1"/>
  <c r="F11" i="1"/>
  <c r="F6" i="1"/>
  <c r="S6" i="1" s="1"/>
  <c r="N12" i="1"/>
  <c r="M12" i="1"/>
  <c r="L12" i="1"/>
  <c r="K12" i="1"/>
  <c r="Q12" i="1" s="1"/>
  <c r="E12" i="1"/>
  <c r="D12" i="1"/>
  <c r="C12" i="1"/>
  <c r="B12" i="1"/>
  <c r="S8" i="1" l="1"/>
  <c r="S10" i="1"/>
  <c r="S9" i="1"/>
  <c r="T8" i="1"/>
  <c r="Q25" i="1"/>
  <c r="G12" i="1"/>
  <c r="T7" i="1"/>
  <c r="T6" i="1"/>
  <c r="U6" i="1"/>
  <c r="U8" i="1"/>
  <c r="U9" i="1"/>
  <c r="O12" i="1"/>
  <c r="U7" i="1"/>
  <c r="U10" i="1"/>
  <c r="F12" i="1"/>
  <c r="S12" i="1" s="1"/>
  <c r="U11" i="1"/>
  <c r="S7" i="1"/>
  <c r="P25" i="1"/>
  <c r="S11" i="1"/>
  <c r="T9" i="1"/>
  <c r="T10" i="1"/>
  <c r="T11" i="1"/>
  <c r="P12" i="1"/>
  <c r="T12" i="1" s="1"/>
  <c r="H12" i="1"/>
  <c r="U12" i="1" s="1"/>
  <c r="O25" i="1"/>
</calcChain>
</file>

<file path=xl/sharedStrings.xml><?xml version="1.0" encoding="utf-8"?>
<sst xmlns="http://schemas.openxmlformats.org/spreadsheetml/2006/main" count="173" uniqueCount="33">
  <si>
    <t>category</t>
  </si>
  <si>
    <t>TP</t>
  </si>
  <si>
    <t>FP</t>
  </si>
  <si>
    <t>TN</t>
  </si>
  <si>
    <t>FN</t>
  </si>
  <si>
    <t>baby</t>
  </si>
  <si>
    <t>toddler</t>
  </si>
  <si>
    <t>elementary</t>
  </si>
  <si>
    <t>middle</t>
  </si>
  <si>
    <t>high</t>
  </si>
  <si>
    <t>general</t>
  </si>
  <si>
    <t>Strict Model</t>
  </si>
  <si>
    <t>Difference</t>
  </si>
  <si>
    <t>Image Model</t>
  </si>
  <si>
    <t>Accuracy</t>
  </si>
  <si>
    <t>all</t>
  </si>
  <si>
    <t>Data Quality</t>
  </si>
  <si>
    <t>Data Captured</t>
  </si>
  <si>
    <t>Text Model - Image Only Tweets</t>
  </si>
  <si>
    <t>cognitive health</t>
  </si>
  <si>
    <t>emotional/social</t>
  </si>
  <si>
    <t>physical health</t>
  </si>
  <si>
    <t>positive impact</t>
  </si>
  <si>
    <t>negative impact</t>
  </si>
  <si>
    <t>Hybrid Model</t>
  </si>
  <si>
    <t>Text Model - All Tweets</t>
  </si>
  <si>
    <t>childcare/daycare</t>
  </si>
  <si>
    <t>park/playground</t>
  </si>
  <si>
    <t>home</t>
  </si>
  <si>
    <t>school</t>
  </si>
  <si>
    <t>neighborhood</t>
  </si>
  <si>
    <t>indoor</t>
  </si>
  <si>
    <t>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</si>
</sst>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0" xfId="0" applyFont="1"/>
    <xf numFmtId="164" fontId="0" fillId="0" borderId="2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0" xfId="0" applyNumberFormat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0" fontId="0" fillId="0" borderId="11" xfId="0" applyBorder="1"/>
    <xf numFmtId="164" fontId="0" fillId="0" borderId="1" xfId="0" applyNumberFormat="1" applyBorder="1"/>
    <xf numFmtId="0" fontId="0" fillId="0" borderId="12" xfId="0" applyBorder="1"/>
    <xf numFmtId="0" fontId="1" fillId="0" borderId="10" xfId="0" applyFont="1" applyBorder="1"/>
    <xf numFmtId="164" fontId="0" fillId="0" borderId="3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504E-89FB-4F8D-9B68-BC5532C6021A}">
  <dimension ref="A2:U25"/>
  <sheetViews>
    <sheetView zoomScale="85" zoomScaleNormal="85" workbookViewId="0">
      <selection activeCell="L24" sqref="L24"/>
    </sheetView>
  </sheetViews>
  <sheetFormatPr defaultRowHeight="14.4" x14ac:dyDescent="0.3"/>
  <cols>
    <col min="1" max="1" width="11" bestFit="1" customWidth="1"/>
    <col min="7" max="7" width="11.5546875" bestFit="1" customWidth="1"/>
    <col min="8" max="8" width="13.33203125" bestFit="1" customWidth="1"/>
    <col min="10" max="10" width="11" bestFit="1" customWidth="1"/>
    <col min="13" max="13" width="11" bestFit="1" customWidth="1"/>
    <col min="15" max="16" width="11.5546875" bestFit="1" customWidth="1"/>
    <col min="17" max="17" width="13.33203125" bestFit="1" customWidth="1"/>
    <col min="20" max="20" width="11.5546875" bestFit="1" customWidth="1"/>
    <col min="21" max="21" width="13.33203125" bestFit="1" customWidth="1"/>
  </cols>
  <sheetData>
    <row r="2" spans="1:21" x14ac:dyDescent="0.3">
      <c r="I2" s="19"/>
    </row>
    <row r="4" spans="1:21" x14ac:dyDescent="0.3">
      <c r="A4" s="37" t="s">
        <v>24</v>
      </c>
      <c r="B4" s="38"/>
      <c r="C4" s="38"/>
      <c r="D4" s="38"/>
      <c r="E4" s="38"/>
      <c r="F4" s="38"/>
      <c r="G4" s="38"/>
      <c r="H4" s="39"/>
      <c r="J4" s="37" t="s">
        <v>11</v>
      </c>
      <c r="K4" s="38"/>
      <c r="L4" s="38"/>
      <c r="M4" s="38"/>
      <c r="N4" s="38"/>
      <c r="O4" s="38"/>
      <c r="P4" s="38"/>
      <c r="Q4" s="39"/>
      <c r="S4" s="37" t="s">
        <v>12</v>
      </c>
      <c r="T4" s="38"/>
      <c r="U4" s="39"/>
    </row>
    <row r="5" spans="1:21" x14ac:dyDescent="0.3">
      <c r="A5" s="36" t="s">
        <v>24</v>
      </c>
      <c r="B5" s="9" t="s">
        <v>1</v>
      </c>
      <c r="C5" s="9" t="s">
        <v>3</v>
      </c>
      <c r="D5" s="9" t="s">
        <v>2</v>
      </c>
      <c r="E5" s="10" t="s">
        <v>4</v>
      </c>
      <c r="F5" s="14" t="s">
        <v>14</v>
      </c>
      <c r="G5" s="14" t="s">
        <v>16</v>
      </c>
      <c r="H5" s="14" t="s">
        <v>17</v>
      </c>
      <c r="J5" s="14" t="s">
        <v>0</v>
      </c>
      <c r="K5" s="9" t="s">
        <v>1</v>
      </c>
      <c r="L5" s="9" t="s">
        <v>3</v>
      </c>
      <c r="M5" s="9" t="s">
        <v>2</v>
      </c>
      <c r="N5" s="10" t="s">
        <v>4</v>
      </c>
      <c r="O5" s="14" t="s">
        <v>14</v>
      </c>
      <c r="P5" s="14" t="s">
        <v>16</v>
      </c>
      <c r="Q5" s="14" t="s">
        <v>17</v>
      </c>
      <c r="S5" s="31" t="s">
        <v>14</v>
      </c>
      <c r="T5" s="9" t="s">
        <v>16</v>
      </c>
      <c r="U5" s="10" t="s">
        <v>17</v>
      </c>
    </row>
    <row r="6" spans="1:21" x14ac:dyDescent="0.3">
      <c r="A6" s="11" t="s">
        <v>5</v>
      </c>
      <c r="B6" s="4">
        <v>33</v>
      </c>
      <c r="C6">
        <v>351</v>
      </c>
      <c r="D6">
        <v>11</v>
      </c>
      <c r="E6" s="5">
        <v>15</v>
      </c>
      <c r="F6" s="25">
        <f>SUM(B6:C6)/SUM(B6:E6)*100</f>
        <v>93.658536585365866</v>
      </c>
      <c r="G6" s="26">
        <f>B6/SUM(B6+D6)*100</f>
        <v>75</v>
      </c>
      <c r="H6" s="25">
        <f>B6/SUM(B6,E6)*100</f>
        <v>68.75</v>
      </c>
      <c r="J6" s="11" t="s">
        <v>5</v>
      </c>
      <c r="K6" s="4">
        <v>26</v>
      </c>
      <c r="L6">
        <v>355</v>
      </c>
      <c r="M6">
        <v>7</v>
      </c>
      <c r="N6">
        <v>22</v>
      </c>
      <c r="O6" s="25">
        <f>SUM(K6:L6)/SUM(K6:N6)*100</f>
        <v>92.926829268292693</v>
      </c>
      <c r="P6" s="26">
        <f>K6/SUM(K6+M6)*100</f>
        <v>78.787878787878782</v>
      </c>
      <c r="Q6" s="25">
        <f>K6/SUM(K6,N6)*100</f>
        <v>54.166666666666664</v>
      </c>
      <c r="S6" s="20">
        <f>F6-O6</f>
        <v>0.73170731707317316</v>
      </c>
      <c r="T6" s="32">
        <f t="shared" ref="T6:U6" si="0">G6-P6</f>
        <v>-3.7878787878787818</v>
      </c>
      <c r="U6" s="21">
        <f t="shared" si="0"/>
        <v>14.583333333333336</v>
      </c>
    </row>
    <row r="7" spans="1:21" x14ac:dyDescent="0.3">
      <c r="A7" s="12" t="s">
        <v>6</v>
      </c>
      <c r="B7" s="4">
        <v>31</v>
      </c>
      <c r="C7">
        <v>340</v>
      </c>
      <c r="D7">
        <v>8</v>
      </c>
      <c r="E7" s="5">
        <v>31</v>
      </c>
      <c r="F7" s="26">
        <f t="shared" ref="F7:F12" si="1">SUM(B7:C7)/SUM(B7:E7)*100</f>
        <v>90.487804878048777</v>
      </c>
      <c r="G7" s="26">
        <f t="shared" ref="G7:G12" si="2">B7/SUM(B7+D7)*100</f>
        <v>79.487179487179489</v>
      </c>
      <c r="H7" s="26">
        <f t="shared" ref="H7:H12" si="3">B7/SUM(B7,E7)*100</f>
        <v>50</v>
      </c>
      <c r="J7" s="12" t="s">
        <v>6</v>
      </c>
      <c r="K7" s="4">
        <v>14</v>
      </c>
      <c r="L7">
        <v>344</v>
      </c>
      <c r="M7">
        <v>4</v>
      </c>
      <c r="N7">
        <v>48</v>
      </c>
      <c r="O7" s="26">
        <f t="shared" ref="O7:O12" si="4">SUM(K7:L7)/SUM(K7:N7)*100</f>
        <v>87.317073170731703</v>
      </c>
      <c r="P7" s="26">
        <f t="shared" ref="P7:P12" si="5">K7/SUM(K7+M7)*100</f>
        <v>77.777777777777786</v>
      </c>
      <c r="Q7" s="26">
        <f t="shared" ref="Q7:Q12" si="6">K7/SUM(K7,N7)*100</f>
        <v>22.58064516129032</v>
      </c>
      <c r="S7" s="22">
        <f t="shared" ref="S7:S12" si="7">F7-O7</f>
        <v>3.1707317073170742</v>
      </c>
      <c r="T7" s="24">
        <f t="shared" ref="T7:T12" si="8">G7-P7</f>
        <v>1.7094017094017033</v>
      </c>
      <c r="U7" s="23">
        <f t="shared" ref="U7:U12" si="9">H7-Q7</f>
        <v>27.41935483870968</v>
      </c>
    </row>
    <row r="8" spans="1:21" x14ac:dyDescent="0.3">
      <c r="A8" s="12" t="s">
        <v>7</v>
      </c>
      <c r="B8" s="4">
        <v>16</v>
      </c>
      <c r="C8">
        <v>349</v>
      </c>
      <c r="D8">
        <v>9</v>
      </c>
      <c r="E8" s="5">
        <v>36</v>
      </c>
      <c r="F8" s="26">
        <f t="shared" si="1"/>
        <v>89.024390243902445</v>
      </c>
      <c r="G8" s="26">
        <f t="shared" si="2"/>
        <v>64</v>
      </c>
      <c r="H8" s="26">
        <f t="shared" si="3"/>
        <v>30.76923076923077</v>
      </c>
      <c r="J8" s="12" t="s">
        <v>7</v>
      </c>
      <c r="K8" s="4">
        <v>5</v>
      </c>
      <c r="L8">
        <v>357</v>
      </c>
      <c r="M8">
        <v>1</v>
      </c>
      <c r="N8">
        <v>47</v>
      </c>
      <c r="O8" s="26">
        <f t="shared" si="4"/>
        <v>88.292682926829272</v>
      </c>
      <c r="P8" s="26">
        <f t="shared" si="5"/>
        <v>83.333333333333343</v>
      </c>
      <c r="Q8" s="26">
        <f t="shared" si="6"/>
        <v>9.6153846153846168</v>
      </c>
      <c r="S8" s="22">
        <f t="shared" si="7"/>
        <v>0.73170731707317316</v>
      </c>
      <c r="T8" s="24">
        <f t="shared" si="8"/>
        <v>-19.333333333333343</v>
      </c>
      <c r="U8" s="23">
        <f t="shared" si="9"/>
        <v>21.153846153846153</v>
      </c>
    </row>
    <row r="9" spans="1:21" x14ac:dyDescent="0.3">
      <c r="A9" s="12" t="s">
        <v>8</v>
      </c>
      <c r="B9" s="4">
        <v>4</v>
      </c>
      <c r="C9">
        <v>386</v>
      </c>
      <c r="D9">
        <v>2</v>
      </c>
      <c r="E9" s="5">
        <v>18</v>
      </c>
      <c r="F9" s="26">
        <f t="shared" si="1"/>
        <v>95.121951219512198</v>
      </c>
      <c r="G9" s="26">
        <f t="shared" si="2"/>
        <v>66.666666666666657</v>
      </c>
      <c r="H9" s="26">
        <f t="shared" si="3"/>
        <v>18.181818181818183</v>
      </c>
      <c r="J9" s="12" t="s">
        <v>8</v>
      </c>
      <c r="K9" s="4">
        <v>3</v>
      </c>
      <c r="L9">
        <v>388</v>
      </c>
      <c r="M9">
        <v>0</v>
      </c>
      <c r="N9">
        <v>19</v>
      </c>
      <c r="O9" s="26">
        <f t="shared" si="4"/>
        <v>95.365853658536579</v>
      </c>
      <c r="P9" s="26">
        <f t="shared" si="5"/>
        <v>100</v>
      </c>
      <c r="Q9" s="26">
        <f t="shared" si="6"/>
        <v>13.636363636363635</v>
      </c>
      <c r="S9" s="22">
        <f t="shared" si="7"/>
        <v>-0.24390243902438158</v>
      </c>
      <c r="T9" s="24">
        <f t="shared" si="8"/>
        <v>-33.333333333333343</v>
      </c>
      <c r="U9" s="23">
        <f t="shared" si="9"/>
        <v>4.5454545454545485</v>
      </c>
    </row>
    <row r="10" spans="1:21" x14ac:dyDescent="0.3">
      <c r="A10" s="12" t="s">
        <v>9</v>
      </c>
      <c r="B10" s="4">
        <v>16</v>
      </c>
      <c r="C10">
        <v>367</v>
      </c>
      <c r="D10">
        <v>7</v>
      </c>
      <c r="E10" s="5">
        <v>20</v>
      </c>
      <c r="F10" s="26">
        <f t="shared" si="1"/>
        <v>93.41463414634147</v>
      </c>
      <c r="G10" s="26">
        <f t="shared" si="2"/>
        <v>69.565217391304344</v>
      </c>
      <c r="H10" s="26">
        <f t="shared" si="3"/>
        <v>44.444444444444443</v>
      </c>
      <c r="J10" s="12" t="s">
        <v>9</v>
      </c>
      <c r="K10" s="4">
        <v>14</v>
      </c>
      <c r="L10">
        <v>370</v>
      </c>
      <c r="M10">
        <v>4</v>
      </c>
      <c r="N10">
        <v>22</v>
      </c>
      <c r="O10" s="26">
        <f t="shared" si="4"/>
        <v>93.658536585365866</v>
      </c>
      <c r="P10" s="26">
        <f t="shared" si="5"/>
        <v>77.777777777777786</v>
      </c>
      <c r="Q10" s="26">
        <f t="shared" si="6"/>
        <v>38.888888888888893</v>
      </c>
      <c r="S10" s="22">
        <f t="shared" si="7"/>
        <v>-0.24390243902439579</v>
      </c>
      <c r="T10" s="24">
        <f t="shared" si="8"/>
        <v>-8.2125603864734416</v>
      </c>
      <c r="U10" s="23">
        <f t="shared" si="9"/>
        <v>5.55555555555555</v>
      </c>
    </row>
    <row r="11" spans="1:21" x14ac:dyDescent="0.3">
      <c r="A11" s="13" t="s">
        <v>10</v>
      </c>
      <c r="B11" s="6">
        <v>181</v>
      </c>
      <c r="C11" s="7">
        <v>157</v>
      </c>
      <c r="D11" s="7">
        <v>35</v>
      </c>
      <c r="E11" s="8">
        <v>37</v>
      </c>
      <c r="F11" s="27">
        <f t="shared" si="1"/>
        <v>82.439024390243901</v>
      </c>
      <c r="G11" s="26">
        <f t="shared" si="2"/>
        <v>83.796296296296291</v>
      </c>
      <c r="H11" s="27">
        <f t="shared" si="3"/>
        <v>83.027522935779814</v>
      </c>
      <c r="J11" s="13" t="s">
        <v>10</v>
      </c>
      <c r="K11" s="6">
        <v>150</v>
      </c>
      <c r="L11" s="7">
        <v>160</v>
      </c>
      <c r="M11" s="7">
        <v>32</v>
      </c>
      <c r="N11" s="7">
        <v>68</v>
      </c>
      <c r="O11" s="27">
        <f t="shared" si="4"/>
        <v>75.609756097560975</v>
      </c>
      <c r="P11" s="26">
        <f t="shared" si="5"/>
        <v>82.417582417582409</v>
      </c>
      <c r="Q11" s="27">
        <f t="shared" si="6"/>
        <v>68.807339449541288</v>
      </c>
      <c r="S11" s="22">
        <f t="shared" si="7"/>
        <v>6.8292682926829258</v>
      </c>
      <c r="T11" s="24">
        <f t="shared" si="8"/>
        <v>1.3787138787138815</v>
      </c>
      <c r="U11" s="23">
        <f t="shared" si="9"/>
        <v>14.220183486238525</v>
      </c>
    </row>
    <row r="12" spans="1:21" x14ac:dyDescent="0.3">
      <c r="A12" s="14" t="s">
        <v>15</v>
      </c>
      <c r="B12" s="28">
        <f>SUM(B6:B11)</f>
        <v>281</v>
      </c>
      <c r="C12" s="28">
        <f>SUM(C6:C11)</f>
        <v>1950</v>
      </c>
      <c r="D12" s="28">
        <f>SUM(D6:D11)</f>
        <v>72</v>
      </c>
      <c r="E12" s="28">
        <f>SUM(E6:E11)</f>
        <v>157</v>
      </c>
      <c r="F12" s="29">
        <f t="shared" si="1"/>
        <v>90.691056910569102</v>
      </c>
      <c r="G12" s="29">
        <f t="shared" si="2"/>
        <v>79.603399433427754</v>
      </c>
      <c r="H12" s="27">
        <f t="shared" si="3"/>
        <v>64.155251141552512</v>
      </c>
      <c r="J12" s="14" t="s">
        <v>15</v>
      </c>
      <c r="K12" s="28">
        <f>SUM(K6:K11)</f>
        <v>212</v>
      </c>
      <c r="L12" s="28">
        <f>SUM(L6:L11)</f>
        <v>1974</v>
      </c>
      <c r="M12" s="28">
        <f>SUM(M6:M11)</f>
        <v>48</v>
      </c>
      <c r="N12" s="30">
        <f>SUM(N6:N11)</f>
        <v>226</v>
      </c>
      <c r="O12" s="27">
        <f t="shared" si="4"/>
        <v>88.861788617886191</v>
      </c>
      <c r="P12" s="29">
        <f t="shared" si="5"/>
        <v>81.538461538461533</v>
      </c>
      <c r="Q12" s="27">
        <f t="shared" si="6"/>
        <v>48.401826484018265</v>
      </c>
      <c r="S12" s="33">
        <f t="shared" si="7"/>
        <v>1.8292682926829116</v>
      </c>
      <c r="T12" s="34">
        <f t="shared" si="8"/>
        <v>-1.9350621050337793</v>
      </c>
      <c r="U12" s="35">
        <f t="shared" si="9"/>
        <v>15.753424657534246</v>
      </c>
    </row>
    <row r="13" spans="1:21" x14ac:dyDescent="0.3">
      <c r="A13" s="19"/>
      <c r="B13" s="24"/>
      <c r="H13" s="19"/>
      <c r="I13" s="24"/>
    </row>
    <row r="17" spans="10:17" x14ac:dyDescent="0.3">
      <c r="J17" s="37" t="s">
        <v>11</v>
      </c>
      <c r="K17" s="38"/>
      <c r="L17" s="38"/>
      <c r="M17" s="38"/>
      <c r="N17" s="38"/>
      <c r="O17" s="38"/>
      <c r="P17" s="38"/>
      <c r="Q17" s="39"/>
    </row>
    <row r="18" spans="10:17" x14ac:dyDescent="0.3">
      <c r="J18" s="14" t="s">
        <v>0</v>
      </c>
      <c r="K18" s="15" t="s">
        <v>1</v>
      </c>
      <c r="L18" s="15" t="s">
        <v>3</v>
      </c>
      <c r="M18" s="15" t="s">
        <v>2</v>
      </c>
      <c r="N18" s="16" t="s">
        <v>4</v>
      </c>
      <c r="O18" s="14" t="s">
        <v>14</v>
      </c>
      <c r="P18" s="14" t="s">
        <v>16</v>
      </c>
      <c r="Q18" s="14" t="s">
        <v>17</v>
      </c>
    </row>
    <row r="19" spans="10:17" x14ac:dyDescent="0.3">
      <c r="J19" s="17" t="s">
        <v>5</v>
      </c>
      <c r="K19" s="1">
        <v>242</v>
      </c>
      <c r="L19" s="2">
        <v>4539</v>
      </c>
      <c r="M19" s="2">
        <v>85</v>
      </c>
      <c r="N19" s="3">
        <v>134</v>
      </c>
      <c r="O19" s="25">
        <f>SUM(K19:L19)/SUM(K19:N19)*100</f>
        <v>95.62</v>
      </c>
      <c r="P19" s="26">
        <f>K19/SUM(K19+M19)*100</f>
        <v>74.006116207951067</v>
      </c>
      <c r="Q19" s="25">
        <f>K19/SUM(K19,N19)*100</f>
        <v>64.361702127659569</v>
      </c>
    </row>
    <row r="20" spans="10:17" x14ac:dyDescent="0.3">
      <c r="J20" s="17" t="s">
        <v>6</v>
      </c>
      <c r="K20" s="4">
        <v>143</v>
      </c>
      <c r="L20">
        <v>4729</v>
      </c>
      <c r="M20">
        <v>37</v>
      </c>
      <c r="N20" s="5">
        <v>91</v>
      </c>
      <c r="O20" s="26">
        <f t="shared" ref="O20:O25" si="10">SUM(K20:L20)/SUM(K20:N20)*100</f>
        <v>97.44</v>
      </c>
      <c r="P20" s="26">
        <f t="shared" ref="P20:P25" si="11">K20/SUM(K20+M20)*100</f>
        <v>79.444444444444443</v>
      </c>
      <c r="Q20" s="26">
        <f t="shared" ref="Q20:Q25" si="12">K20/SUM(K20,N20)*100</f>
        <v>61.111111111111114</v>
      </c>
    </row>
    <row r="21" spans="10:17" x14ac:dyDescent="0.3">
      <c r="J21" s="17" t="s">
        <v>7</v>
      </c>
      <c r="K21" s="4">
        <v>20</v>
      </c>
      <c r="L21">
        <v>4877</v>
      </c>
      <c r="M21">
        <v>14</v>
      </c>
      <c r="N21" s="5">
        <v>89</v>
      </c>
      <c r="O21" s="26">
        <f t="shared" si="10"/>
        <v>97.94</v>
      </c>
      <c r="P21" s="26">
        <f t="shared" si="11"/>
        <v>58.82352941176471</v>
      </c>
      <c r="Q21" s="26">
        <f t="shared" si="12"/>
        <v>18.348623853211009</v>
      </c>
    </row>
    <row r="22" spans="10:17" x14ac:dyDescent="0.3">
      <c r="J22" s="17" t="s">
        <v>8</v>
      </c>
      <c r="K22" s="4">
        <v>65</v>
      </c>
      <c r="L22">
        <v>4860</v>
      </c>
      <c r="M22">
        <v>19</v>
      </c>
      <c r="N22" s="5">
        <v>56</v>
      </c>
      <c r="O22" s="26">
        <f t="shared" si="10"/>
        <v>98.5</v>
      </c>
      <c r="P22" s="26">
        <f t="shared" si="11"/>
        <v>77.38095238095238</v>
      </c>
      <c r="Q22" s="26">
        <f t="shared" si="12"/>
        <v>53.719008264462808</v>
      </c>
    </row>
    <row r="23" spans="10:17" x14ac:dyDescent="0.3">
      <c r="J23" s="17" t="s">
        <v>9</v>
      </c>
      <c r="K23" s="4">
        <v>108</v>
      </c>
      <c r="L23">
        <v>4770</v>
      </c>
      <c r="M23">
        <v>36</v>
      </c>
      <c r="N23" s="5">
        <v>86</v>
      </c>
      <c r="O23" s="26">
        <f t="shared" si="10"/>
        <v>97.56</v>
      </c>
      <c r="P23" s="26">
        <f t="shared" si="11"/>
        <v>75</v>
      </c>
      <c r="Q23" s="26">
        <f t="shared" si="12"/>
        <v>55.670103092783506</v>
      </c>
    </row>
    <row r="24" spans="10:17" x14ac:dyDescent="0.3">
      <c r="J24" s="18" t="s">
        <v>10</v>
      </c>
      <c r="K24" s="6">
        <v>952</v>
      </c>
      <c r="L24" s="7">
        <v>3308</v>
      </c>
      <c r="M24" s="7">
        <v>364</v>
      </c>
      <c r="N24" s="8">
        <v>376</v>
      </c>
      <c r="O24" s="27">
        <f t="shared" si="10"/>
        <v>85.2</v>
      </c>
      <c r="P24" s="26">
        <f t="shared" si="11"/>
        <v>72.340425531914903</v>
      </c>
      <c r="Q24" s="27">
        <f t="shared" si="12"/>
        <v>71.686746987951807</v>
      </c>
    </row>
    <row r="25" spans="10:17" x14ac:dyDescent="0.3">
      <c r="J25" s="14" t="s">
        <v>15</v>
      </c>
      <c r="K25" s="28">
        <f>SUM(K19:K24)</f>
        <v>1530</v>
      </c>
      <c r="L25" s="28">
        <f>SUM(L19:L24)</f>
        <v>27083</v>
      </c>
      <c r="M25" s="28">
        <f>SUM(M19:M24)</f>
        <v>555</v>
      </c>
      <c r="N25" s="30">
        <f>SUM(N19:N24)</f>
        <v>832</v>
      </c>
      <c r="O25" s="27">
        <f t="shared" si="10"/>
        <v>95.376666666666665</v>
      </c>
      <c r="P25" s="29">
        <f t="shared" si="11"/>
        <v>73.381294964028783</v>
      </c>
      <c r="Q25" s="27">
        <f t="shared" si="12"/>
        <v>64.775613886536831</v>
      </c>
    </row>
  </sheetData>
  <mergeCells count="4">
    <mergeCell ref="J17:Q17"/>
    <mergeCell ref="S4:U4"/>
    <mergeCell ref="J4:Q4"/>
    <mergeCell ref="A4:H4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C75C-1D20-4666-BCBB-B7233EA77D40}">
  <dimension ref="A2:U25"/>
  <sheetViews>
    <sheetView tabSelected="1" workbookViewId="0">
      <selection activeCell="K33" sqref="K33"/>
    </sheetView>
  </sheetViews>
  <sheetFormatPr defaultRowHeight="14.4" x14ac:dyDescent="0.3"/>
  <sheetData>
    <row r="2" spans="1:21" x14ac:dyDescent="0.3">
      <c r="A2" s="37" t="s">
        <v>13</v>
      </c>
      <c r="B2" s="38"/>
      <c r="C2" s="38"/>
      <c r="D2" s="38"/>
      <c r="E2" s="38"/>
      <c r="F2" s="38"/>
      <c r="G2" s="38"/>
      <c r="H2" s="39"/>
      <c r="J2" s="37" t="s">
        <v>18</v>
      </c>
      <c r="K2" s="38"/>
      <c r="L2" s="38"/>
      <c r="M2" s="38"/>
      <c r="N2" s="38"/>
      <c r="O2" s="38"/>
      <c r="P2" s="38"/>
      <c r="Q2" s="39"/>
      <c r="S2" s="37" t="s">
        <v>12</v>
      </c>
      <c r="T2" s="38"/>
      <c r="U2" s="39"/>
    </row>
    <row r="3" spans="1:21" x14ac:dyDescent="0.3">
      <c r="A3" s="14" t="s">
        <v>0</v>
      </c>
      <c r="B3" s="9" t="s">
        <v>1</v>
      </c>
      <c r="C3" s="9" t="s">
        <v>3</v>
      </c>
      <c r="D3" s="9" t="s">
        <v>2</v>
      </c>
      <c r="E3" s="10" t="s">
        <v>4</v>
      </c>
      <c r="F3" s="14" t="s">
        <v>14</v>
      </c>
      <c r="G3" s="14" t="s">
        <v>16</v>
      </c>
      <c r="H3" s="14" t="s">
        <v>17</v>
      </c>
      <c r="J3" s="14" t="s">
        <v>0</v>
      </c>
      <c r="K3" s="9" t="s">
        <v>1</v>
      </c>
      <c r="L3" s="9" t="s">
        <v>3</v>
      </c>
      <c r="M3" s="9" t="s">
        <v>2</v>
      </c>
      <c r="N3" s="10" t="s">
        <v>4</v>
      </c>
      <c r="O3" s="14" t="s">
        <v>14</v>
      </c>
      <c r="P3" s="14" t="s">
        <v>16</v>
      </c>
      <c r="Q3" s="14" t="s">
        <v>17</v>
      </c>
      <c r="S3" s="31" t="s">
        <v>14</v>
      </c>
      <c r="T3" s="9" t="s">
        <v>16</v>
      </c>
      <c r="U3" s="10" t="s">
        <v>17</v>
      </c>
    </row>
    <row r="4" spans="1:21" x14ac:dyDescent="0.3">
      <c r="A4" s="11" t="s">
        <v>26</v>
      </c>
      <c r="B4" s="4">
        <v>0</v>
      </c>
      <c r="C4">
        <v>955</v>
      </c>
      <c r="D4">
        <v>0</v>
      </c>
      <c r="E4" s="5">
        <v>35</v>
      </c>
      <c r="F4" s="25">
        <f>SUM(B4:C4)/SUM(B4:E4)*100</f>
        <v>96.464646464646464</v>
      </c>
      <c r="G4" s="26">
        <v>0</v>
      </c>
      <c r="H4" s="25">
        <f>B4/SUM(B4,E4)*100</f>
        <v>0</v>
      </c>
      <c r="J4" s="11" t="s">
        <v>26</v>
      </c>
      <c r="K4" s="4">
        <v>13</v>
      </c>
      <c r="L4">
        <v>950</v>
      </c>
      <c r="M4">
        <v>5</v>
      </c>
      <c r="N4">
        <v>22</v>
      </c>
      <c r="O4" s="25">
        <f>SUM(K4:L4)/SUM(K4:N4)*100</f>
        <v>97.27272727272728</v>
      </c>
      <c r="P4" s="26">
        <f>K4/SUM(K4+M4)*100</f>
        <v>72.222222222222214</v>
      </c>
      <c r="Q4" s="25">
        <f>K4/SUM(K4,N4)*100</f>
        <v>37.142857142857146</v>
      </c>
      <c r="S4" s="20">
        <f>F4-O4</f>
        <v>-0.80808080808081684</v>
      </c>
      <c r="T4" s="32">
        <f t="shared" ref="T4:U11" si="0">G4-P4</f>
        <v>-72.222222222222214</v>
      </c>
      <c r="U4" s="21">
        <f t="shared" si="0"/>
        <v>-37.142857142857146</v>
      </c>
    </row>
    <row r="5" spans="1:21" x14ac:dyDescent="0.3">
      <c r="A5" s="12" t="s">
        <v>27</v>
      </c>
      <c r="B5" s="4">
        <v>0</v>
      </c>
      <c r="C5">
        <v>937</v>
      </c>
      <c r="D5">
        <v>0</v>
      </c>
      <c r="E5" s="5">
        <v>53</v>
      </c>
      <c r="F5" s="26">
        <f t="shared" ref="F5:F11" si="1">SUM(B5:C5)/SUM(B5:E5)*100</f>
        <v>94.646464646464651</v>
      </c>
      <c r="G5" s="26">
        <v>0</v>
      </c>
      <c r="H5" s="26">
        <f t="shared" ref="H5:H11" si="2">B5/SUM(B5,E5)*100</f>
        <v>0</v>
      </c>
      <c r="J5" s="12" t="s">
        <v>27</v>
      </c>
      <c r="K5" s="4">
        <v>30</v>
      </c>
      <c r="L5">
        <v>931</v>
      </c>
      <c r="M5">
        <v>6</v>
      </c>
      <c r="N5">
        <v>23</v>
      </c>
      <c r="O5" s="26">
        <f t="shared" ref="O5:O11" si="3">SUM(K5:L5)/SUM(K5:N5)*100</f>
        <v>97.070707070707073</v>
      </c>
      <c r="P5" s="26">
        <f t="shared" ref="P5:P11" si="4">K5/SUM(K5+M5)*100</f>
        <v>83.333333333333343</v>
      </c>
      <c r="Q5" s="26">
        <f t="shared" ref="Q5:Q11" si="5">K5/SUM(K5,N5)*100</f>
        <v>56.60377358490566</v>
      </c>
      <c r="S5" s="22">
        <f t="shared" ref="S5:S11" si="6">F5-O5</f>
        <v>-2.4242424242424221</v>
      </c>
      <c r="T5" s="24">
        <f t="shared" si="0"/>
        <v>-83.333333333333343</v>
      </c>
      <c r="U5" s="23">
        <f t="shared" si="0"/>
        <v>-56.60377358490566</v>
      </c>
    </row>
    <row r="6" spans="1:21" x14ac:dyDescent="0.3">
      <c r="A6" s="12" t="s">
        <v>28</v>
      </c>
      <c r="B6" s="4">
        <v>0</v>
      </c>
      <c r="C6">
        <v>765</v>
      </c>
      <c r="D6">
        <v>0</v>
      </c>
      <c r="E6" s="5">
        <v>225</v>
      </c>
      <c r="F6" s="26">
        <f t="shared" si="1"/>
        <v>77.272727272727266</v>
      </c>
      <c r="G6" s="26">
        <v>0</v>
      </c>
      <c r="H6" s="26">
        <f t="shared" si="2"/>
        <v>0</v>
      </c>
      <c r="J6" s="12" t="s">
        <v>28</v>
      </c>
      <c r="K6" s="4">
        <v>127</v>
      </c>
      <c r="L6">
        <v>727</v>
      </c>
      <c r="M6">
        <v>38</v>
      </c>
      <c r="N6">
        <v>98</v>
      </c>
      <c r="O6" s="26">
        <f t="shared" si="3"/>
        <v>86.26262626262627</v>
      </c>
      <c r="P6" s="26">
        <f t="shared" si="4"/>
        <v>76.969696969696969</v>
      </c>
      <c r="Q6" s="26">
        <f t="shared" si="5"/>
        <v>56.444444444444443</v>
      </c>
      <c r="S6" s="22">
        <f t="shared" si="6"/>
        <v>-8.9898989898990038</v>
      </c>
      <c r="T6" s="24">
        <f t="shared" si="0"/>
        <v>-76.969696969696969</v>
      </c>
      <c r="U6" s="23">
        <f t="shared" si="0"/>
        <v>-56.444444444444443</v>
      </c>
    </row>
    <row r="7" spans="1:21" x14ac:dyDescent="0.3">
      <c r="A7" s="12" t="s">
        <v>29</v>
      </c>
      <c r="B7" s="4">
        <v>0</v>
      </c>
      <c r="C7">
        <v>849</v>
      </c>
      <c r="D7">
        <v>0</v>
      </c>
      <c r="E7" s="5">
        <v>141</v>
      </c>
      <c r="F7" s="26">
        <f t="shared" si="1"/>
        <v>85.757575757575751</v>
      </c>
      <c r="G7" s="26">
        <v>0</v>
      </c>
      <c r="H7" s="26">
        <f t="shared" si="2"/>
        <v>0</v>
      </c>
      <c r="J7" s="12" t="s">
        <v>29</v>
      </c>
      <c r="K7" s="4">
        <v>92</v>
      </c>
      <c r="L7">
        <v>809</v>
      </c>
      <c r="M7">
        <v>40</v>
      </c>
      <c r="N7">
        <v>49</v>
      </c>
      <c r="O7" s="26">
        <f t="shared" si="3"/>
        <v>91.01010101010101</v>
      </c>
      <c r="P7" s="26">
        <f t="shared" si="4"/>
        <v>69.696969696969703</v>
      </c>
      <c r="Q7" s="26">
        <f t="shared" si="5"/>
        <v>65.248226950354621</v>
      </c>
      <c r="S7" s="22">
        <f t="shared" si="6"/>
        <v>-5.2525252525252597</v>
      </c>
      <c r="T7" s="24">
        <f t="shared" si="0"/>
        <v>-69.696969696969703</v>
      </c>
      <c r="U7" s="23">
        <f t="shared" si="0"/>
        <v>-65.248226950354621</v>
      </c>
    </row>
    <row r="8" spans="1:21" x14ac:dyDescent="0.3">
      <c r="A8" s="12" t="s">
        <v>30</v>
      </c>
      <c r="B8" s="4">
        <v>0</v>
      </c>
      <c r="C8">
        <v>969</v>
      </c>
      <c r="D8">
        <v>0</v>
      </c>
      <c r="E8" s="5">
        <v>21</v>
      </c>
      <c r="F8" s="26">
        <f t="shared" si="1"/>
        <v>97.878787878787875</v>
      </c>
      <c r="G8" s="26">
        <v>0</v>
      </c>
      <c r="H8" s="26">
        <f t="shared" si="2"/>
        <v>0</v>
      </c>
      <c r="J8" s="12" t="s">
        <v>30</v>
      </c>
      <c r="K8" s="4">
        <v>9</v>
      </c>
      <c r="L8">
        <v>960</v>
      </c>
      <c r="M8">
        <v>9</v>
      </c>
      <c r="N8">
        <v>12</v>
      </c>
      <c r="O8" s="26">
        <f t="shared" si="3"/>
        <v>97.878787878787875</v>
      </c>
      <c r="P8" s="26">
        <f t="shared" si="4"/>
        <v>50</v>
      </c>
      <c r="Q8" s="26">
        <f t="shared" si="5"/>
        <v>42.857142857142854</v>
      </c>
      <c r="S8" s="22">
        <f t="shared" si="6"/>
        <v>0</v>
      </c>
      <c r="T8" s="24">
        <f t="shared" si="0"/>
        <v>-50</v>
      </c>
      <c r="U8" s="23">
        <f t="shared" si="0"/>
        <v>-42.857142857142854</v>
      </c>
    </row>
    <row r="9" spans="1:21" x14ac:dyDescent="0.3">
      <c r="A9" s="11" t="s">
        <v>31</v>
      </c>
      <c r="B9" s="1">
        <v>155</v>
      </c>
      <c r="C9" s="2">
        <v>476</v>
      </c>
      <c r="D9" s="2">
        <v>49</v>
      </c>
      <c r="E9" s="3">
        <v>310</v>
      </c>
      <c r="F9" s="25">
        <f t="shared" si="1"/>
        <v>63.737373737373737</v>
      </c>
      <c r="G9" s="25">
        <f t="shared" ref="G9:G11" si="7">B9/SUM(B9+D9)*100</f>
        <v>75.980392156862735</v>
      </c>
      <c r="H9" s="25">
        <f t="shared" si="2"/>
        <v>33.333333333333329</v>
      </c>
      <c r="J9" s="11" t="s">
        <v>31</v>
      </c>
      <c r="K9" s="1">
        <v>317</v>
      </c>
      <c r="L9" s="2">
        <v>376</v>
      </c>
      <c r="M9" s="2">
        <v>149</v>
      </c>
      <c r="N9" s="2">
        <v>148</v>
      </c>
      <c r="O9" s="25">
        <f t="shared" si="3"/>
        <v>70</v>
      </c>
      <c r="P9" s="25">
        <f t="shared" si="4"/>
        <v>68.02575107296137</v>
      </c>
      <c r="Q9" s="25">
        <f t="shared" si="5"/>
        <v>68.172043010752688</v>
      </c>
      <c r="S9" s="22">
        <f t="shared" si="6"/>
        <v>-6.262626262626263</v>
      </c>
      <c r="T9" s="24">
        <f t="shared" si="0"/>
        <v>7.9546410839013646</v>
      </c>
      <c r="U9" s="23">
        <f t="shared" si="0"/>
        <v>-34.838709677419359</v>
      </c>
    </row>
    <row r="10" spans="1:21" x14ac:dyDescent="0.3">
      <c r="A10" s="13" t="s">
        <v>32</v>
      </c>
      <c r="B10" s="6">
        <v>230</v>
      </c>
      <c r="C10" s="7">
        <v>515</v>
      </c>
      <c r="D10" s="7">
        <v>154</v>
      </c>
      <c r="E10" s="8">
        <v>91</v>
      </c>
      <c r="F10" s="27">
        <f t="shared" si="1"/>
        <v>75.252525252525245</v>
      </c>
      <c r="G10" s="26">
        <f t="shared" ref="G10" si="8">B10/SUM(B10+D10)*100</f>
        <v>59.895833333333336</v>
      </c>
      <c r="H10" s="27">
        <f t="shared" si="2"/>
        <v>71.651090342679126</v>
      </c>
      <c r="J10" s="13" t="s">
        <v>32</v>
      </c>
      <c r="K10" s="7">
        <v>202</v>
      </c>
      <c r="L10" s="7">
        <v>605</v>
      </c>
      <c r="M10" s="7">
        <v>64</v>
      </c>
      <c r="N10" s="7">
        <v>119</v>
      </c>
      <c r="O10" s="27">
        <f t="shared" si="3"/>
        <v>81.515151515151516</v>
      </c>
      <c r="P10" s="26">
        <f t="shared" si="4"/>
        <v>75.939849624060145</v>
      </c>
      <c r="Q10" s="27">
        <f t="shared" si="5"/>
        <v>62.928348909657316</v>
      </c>
      <c r="S10" s="22">
        <f t="shared" si="6"/>
        <v>-6.2626262626262701</v>
      </c>
      <c r="T10" s="24">
        <f t="shared" si="0"/>
        <v>-16.044016290726809</v>
      </c>
      <c r="U10" s="23">
        <f t="shared" si="0"/>
        <v>8.7227414330218096</v>
      </c>
    </row>
    <row r="11" spans="1:21" x14ac:dyDescent="0.3">
      <c r="A11" s="14" t="s">
        <v>15</v>
      </c>
      <c r="B11" s="28">
        <f>SUM(B4:B10)</f>
        <v>385</v>
      </c>
      <c r="C11" s="28">
        <f>SUM(C4:C10)</f>
        <v>5466</v>
      </c>
      <c r="D11" s="28">
        <f>SUM(D4:D10)</f>
        <v>203</v>
      </c>
      <c r="E11" s="28">
        <f>SUM(E4:E10)</f>
        <v>876</v>
      </c>
      <c r="F11" s="29">
        <f t="shared" si="1"/>
        <v>84.430014430014438</v>
      </c>
      <c r="G11" s="29">
        <f t="shared" si="7"/>
        <v>65.476190476190482</v>
      </c>
      <c r="H11" s="27">
        <f t="shared" si="2"/>
        <v>30.531324345757337</v>
      </c>
      <c r="J11" s="14" t="s">
        <v>15</v>
      </c>
      <c r="K11" s="28">
        <f>SUM(K4:K10)</f>
        <v>790</v>
      </c>
      <c r="L11" s="28">
        <f>SUM(L4:L10)</f>
        <v>5358</v>
      </c>
      <c r="M11" s="28">
        <f>SUM(M4:M10)</f>
        <v>311</v>
      </c>
      <c r="N11" s="30">
        <f>SUM(N4:N10)</f>
        <v>471</v>
      </c>
      <c r="O11" s="27">
        <f t="shared" si="3"/>
        <v>88.715728715728716</v>
      </c>
      <c r="P11" s="29">
        <f t="shared" si="4"/>
        <v>71.752951861943686</v>
      </c>
      <c r="Q11" s="27">
        <f t="shared" si="5"/>
        <v>62.648691514670894</v>
      </c>
      <c r="S11" s="33">
        <f t="shared" si="6"/>
        <v>-4.2857142857142776</v>
      </c>
      <c r="T11" s="34">
        <f t="shared" si="0"/>
        <v>-6.2767613857532041</v>
      </c>
      <c r="U11" s="35">
        <f t="shared" si="0"/>
        <v>-32.11736716891356</v>
      </c>
    </row>
    <row r="12" spans="1:21" x14ac:dyDescent="0.3">
      <c r="A12" s="19"/>
      <c r="B12" s="24"/>
      <c r="H12" s="19"/>
      <c r="I12" s="24"/>
    </row>
    <row r="16" spans="1:21" x14ac:dyDescent="0.3">
      <c r="A16" s="37" t="s">
        <v>24</v>
      </c>
      <c r="B16" s="38"/>
      <c r="C16" s="38"/>
      <c r="D16" s="38"/>
      <c r="E16" s="38"/>
      <c r="F16" s="38"/>
      <c r="G16" s="38"/>
      <c r="H16" s="39"/>
      <c r="J16" s="37" t="s">
        <v>25</v>
      </c>
      <c r="K16" s="38"/>
      <c r="L16" s="38"/>
      <c r="M16" s="38"/>
      <c r="N16" s="38"/>
      <c r="O16" s="38"/>
      <c r="P16" s="38"/>
      <c r="Q16" s="39"/>
      <c r="S16" s="37" t="s">
        <v>12</v>
      </c>
      <c r="T16" s="38"/>
      <c r="U16" s="39"/>
    </row>
    <row r="17" spans="1:21" x14ac:dyDescent="0.3">
      <c r="A17" s="14" t="s">
        <v>0</v>
      </c>
      <c r="B17" s="9" t="s">
        <v>1</v>
      </c>
      <c r="C17" s="9" t="s">
        <v>3</v>
      </c>
      <c r="D17" s="9" t="s">
        <v>2</v>
      </c>
      <c r="E17" s="10" t="s">
        <v>4</v>
      </c>
      <c r="F17" s="14" t="s">
        <v>14</v>
      </c>
      <c r="G17" s="14" t="s">
        <v>16</v>
      </c>
      <c r="H17" s="14" t="s">
        <v>17</v>
      </c>
      <c r="J17" s="14" t="s">
        <v>0</v>
      </c>
      <c r="K17" s="9" t="s">
        <v>1</v>
      </c>
      <c r="L17" s="9" t="s">
        <v>3</v>
      </c>
      <c r="M17" s="9" t="s">
        <v>2</v>
      </c>
      <c r="N17" s="10" t="s">
        <v>4</v>
      </c>
      <c r="O17" s="14" t="s">
        <v>14</v>
      </c>
      <c r="P17" s="14" t="s">
        <v>16</v>
      </c>
      <c r="Q17" s="14" t="s">
        <v>17</v>
      </c>
      <c r="S17" s="31" t="s">
        <v>14</v>
      </c>
      <c r="T17" s="9" t="s">
        <v>16</v>
      </c>
      <c r="U17" s="10" t="s">
        <v>17</v>
      </c>
    </row>
    <row r="18" spans="1:21" x14ac:dyDescent="0.3">
      <c r="A18" s="11" t="s">
        <v>26</v>
      </c>
      <c r="B18" s="4">
        <v>17</v>
      </c>
      <c r="C18">
        <v>950</v>
      </c>
      <c r="D18">
        <v>5</v>
      </c>
      <c r="E18">
        <v>18</v>
      </c>
      <c r="F18" s="25">
        <f>SUM(B18:C18)/SUM(B18:E18)*100</f>
        <v>97.676767676767668</v>
      </c>
      <c r="G18" s="26">
        <f>B18/SUM(B18+D18)*100</f>
        <v>77.272727272727266</v>
      </c>
      <c r="H18" s="25">
        <f>B18/SUM(B18,E18)*100</f>
        <v>48.571428571428569</v>
      </c>
      <c r="J18" s="11" t="s">
        <v>26</v>
      </c>
      <c r="K18" s="4">
        <v>82</v>
      </c>
      <c r="L18">
        <v>4797</v>
      </c>
      <c r="M18">
        <v>44</v>
      </c>
      <c r="N18">
        <v>77</v>
      </c>
      <c r="O18" s="25">
        <f>SUM(K18:L18)/SUM(K18:N18)*100</f>
        <v>97.58</v>
      </c>
      <c r="P18" s="26">
        <f>K18/SUM(K18+M18)*100</f>
        <v>65.079365079365076</v>
      </c>
      <c r="Q18" s="25">
        <f>K18/SUM(K18,N18)*100</f>
        <v>51.572327044025158</v>
      </c>
      <c r="S18" s="20">
        <f>F18-O18</f>
        <v>9.6767676767669286E-2</v>
      </c>
      <c r="T18" s="32">
        <f t="shared" ref="T18:U24" si="9">G18-P18</f>
        <v>12.193362193362191</v>
      </c>
      <c r="U18" s="21">
        <f t="shared" si="9"/>
        <v>-3.0008984725965888</v>
      </c>
    </row>
    <row r="19" spans="1:21" x14ac:dyDescent="0.3">
      <c r="A19" s="12" t="s">
        <v>27</v>
      </c>
      <c r="B19" s="4">
        <v>32</v>
      </c>
      <c r="C19">
        <v>930</v>
      </c>
      <c r="D19">
        <v>7</v>
      </c>
      <c r="E19">
        <v>21</v>
      </c>
      <c r="F19" s="26">
        <f t="shared" ref="F19:F25" si="10">SUM(B19:C19)/SUM(B19:E19)*100</f>
        <v>97.171717171717177</v>
      </c>
      <c r="G19" s="26">
        <f t="shared" ref="G19:G25" si="11">B19/SUM(B19+D19)*100</f>
        <v>82.051282051282044</v>
      </c>
      <c r="H19" s="26">
        <f t="shared" ref="H19:H25" si="12">B19/SUM(B19,E19)*100</f>
        <v>60.377358490566039</v>
      </c>
      <c r="J19" s="12" t="s">
        <v>27</v>
      </c>
      <c r="K19" s="4">
        <v>123</v>
      </c>
      <c r="L19">
        <v>4764</v>
      </c>
      <c r="M19">
        <v>37</v>
      </c>
      <c r="N19">
        <v>76</v>
      </c>
      <c r="O19" s="26">
        <f t="shared" ref="O19:O25" si="13">SUM(K19:L19)/SUM(K19:N19)*100</f>
        <v>97.740000000000009</v>
      </c>
      <c r="P19" s="26">
        <f t="shared" ref="P19:P25" si="14">K19/SUM(K19+M19)*100</f>
        <v>76.875</v>
      </c>
      <c r="Q19" s="26">
        <f t="shared" ref="Q19:Q25" si="15">K19/SUM(K19,N19)*100</f>
        <v>61.809045226130657</v>
      </c>
      <c r="S19" s="22">
        <f t="shared" ref="S19:S24" si="16">F19-O19</f>
        <v>-0.5682828282828325</v>
      </c>
      <c r="T19" s="24">
        <f t="shared" si="9"/>
        <v>5.176282051282044</v>
      </c>
      <c r="U19" s="23">
        <f t="shared" si="9"/>
        <v>-1.4316867355646181</v>
      </c>
    </row>
    <row r="20" spans="1:21" x14ac:dyDescent="0.3">
      <c r="A20" s="12" t="s">
        <v>28</v>
      </c>
      <c r="B20" s="4">
        <v>147</v>
      </c>
      <c r="C20">
        <v>712</v>
      </c>
      <c r="D20">
        <v>53</v>
      </c>
      <c r="E20">
        <v>78</v>
      </c>
      <c r="F20" s="26">
        <f t="shared" si="10"/>
        <v>86.767676767676775</v>
      </c>
      <c r="G20" s="26">
        <f t="shared" si="11"/>
        <v>73.5</v>
      </c>
      <c r="H20" s="26">
        <f t="shared" si="12"/>
        <v>65.333333333333329</v>
      </c>
      <c r="J20" s="12" t="s">
        <v>28</v>
      </c>
      <c r="K20" s="4">
        <v>508</v>
      </c>
      <c r="L20">
        <v>4094</v>
      </c>
      <c r="M20">
        <v>214</v>
      </c>
      <c r="N20">
        <v>184</v>
      </c>
      <c r="O20" s="26">
        <f t="shared" si="13"/>
        <v>92.04</v>
      </c>
      <c r="P20" s="26">
        <f t="shared" si="14"/>
        <v>70.360110803324105</v>
      </c>
      <c r="Q20" s="26">
        <f t="shared" si="15"/>
        <v>73.410404624277461</v>
      </c>
      <c r="S20" s="22">
        <f t="shared" si="16"/>
        <v>-5.272323232323231</v>
      </c>
      <c r="T20" s="24">
        <f t="shared" si="9"/>
        <v>3.1398891966758953</v>
      </c>
      <c r="U20" s="23">
        <f t="shared" si="9"/>
        <v>-8.0770712909441329</v>
      </c>
    </row>
    <row r="21" spans="1:21" x14ac:dyDescent="0.3">
      <c r="A21" s="12" t="s">
        <v>29</v>
      </c>
      <c r="B21" s="4">
        <v>95</v>
      </c>
      <c r="C21">
        <v>814</v>
      </c>
      <c r="D21">
        <v>35</v>
      </c>
      <c r="E21">
        <v>46</v>
      </c>
      <c r="F21" s="26">
        <f t="shared" si="10"/>
        <v>91.818181818181827</v>
      </c>
      <c r="G21" s="26">
        <f t="shared" si="11"/>
        <v>73.076923076923066</v>
      </c>
      <c r="H21" s="26">
        <f t="shared" si="12"/>
        <v>67.37588652482269</v>
      </c>
      <c r="J21" s="12" t="s">
        <v>29</v>
      </c>
      <c r="K21" s="4">
        <v>374</v>
      </c>
      <c r="L21">
        <v>4273</v>
      </c>
      <c r="M21">
        <v>167</v>
      </c>
      <c r="N21">
        <v>186</v>
      </c>
      <c r="O21" s="26">
        <f t="shared" si="13"/>
        <v>92.94</v>
      </c>
      <c r="P21" s="26">
        <f t="shared" si="14"/>
        <v>69.131238447319774</v>
      </c>
      <c r="Q21" s="26">
        <f t="shared" si="15"/>
        <v>66.785714285714278</v>
      </c>
      <c r="S21" s="22">
        <f t="shared" si="16"/>
        <v>-1.1218181818181705</v>
      </c>
      <c r="T21" s="24">
        <f t="shared" si="9"/>
        <v>3.9456846296032921</v>
      </c>
      <c r="U21" s="23">
        <f t="shared" si="9"/>
        <v>0.5901722391084121</v>
      </c>
    </row>
    <row r="22" spans="1:21" x14ac:dyDescent="0.3">
      <c r="A22" s="12" t="s">
        <v>30</v>
      </c>
      <c r="B22" s="4">
        <v>7</v>
      </c>
      <c r="C22">
        <v>964</v>
      </c>
      <c r="D22">
        <v>5</v>
      </c>
      <c r="E22">
        <v>14</v>
      </c>
      <c r="F22" s="26">
        <f t="shared" si="10"/>
        <v>98.080808080808083</v>
      </c>
      <c r="G22" s="26">
        <f t="shared" si="11"/>
        <v>58.333333333333336</v>
      </c>
      <c r="H22" s="26">
        <f t="shared" si="12"/>
        <v>33.333333333333329</v>
      </c>
      <c r="J22" s="12" t="s">
        <v>30</v>
      </c>
      <c r="K22" s="4">
        <v>40</v>
      </c>
      <c r="L22">
        <v>4865</v>
      </c>
      <c r="M22">
        <v>23</v>
      </c>
      <c r="N22">
        <v>72</v>
      </c>
      <c r="O22" s="26">
        <f t="shared" si="13"/>
        <v>98.1</v>
      </c>
      <c r="P22" s="26">
        <f t="shared" si="14"/>
        <v>63.492063492063487</v>
      </c>
      <c r="Q22" s="26">
        <f t="shared" si="15"/>
        <v>35.714285714285715</v>
      </c>
      <c r="S22" s="22">
        <f t="shared" si="16"/>
        <v>-1.9191919191911211E-2</v>
      </c>
      <c r="T22" s="24">
        <f t="shared" si="9"/>
        <v>-5.1587301587301511</v>
      </c>
      <c r="U22" s="23">
        <f t="shared" si="9"/>
        <v>-2.3809523809523867</v>
      </c>
    </row>
    <row r="23" spans="1:21" x14ac:dyDescent="0.3">
      <c r="A23" s="11" t="s">
        <v>31</v>
      </c>
      <c r="B23" s="1">
        <v>363</v>
      </c>
      <c r="C23" s="2">
        <v>407</v>
      </c>
      <c r="D23" s="2">
        <v>118</v>
      </c>
      <c r="E23" s="2">
        <v>102</v>
      </c>
      <c r="F23" s="25">
        <f t="shared" si="10"/>
        <v>77.777777777777786</v>
      </c>
      <c r="G23" s="25">
        <f t="shared" si="11"/>
        <v>75.467775467775468</v>
      </c>
      <c r="H23" s="25">
        <f t="shared" si="12"/>
        <v>78.064516129032256</v>
      </c>
      <c r="J23" s="11" t="s">
        <v>31</v>
      </c>
      <c r="K23" s="1">
        <v>1239</v>
      </c>
      <c r="L23" s="2">
        <v>2835</v>
      </c>
      <c r="M23" s="2">
        <v>488</v>
      </c>
      <c r="N23" s="2">
        <v>438</v>
      </c>
      <c r="O23" s="25">
        <f t="shared" si="13"/>
        <v>81.47999999999999</v>
      </c>
      <c r="P23" s="25">
        <f t="shared" si="14"/>
        <v>71.742906774753905</v>
      </c>
      <c r="Q23" s="25">
        <f t="shared" si="15"/>
        <v>73.881932021466895</v>
      </c>
      <c r="S23" s="22">
        <f t="shared" si="16"/>
        <v>-3.7022222222222041</v>
      </c>
      <c r="T23" s="24">
        <f t="shared" si="9"/>
        <v>3.7248686930215626</v>
      </c>
      <c r="U23" s="23">
        <f t="shared" si="9"/>
        <v>4.1825841075653614</v>
      </c>
    </row>
    <row r="24" spans="1:21" x14ac:dyDescent="0.3">
      <c r="A24" s="13" t="s">
        <v>32</v>
      </c>
      <c r="B24" s="7">
        <v>245</v>
      </c>
      <c r="C24" s="7">
        <v>605</v>
      </c>
      <c r="D24" s="7">
        <v>64</v>
      </c>
      <c r="E24" s="7">
        <v>76</v>
      </c>
      <c r="F24" s="27">
        <f t="shared" si="10"/>
        <v>85.858585858585855</v>
      </c>
      <c r="G24" s="26">
        <f t="shared" si="11"/>
        <v>79.288025889967642</v>
      </c>
      <c r="H24" s="27">
        <f t="shared" si="12"/>
        <v>76.323987538940813</v>
      </c>
      <c r="J24" s="13" t="s">
        <v>32</v>
      </c>
      <c r="K24" s="7">
        <v>539</v>
      </c>
      <c r="L24" s="7">
        <v>3966</v>
      </c>
      <c r="M24" s="7">
        <v>226</v>
      </c>
      <c r="N24" s="7">
        <v>269</v>
      </c>
      <c r="O24" s="27">
        <f t="shared" si="13"/>
        <v>90.100000000000009</v>
      </c>
      <c r="P24" s="26">
        <f t="shared" si="14"/>
        <v>70.457516339869287</v>
      </c>
      <c r="Q24" s="27">
        <f t="shared" si="15"/>
        <v>66.707920792079207</v>
      </c>
      <c r="S24" s="33">
        <f t="shared" si="16"/>
        <v>-4.241414141414154</v>
      </c>
      <c r="T24" s="34">
        <f>G24-P24</f>
        <v>8.8305095500983555</v>
      </c>
      <c r="U24" s="35">
        <f t="shared" si="9"/>
        <v>9.6160667468616055</v>
      </c>
    </row>
    <row r="25" spans="1:21" x14ac:dyDescent="0.3">
      <c r="A25" s="14" t="s">
        <v>15</v>
      </c>
      <c r="B25" s="28">
        <f>SUM(B18:B24)</f>
        <v>906</v>
      </c>
      <c r="C25" s="28">
        <f>SUM(C18:C24)</f>
        <v>5382</v>
      </c>
      <c r="D25" s="28">
        <f>SUM(D18:D24)</f>
        <v>287</v>
      </c>
      <c r="E25" s="30">
        <f>SUM(E18:E24)</f>
        <v>355</v>
      </c>
      <c r="F25" s="27">
        <f t="shared" si="10"/>
        <v>90.735930735930737</v>
      </c>
      <c r="G25" s="29">
        <f t="shared" si="11"/>
        <v>75.943000838222957</v>
      </c>
      <c r="H25" s="27">
        <f t="shared" si="12"/>
        <v>71.847739888977003</v>
      </c>
      <c r="J25" s="14" t="s">
        <v>15</v>
      </c>
      <c r="K25" s="28">
        <f>SUM(K18:K24)</f>
        <v>2905</v>
      </c>
      <c r="L25" s="28">
        <f>SUM(L18:L24)</f>
        <v>29594</v>
      </c>
      <c r="M25" s="28">
        <f>SUM(M18:M24)</f>
        <v>1199</v>
      </c>
      <c r="N25" s="30">
        <f>SUM(N18:N24)</f>
        <v>1302</v>
      </c>
      <c r="O25" s="27">
        <f t="shared" si="13"/>
        <v>92.854285714285709</v>
      </c>
      <c r="P25" s="29">
        <f t="shared" si="14"/>
        <v>70.784600389863556</v>
      </c>
      <c r="Q25" s="27">
        <f t="shared" si="15"/>
        <v>69.051580698835281</v>
      </c>
    </row>
  </sheetData>
  <mergeCells count="6">
    <mergeCell ref="A2:H2"/>
    <mergeCell ref="J2:Q2"/>
    <mergeCell ref="S2:U2"/>
    <mergeCell ref="A16:H16"/>
    <mergeCell ref="J16:Q16"/>
    <mergeCell ref="S16:U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0B70-B62F-4F97-B8C2-FDA91DC787F3}">
  <dimension ref="A2:Q21"/>
  <sheetViews>
    <sheetView workbookViewId="0">
      <selection activeCell="A3" sqref="A3"/>
    </sheetView>
  </sheetViews>
  <sheetFormatPr defaultRowHeight="14.4" x14ac:dyDescent="0.3"/>
  <sheetData>
    <row r="2" spans="1:17" x14ac:dyDescent="0.3">
      <c r="A2" s="37" t="s">
        <v>24</v>
      </c>
      <c r="B2" s="38"/>
      <c r="C2" s="38"/>
      <c r="D2" s="38"/>
      <c r="E2" s="38"/>
      <c r="F2" s="38"/>
      <c r="G2" s="38"/>
      <c r="H2" s="39"/>
      <c r="J2" s="37" t="s">
        <v>18</v>
      </c>
      <c r="K2" s="38"/>
      <c r="L2" s="38"/>
      <c r="M2" s="38"/>
      <c r="N2" s="38"/>
      <c r="O2" s="38"/>
      <c r="P2" s="38"/>
      <c r="Q2" s="39"/>
    </row>
    <row r="3" spans="1:17" x14ac:dyDescent="0.3">
      <c r="A3" s="14" t="s">
        <v>0</v>
      </c>
      <c r="B3" s="9" t="s">
        <v>1</v>
      </c>
      <c r="C3" s="9" t="s">
        <v>3</v>
      </c>
      <c r="D3" s="9" t="s">
        <v>2</v>
      </c>
      <c r="E3" s="10" t="s">
        <v>4</v>
      </c>
      <c r="F3" s="14" t="s">
        <v>14</v>
      </c>
      <c r="G3" s="14" t="s">
        <v>16</v>
      </c>
      <c r="H3" s="14" t="s">
        <v>17</v>
      </c>
      <c r="J3" s="14" t="s">
        <v>0</v>
      </c>
      <c r="K3" s="9" t="s">
        <v>1</v>
      </c>
      <c r="L3" s="9" t="s">
        <v>3</v>
      </c>
      <c r="M3" s="9" t="s">
        <v>2</v>
      </c>
      <c r="N3" s="10" t="s">
        <v>4</v>
      </c>
      <c r="O3" s="14" t="s">
        <v>14</v>
      </c>
      <c r="P3" s="14" t="s">
        <v>16</v>
      </c>
      <c r="Q3" s="14" t="s">
        <v>17</v>
      </c>
    </row>
    <row r="4" spans="1:17" x14ac:dyDescent="0.3">
      <c r="A4" s="11" t="s">
        <v>19</v>
      </c>
      <c r="B4" s="4">
        <v>0</v>
      </c>
      <c r="C4">
        <v>753</v>
      </c>
      <c r="D4">
        <v>0</v>
      </c>
      <c r="E4" s="5">
        <v>28</v>
      </c>
      <c r="F4" s="25">
        <f>SUM(B4:C4)/SUM(B4:E4)*100</f>
        <v>96.414852752880918</v>
      </c>
      <c r="G4" s="26">
        <v>0</v>
      </c>
      <c r="H4" s="25">
        <f>B4/SUM(B4,E4)*100</f>
        <v>0</v>
      </c>
      <c r="J4" s="11" t="s">
        <v>19</v>
      </c>
      <c r="K4" s="4">
        <v>4</v>
      </c>
      <c r="L4">
        <v>749</v>
      </c>
      <c r="M4">
        <v>4</v>
      </c>
      <c r="N4">
        <v>24</v>
      </c>
      <c r="O4" s="25">
        <f>SUM(K4:L4)/SUM(K4:N4)*100</f>
        <v>96.414852752880918</v>
      </c>
      <c r="P4" s="26">
        <f>K4/SUM(K4+M4)*100</f>
        <v>50</v>
      </c>
      <c r="Q4" s="25">
        <f>K4/SUM(K4,N4)*100</f>
        <v>14.285714285714285</v>
      </c>
    </row>
    <row r="5" spans="1:17" x14ac:dyDescent="0.3">
      <c r="A5" s="12" t="s">
        <v>20</v>
      </c>
      <c r="B5" s="4">
        <v>0</v>
      </c>
      <c r="C5">
        <v>580</v>
      </c>
      <c r="D5">
        <v>0</v>
      </c>
      <c r="E5" s="5">
        <v>201</v>
      </c>
      <c r="F5" s="26">
        <f t="shared" ref="F5:F9" si="0">SUM(B5:C5)/SUM(B5:E5)*100</f>
        <v>74.263764404609475</v>
      </c>
      <c r="G5" s="26">
        <v>0</v>
      </c>
      <c r="H5" s="26">
        <f t="shared" ref="H5:H9" si="1">B5/SUM(B5,E5)*100</f>
        <v>0</v>
      </c>
      <c r="J5" s="12" t="s">
        <v>20</v>
      </c>
      <c r="K5" s="4">
        <v>72</v>
      </c>
      <c r="L5">
        <v>538</v>
      </c>
      <c r="M5">
        <v>42</v>
      </c>
      <c r="N5">
        <v>129</v>
      </c>
      <c r="O5" s="26">
        <f t="shared" ref="O5:O9" si="2">SUM(K5:L5)/SUM(K5:N5)*100</f>
        <v>78.104993597951349</v>
      </c>
      <c r="P5" s="26">
        <f t="shared" ref="P5:P9" si="3">K5/SUM(K5+M5)*100</f>
        <v>63.157894736842103</v>
      </c>
      <c r="Q5" s="26">
        <f t="shared" ref="Q5:Q9" si="4">K5/SUM(K5,N5)*100</f>
        <v>35.820895522388057</v>
      </c>
    </row>
    <row r="6" spans="1:17" x14ac:dyDescent="0.3">
      <c r="A6" s="13" t="s">
        <v>21</v>
      </c>
      <c r="B6" s="6">
        <v>134</v>
      </c>
      <c r="C6" s="7">
        <v>1</v>
      </c>
      <c r="D6" s="7">
        <v>645</v>
      </c>
      <c r="E6" s="8">
        <v>1</v>
      </c>
      <c r="F6" s="27">
        <f t="shared" si="0"/>
        <v>17.285531370038413</v>
      </c>
      <c r="G6" s="27">
        <v>0</v>
      </c>
      <c r="H6" s="27">
        <f t="shared" si="1"/>
        <v>99.259259259259252</v>
      </c>
      <c r="J6" s="13" t="s">
        <v>21</v>
      </c>
      <c r="K6" s="6">
        <v>100</v>
      </c>
      <c r="L6" s="7">
        <v>617</v>
      </c>
      <c r="M6" s="7">
        <v>29</v>
      </c>
      <c r="N6" s="7">
        <v>35</v>
      </c>
      <c r="O6" s="27">
        <f t="shared" si="2"/>
        <v>91.805377720870666</v>
      </c>
      <c r="P6" s="27">
        <f t="shared" si="3"/>
        <v>77.51937984496125</v>
      </c>
      <c r="Q6" s="27">
        <f t="shared" si="4"/>
        <v>74.074074074074076</v>
      </c>
    </row>
    <row r="7" spans="1:17" x14ac:dyDescent="0.3">
      <c r="A7" s="12" t="s">
        <v>22</v>
      </c>
      <c r="B7" s="4">
        <v>171</v>
      </c>
      <c r="C7">
        <v>103</v>
      </c>
      <c r="D7">
        <v>474</v>
      </c>
      <c r="E7" s="5">
        <v>33</v>
      </c>
      <c r="F7" s="26">
        <f t="shared" si="0"/>
        <v>35.083226632522404</v>
      </c>
      <c r="G7" s="26">
        <v>0</v>
      </c>
      <c r="H7" s="26">
        <f t="shared" si="1"/>
        <v>83.82352941176471</v>
      </c>
      <c r="J7" s="12" t="s">
        <v>22</v>
      </c>
      <c r="K7" s="4">
        <v>87</v>
      </c>
      <c r="L7">
        <v>533</v>
      </c>
      <c r="M7">
        <v>44</v>
      </c>
      <c r="N7">
        <v>117</v>
      </c>
      <c r="O7" s="26">
        <f t="shared" si="2"/>
        <v>79.385403329065298</v>
      </c>
      <c r="P7" s="26">
        <f t="shared" si="3"/>
        <v>66.412213740458014</v>
      </c>
      <c r="Q7" s="26">
        <f t="shared" si="4"/>
        <v>42.647058823529413</v>
      </c>
    </row>
    <row r="8" spans="1:17" x14ac:dyDescent="0.3">
      <c r="A8" s="13" t="s">
        <v>23</v>
      </c>
      <c r="B8" s="4">
        <v>0</v>
      </c>
      <c r="C8">
        <v>651</v>
      </c>
      <c r="D8">
        <v>1</v>
      </c>
      <c r="E8" s="5">
        <v>129</v>
      </c>
      <c r="F8" s="26">
        <f t="shared" si="0"/>
        <v>83.354673495518554</v>
      </c>
      <c r="G8" s="26">
        <v>0</v>
      </c>
      <c r="H8" s="27">
        <f t="shared" si="1"/>
        <v>0</v>
      </c>
      <c r="J8" s="13" t="s">
        <v>23</v>
      </c>
      <c r="K8" s="6">
        <v>88</v>
      </c>
      <c r="L8" s="7">
        <v>610</v>
      </c>
      <c r="M8" s="7">
        <v>42</v>
      </c>
      <c r="N8" s="7">
        <v>41</v>
      </c>
      <c r="O8" s="27">
        <f t="shared" si="2"/>
        <v>89.372599231754151</v>
      </c>
      <c r="P8" s="27">
        <f t="shared" si="3"/>
        <v>67.692307692307693</v>
      </c>
      <c r="Q8" s="27">
        <f t="shared" si="4"/>
        <v>68.217054263565885</v>
      </c>
    </row>
    <row r="9" spans="1:17" x14ac:dyDescent="0.3">
      <c r="A9" s="14" t="s">
        <v>15</v>
      </c>
      <c r="B9" s="28">
        <f>SUM(B4:B8)</f>
        <v>305</v>
      </c>
      <c r="C9" s="28">
        <f>SUM(C4:C8)</f>
        <v>2088</v>
      </c>
      <c r="D9" s="28">
        <f>SUM(D4:D8)</f>
        <v>1120</v>
      </c>
      <c r="E9" s="28">
        <f>SUM(E4:E8)</f>
        <v>392</v>
      </c>
      <c r="F9" s="29">
        <f t="shared" si="0"/>
        <v>61.280409731113963</v>
      </c>
      <c r="G9" s="29">
        <f t="shared" ref="G9" si="5">B9/SUM(B9+D9)*100</f>
        <v>21.403508771929825</v>
      </c>
      <c r="H9" s="27">
        <f t="shared" si="1"/>
        <v>43.758967001434719</v>
      </c>
      <c r="J9" s="13" t="s">
        <v>15</v>
      </c>
      <c r="K9" s="7">
        <f>SUM(K4:K8)</f>
        <v>351</v>
      </c>
      <c r="L9" s="7">
        <f>SUM(L4:L8)</f>
        <v>3047</v>
      </c>
      <c r="M9" s="7">
        <f>SUM(M4:M8)</f>
        <v>161</v>
      </c>
      <c r="N9" s="8">
        <f>SUM(N4:N8)</f>
        <v>346</v>
      </c>
      <c r="O9" s="27">
        <f t="shared" si="2"/>
        <v>87.016645326504488</v>
      </c>
      <c r="P9" s="27">
        <f t="shared" si="3"/>
        <v>68.5546875</v>
      </c>
      <c r="Q9" s="27">
        <f t="shared" si="4"/>
        <v>50.358680057388803</v>
      </c>
    </row>
    <row r="10" spans="1:17" x14ac:dyDescent="0.3">
      <c r="A10" s="19"/>
      <c r="B10" s="24"/>
      <c r="H10" s="19"/>
      <c r="I10" s="24"/>
    </row>
    <row r="14" spans="1:17" x14ac:dyDescent="0.3">
      <c r="J14" s="37" t="s">
        <v>25</v>
      </c>
      <c r="K14" s="38"/>
      <c r="L14" s="38"/>
      <c r="M14" s="38"/>
      <c r="N14" s="38"/>
      <c r="O14" s="38"/>
      <c r="P14" s="38"/>
      <c r="Q14" s="39"/>
    </row>
    <row r="15" spans="1:17" x14ac:dyDescent="0.3">
      <c r="J15" s="14" t="s">
        <v>0</v>
      </c>
      <c r="K15" s="9" t="s">
        <v>1</v>
      </c>
      <c r="L15" s="9" t="s">
        <v>3</v>
      </c>
      <c r="M15" s="9" t="s">
        <v>2</v>
      </c>
      <c r="N15" s="10" t="s">
        <v>4</v>
      </c>
      <c r="O15" s="14" t="s">
        <v>14</v>
      </c>
      <c r="P15" s="14" t="s">
        <v>16</v>
      </c>
      <c r="Q15" s="14" t="s">
        <v>17</v>
      </c>
    </row>
    <row r="16" spans="1:17" x14ac:dyDescent="0.3">
      <c r="J16" s="11" t="s">
        <v>19</v>
      </c>
      <c r="K16" s="4">
        <v>73</v>
      </c>
      <c r="L16">
        <v>4276</v>
      </c>
      <c r="M16">
        <v>29</v>
      </c>
      <c r="N16">
        <v>172</v>
      </c>
      <c r="O16" s="25">
        <f>SUM(K16:L16)/SUM(K16:N16)*100</f>
        <v>95.582417582417577</v>
      </c>
      <c r="P16" s="26">
        <f>K16/SUM(K16+M16)*100</f>
        <v>71.568627450980387</v>
      </c>
      <c r="Q16" s="25">
        <f>K16/SUM(K16,N16)*100</f>
        <v>29.795918367346943</v>
      </c>
    </row>
    <row r="17" spans="10:17" x14ac:dyDescent="0.3">
      <c r="J17" s="12" t="s">
        <v>20</v>
      </c>
      <c r="K17" s="4">
        <v>287</v>
      </c>
      <c r="L17">
        <v>3733</v>
      </c>
      <c r="M17">
        <v>231</v>
      </c>
      <c r="N17">
        <v>709</v>
      </c>
      <c r="O17" s="26">
        <f t="shared" ref="O17:O21" si="6">SUM(K17:L17)/SUM(K17:N17)*100</f>
        <v>81.048387096774192</v>
      </c>
      <c r="P17" s="26">
        <f t="shared" ref="P17:P21" si="7">K17/SUM(K17+M17)*100</f>
        <v>55.405405405405403</v>
      </c>
      <c r="Q17" s="26">
        <f t="shared" ref="Q17:Q21" si="8">K17/SUM(K17,N17)*100</f>
        <v>28.815261044176705</v>
      </c>
    </row>
    <row r="18" spans="10:17" x14ac:dyDescent="0.3">
      <c r="J18" s="13" t="s">
        <v>21</v>
      </c>
      <c r="K18" s="6">
        <v>541</v>
      </c>
      <c r="L18" s="7">
        <v>3944</v>
      </c>
      <c r="M18" s="7">
        <v>232</v>
      </c>
      <c r="N18" s="7">
        <v>283</v>
      </c>
      <c r="O18" s="27">
        <f t="shared" si="6"/>
        <v>89.7</v>
      </c>
      <c r="P18" s="27">
        <f t="shared" si="7"/>
        <v>69.987063389391977</v>
      </c>
      <c r="Q18" s="27">
        <f t="shared" si="8"/>
        <v>65.655339805825236</v>
      </c>
    </row>
    <row r="19" spans="10:17" x14ac:dyDescent="0.3">
      <c r="J19" s="12" t="s">
        <v>22</v>
      </c>
      <c r="K19" s="4">
        <v>211</v>
      </c>
      <c r="L19">
        <v>4090</v>
      </c>
      <c r="M19">
        <v>151</v>
      </c>
      <c r="N19">
        <v>548</v>
      </c>
      <c r="O19" s="26">
        <f t="shared" si="6"/>
        <v>86.02</v>
      </c>
      <c r="P19" s="26">
        <f t="shared" si="7"/>
        <v>58.287292817679557</v>
      </c>
      <c r="Q19" s="26">
        <f t="shared" si="8"/>
        <v>27.799736495388672</v>
      </c>
    </row>
    <row r="20" spans="10:17" x14ac:dyDescent="0.3">
      <c r="J20" s="13" t="s">
        <v>23</v>
      </c>
      <c r="K20" s="6">
        <v>666</v>
      </c>
      <c r="L20" s="7">
        <v>3595</v>
      </c>
      <c r="M20" s="7">
        <v>328</v>
      </c>
      <c r="N20" s="7">
        <v>411</v>
      </c>
      <c r="O20" s="27">
        <f t="shared" si="6"/>
        <v>85.22</v>
      </c>
      <c r="P20" s="27">
        <f t="shared" si="7"/>
        <v>67.002012072434596</v>
      </c>
      <c r="Q20" s="27">
        <f t="shared" si="8"/>
        <v>61.83844011142061</v>
      </c>
    </row>
    <row r="21" spans="10:17" x14ac:dyDescent="0.3">
      <c r="J21" s="13" t="s">
        <v>15</v>
      </c>
      <c r="K21" s="7">
        <f>SUM(K16:K20)</f>
        <v>1778</v>
      </c>
      <c r="L21" s="7">
        <f>SUM(L16:L20)</f>
        <v>19638</v>
      </c>
      <c r="M21" s="7">
        <f>SUM(M16:M20)</f>
        <v>971</v>
      </c>
      <c r="N21" s="8">
        <f>SUM(N16:N20)</f>
        <v>2123</v>
      </c>
      <c r="O21" s="27">
        <f t="shared" si="6"/>
        <v>87.376580987352099</v>
      </c>
      <c r="P21" s="27">
        <f t="shared" si="7"/>
        <v>64.678064750818479</v>
      </c>
      <c r="Q21" s="27">
        <f t="shared" si="8"/>
        <v>45.578056908485003</v>
      </c>
    </row>
  </sheetData>
  <mergeCells count="3">
    <mergeCell ref="A2:H2"/>
    <mergeCell ref="J2:Q2"/>
    <mergeCell ref="J14:Q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ChildModel</vt:lpstr>
      <vt:lpstr>PlaceModel</vt:lpstr>
      <vt:lpstr>HealthModel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Larkin</dc:creator>
  <cp:lastModifiedBy>Andrew Larkin</cp:lastModifiedBy>
  <dcterms:created xsi:type="dcterms:W3CDTF">2023-05-05T12:52:09Z</dcterms:created>
  <dcterms:modified xsi:type="dcterms:W3CDTF">2024-11-26T23:07:38Z</dcterms:modified>
</cp:coreProperties>
</file>